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D9" i="2" l="1"/>
  <c r="BE9" i="2"/>
  <c r="BF9" i="2"/>
  <c r="BG9" i="2"/>
  <c r="BH9" i="2"/>
  <c r="BI9" i="2"/>
  <c r="BJ9" i="2"/>
  <c r="BK9" i="2"/>
  <c r="BL9" i="2"/>
  <c r="BM9" i="2"/>
  <c r="BN9" i="2"/>
  <c r="BO9" i="2"/>
  <c r="BP9" i="2"/>
  <c r="BC9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C8" i="2"/>
  <c r="BC6" i="2"/>
  <c r="BC7" i="2"/>
  <c r="BC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AN6" i="2"/>
  <c r="AO6" i="2"/>
  <c r="AP6" i="2"/>
  <c r="AQ6" i="2"/>
  <c r="AR6" i="2"/>
  <c r="AS6" i="2"/>
  <c r="AT6" i="2"/>
  <c r="AU6" i="2"/>
  <c r="AV6" i="2"/>
  <c r="AW6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AR8" i="2"/>
  <c r="AS8" i="2"/>
  <c r="AT8" i="2"/>
  <c r="AU8" i="2"/>
  <c r="AV8" i="2"/>
  <c r="AW8" i="2"/>
  <c r="AX8" i="2"/>
  <c r="AY8" i="2"/>
  <c r="AZ8" i="2"/>
  <c r="AM6" i="2"/>
  <c r="AM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X6" i="2"/>
  <c r="X7" i="2"/>
  <c r="X8" i="2"/>
  <c r="X5" i="2"/>
  <c r="F2" i="2"/>
  <c r="G2" i="2"/>
  <c r="H2" i="2"/>
  <c r="I2" i="2"/>
  <c r="J2" i="2"/>
  <c r="K2" i="2"/>
  <c r="L2" i="2"/>
  <c r="M2" i="2"/>
  <c r="N2" i="2"/>
  <c r="O2" i="2"/>
  <c r="P2" i="2"/>
  <c r="Q2" i="2"/>
  <c r="R2" i="2"/>
  <c r="E2" i="2"/>
  <c r="P5" i="2"/>
  <c r="P10" i="2" s="1"/>
  <c r="P11" i="2" s="1"/>
  <c r="Q5" i="2"/>
  <c r="R5" i="2"/>
  <c r="P6" i="2"/>
  <c r="Q6" i="2"/>
  <c r="R6" i="2"/>
  <c r="P7" i="2"/>
  <c r="Q7" i="2"/>
  <c r="R7" i="2"/>
  <c r="R11" i="2" s="1"/>
  <c r="P8" i="2"/>
  <c r="Q8" i="2"/>
  <c r="R8" i="2"/>
  <c r="Q10" i="2"/>
  <c r="R10" i="2"/>
  <c r="Q11" i="2"/>
  <c r="F10" i="2"/>
  <c r="F11" i="2" s="1"/>
  <c r="G10" i="2"/>
  <c r="G11" i="2" s="1"/>
  <c r="H10" i="2"/>
  <c r="H11" i="2" s="1"/>
  <c r="I10" i="2"/>
  <c r="I11" i="2" s="1"/>
  <c r="J10" i="2"/>
  <c r="J11" i="2" s="1"/>
  <c r="K10" i="2"/>
  <c r="K11" i="2" s="1"/>
  <c r="L10" i="2"/>
  <c r="L11" i="2" s="1"/>
  <c r="M10" i="2"/>
  <c r="N10" i="2"/>
  <c r="N11" i="2" s="1"/>
  <c r="O10" i="2"/>
  <c r="O11" i="2" s="1"/>
  <c r="M11" i="2"/>
  <c r="E10" i="2"/>
  <c r="E11" i="2" s="1"/>
  <c r="F5" i="2"/>
  <c r="G5" i="2"/>
  <c r="H5" i="2"/>
  <c r="I5" i="2"/>
  <c r="J5" i="2"/>
  <c r="K5" i="2"/>
  <c r="L5" i="2"/>
  <c r="M5" i="2"/>
  <c r="N5" i="2"/>
  <c r="O5" i="2"/>
  <c r="F6" i="2"/>
  <c r="G6" i="2"/>
  <c r="H6" i="2"/>
  <c r="I6" i="2"/>
  <c r="J6" i="2"/>
  <c r="K6" i="2"/>
  <c r="L6" i="2"/>
  <c r="M6" i="2"/>
  <c r="N6" i="2"/>
  <c r="O6" i="2"/>
  <c r="F7" i="2"/>
  <c r="G7" i="2"/>
  <c r="H7" i="2"/>
  <c r="I7" i="2"/>
  <c r="J7" i="2"/>
  <c r="K7" i="2"/>
  <c r="L7" i="2"/>
  <c r="M7" i="2"/>
  <c r="N7" i="2"/>
  <c r="O7" i="2"/>
  <c r="F8" i="2"/>
  <c r="G8" i="2"/>
  <c r="H8" i="2"/>
  <c r="I8" i="2"/>
  <c r="J8" i="2"/>
  <c r="K8" i="2"/>
  <c r="L8" i="2"/>
  <c r="M8" i="2"/>
  <c r="N8" i="2"/>
  <c r="O8" i="2"/>
  <c r="E5" i="2"/>
  <c r="E6" i="2"/>
  <c r="E7" i="2"/>
  <c r="E8" i="2"/>
  <c r="E2" i="1"/>
  <c r="F2" i="1"/>
  <c r="G2" i="1"/>
  <c r="H2" i="1"/>
  <c r="I2" i="1"/>
  <c r="J2" i="1"/>
  <c r="K2" i="1"/>
  <c r="L2" i="1"/>
  <c r="M2" i="1"/>
  <c r="N2" i="1"/>
  <c r="E3" i="1"/>
  <c r="F3" i="1"/>
  <c r="G3" i="1"/>
  <c r="H3" i="1"/>
  <c r="I3" i="1"/>
  <c r="J3" i="1"/>
  <c r="K3" i="1"/>
  <c r="L3" i="1"/>
  <c r="M3" i="1"/>
  <c r="N3" i="1"/>
  <c r="E4" i="1"/>
  <c r="F4" i="1"/>
  <c r="G4" i="1"/>
  <c r="H4" i="1"/>
  <c r="I4" i="1"/>
  <c r="J4" i="1"/>
  <c r="K4" i="1"/>
  <c r="L4" i="1"/>
  <c r="M4" i="1"/>
  <c r="N4" i="1"/>
  <c r="E5" i="1"/>
  <c r="F5" i="1"/>
  <c r="G5" i="1"/>
  <c r="H5" i="1"/>
  <c r="I5" i="1"/>
  <c r="J5" i="1"/>
  <c r="K5" i="1"/>
  <c r="L5" i="1"/>
  <c r="M5" i="1"/>
  <c r="N5" i="1"/>
  <c r="E6" i="1"/>
  <c r="F6" i="1"/>
  <c r="G6" i="1"/>
  <c r="H6" i="1"/>
  <c r="I6" i="1"/>
  <c r="J6" i="1"/>
  <c r="K6" i="1"/>
  <c r="L6" i="1"/>
  <c r="M6" i="1"/>
  <c r="N6" i="1"/>
  <c r="E7" i="1"/>
  <c r="F7" i="1"/>
  <c r="G7" i="1"/>
  <c r="H7" i="1"/>
  <c r="I7" i="1"/>
  <c r="J7" i="1"/>
  <c r="K7" i="1"/>
  <c r="L7" i="1"/>
  <c r="M7" i="1"/>
  <c r="N7" i="1"/>
  <c r="D3" i="1"/>
  <c r="D4" i="1"/>
  <c r="D5" i="1"/>
  <c r="D6" i="1"/>
  <c r="D7" i="1"/>
  <c r="D2" i="1"/>
</calcChain>
</file>

<file path=xl/comments1.xml><?xml version="1.0" encoding="utf-8"?>
<comments xmlns="http://schemas.openxmlformats.org/spreadsheetml/2006/main">
  <authors>
    <author>Matt Vadeboncoeur</author>
  </authors>
  <commentList>
    <comment ref="BC7" authorId="0">
      <text>
        <r>
          <rPr>
            <b/>
            <sz val="9"/>
            <color indexed="81"/>
            <rFont val="Tahoma"/>
            <family val="2"/>
          </rPr>
          <t>regression values &gt;100% can't be calculated because the back-calc would involve taking the square root of a negative #.  Sapwood can't be greater than radius anyway.</t>
        </r>
      </text>
    </comment>
  </commentList>
</comments>
</file>

<file path=xl/sharedStrings.xml><?xml version="1.0" encoding="utf-8"?>
<sst xmlns="http://schemas.openxmlformats.org/spreadsheetml/2006/main" count="23" uniqueCount="23">
  <si>
    <t>ACRU</t>
  </si>
  <si>
    <t>ACSA</t>
  </si>
  <si>
    <t>BEAL</t>
  </si>
  <si>
    <t>BEPA</t>
  </si>
  <si>
    <t>FAGR</t>
  </si>
  <si>
    <t>PRPE</t>
  </si>
  <si>
    <t>a</t>
  </si>
  <si>
    <t>b</t>
  </si>
  <si>
    <t>A. saccharum</t>
  </si>
  <si>
    <t xml:space="preserve">B. alleghaniensis  </t>
  </si>
  <si>
    <t>F. grandifolia</t>
  </si>
  <si>
    <t>B. papyrifera</t>
  </si>
  <si>
    <t>P. pensylvanica</t>
  </si>
  <si>
    <t>A. rubrum</t>
  </si>
  <si>
    <t>HEARTWOOD THICKNESS INFERRED FROM SAI ALLOMETRY</t>
  </si>
  <si>
    <t>SAPWOOD THICKNESS (CM) AS A FUNCTION OF DBH.  THIS IS ALL BACKED OUT OF THE ALLOMETRIC EQUATIONS.  YOUNG STAND ONLY.</t>
  </si>
  <si>
    <t>100% sapwood limit</t>
  </si>
  <si>
    <t>sapwood area / basal area</t>
  </si>
  <si>
    <t>beech</t>
  </si>
  <si>
    <t>red maple</t>
  </si>
  <si>
    <t>pin cherry</t>
  </si>
  <si>
    <t>white birch</t>
  </si>
  <si>
    <t>DBH: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</si>
</sst>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9" fontId="0" fillId="0" borderId="0" xfId="1" applyFont="1"/>
    <xf numFmtId="2" fontId="0" fillId="0" borderId="0" xfId="1" applyNumberFormat="1" applyFont="1"/>
    <xf numFmtId="0" fontId="2" fillId="0" borderId="0" xfId="0" applyFont="1"/>
    <xf numFmtId="2" fontId="7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ACRU</c:v>
                </c:pt>
              </c:strCache>
            </c:strRef>
          </c:tx>
          <c:marker>
            <c:symbol val="none"/>
          </c:marker>
          <c:xVal>
            <c:numRef>
              <c:f>Sheet1!$D$1:$N$1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Sheet1!$D$2:$N$2</c:f>
              <c:numCache>
                <c:formatCode>0.0</c:formatCode>
                <c:ptCount val="11"/>
                <c:pt idx="0">
                  <c:v>21.117017435180085</c:v>
                </c:pt>
                <c:pt idx="1">
                  <c:v>61.915971087694835</c:v>
                </c:pt>
                <c:pt idx="2">
                  <c:v>132.82051412773976</c:v>
                </c:pt>
                <c:pt idx="3">
                  <c:v>240.08632366334044</c:v>
                </c:pt>
                <c:pt idx="4">
                  <c:v>389.43525703045196</c:v>
                </c:pt>
                <c:pt idx="5">
                  <c:v>586.19903633595629</c:v>
                </c:pt>
                <c:pt idx="6">
                  <c:v>835.40627966558566</c:v>
                </c:pt>
                <c:pt idx="7">
                  <c:v>1141.8403280122529</c:v>
                </c:pt>
                <c:pt idx="8">
                  <c:v>1510.0801541641497</c:v>
                </c:pt>
                <c:pt idx="9">
                  <c:v>1944.5306534429512</c:v>
                </c:pt>
                <c:pt idx="10">
                  <c:v>2449.445865971652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ACSA</c:v>
                </c:pt>
              </c:strCache>
            </c:strRef>
          </c:tx>
          <c:marker>
            <c:symbol val="none"/>
          </c:marker>
          <c:xVal>
            <c:numRef>
              <c:f>Sheet1!$D$1:$N$1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Sheet1!$D$3:$N$3</c:f>
              <c:numCache>
                <c:formatCode>0.0</c:formatCode>
                <c:ptCount val="11"/>
                <c:pt idx="0">
                  <c:v>111.75968353285383</c:v>
                </c:pt>
                <c:pt idx="1">
                  <c:v>208.58813977696573</c:v>
                </c:pt>
                <c:pt idx="2">
                  <c:v>324.76582824878716</c:v>
                </c:pt>
                <c:pt idx="3">
                  <c:v>457.84116361593857</c:v>
                </c:pt>
                <c:pt idx="4">
                  <c:v>606.14255370207775</c:v>
                </c:pt>
                <c:pt idx="5">
                  <c:v>768.43278133271167</c:v>
                </c:pt>
                <c:pt idx="6">
                  <c:v>943.74679548117126</c:v>
                </c:pt>
                <c:pt idx="7">
                  <c:v>1131.3037378028034</c:v>
                </c:pt>
                <c:pt idx="8">
                  <c:v>1330.4544179780905</c:v>
                </c:pt>
                <c:pt idx="9">
                  <c:v>1540.6477089817147</c:v>
                </c:pt>
                <c:pt idx="10">
                  <c:v>1761.4078911741108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BEAL</c:v>
                </c:pt>
              </c:strCache>
            </c:strRef>
          </c:tx>
          <c:marker>
            <c:symbol val="none"/>
          </c:marker>
          <c:xVal>
            <c:numRef>
              <c:f>Sheet1!$D$1:$N$1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Sheet1!$D$4:$N$4</c:f>
              <c:numCache>
                <c:formatCode>0.0</c:formatCode>
                <c:ptCount val="11"/>
                <c:pt idx="0">
                  <c:v>88.774348665311962</c:v>
                </c:pt>
                <c:pt idx="1">
                  <c:v>147.36744990160969</c:v>
                </c:pt>
                <c:pt idx="2">
                  <c:v>211.14217412504252</c:v>
                </c:pt>
                <c:pt idx="3">
                  <c:v>279.06958427522966</c:v>
                </c:pt>
                <c:pt idx="4">
                  <c:v>350.50083988560277</c:v>
                </c:pt>
                <c:pt idx="5">
                  <c:v>424.98397082436395</c:v>
                </c:pt>
                <c:pt idx="6">
                  <c:v>502.18355149328829</c:v>
                </c:pt>
                <c:pt idx="7">
                  <c:v>581.83941351176043</c:v>
                </c:pt>
                <c:pt idx="8">
                  <c:v>663.74307040190956</c:v>
                </c:pt>
                <c:pt idx="9">
                  <c:v>747.72320087689059</c:v>
                </c:pt>
                <c:pt idx="10">
                  <c:v>833.63618521277635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BEPA</c:v>
                </c:pt>
              </c:strCache>
            </c:strRef>
          </c:tx>
          <c:marker>
            <c:symbol val="none"/>
          </c:marker>
          <c:xVal>
            <c:numRef>
              <c:f>Sheet1!$D$1:$N$1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Sheet1!$D$5:$N$5</c:f>
              <c:numCache>
                <c:formatCode>0.0</c:formatCode>
                <c:ptCount val="11"/>
                <c:pt idx="0">
                  <c:v>23.445502173650397</c:v>
                </c:pt>
                <c:pt idx="1">
                  <c:v>64.216453646112157</c:v>
                </c:pt>
                <c:pt idx="2">
                  <c:v>131.25597381609018</c:v>
                </c:pt>
                <c:pt idx="3">
                  <c:v>228.52854826692743</c:v>
                </c:pt>
                <c:pt idx="4">
                  <c:v>359.50576344699073</c:v>
                </c:pt>
                <c:pt idx="5">
                  <c:v>527.3131835656053</c:v>
                </c:pt>
                <c:pt idx="6">
                  <c:v>734.81602291173135</c:v>
                </c:pt>
                <c:pt idx="7">
                  <c:v>984.67437476556256</c:v>
                </c:pt>
                <c:pt idx="8">
                  <c:v>1279.3813041575249</c:v>
                </c:pt>
                <c:pt idx="9">
                  <c:v>1621.2904427730789</c:v>
                </c:pt>
                <c:pt idx="10">
                  <c:v>2012.6367404816735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FAGR</c:v>
                </c:pt>
              </c:strCache>
            </c:strRef>
          </c:tx>
          <c:marker>
            <c:symbol val="none"/>
          </c:marker>
          <c:xVal>
            <c:numRef>
              <c:f>Sheet1!$D$1:$N$1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Sheet1!$D$6:$N$6</c:f>
              <c:numCache>
                <c:formatCode>0.0</c:formatCode>
                <c:ptCount val="11"/>
                <c:pt idx="0">
                  <c:v>95.179845061254753</c:v>
                </c:pt>
                <c:pt idx="1">
                  <c:v>174.85654064792672</c:v>
                </c:pt>
                <c:pt idx="2">
                  <c:v>269.20925550039271</c:v>
                </c:pt>
                <c:pt idx="3">
                  <c:v>376.23137216936715</c:v>
                </c:pt>
                <c:pt idx="4">
                  <c:v>494.56898250788032</c:v>
                </c:pt>
                <c:pt idx="5">
                  <c:v>623.22814810452553</c:v>
                </c:pt>
                <c:pt idx="6">
                  <c:v>761.43876049003757</c:v>
                </c:pt>
                <c:pt idx="7">
                  <c:v>908.58123731382511</c:v>
                </c:pt>
                <c:pt idx="8">
                  <c:v>1064.1430182243171</c:v>
                </c:pt>
                <c:pt idx="9">
                  <c:v>1227.6908745553692</c:v>
                </c:pt>
                <c:pt idx="10">
                  <c:v>1398.8523251834129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PRPE</c:v>
                </c:pt>
              </c:strCache>
            </c:strRef>
          </c:tx>
          <c:marker>
            <c:symbol val="none"/>
          </c:marker>
          <c:xVal>
            <c:numRef>
              <c:f>Sheet1!$D$1:$N$1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Sheet1!$D$7:$N$7</c:f>
              <c:numCache>
                <c:formatCode>0.0</c:formatCode>
                <c:ptCount val="11"/>
                <c:pt idx="0">
                  <c:v>23.399497007522953</c:v>
                </c:pt>
                <c:pt idx="1">
                  <c:v>49.562298897628644</c:v>
                </c:pt>
                <c:pt idx="2">
                  <c:v>84.413720870456359</c:v>
                </c:pt>
                <c:pt idx="3">
                  <c:v>127.58319625238782</c:v>
                </c:pt>
                <c:pt idx="4">
                  <c:v>178.79606828717186</c:v>
                </c:pt>
                <c:pt idx="5">
                  <c:v>237.83538659631287</c:v>
                </c:pt>
                <c:pt idx="6">
                  <c:v>304.52262580278546</c:v>
                </c:pt>
                <c:pt idx="7">
                  <c:v>378.70660960449919</c:v>
                </c:pt>
                <c:pt idx="8">
                  <c:v>460.25657358135675</c:v>
                </c:pt>
                <c:pt idx="9">
                  <c:v>549.05754038450641</c:v>
                </c:pt>
                <c:pt idx="10">
                  <c:v>645.00708695900721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020992"/>
        <c:axId val="168434688"/>
      </c:scatterChart>
      <c:valAx>
        <c:axId val="1680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8434688"/>
        <c:crosses val="autoZero"/>
        <c:crossBetween val="midCat"/>
      </c:valAx>
      <c:valAx>
        <c:axId val="1684346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68020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A. saccharum</c:v>
                </c:pt>
              </c:strCache>
            </c:strRef>
          </c:tx>
          <c:marker>
            <c:symbol val="none"/>
          </c:marker>
          <c:xVal>
            <c:numRef>
              <c:f>Sheet2!$E$1:$O$1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Sheet2!$E$3:$O$3</c:f>
              <c:numCache>
                <c:formatCode>0.0</c:formatCode>
                <c:ptCount val="11"/>
              </c:numCache>
            </c:numRef>
          </c:yVal>
          <c:smooth val="1"/>
        </c:ser>
        <c:ser>
          <c:idx val="1"/>
          <c:order val="1"/>
          <c:tx>
            <c:strRef>
              <c:f>Sheet2!$A$4</c:f>
              <c:strCache>
                <c:ptCount val="1"/>
                <c:pt idx="0">
                  <c:v>B. alleghaniensis  </c:v>
                </c:pt>
              </c:strCache>
            </c:strRef>
          </c:tx>
          <c:marker>
            <c:symbol val="none"/>
          </c:marker>
          <c:xVal>
            <c:numRef>
              <c:f>Sheet2!$E$1:$O$1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Sheet2!$E$4:$O$4</c:f>
              <c:numCache>
                <c:formatCode>0.0</c:formatCode>
                <c:ptCount val="11"/>
              </c:numCache>
            </c:numRef>
          </c:yVal>
          <c:smooth val="1"/>
        </c:ser>
        <c:ser>
          <c:idx val="2"/>
          <c:order val="2"/>
          <c:tx>
            <c:strRef>
              <c:f>Sheet2!$A$5</c:f>
              <c:strCache>
                <c:ptCount val="1"/>
                <c:pt idx="0">
                  <c:v>F. grandifolia</c:v>
                </c:pt>
              </c:strCache>
            </c:strRef>
          </c:tx>
          <c:marker>
            <c:symbol val="none"/>
          </c:marker>
          <c:xVal>
            <c:numRef>
              <c:f>Sheet2!$E$1:$O$1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Sheet2!$E$5:$O$5</c:f>
              <c:numCache>
                <c:formatCode>0.0</c:formatCode>
                <c:ptCount val="11"/>
                <c:pt idx="0">
                  <c:v>2.5433590841071947</c:v>
                </c:pt>
                <c:pt idx="1">
                  <c:v>5.5369930592424899</c:v>
                </c:pt>
                <c:pt idx="2">
                  <c:v>9.6159884505880626</c:v>
                </c:pt>
                <c:pt idx="3">
                  <c:v>14.754862782706228</c:v>
                </c:pt>
                <c:pt idx="4">
                  <c:v>20.93438619869611</c:v>
                </c:pt>
                <c:pt idx="5">
                  <c:v>28.139154049902668</c:v>
                </c:pt>
                <c:pt idx="6">
                  <c:v>36.356342468370784</c:v>
                </c:pt>
                <c:pt idx="7">
                  <c:v>45.574984596550486</c:v>
                </c:pt>
                <c:pt idx="8">
                  <c:v>55.78551255113878</c:v>
                </c:pt>
                <c:pt idx="9">
                  <c:v>66.979449332998684</c:v>
                </c:pt>
                <c:pt idx="10">
                  <c:v>79.149191777407509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Sheet2!$A$6</c:f>
              <c:strCache>
                <c:ptCount val="1"/>
                <c:pt idx="0">
                  <c:v>B. papyrifera</c:v>
                </c:pt>
              </c:strCache>
            </c:strRef>
          </c:tx>
          <c:marker>
            <c:symbol val="none"/>
          </c:marker>
          <c:xVal>
            <c:numRef>
              <c:f>Sheet2!$E$1:$O$1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Sheet2!$E$6:$O$6</c:f>
              <c:numCache>
                <c:formatCode>0.0</c:formatCode>
                <c:ptCount val="11"/>
                <c:pt idx="0">
                  <c:v>2.9182115644191917</c:v>
                </c:pt>
                <c:pt idx="1">
                  <c:v>6.6722530079797062</c:v>
                </c:pt>
                <c:pt idx="2">
                  <c:v>11.997687707396317</c:v>
                </c:pt>
                <c:pt idx="3">
                  <c:v>18.912773255757497</c:v>
                </c:pt>
                <c:pt idx="4">
                  <c:v>27.431735543275728</c:v>
                </c:pt>
                <c:pt idx="5">
                  <c:v>37.566259779264144</c:v>
                </c:pt>
                <c:pt idx="6">
                  <c:v>49.326276435635272</c:v>
                </c:pt>
                <c:pt idx="7">
                  <c:v>62.720428574942588</c:v>
                </c:pt>
                <c:pt idx="8">
                  <c:v>77.756373105367103</c:v>
                </c:pt>
                <c:pt idx="9">
                  <c:v>94.440986658790905</c:v>
                </c:pt>
                <c:pt idx="10">
                  <c:v>112.78051267184597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Sheet2!$A$7</c:f>
              <c:strCache>
                <c:ptCount val="1"/>
                <c:pt idx="0">
                  <c:v>P. pensylvanica</c:v>
                </c:pt>
              </c:strCache>
            </c:strRef>
          </c:tx>
          <c:marker>
            <c:symbol val="none"/>
          </c:marker>
          <c:xVal>
            <c:numRef>
              <c:f>Sheet2!$E$1:$O$1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Sheet2!$E$7:$O$7</c:f>
              <c:numCache>
                <c:formatCode>0.0</c:formatCode>
                <c:ptCount val="11"/>
                <c:pt idx="0">
                  <c:v>3.6317636707722052</c:v>
                </c:pt>
                <c:pt idx="1">
                  <c:v>6.2280798611329695</c:v>
                </c:pt>
                <c:pt idx="2">
                  <c:v>9.1316168376771003</c:v>
                </c:pt>
                <c:pt idx="3">
                  <c:v>12.287325961914656</c:v>
                </c:pt>
                <c:pt idx="4">
                  <c:v>15.659730115155579</c:v>
                </c:pt>
                <c:pt idx="5">
                  <c:v>19.22369611441534</c:v>
                </c:pt>
                <c:pt idx="6">
                  <c:v>22.960311746391202</c:v>
                </c:pt>
                <c:pt idx="7">
                  <c:v>26.854734669516805</c:v>
                </c:pt>
                <c:pt idx="8">
                  <c:v>30.894948794944479</c:v>
                </c:pt>
                <c:pt idx="9">
                  <c:v>35.070990325744113</c:v>
                </c:pt>
                <c:pt idx="10">
                  <c:v>39.374438470174098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Sheet2!$A$8</c:f>
              <c:strCache>
                <c:ptCount val="1"/>
                <c:pt idx="0">
                  <c:v>A. rubrum</c:v>
                </c:pt>
              </c:strCache>
            </c:strRef>
          </c:tx>
          <c:marker>
            <c:symbol val="none"/>
          </c:marker>
          <c:xVal>
            <c:numRef>
              <c:f>Sheet2!$E$1:$O$1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Sheet2!$E$8:$O$8</c:f>
              <c:numCache>
                <c:formatCode>0.0</c:formatCode>
                <c:ptCount val="11"/>
                <c:pt idx="0">
                  <c:v>3.2450223702506023</c:v>
                </c:pt>
                <c:pt idx="1">
                  <c:v>7.2150731620223993</c:v>
                </c:pt>
                <c:pt idx="2">
                  <c:v>12.719132967057417</c:v>
                </c:pt>
                <c:pt idx="3">
                  <c:v>19.744133104101977</c:v>
                </c:pt>
                <c:pt idx="4">
                  <c:v>28.280074663313727</c:v>
                </c:pt>
                <c:pt idx="5">
                  <c:v>38.318860870752914</c:v>
                </c:pt>
                <c:pt idx="6">
                  <c:v>49.853691277078433</c:v>
                </c:pt>
                <c:pt idx="7">
                  <c:v>62.878706043406098</c:v>
                </c:pt>
                <c:pt idx="8">
                  <c:v>77.388759033719566</c:v>
                </c:pt>
                <c:pt idx="9">
                  <c:v>93.379264142687404</c:v>
                </c:pt>
                <c:pt idx="10">
                  <c:v>110.84608638097633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741888"/>
        <c:axId val="169683968"/>
      </c:scatterChart>
      <c:valAx>
        <c:axId val="1687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683968"/>
        <c:crosses val="autoZero"/>
        <c:crossBetween val="midCat"/>
      </c:valAx>
      <c:valAx>
        <c:axId val="1696839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68741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34849081364829"/>
          <c:y val="0.23958916593759114"/>
          <c:w val="0.28262620297462815"/>
          <c:h val="0.502303149606299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A. saccharum</c:v>
                </c:pt>
              </c:strCache>
            </c:strRef>
          </c:tx>
          <c:marker>
            <c:symbol val="none"/>
          </c:marker>
          <c:xVal>
            <c:strRef>
              <c:f>Sheet2!$AM$1:$AZ$2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xVal>
          <c:yVal>
            <c:numRef>
              <c:f>Sheet2!$AM$3:$AZ$3</c:f>
              <c:numCache>
                <c:formatCode>General</c:formatCode>
                <c:ptCount val="14"/>
              </c:numCache>
            </c:numRef>
          </c:yVal>
          <c:smooth val="1"/>
        </c:ser>
        <c:ser>
          <c:idx val="1"/>
          <c:order val="1"/>
          <c:tx>
            <c:strRef>
              <c:f>Sheet2!$A$4</c:f>
              <c:strCache>
                <c:ptCount val="1"/>
                <c:pt idx="0">
                  <c:v>B. alleghaniensis  </c:v>
                </c:pt>
              </c:strCache>
            </c:strRef>
          </c:tx>
          <c:marker>
            <c:symbol val="none"/>
          </c:marker>
          <c:xVal>
            <c:strRef>
              <c:f>Sheet2!$AM$1:$AZ$2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xVal>
          <c:yVal>
            <c:numRef>
              <c:f>Sheet2!$AM$4:$AZ$4</c:f>
              <c:numCache>
                <c:formatCode>General</c:formatCode>
                <c:ptCount val="14"/>
              </c:numCache>
            </c:numRef>
          </c:yVal>
          <c:smooth val="1"/>
        </c:ser>
        <c:ser>
          <c:idx val="2"/>
          <c:order val="2"/>
          <c:tx>
            <c:strRef>
              <c:f>Sheet2!$A$5</c:f>
              <c:strCache>
                <c:ptCount val="1"/>
                <c:pt idx="0">
                  <c:v>F. grandifolia</c:v>
                </c:pt>
              </c:strCache>
            </c:strRef>
          </c:tx>
          <c:marker>
            <c:symbol val="none"/>
          </c:marker>
          <c:xVal>
            <c:strRef>
              <c:f>Sheet2!$AM$1:$AZ$2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xVal>
          <c:yVal>
            <c:numRef>
              <c:f>Sheet2!$AM$5:$AZ$5</c:f>
              <c:numCache>
                <c:formatCode>0.00</c:formatCode>
                <c:ptCount val="14"/>
                <c:pt idx="0">
                  <c:v>0.4363755944290752</c:v>
                </c:pt>
                <c:pt idx="1">
                  <c:v>0.69822658894665701</c:v>
                </c:pt>
                <c:pt idx="2">
                  <c:v>0.96909019742677616</c:v>
                </c:pt>
                <c:pt idx="3">
                  <c:v>1.24634718557043</c:v>
                </c:pt>
                <c:pt idx="4">
                  <c:v>1.5285214790003843</c:v>
                </c:pt>
                <c:pt idx="5">
                  <c:v>1.8146705147401634</c:v>
                </c:pt>
                <c:pt idx="6">
                  <c:v>2.104142762940286</c:v>
                </c:pt>
                <c:pt idx="7">
                  <c:v>2.3964623594465242</c:v>
                </c:pt>
                <c:pt idx="8">
                  <c:v>2.6912673314151805</c:v>
                </c:pt>
                <c:pt idx="9">
                  <c:v>2.9882735996157068</c:v>
                </c:pt>
                <c:pt idx="10">
                  <c:v>3.2872526178853967</c:v>
                </c:pt>
                <c:pt idx="11">
                  <c:v>3.5880167702463668</c:v>
                </c:pt>
                <c:pt idx="12">
                  <c:v>3.890409441272864</c:v>
                </c:pt>
                <c:pt idx="13">
                  <c:v>4.1942980355896653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Sheet2!$A$6</c:f>
              <c:strCache>
                <c:ptCount val="1"/>
                <c:pt idx="0">
                  <c:v>B. papyrifera</c:v>
                </c:pt>
              </c:strCache>
            </c:strRef>
          </c:tx>
          <c:marker>
            <c:symbol val="none"/>
          </c:marker>
          <c:xVal>
            <c:strRef>
              <c:f>Sheet2!$AM$1:$AZ$2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xVal>
          <c:yVal>
            <c:numRef>
              <c:f>Sheet2!$AM$6:$AZ$6</c:f>
              <c:numCache>
                <c:formatCode>0.00</c:formatCode>
                <c:ptCount val="14"/>
                <c:pt idx="0">
                  <c:v>0.26665410004255574</c:v>
                </c:pt>
                <c:pt idx="1">
                  <c:v>0.35518432459854488</c:v>
                </c:pt>
                <c:pt idx="2">
                  <c:v>0.42546138648532367</c:v>
                </c:pt>
                <c:pt idx="3">
                  <c:v>0.4794552091071605</c:v>
                </c:pt>
                <c:pt idx="4">
                  <c:v>0.51788742154647682</c:v>
                </c:pt>
                <c:pt idx="5">
                  <c:v>0.5406367776166523</c:v>
                </c:pt>
                <c:pt idx="6">
                  <c:v>0.54677103242832847</c:v>
                </c:pt>
                <c:pt idx="7">
                  <c:v>0.53429160475479409</c:v>
                </c:pt>
                <c:pt idx="8">
                  <c:v>0.49937733905958709</c:v>
                </c:pt>
                <c:pt idx="9">
                  <c:v>0.4341661957768872</c:v>
                </c:pt>
                <c:pt idx="10">
                  <c:v>0.31756550139325235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Sheet2!$A$7</c:f>
              <c:strCache>
                <c:ptCount val="1"/>
                <c:pt idx="0">
                  <c:v>P. pensylvanica</c:v>
                </c:pt>
              </c:strCache>
            </c:strRef>
          </c:tx>
          <c:marker>
            <c:symbol val="none"/>
          </c:marker>
          <c:xVal>
            <c:strRef>
              <c:f>Sheet2!$AM$1:$AZ$2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xVal>
          <c:yVal>
            <c:numRef>
              <c:f>Sheet2!$AM$7:$AZ$7</c:f>
              <c:numCache>
                <c:formatCode>0.00</c:formatCode>
                <c:ptCount val="14"/>
                <c:pt idx="0">
                  <c:v>0</c:v>
                </c:pt>
                <c:pt idx="1">
                  <c:v>0.51724327763558764</c:v>
                </c:pt>
                <c:pt idx="2">
                  <c:v>1.0456175609299108</c:v>
                </c:pt>
                <c:pt idx="3">
                  <c:v>1.5293209838224968</c:v>
                </c:pt>
                <c:pt idx="4">
                  <c:v>2.0038345963117687</c:v>
                </c:pt>
                <c:pt idx="5">
                  <c:v>2.4760669372593047</c:v>
                </c:pt>
                <c:pt idx="6">
                  <c:v>2.9481359841876125</c:v>
                </c:pt>
                <c:pt idx="7">
                  <c:v>3.420799974253129</c:v>
                </c:pt>
                <c:pt idx="8">
                  <c:v>3.8943333659854007</c:v>
                </c:pt>
                <c:pt idx="9">
                  <c:v>4.3688164370982179</c:v>
                </c:pt>
                <c:pt idx="10">
                  <c:v>4.8442467909891018</c:v>
                </c:pt>
                <c:pt idx="11">
                  <c:v>5.3205866980740764</c:v>
                </c:pt>
                <c:pt idx="12">
                  <c:v>5.7977844869307562</c:v>
                </c:pt>
                <c:pt idx="13">
                  <c:v>6.2757845443691505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Sheet2!$A$8</c:f>
              <c:strCache>
                <c:ptCount val="1"/>
                <c:pt idx="0">
                  <c:v>A. rubrum</c:v>
                </c:pt>
              </c:strCache>
            </c:strRef>
          </c:tx>
          <c:marker>
            <c:symbol val="none"/>
          </c:marker>
          <c:xVal>
            <c:strRef>
              <c:f>Sheet2!$AM$1:$AZ$2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xVal>
          <c:yVal>
            <c:numRef>
              <c:f>Sheet2!$AM$8:$AZ$8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0.22962525457390154</c:v>
                </c:pt>
                <c:pt idx="6">
                  <c:v>0.36204585863026573</c:v>
                </c:pt>
                <c:pt idx="7">
                  <c:v>0.48485692316329126</c:v>
                </c:pt>
                <c:pt idx="8">
                  <c:v>0.60530398980340472</c:v>
                </c:pt>
                <c:pt idx="9">
                  <c:v>0.72557360675195737</c:v>
                </c:pt>
                <c:pt idx="10">
                  <c:v>0.84651926153679213</c:v>
                </c:pt>
                <c:pt idx="11">
                  <c:v>0.96850627459164118</c:v>
                </c:pt>
                <c:pt idx="12">
                  <c:v>1.0916890116444926</c:v>
                </c:pt>
                <c:pt idx="13">
                  <c:v>1.2161215366698155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10176"/>
        <c:axId val="174959232"/>
      </c:scatterChart>
      <c:valAx>
        <c:axId val="17181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74959232"/>
        <c:crosses val="autoZero"/>
        <c:crossBetween val="midCat"/>
      </c:valAx>
      <c:valAx>
        <c:axId val="17495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810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69107826881707E-2"/>
          <c:y val="3.8833577072540641E-2"/>
          <c:w val="0.70612108422636777"/>
          <c:h val="0.796592608505259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Sheet2!$A$5</c:f>
              <c:strCache>
                <c:ptCount val="1"/>
                <c:pt idx="0">
                  <c:v>F. grandifolia</c:v>
                </c:pt>
              </c:strCache>
            </c:strRef>
          </c:tx>
          <c:marker>
            <c:symbol val="none"/>
          </c:marker>
          <c:xVal>
            <c:strRef>
              <c:f>Sheet2!$BC$1:$BP$2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xVal>
          <c:yVal>
            <c:numRef>
              <c:f>Sheet2!$BC$5:$BP$5</c:f>
              <c:numCache>
                <c:formatCode>0.00</c:formatCode>
                <c:ptCount val="14"/>
                <c:pt idx="0">
                  <c:v>0.56362440557092475</c:v>
                </c:pt>
                <c:pt idx="1">
                  <c:v>0.80177341105334299</c:v>
                </c:pt>
                <c:pt idx="2">
                  <c:v>1.0309098025732237</c:v>
                </c:pt>
                <c:pt idx="3">
                  <c:v>1.25365281442957</c:v>
                </c:pt>
                <c:pt idx="4">
                  <c:v>1.4714785209996157</c:v>
                </c:pt>
                <c:pt idx="5">
                  <c:v>1.6853294852598366</c:v>
                </c:pt>
                <c:pt idx="6">
                  <c:v>1.895857237059714</c:v>
                </c:pt>
                <c:pt idx="7">
                  <c:v>2.1035376405534758</c:v>
                </c:pt>
                <c:pt idx="8">
                  <c:v>2.3087326685848195</c:v>
                </c:pt>
                <c:pt idx="9">
                  <c:v>2.5117264003842932</c:v>
                </c:pt>
                <c:pt idx="10">
                  <c:v>2.7127473821146033</c:v>
                </c:pt>
                <c:pt idx="11">
                  <c:v>2.9119832297536332</c:v>
                </c:pt>
                <c:pt idx="12">
                  <c:v>3.109590558727136</c:v>
                </c:pt>
                <c:pt idx="13">
                  <c:v>3.3057019644103347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Sheet2!$A$6</c:f>
              <c:strCache>
                <c:ptCount val="1"/>
                <c:pt idx="0">
                  <c:v>B. papyrifera</c:v>
                </c:pt>
              </c:strCache>
            </c:strRef>
          </c:tx>
          <c:marker>
            <c:symbol val="none"/>
          </c:marker>
          <c:xVal>
            <c:strRef>
              <c:f>Sheet2!$BC$1:$BP$2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xVal>
          <c:yVal>
            <c:numRef>
              <c:f>Sheet2!$BC$6:$BP$6</c:f>
              <c:numCache>
                <c:formatCode>0.00</c:formatCode>
                <c:ptCount val="14"/>
                <c:pt idx="0">
                  <c:v>0.73334589995744426</c:v>
                </c:pt>
                <c:pt idx="1">
                  <c:v>1.1448156754014551</c:v>
                </c:pt>
                <c:pt idx="2">
                  <c:v>1.5745386135146764</c:v>
                </c:pt>
                <c:pt idx="3">
                  <c:v>2.0205447908928393</c:v>
                </c:pt>
                <c:pt idx="4">
                  <c:v>2.4821125784535232</c:v>
                </c:pt>
                <c:pt idx="5">
                  <c:v>2.9593632223833479</c:v>
                </c:pt>
                <c:pt idx="6">
                  <c:v>3.4532289675716714</c:v>
                </c:pt>
                <c:pt idx="7">
                  <c:v>3.9657083952452057</c:v>
                </c:pt>
                <c:pt idx="8">
                  <c:v>4.5006226609404125</c:v>
                </c:pt>
                <c:pt idx="9">
                  <c:v>5.0658338042231126</c:v>
                </c:pt>
                <c:pt idx="10">
                  <c:v>5.6824344986067477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Sheet2!$A$7</c:f>
              <c:strCache>
                <c:ptCount val="1"/>
                <c:pt idx="0">
                  <c:v>P. pensylvanica</c:v>
                </c:pt>
              </c:strCache>
            </c:strRef>
          </c:tx>
          <c:marker>
            <c:symbol val="none"/>
          </c:marker>
          <c:xVal>
            <c:strRef>
              <c:f>Sheet2!$BC$1:$BP$2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xVal>
          <c:yVal>
            <c:numRef>
              <c:f>Sheet2!$BC$7:$BP$7</c:f>
              <c:numCache>
                <c:formatCode>0.00</c:formatCode>
                <c:ptCount val="14"/>
                <c:pt idx="0">
                  <c:v>1</c:v>
                </c:pt>
                <c:pt idx="1">
                  <c:v>0.98275672236441236</c:v>
                </c:pt>
                <c:pt idx="2">
                  <c:v>0.95438243907008924</c:v>
                </c:pt>
                <c:pt idx="3">
                  <c:v>0.97067901617750318</c:v>
                </c:pt>
                <c:pt idx="4">
                  <c:v>0.99616540368823125</c:v>
                </c:pt>
                <c:pt idx="5">
                  <c:v>1.0239330627406953</c:v>
                </c:pt>
                <c:pt idx="6">
                  <c:v>1.0518640158123875</c:v>
                </c:pt>
                <c:pt idx="7">
                  <c:v>1.079200025746871</c:v>
                </c:pt>
                <c:pt idx="8">
                  <c:v>1.1056666340145993</c:v>
                </c:pt>
                <c:pt idx="9">
                  <c:v>1.1311835629017821</c:v>
                </c:pt>
                <c:pt idx="10">
                  <c:v>1.1557532090108982</c:v>
                </c:pt>
                <c:pt idx="11">
                  <c:v>1.1794133019259236</c:v>
                </c:pt>
                <c:pt idx="12">
                  <c:v>1.2022155130692438</c:v>
                </c:pt>
                <c:pt idx="13">
                  <c:v>1.2242154556308495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Sheet2!$A$8</c:f>
              <c:strCache>
                <c:ptCount val="1"/>
                <c:pt idx="0">
                  <c:v>A. rubrum</c:v>
                </c:pt>
              </c:strCache>
            </c:strRef>
          </c:tx>
          <c:marker>
            <c:symbol val="none"/>
          </c:marker>
          <c:xVal>
            <c:strRef>
              <c:f>Sheet2!$BC$1:$BP$2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xVal>
          <c:yVal>
            <c:numRef>
              <c:f>Sheet2!$BC$8:$BP$8</c:f>
              <c:numCache>
                <c:formatCode>0.00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3.2703747454260985</c:v>
                </c:pt>
                <c:pt idx="6">
                  <c:v>3.6379541413697343</c:v>
                </c:pt>
                <c:pt idx="7">
                  <c:v>4.0151430768367087</c:v>
                </c:pt>
                <c:pt idx="8">
                  <c:v>4.3946960101965953</c:v>
                </c:pt>
                <c:pt idx="9">
                  <c:v>4.7744263932480422</c:v>
                </c:pt>
                <c:pt idx="10">
                  <c:v>5.153480738463208</c:v>
                </c:pt>
                <c:pt idx="11">
                  <c:v>5.5314937254083585</c:v>
                </c:pt>
                <c:pt idx="12">
                  <c:v>5.9083109883555078</c:v>
                </c:pt>
                <c:pt idx="13">
                  <c:v>6.2838784633301845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Sheet2!$A$9</c:f>
              <c:strCache>
                <c:ptCount val="1"/>
                <c:pt idx="0">
                  <c:v>100% sapwood limit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xVal>
            <c:strRef>
              <c:f>Sheet2!$BC$1:$BP$2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xVal>
          <c:yVal>
            <c:numRef>
              <c:f>Sheet2!$BC$9:$BP$9</c:f>
              <c:numCache>
                <c:formatCode>0.00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051520"/>
        <c:axId val="177053056"/>
      </c:scatterChart>
      <c:valAx>
        <c:axId val="17705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DBH (cm)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77053056"/>
        <c:crosses val="autoZero"/>
        <c:crossBetween val="midCat"/>
      </c:valAx>
      <c:valAx>
        <c:axId val="177053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sapwood thickness @ breast height  (cm)</a:t>
                </a:r>
              </a:p>
            </c:rich>
          </c:tx>
          <c:layout>
            <c:manualLayout>
              <c:xMode val="edge"/>
              <c:yMode val="edge"/>
              <c:x val="1.9439320312855151E-2"/>
              <c:y val="0.13681508594216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77051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518160</xdr:colOff>
      <xdr:row>8</xdr:row>
      <xdr:rowOff>148590</xdr:rowOff>
    </xdr:from>
    <xdr:to>
      <xdr:col>17</xdr:col>
      <xdr:colOff>297180</xdr:colOff>
      <xdr:row>29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243840</xdr:colOff>
      <xdr:row>12</xdr:row>
      <xdr:rowOff>41910</xdr:rowOff>
    </xdr:from>
    <xdr:to>
      <xdr:col>13</xdr:col>
      <xdr:colOff>548640</xdr:colOff>
      <xdr:row>27</xdr:row>
      <xdr:rowOff>41910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502920</xdr:colOff>
      <xdr:row>11</xdr:row>
      <xdr:rowOff>171450</xdr:rowOff>
    </xdr:from>
    <xdr:to>
      <xdr:col>46</xdr:col>
      <xdr:colOff>198120</xdr:colOff>
      <xdr:row>26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129540</xdr:colOff>
      <xdr:row>10</xdr:row>
      <xdr:rowOff>80010</xdr:rowOff>
    </xdr:from>
    <xdr:to>
      <xdr:col>67</xdr:col>
      <xdr:colOff>563880</xdr:colOff>
      <xdr:row>30</xdr:row>
      <xdr:rowOff>53340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D1" sqref="D1:F1"/>
    </sheetView>
  </sheetViews>
  <sheetFormatPr defaultRowHeight="14.4" x14ac:dyDescent="0.3"/>
  <sheetData>
    <row r="1" spans="1:14" x14ac:dyDescent="0.3">
      <c r="B1" t="s">
        <v>6</v>
      </c>
      <c r="C1" t="s">
        <v>7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1:14" x14ac:dyDescent="0.3">
      <c r="A2" t="s">
        <v>0</v>
      </c>
      <c r="B2">
        <v>0.52600000000000002</v>
      </c>
      <c r="C2">
        <v>2.653</v>
      </c>
      <c r="D2" s="2">
        <f>10^($B2+$C2*LOG10(D$1))</f>
        <v>21.117017435180085</v>
      </c>
      <c r="E2" s="2">
        <f t="shared" ref="E2:N2" si="0">10^($B2+$C2*LOG10(E$1))</f>
        <v>61.915971087694835</v>
      </c>
      <c r="F2" s="2">
        <f t="shared" si="0"/>
        <v>132.82051412773976</v>
      </c>
      <c r="G2" s="2">
        <f t="shared" si="0"/>
        <v>240.08632366334044</v>
      </c>
      <c r="H2" s="2">
        <f t="shared" si="0"/>
        <v>389.43525703045196</v>
      </c>
      <c r="I2" s="2">
        <f t="shared" si="0"/>
        <v>586.19903633595629</v>
      </c>
      <c r="J2" s="2">
        <f t="shared" si="0"/>
        <v>835.40627966558566</v>
      </c>
      <c r="K2" s="2">
        <f t="shared" si="0"/>
        <v>1141.8403280122529</v>
      </c>
      <c r="L2" s="2">
        <f t="shared" si="0"/>
        <v>1510.0801541641497</v>
      </c>
      <c r="M2" s="2">
        <f t="shared" si="0"/>
        <v>1944.5306534429512</v>
      </c>
      <c r="N2" s="2">
        <f t="shared" si="0"/>
        <v>2449.445865971652</v>
      </c>
    </row>
    <row r="3" spans="1:14" x14ac:dyDescent="0.3">
      <c r="A3" t="s">
        <v>1</v>
      </c>
      <c r="B3">
        <v>1.585</v>
      </c>
      <c r="C3">
        <v>1.5389999999999999</v>
      </c>
      <c r="D3" s="2">
        <f t="shared" ref="D3:N7" si="1">10^($B3+$C3*LOG10(D$1))</f>
        <v>111.75968353285383</v>
      </c>
      <c r="E3" s="2">
        <f t="shared" si="1"/>
        <v>208.58813977696573</v>
      </c>
      <c r="F3" s="2">
        <f t="shared" si="1"/>
        <v>324.76582824878716</v>
      </c>
      <c r="G3" s="2">
        <f t="shared" si="1"/>
        <v>457.84116361593857</v>
      </c>
      <c r="H3" s="2">
        <f t="shared" si="1"/>
        <v>606.14255370207775</v>
      </c>
      <c r="I3" s="2">
        <f t="shared" si="1"/>
        <v>768.43278133271167</v>
      </c>
      <c r="J3" s="2">
        <f t="shared" si="1"/>
        <v>943.74679548117126</v>
      </c>
      <c r="K3" s="2">
        <f t="shared" si="1"/>
        <v>1131.3037378028034</v>
      </c>
      <c r="L3" s="2">
        <f t="shared" si="1"/>
        <v>1330.4544179780905</v>
      </c>
      <c r="M3" s="2">
        <f t="shared" si="1"/>
        <v>1540.6477089817147</v>
      </c>
      <c r="N3" s="2">
        <f t="shared" si="1"/>
        <v>1761.4078911741108</v>
      </c>
    </row>
    <row r="4" spans="1:14" x14ac:dyDescent="0.3">
      <c r="A4" t="s">
        <v>2</v>
      </c>
      <c r="B4">
        <v>1.5720000000000001</v>
      </c>
      <c r="C4">
        <v>1.25</v>
      </c>
      <c r="D4" s="2">
        <f t="shared" si="1"/>
        <v>88.774348665311962</v>
      </c>
      <c r="E4" s="2">
        <f t="shared" si="1"/>
        <v>147.36744990160969</v>
      </c>
      <c r="F4" s="2">
        <f t="shared" si="1"/>
        <v>211.14217412504252</v>
      </c>
      <c r="G4" s="2">
        <f t="shared" si="1"/>
        <v>279.06958427522966</v>
      </c>
      <c r="H4" s="2">
        <f t="shared" si="1"/>
        <v>350.50083988560277</v>
      </c>
      <c r="I4" s="2">
        <f t="shared" si="1"/>
        <v>424.98397082436395</v>
      </c>
      <c r="J4" s="2">
        <f t="shared" si="1"/>
        <v>502.18355149328829</v>
      </c>
      <c r="K4" s="2">
        <f t="shared" si="1"/>
        <v>581.83941351176043</v>
      </c>
      <c r="L4" s="2">
        <f t="shared" si="1"/>
        <v>663.74307040190956</v>
      </c>
      <c r="M4" s="2">
        <f t="shared" si="1"/>
        <v>747.72320087689059</v>
      </c>
      <c r="N4" s="2">
        <f t="shared" si="1"/>
        <v>833.63618521277635</v>
      </c>
    </row>
    <row r="5" spans="1:14" x14ac:dyDescent="0.3">
      <c r="A5" t="s">
        <v>3</v>
      </c>
      <c r="B5">
        <v>0.622</v>
      </c>
      <c r="C5">
        <v>2.4849999999999999</v>
      </c>
      <c r="D5" s="2">
        <f t="shared" si="1"/>
        <v>23.445502173650397</v>
      </c>
      <c r="E5" s="2">
        <f t="shared" si="1"/>
        <v>64.216453646112157</v>
      </c>
      <c r="F5" s="2">
        <f t="shared" si="1"/>
        <v>131.25597381609018</v>
      </c>
      <c r="G5" s="2">
        <f t="shared" si="1"/>
        <v>228.52854826692743</v>
      </c>
      <c r="H5" s="2">
        <f t="shared" si="1"/>
        <v>359.50576344699073</v>
      </c>
      <c r="I5" s="2">
        <f t="shared" si="1"/>
        <v>527.3131835656053</v>
      </c>
      <c r="J5" s="2">
        <f t="shared" si="1"/>
        <v>734.81602291173135</v>
      </c>
      <c r="K5" s="2">
        <f t="shared" si="1"/>
        <v>984.67437476556256</v>
      </c>
      <c r="L5" s="2">
        <f t="shared" si="1"/>
        <v>1279.3813041575249</v>
      </c>
      <c r="M5" s="2">
        <f t="shared" si="1"/>
        <v>1621.2904427730789</v>
      </c>
      <c r="N5" s="2">
        <f t="shared" si="1"/>
        <v>2012.6367404816735</v>
      </c>
    </row>
    <row r="6" spans="1:14" x14ac:dyDescent="0.3">
      <c r="A6" t="s">
        <v>4</v>
      </c>
      <c r="B6">
        <v>1.5269999999999999</v>
      </c>
      <c r="C6">
        <v>1.5</v>
      </c>
      <c r="D6" s="2">
        <f t="shared" si="1"/>
        <v>95.179845061254753</v>
      </c>
      <c r="E6" s="2">
        <f t="shared" si="1"/>
        <v>174.85654064792672</v>
      </c>
      <c r="F6" s="2">
        <f t="shared" si="1"/>
        <v>269.20925550039271</v>
      </c>
      <c r="G6" s="2">
        <f t="shared" si="1"/>
        <v>376.23137216936715</v>
      </c>
      <c r="H6" s="2">
        <f t="shared" si="1"/>
        <v>494.56898250788032</v>
      </c>
      <c r="I6" s="2">
        <f t="shared" si="1"/>
        <v>623.22814810452553</v>
      </c>
      <c r="J6" s="2">
        <f t="shared" si="1"/>
        <v>761.43876049003757</v>
      </c>
      <c r="K6" s="2">
        <f t="shared" si="1"/>
        <v>908.58123731382511</v>
      </c>
      <c r="L6" s="2">
        <f t="shared" si="1"/>
        <v>1064.1430182243171</v>
      </c>
      <c r="M6" s="2">
        <f t="shared" si="1"/>
        <v>1227.6908745553692</v>
      </c>
      <c r="N6" s="2">
        <f t="shared" si="1"/>
        <v>1398.8523251834129</v>
      </c>
    </row>
    <row r="7" spans="1:14" x14ac:dyDescent="0.3">
      <c r="A7" t="s">
        <v>5</v>
      </c>
      <c r="B7">
        <v>0.81200000000000006</v>
      </c>
      <c r="C7">
        <v>1.851</v>
      </c>
      <c r="D7" s="2">
        <f t="shared" si="1"/>
        <v>23.399497007522953</v>
      </c>
      <c r="E7" s="2">
        <f t="shared" si="1"/>
        <v>49.562298897628644</v>
      </c>
      <c r="F7" s="2">
        <f t="shared" si="1"/>
        <v>84.413720870456359</v>
      </c>
      <c r="G7" s="2">
        <f t="shared" si="1"/>
        <v>127.58319625238782</v>
      </c>
      <c r="H7" s="2">
        <f t="shared" si="1"/>
        <v>178.79606828717186</v>
      </c>
      <c r="I7" s="2">
        <f t="shared" si="1"/>
        <v>237.83538659631287</v>
      </c>
      <c r="J7" s="2">
        <f t="shared" si="1"/>
        <v>304.52262580278546</v>
      </c>
      <c r="K7" s="2">
        <f t="shared" si="1"/>
        <v>378.70660960449919</v>
      </c>
      <c r="L7" s="2">
        <f t="shared" si="1"/>
        <v>460.25657358135675</v>
      </c>
      <c r="M7" s="2">
        <f t="shared" si="1"/>
        <v>549.05754038450641</v>
      </c>
      <c r="N7" s="2">
        <f t="shared" si="1"/>
        <v>645.00708695900721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1"/>
  <sheetViews>
    <sheetView tabSelected="1" topLeftCell="BB1" workbookViewId="0">
      <selection activeCell="BB1" sqref="BB1"/>
    </sheetView>
  </sheetViews>
  <sheetFormatPr defaultRowHeight="14.4" x14ac:dyDescent="0.3"/>
  <cols>
    <col min="1" max="1" width="19.88671875" customWidth="1"/>
  </cols>
  <sheetData>
    <row r="1" spans="1:68" x14ac:dyDescent="0.3"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X1">
        <v>2</v>
      </c>
      <c r="Y1">
        <v>3</v>
      </c>
      <c r="Z1">
        <v>4</v>
      </c>
      <c r="AA1">
        <v>5</v>
      </c>
      <c r="AB1">
        <v>6</v>
      </c>
      <c r="AC1">
        <v>7</v>
      </c>
      <c r="AD1">
        <v>8</v>
      </c>
      <c r="AE1">
        <v>9</v>
      </c>
      <c r="AF1">
        <v>10</v>
      </c>
      <c r="AG1">
        <v>11</v>
      </c>
      <c r="AH1">
        <v>12</v>
      </c>
      <c r="AI1">
        <v>13</v>
      </c>
      <c r="AJ1">
        <v>14</v>
      </c>
      <c r="AK1">
        <v>15</v>
      </c>
      <c r="AM1" s="12">
        <v>2</v>
      </c>
      <c r="AN1" s="12">
        <v>3</v>
      </c>
      <c r="AO1" s="12">
        <v>4</v>
      </c>
      <c r="AP1" s="12">
        <v>5</v>
      </c>
      <c r="AQ1" s="12">
        <v>6</v>
      </c>
      <c r="AR1" s="12">
        <v>7</v>
      </c>
      <c r="AS1" s="12">
        <v>8</v>
      </c>
      <c r="AT1" s="12">
        <v>9</v>
      </c>
      <c r="AU1" s="12">
        <v>10</v>
      </c>
      <c r="AV1" s="12">
        <v>11</v>
      </c>
      <c r="AW1" s="12">
        <v>12</v>
      </c>
      <c r="AX1" s="12">
        <v>13</v>
      </c>
      <c r="AY1" s="12">
        <v>14</v>
      </c>
      <c r="AZ1" s="12">
        <v>15</v>
      </c>
      <c r="BB1" t="s">
        <v>22</v>
      </c>
      <c r="BC1">
        <v>2</v>
      </c>
      <c r="BD1">
        <v>3</v>
      </c>
      <c r="BE1">
        <v>4</v>
      </c>
      <c r="BF1">
        <v>5</v>
      </c>
      <c r="BG1">
        <v>6</v>
      </c>
      <c r="BH1">
        <v>7</v>
      </c>
      <c r="BI1">
        <v>8</v>
      </c>
      <c r="BJ1">
        <v>9</v>
      </c>
      <c r="BK1">
        <v>10</v>
      </c>
      <c r="BL1">
        <v>11</v>
      </c>
      <c r="BM1">
        <v>12</v>
      </c>
      <c r="BN1">
        <v>13</v>
      </c>
      <c r="BO1">
        <v>14</v>
      </c>
      <c r="BP1">
        <v>15</v>
      </c>
    </row>
    <row r="2" spans="1:68" ht="15" thickBot="1" x14ac:dyDescent="0.35">
      <c r="E2" s="2">
        <f>PI()*(E1/2)^2</f>
        <v>3.1415926535897931</v>
      </c>
      <c r="F2" s="2">
        <f t="shared" ref="F2:R2" si="0">PI()*(F1/2)^2</f>
        <v>7.0685834705770345</v>
      </c>
      <c r="G2" s="2">
        <f t="shared" si="0"/>
        <v>12.566370614359172</v>
      </c>
      <c r="H2" s="2">
        <f t="shared" si="0"/>
        <v>19.634954084936208</v>
      </c>
      <c r="I2" s="2">
        <f t="shared" si="0"/>
        <v>28.274333882308138</v>
      </c>
      <c r="J2" s="2">
        <f t="shared" si="0"/>
        <v>38.484510006474963</v>
      </c>
      <c r="K2" s="2">
        <f t="shared" si="0"/>
        <v>50.26548245743669</v>
      </c>
      <c r="L2" s="2">
        <f t="shared" si="0"/>
        <v>63.617251235193308</v>
      </c>
      <c r="M2" s="2">
        <f t="shared" si="0"/>
        <v>78.539816339744831</v>
      </c>
      <c r="N2" s="2">
        <f t="shared" si="0"/>
        <v>95.033177771091246</v>
      </c>
      <c r="O2" s="2">
        <f t="shared" si="0"/>
        <v>113.09733552923255</v>
      </c>
      <c r="P2" s="2">
        <f t="shared" si="0"/>
        <v>132.73228961416876</v>
      </c>
      <c r="Q2" s="2">
        <f t="shared" si="0"/>
        <v>153.93804002589985</v>
      </c>
      <c r="R2" s="2">
        <f t="shared" si="0"/>
        <v>176.71458676442586</v>
      </c>
    </row>
    <row r="3" spans="1:68" x14ac:dyDescent="0.3">
      <c r="A3" s="3" t="s">
        <v>8</v>
      </c>
      <c r="B3" s="4">
        <v>24</v>
      </c>
      <c r="C3" s="4">
        <v>0.78480000000000005</v>
      </c>
      <c r="D3" s="4">
        <v>1.9697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68" x14ac:dyDescent="0.3">
      <c r="A4" s="5" t="s">
        <v>9</v>
      </c>
      <c r="B4" s="6">
        <v>21</v>
      </c>
      <c r="C4" s="6">
        <v>1.171</v>
      </c>
      <c r="D4" s="6">
        <v>1.7936000000000001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68" x14ac:dyDescent="0.3">
      <c r="A5" s="5" t="s">
        <v>10</v>
      </c>
      <c r="B5" s="6">
        <v>47</v>
      </c>
      <c r="C5" s="6">
        <v>0.67269999999999996</v>
      </c>
      <c r="D5" s="6">
        <v>1.9187000000000001</v>
      </c>
      <c r="E5" s="2">
        <f t="shared" ref="E5:R8" si="1">$C5*E$1^$D5</f>
        <v>2.5433590841071947</v>
      </c>
      <c r="F5" s="2">
        <f t="shared" si="1"/>
        <v>5.5369930592424899</v>
      </c>
      <c r="G5" s="2">
        <f t="shared" si="1"/>
        <v>9.6159884505880626</v>
      </c>
      <c r="H5" s="2">
        <f t="shared" si="1"/>
        <v>14.754862782706228</v>
      </c>
      <c r="I5" s="2">
        <f t="shared" si="1"/>
        <v>20.93438619869611</v>
      </c>
      <c r="J5" s="2">
        <f t="shared" si="1"/>
        <v>28.139154049902668</v>
      </c>
      <c r="K5" s="2">
        <f t="shared" si="1"/>
        <v>36.356342468370784</v>
      </c>
      <c r="L5" s="2">
        <f t="shared" si="1"/>
        <v>45.574984596550486</v>
      </c>
      <c r="M5" s="2">
        <f t="shared" si="1"/>
        <v>55.78551255113878</v>
      </c>
      <c r="N5" s="2">
        <f t="shared" si="1"/>
        <v>66.979449332998684</v>
      </c>
      <c r="O5" s="2">
        <f t="shared" si="1"/>
        <v>79.149191777407509</v>
      </c>
      <c r="P5" s="2">
        <f t="shared" si="1"/>
        <v>92.287851969100274</v>
      </c>
      <c r="Q5" s="2">
        <f t="shared" si="1"/>
        <v>106.38913790978401</v>
      </c>
      <c r="R5" s="2">
        <f t="shared" si="1"/>
        <v>121.44726151021212</v>
      </c>
      <c r="S5" s="2"/>
      <c r="T5" s="2"/>
      <c r="U5" s="2"/>
      <c r="V5" s="2"/>
      <c r="X5" s="10">
        <f>E5/E$2</f>
        <v>0.80957634058667127</v>
      </c>
      <c r="Y5" s="10">
        <f t="shared" ref="Y5:AK8" si="2">F5/F$2</f>
        <v>0.78332428021685152</v>
      </c>
      <c r="Z5" s="10">
        <f t="shared" si="2"/>
        <v>0.76521604731283299</v>
      </c>
      <c r="AA5" s="10">
        <f t="shared" si="2"/>
        <v>0.75145899088330692</v>
      </c>
      <c r="AB5" s="10">
        <f t="shared" si="2"/>
        <v>0.74040245424827522</v>
      </c>
      <c r="AC5" s="10">
        <f t="shared" si="2"/>
        <v>0.73118129983123847</v>
      </c>
      <c r="AD5" s="10">
        <f t="shared" si="2"/>
        <v>0.72328645207287623</v>
      </c>
      <c r="AE5" s="10">
        <f t="shared" si="2"/>
        <v>0.7163934893706666</v>
      </c>
      <c r="AF5" s="10">
        <f t="shared" si="2"/>
        <v>0.7102832060342964</v>
      </c>
      <c r="AG5" s="10">
        <f t="shared" si="2"/>
        <v>0.70480069070544749</v>
      </c>
      <c r="AH5" s="10">
        <f t="shared" si="2"/>
        <v>0.69983250628348903</v>
      </c>
      <c r="AI5" s="10">
        <f t="shared" si="2"/>
        <v>0.69529315163149896</v>
      </c>
      <c r="AJ5" s="10">
        <f t="shared" si="2"/>
        <v>0.69111661998479512</v>
      </c>
      <c r="AK5" s="10">
        <f t="shared" si="2"/>
        <v>0.68725091535375438</v>
      </c>
      <c r="AM5" s="11">
        <f>SQRT((AM$1/2)^2-(E5/PI()))</f>
        <v>0.4363755944290752</v>
      </c>
      <c r="AN5" s="11">
        <f t="shared" ref="AN5:AZ8" si="3">SQRT((AN$1/2)^2-(F5/PI()))</f>
        <v>0.69822658894665701</v>
      </c>
      <c r="AO5" s="11">
        <f t="shared" si="3"/>
        <v>0.96909019742677616</v>
      </c>
      <c r="AP5" s="11">
        <f t="shared" si="3"/>
        <v>1.24634718557043</v>
      </c>
      <c r="AQ5" s="11">
        <f t="shared" si="3"/>
        <v>1.5285214790003843</v>
      </c>
      <c r="AR5" s="11">
        <f t="shared" si="3"/>
        <v>1.8146705147401634</v>
      </c>
      <c r="AS5" s="11">
        <f t="shared" si="3"/>
        <v>2.104142762940286</v>
      </c>
      <c r="AT5" s="11">
        <f t="shared" si="3"/>
        <v>2.3964623594465242</v>
      </c>
      <c r="AU5" s="11">
        <f t="shared" si="3"/>
        <v>2.6912673314151805</v>
      </c>
      <c r="AV5" s="11">
        <f t="shared" si="3"/>
        <v>2.9882735996157068</v>
      </c>
      <c r="AW5" s="11">
        <f t="shared" si="3"/>
        <v>3.2872526178853967</v>
      </c>
      <c r="AX5" s="11">
        <f t="shared" si="3"/>
        <v>3.5880167702463668</v>
      </c>
      <c r="AY5" s="11">
        <f t="shared" si="3"/>
        <v>3.890409441272864</v>
      </c>
      <c r="AZ5" s="11">
        <f t="shared" si="3"/>
        <v>4.1942980355896653</v>
      </c>
      <c r="BB5" t="s">
        <v>18</v>
      </c>
      <c r="BC5" s="1">
        <f>(AM$1/2)-AM5</f>
        <v>0.56362440557092475</v>
      </c>
      <c r="BD5" s="1">
        <f t="shared" ref="BD5:BP8" si="4">(AN$1/2)-AN5</f>
        <v>0.80177341105334299</v>
      </c>
      <c r="BE5" s="1">
        <f t="shared" si="4"/>
        <v>1.0309098025732237</v>
      </c>
      <c r="BF5" s="1">
        <f t="shared" si="4"/>
        <v>1.25365281442957</v>
      </c>
      <c r="BG5" s="1">
        <f t="shared" si="4"/>
        <v>1.4714785209996157</v>
      </c>
      <c r="BH5" s="1">
        <f t="shared" si="4"/>
        <v>1.6853294852598366</v>
      </c>
      <c r="BI5" s="1">
        <f t="shared" si="4"/>
        <v>1.895857237059714</v>
      </c>
      <c r="BJ5" s="1">
        <f t="shared" si="4"/>
        <v>2.1035376405534758</v>
      </c>
      <c r="BK5" s="1">
        <f t="shared" si="4"/>
        <v>2.3087326685848195</v>
      </c>
      <c r="BL5" s="1">
        <f t="shared" si="4"/>
        <v>2.5117264003842932</v>
      </c>
      <c r="BM5" s="1">
        <f t="shared" si="4"/>
        <v>2.7127473821146033</v>
      </c>
      <c r="BN5" s="1">
        <f t="shared" si="4"/>
        <v>2.9119832297536332</v>
      </c>
      <c r="BO5" s="1">
        <f t="shared" si="4"/>
        <v>3.109590558727136</v>
      </c>
      <c r="BP5" s="1">
        <f t="shared" si="4"/>
        <v>3.3057019644103347</v>
      </c>
    </row>
    <row r="6" spans="1:68" x14ac:dyDescent="0.3">
      <c r="A6" s="5" t="s">
        <v>11</v>
      </c>
      <c r="B6" s="6">
        <v>20</v>
      </c>
      <c r="C6" s="6">
        <v>0.70979999999999999</v>
      </c>
      <c r="D6" s="6">
        <v>2.0396000000000001</v>
      </c>
      <c r="E6" s="2">
        <f t="shared" si="1"/>
        <v>2.9182115644191917</v>
      </c>
      <c r="F6" s="2">
        <f t="shared" si="1"/>
        <v>6.6722530079797062</v>
      </c>
      <c r="G6" s="2">
        <f t="shared" si="1"/>
        <v>11.997687707396317</v>
      </c>
      <c r="H6" s="2">
        <f t="shared" si="1"/>
        <v>18.912773255757497</v>
      </c>
      <c r="I6" s="2">
        <f t="shared" si="1"/>
        <v>27.431735543275728</v>
      </c>
      <c r="J6" s="2">
        <f t="shared" si="1"/>
        <v>37.566259779264144</v>
      </c>
      <c r="K6" s="2">
        <f t="shared" si="1"/>
        <v>49.326276435635272</v>
      </c>
      <c r="L6" s="2">
        <f t="shared" si="1"/>
        <v>62.720428574942588</v>
      </c>
      <c r="M6" s="2">
        <f t="shared" si="1"/>
        <v>77.756373105367103</v>
      </c>
      <c r="N6" s="2">
        <f t="shared" si="1"/>
        <v>94.440986658790905</v>
      </c>
      <c r="O6" s="2">
        <f t="shared" si="1"/>
        <v>112.78051267184597</v>
      </c>
      <c r="P6" s="2">
        <f t="shared" si="1"/>
        <v>132.78067019782637</v>
      </c>
      <c r="Q6" s="2">
        <f t="shared" si="1"/>
        <v>154.44673671431974</v>
      </c>
      <c r="R6" s="2">
        <f t="shared" si="1"/>
        <v>177.78361263027068</v>
      </c>
      <c r="S6" s="2"/>
      <c r="T6" s="2"/>
      <c r="U6" s="2"/>
      <c r="V6" s="2"/>
      <c r="X6" s="10">
        <f t="shared" ref="X6:X8" si="5">E6/E$2</f>
        <v>0.92889559093049467</v>
      </c>
      <c r="Y6" s="10">
        <f t="shared" si="2"/>
        <v>0.94393070913754462</v>
      </c>
      <c r="Z6" s="10">
        <f t="shared" si="2"/>
        <v>0.95474565215249652</v>
      </c>
      <c r="AA6" s="10">
        <f t="shared" si="2"/>
        <v>0.96321963239360142</v>
      </c>
      <c r="AB6" s="10">
        <f t="shared" si="2"/>
        <v>0.97019917984488246</v>
      </c>
      <c r="AC6" s="10">
        <f t="shared" si="2"/>
        <v>0.97613974487251298</v>
      </c>
      <c r="AD6" s="10">
        <f t="shared" si="2"/>
        <v>0.98131508988107874</v>
      </c>
      <c r="AE6" s="10">
        <f t="shared" si="2"/>
        <v>0.98590283857227401</v>
      </c>
      <c r="AF6" s="10">
        <f t="shared" si="2"/>
        <v>0.99002489092935053</v>
      </c>
      <c r="AG6" s="10">
        <f t="shared" si="2"/>
        <v>0.99376858560147519</v>
      </c>
      <c r="AH6" s="10">
        <f t="shared" si="2"/>
        <v>0.99719867089791259</v>
      </c>
      <c r="AI6" s="10">
        <f t="shared" si="2"/>
        <v>1.0003644974692913</v>
      </c>
      <c r="AJ6" s="10">
        <f t="shared" si="2"/>
        <v>1.0033045547957757</v>
      </c>
      <c r="AK6" s="10">
        <f t="shared" si="2"/>
        <v>1.0060494489188372</v>
      </c>
      <c r="AM6" s="11">
        <f t="shared" ref="AM6" si="6">SQRT((AM$1/2)^2-(E6/PI()))</f>
        <v>0.26665410004255574</v>
      </c>
      <c r="AN6" s="11">
        <f t="shared" si="3"/>
        <v>0.35518432459854488</v>
      </c>
      <c r="AO6" s="11">
        <f t="shared" si="3"/>
        <v>0.42546138648532367</v>
      </c>
      <c r="AP6" s="11">
        <f t="shared" si="3"/>
        <v>0.4794552091071605</v>
      </c>
      <c r="AQ6" s="11">
        <f t="shared" si="3"/>
        <v>0.51788742154647682</v>
      </c>
      <c r="AR6" s="11">
        <f t="shared" si="3"/>
        <v>0.5406367776166523</v>
      </c>
      <c r="AS6" s="11">
        <f t="shared" si="3"/>
        <v>0.54677103242832847</v>
      </c>
      <c r="AT6" s="11">
        <f t="shared" si="3"/>
        <v>0.53429160475479409</v>
      </c>
      <c r="AU6" s="11">
        <f t="shared" si="3"/>
        <v>0.49937733905958709</v>
      </c>
      <c r="AV6" s="11">
        <f t="shared" si="3"/>
        <v>0.4341661957768872</v>
      </c>
      <c r="AW6" s="11">
        <f t="shared" si="3"/>
        <v>0.31756550139325235</v>
      </c>
      <c r="AX6" s="11">
        <v>0</v>
      </c>
      <c r="AY6" s="11">
        <v>0</v>
      </c>
      <c r="AZ6" s="11">
        <v>0</v>
      </c>
      <c r="BB6" t="s">
        <v>21</v>
      </c>
      <c r="BC6" s="1">
        <f t="shared" ref="BC6:BC7" si="7">(AM$1/2)-AM6</f>
        <v>0.73334589995744426</v>
      </c>
      <c r="BD6" s="1">
        <f t="shared" si="4"/>
        <v>1.1448156754014551</v>
      </c>
      <c r="BE6" s="1">
        <f t="shared" si="4"/>
        <v>1.5745386135146764</v>
      </c>
      <c r="BF6" s="1">
        <f t="shared" si="4"/>
        <v>2.0205447908928393</v>
      </c>
      <c r="BG6" s="1">
        <f t="shared" si="4"/>
        <v>2.4821125784535232</v>
      </c>
      <c r="BH6" s="1">
        <f t="shared" si="4"/>
        <v>2.9593632223833479</v>
      </c>
      <c r="BI6" s="1">
        <f t="shared" si="4"/>
        <v>3.4532289675716714</v>
      </c>
      <c r="BJ6" s="1">
        <f t="shared" si="4"/>
        <v>3.9657083952452057</v>
      </c>
      <c r="BK6" s="1">
        <f t="shared" si="4"/>
        <v>4.5006226609404125</v>
      </c>
      <c r="BL6" s="1">
        <f t="shared" si="4"/>
        <v>5.0658338042231126</v>
      </c>
      <c r="BM6" s="1">
        <f t="shared" si="4"/>
        <v>5.6824344986067477</v>
      </c>
      <c r="BN6" s="1">
        <f t="shared" si="4"/>
        <v>6.5</v>
      </c>
      <c r="BO6" s="1">
        <f t="shared" si="4"/>
        <v>7</v>
      </c>
      <c r="BP6" s="1">
        <f t="shared" si="4"/>
        <v>7.5</v>
      </c>
    </row>
    <row r="7" spans="1:68" x14ac:dyDescent="0.3">
      <c r="A7" s="5" t="s">
        <v>12</v>
      </c>
      <c r="B7" s="6">
        <v>20</v>
      </c>
      <c r="C7" s="6">
        <v>1.4443999999999999</v>
      </c>
      <c r="D7" s="6">
        <v>1.3302</v>
      </c>
      <c r="E7" s="2">
        <f t="shared" si="1"/>
        <v>3.6317636707722052</v>
      </c>
      <c r="F7" s="2">
        <f t="shared" si="1"/>
        <v>6.2280798611329695</v>
      </c>
      <c r="G7" s="2">
        <f t="shared" si="1"/>
        <v>9.1316168376771003</v>
      </c>
      <c r="H7" s="2">
        <f t="shared" si="1"/>
        <v>12.287325961914656</v>
      </c>
      <c r="I7" s="2">
        <f t="shared" si="1"/>
        <v>15.659730115155579</v>
      </c>
      <c r="J7" s="2">
        <f t="shared" si="1"/>
        <v>19.22369611441534</v>
      </c>
      <c r="K7" s="2">
        <f t="shared" si="1"/>
        <v>22.960311746391202</v>
      </c>
      <c r="L7" s="2">
        <f t="shared" si="1"/>
        <v>26.854734669516805</v>
      </c>
      <c r="M7" s="2">
        <f t="shared" si="1"/>
        <v>30.894948794944479</v>
      </c>
      <c r="N7" s="2">
        <f t="shared" si="1"/>
        <v>35.070990325744113</v>
      </c>
      <c r="O7" s="2">
        <f t="shared" si="1"/>
        <v>39.374438470174098</v>
      </c>
      <c r="P7" s="2">
        <f t="shared" si="1"/>
        <v>43.798065323762891</v>
      </c>
      <c r="Q7" s="2">
        <f t="shared" si="1"/>
        <v>48.335586517791768</v>
      </c>
      <c r="R7" s="2">
        <f t="shared" si="1"/>
        <v>52.981478378964937</v>
      </c>
      <c r="S7" s="2"/>
      <c r="T7" s="2"/>
      <c r="U7" s="2"/>
      <c r="V7" s="2"/>
      <c r="X7" s="10">
        <f t="shared" si="5"/>
        <v>1.1560262806899264</v>
      </c>
      <c r="Y7" s="10">
        <f t="shared" si="2"/>
        <v>0.88109306299590862</v>
      </c>
      <c r="Z7" s="10">
        <f t="shared" si="2"/>
        <v>0.72667097906874611</v>
      </c>
      <c r="AA7" s="10">
        <f t="shared" si="2"/>
        <v>0.62578837255043041</v>
      </c>
      <c r="AB7" s="10">
        <f t="shared" si="2"/>
        <v>0.55384965673600572</v>
      </c>
      <c r="AC7" s="10">
        <f t="shared" si="2"/>
        <v>0.49951775691521033</v>
      </c>
      <c r="AD7" s="10">
        <f t="shared" si="2"/>
        <v>0.45678088867113348</v>
      </c>
      <c r="AE7" s="10">
        <f t="shared" si="2"/>
        <v>0.42212975487159471</v>
      </c>
      <c r="AF7" s="10">
        <f t="shared" si="2"/>
        <v>0.39336670538291274</v>
      </c>
      <c r="AG7" s="10">
        <f t="shared" si="2"/>
        <v>0.3690394359980308</v>
      </c>
      <c r="AH7" s="10">
        <f t="shared" si="2"/>
        <v>0.34814647299977186</v>
      </c>
      <c r="AI7" s="10">
        <f t="shared" si="2"/>
        <v>0.32997295120182712</v>
      </c>
      <c r="AJ7" s="10">
        <f t="shared" si="2"/>
        <v>0.31399377638989934</v>
      </c>
      <c r="AK7" s="10">
        <f t="shared" si="2"/>
        <v>0.29981383738057416</v>
      </c>
      <c r="AM7" s="11">
        <v>0</v>
      </c>
      <c r="AN7" s="11">
        <f t="shared" si="3"/>
        <v>0.51724327763558764</v>
      </c>
      <c r="AO7" s="11">
        <f t="shared" si="3"/>
        <v>1.0456175609299108</v>
      </c>
      <c r="AP7" s="11">
        <f t="shared" si="3"/>
        <v>1.5293209838224968</v>
      </c>
      <c r="AQ7" s="11">
        <f t="shared" si="3"/>
        <v>2.0038345963117687</v>
      </c>
      <c r="AR7" s="11">
        <f t="shared" si="3"/>
        <v>2.4760669372593047</v>
      </c>
      <c r="AS7" s="11">
        <f t="shared" si="3"/>
        <v>2.9481359841876125</v>
      </c>
      <c r="AT7" s="11">
        <f t="shared" si="3"/>
        <v>3.420799974253129</v>
      </c>
      <c r="AU7" s="11">
        <f t="shared" si="3"/>
        <v>3.8943333659854007</v>
      </c>
      <c r="AV7" s="11">
        <f t="shared" si="3"/>
        <v>4.3688164370982179</v>
      </c>
      <c r="AW7" s="11">
        <f t="shared" si="3"/>
        <v>4.8442467909891018</v>
      </c>
      <c r="AX7" s="11">
        <f t="shared" si="3"/>
        <v>5.3205866980740764</v>
      </c>
      <c r="AY7" s="11">
        <f t="shared" si="3"/>
        <v>5.7977844869307562</v>
      </c>
      <c r="AZ7" s="11">
        <f t="shared" si="3"/>
        <v>6.2757845443691505</v>
      </c>
      <c r="BB7" t="s">
        <v>20</v>
      </c>
      <c r="BC7" s="1">
        <f t="shared" si="7"/>
        <v>1</v>
      </c>
      <c r="BD7" s="1">
        <f t="shared" si="4"/>
        <v>0.98275672236441236</v>
      </c>
      <c r="BE7" s="1">
        <f t="shared" si="4"/>
        <v>0.95438243907008924</v>
      </c>
      <c r="BF7" s="1">
        <f t="shared" si="4"/>
        <v>0.97067901617750318</v>
      </c>
      <c r="BG7" s="1">
        <f t="shared" si="4"/>
        <v>0.99616540368823125</v>
      </c>
      <c r="BH7" s="1">
        <f t="shared" si="4"/>
        <v>1.0239330627406953</v>
      </c>
      <c r="BI7" s="1">
        <f t="shared" si="4"/>
        <v>1.0518640158123875</v>
      </c>
      <c r="BJ7" s="1">
        <f t="shared" si="4"/>
        <v>1.079200025746871</v>
      </c>
      <c r="BK7" s="1">
        <f t="shared" si="4"/>
        <v>1.1056666340145993</v>
      </c>
      <c r="BL7" s="1">
        <f t="shared" si="4"/>
        <v>1.1311835629017821</v>
      </c>
      <c r="BM7" s="1">
        <f t="shared" si="4"/>
        <v>1.1557532090108982</v>
      </c>
      <c r="BN7" s="1">
        <f t="shared" si="4"/>
        <v>1.1794133019259236</v>
      </c>
      <c r="BO7" s="1">
        <f t="shared" si="4"/>
        <v>1.2022155130692438</v>
      </c>
      <c r="BP7" s="1">
        <f t="shared" si="4"/>
        <v>1.2242154556308495</v>
      </c>
    </row>
    <row r="8" spans="1:68" ht="15" thickBot="1" x14ac:dyDescent="0.35">
      <c r="A8" s="7" t="s">
        <v>13</v>
      </c>
      <c r="B8" s="8">
        <v>20</v>
      </c>
      <c r="C8" s="8">
        <v>0.82789999999999997</v>
      </c>
      <c r="D8" s="8">
        <v>1.9706999999999999</v>
      </c>
      <c r="E8" s="2">
        <f t="shared" si="1"/>
        <v>3.2450223702506023</v>
      </c>
      <c r="F8" s="2">
        <f t="shared" si="1"/>
        <v>7.2150731620223993</v>
      </c>
      <c r="G8" s="2">
        <f t="shared" si="1"/>
        <v>12.719132967057417</v>
      </c>
      <c r="H8" s="2">
        <f t="shared" si="1"/>
        <v>19.744133104101977</v>
      </c>
      <c r="I8" s="2">
        <f t="shared" si="1"/>
        <v>28.280074663313727</v>
      </c>
      <c r="J8" s="2">
        <f t="shared" si="1"/>
        <v>38.318860870752914</v>
      </c>
      <c r="K8" s="2">
        <f t="shared" si="1"/>
        <v>49.853691277078433</v>
      </c>
      <c r="L8" s="2">
        <f t="shared" si="1"/>
        <v>62.878706043406098</v>
      </c>
      <c r="M8" s="2">
        <f t="shared" si="1"/>
        <v>77.388759033719566</v>
      </c>
      <c r="N8" s="2">
        <f t="shared" si="1"/>
        <v>93.379264142687404</v>
      </c>
      <c r="O8" s="2">
        <f t="shared" si="1"/>
        <v>110.84608638097633</v>
      </c>
      <c r="P8" s="2">
        <f t="shared" si="1"/>
        <v>129.7854618697682</v>
      </c>
      <c r="Q8" s="2">
        <f t="shared" si="1"/>
        <v>150.19393734522723</v>
      </c>
      <c r="R8" s="2">
        <f t="shared" si="1"/>
        <v>172.06832330813404</v>
      </c>
      <c r="S8" s="2"/>
      <c r="T8" s="2"/>
      <c r="U8" s="2"/>
      <c r="V8" s="2"/>
      <c r="X8" s="10">
        <f t="shared" si="5"/>
        <v>1.032922701338324</v>
      </c>
      <c r="Y8" s="10">
        <f t="shared" si="2"/>
        <v>1.0207240520049212</v>
      </c>
      <c r="Z8" s="10">
        <f t="shared" si="2"/>
        <v>1.0121564417751365</v>
      </c>
      <c r="AA8" s="10">
        <f t="shared" si="2"/>
        <v>1.0055604417862902</v>
      </c>
      <c r="AB8" s="10">
        <f t="shared" si="2"/>
        <v>1.0002030385942773</v>
      </c>
      <c r="AC8" s="10">
        <f t="shared" si="2"/>
        <v>0.99569569326219354</v>
      </c>
      <c r="AD8" s="10">
        <f t="shared" si="2"/>
        <v>0.9918076747655421</v>
      </c>
      <c r="AE8" s="10">
        <f t="shared" si="2"/>
        <v>0.98839080316348771</v>
      </c>
      <c r="AF8" s="10">
        <f t="shared" si="2"/>
        <v>0.98534428319712308</v>
      </c>
      <c r="AG8" s="10">
        <f t="shared" si="2"/>
        <v>0.98259646086561825</v>
      </c>
      <c r="AH8" s="10">
        <f t="shared" si="2"/>
        <v>0.98009458721797793</v>
      </c>
      <c r="AI8" s="10">
        <f t="shared" si="2"/>
        <v>0.97779871233317439</v>
      </c>
      <c r="AJ8" s="10">
        <f t="shared" si="2"/>
        <v>0.97567785922152395</v>
      </c>
      <c r="AK8" s="10">
        <f t="shared" si="2"/>
        <v>0.97370752725418386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f t="shared" si="3"/>
        <v>0.22962525457390154</v>
      </c>
      <c r="AS8" s="11">
        <f t="shared" si="3"/>
        <v>0.36204585863026573</v>
      </c>
      <c r="AT8" s="11">
        <f t="shared" si="3"/>
        <v>0.48485692316329126</v>
      </c>
      <c r="AU8" s="11">
        <f t="shared" si="3"/>
        <v>0.60530398980340472</v>
      </c>
      <c r="AV8" s="11">
        <f t="shared" si="3"/>
        <v>0.72557360675195737</v>
      </c>
      <c r="AW8" s="11">
        <f t="shared" si="3"/>
        <v>0.84651926153679213</v>
      </c>
      <c r="AX8" s="11">
        <f t="shared" si="3"/>
        <v>0.96850627459164118</v>
      </c>
      <c r="AY8" s="11">
        <f t="shared" si="3"/>
        <v>1.0916890116444926</v>
      </c>
      <c r="AZ8" s="11">
        <f t="shared" si="3"/>
        <v>1.2161215366698155</v>
      </c>
      <c r="BB8" t="s">
        <v>19</v>
      </c>
      <c r="BC8" s="1">
        <f>(AM$1/2)-AM8</f>
        <v>1</v>
      </c>
      <c r="BD8" s="1">
        <f t="shared" si="4"/>
        <v>1.5</v>
      </c>
      <c r="BE8" s="1">
        <f t="shared" si="4"/>
        <v>2</v>
      </c>
      <c r="BF8" s="1">
        <f t="shared" si="4"/>
        <v>2.5</v>
      </c>
      <c r="BG8" s="1">
        <f t="shared" si="4"/>
        <v>3</v>
      </c>
      <c r="BH8" s="1">
        <f t="shared" si="4"/>
        <v>3.2703747454260985</v>
      </c>
      <c r="BI8" s="1">
        <f t="shared" si="4"/>
        <v>3.6379541413697343</v>
      </c>
      <c r="BJ8" s="1">
        <f t="shared" si="4"/>
        <v>4.0151430768367087</v>
      </c>
      <c r="BK8" s="1">
        <f t="shared" si="4"/>
        <v>4.3946960101965953</v>
      </c>
      <c r="BL8" s="1">
        <f t="shared" si="4"/>
        <v>4.7744263932480422</v>
      </c>
      <c r="BM8" s="1">
        <f t="shared" si="4"/>
        <v>5.153480738463208</v>
      </c>
      <c r="BN8" s="1">
        <f t="shared" si="4"/>
        <v>5.5314937254083585</v>
      </c>
      <c r="BO8" s="1">
        <f t="shared" si="4"/>
        <v>5.9083109883555078</v>
      </c>
      <c r="BP8" s="1">
        <f t="shared" si="4"/>
        <v>6.2838784633301845</v>
      </c>
    </row>
    <row r="9" spans="1:68" x14ac:dyDescent="0.3">
      <c r="A9" s="9" t="s">
        <v>16</v>
      </c>
      <c r="BC9" s="13">
        <f>BC1/2</f>
        <v>1</v>
      </c>
      <c r="BD9" s="13">
        <f t="shared" ref="BD9:BP9" si="8">BD1/2</f>
        <v>1.5</v>
      </c>
      <c r="BE9" s="13">
        <f t="shared" si="8"/>
        <v>2</v>
      </c>
      <c r="BF9" s="13">
        <f t="shared" si="8"/>
        <v>2.5</v>
      </c>
      <c r="BG9" s="13">
        <f t="shared" si="8"/>
        <v>3</v>
      </c>
      <c r="BH9" s="13">
        <f t="shared" si="8"/>
        <v>3.5</v>
      </c>
      <c r="BI9" s="13">
        <f t="shared" si="8"/>
        <v>4</v>
      </c>
      <c r="BJ9" s="13">
        <f t="shared" si="8"/>
        <v>4.5</v>
      </c>
      <c r="BK9" s="13">
        <f t="shared" si="8"/>
        <v>5</v>
      </c>
      <c r="BL9" s="13">
        <f t="shared" si="8"/>
        <v>5.5</v>
      </c>
      <c r="BM9" s="13">
        <f t="shared" si="8"/>
        <v>6</v>
      </c>
      <c r="BN9" s="13">
        <f t="shared" si="8"/>
        <v>6.5</v>
      </c>
      <c r="BO9" s="13">
        <f t="shared" si="8"/>
        <v>7</v>
      </c>
      <c r="BP9" s="13">
        <f t="shared" si="8"/>
        <v>7.5</v>
      </c>
    </row>
    <row r="10" spans="1:68" x14ac:dyDescent="0.3">
      <c r="E10" s="2">
        <f>AVERAGE(E3:E6,E8)</f>
        <v>2.9021976729256629</v>
      </c>
      <c r="F10" s="2">
        <f t="shared" ref="F10:O10" si="9">AVERAGE(F3:F6,F8)</f>
        <v>6.4747730764148654</v>
      </c>
      <c r="G10" s="2">
        <f t="shared" si="9"/>
        <v>11.444269708347266</v>
      </c>
      <c r="H10" s="2">
        <f t="shared" si="9"/>
        <v>17.803923047521902</v>
      </c>
      <c r="I10" s="2">
        <f t="shared" si="9"/>
        <v>25.548732135095189</v>
      </c>
      <c r="J10" s="2">
        <f t="shared" si="9"/>
        <v>34.674758233306576</v>
      </c>
      <c r="K10" s="2">
        <f t="shared" si="9"/>
        <v>45.178770060361501</v>
      </c>
      <c r="L10" s="2">
        <f t="shared" si="9"/>
        <v>57.058039738299726</v>
      </c>
      <c r="M10" s="2">
        <f t="shared" si="9"/>
        <v>70.310214896741812</v>
      </c>
      <c r="N10" s="2">
        <f t="shared" si="9"/>
        <v>84.933233378159002</v>
      </c>
      <c r="O10" s="2">
        <f t="shared" si="9"/>
        <v>100.92526361007661</v>
      </c>
      <c r="P10" s="2">
        <f t="shared" ref="P10:R10" si="10">AVERAGE(P3:P6,P8)</f>
        <v>118.28466134556494</v>
      </c>
      <c r="Q10" s="2">
        <f t="shared" si="10"/>
        <v>137.00993732311034</v>
      </c>
      <c r="R10" s="2">
        <f t="shared" si="10"/>
        <v>157.09973248287227</v>
      </c>
      <c r="S10" s="2"/>
      <c r="T10" s="2"/>
      <c r="U10" s="2"/>
      <c r="V10" s="2"/>
      <c r="X10" t="s">
        <v>17</v>
      </c>
      <c r="BD10" t="s">
        <v>15</v>
      </c>
    </row>
    <row r="11" spans="1:68" x14ac:dyDescent="0.3">
      <c r="E11" s="10">
        <f>E7/E10</f>
        <v>1.2513839786492136</v>
      </c>
      <c r="F11" s="10">
        <f t="shared" ref="F11:O11" si="11">F7/F10</f>
        <v>0.96189932645199483</v>
      </c>
      <c r="G11" s="10">
        <f t="shared" si="11"/>
        <v>0.79792045018098856</v>
      </c>
      <c r="H11" s="10">
        <f t="shared" si="11"/>
        <v>0.69014710573156002</v>
      </c>
      <c r="I11" s="10">
        <f t="shared" si="11"/>
        <v>0.61293570390698504</v>
      </c>
      <c r="J11" s="10">
        <f t="shared" si="11"/>
        <v>0.55440029271639346</v>
      </c>
      <c r="K11" s="10">
        <f t="shared" si="11"/>
        <v>0.50821019951881985</v>
      </c>
      <c r="L11" s="10">
        <f t="shared" si="11"/>
        <v>0.4706564542470742</v>
      </c>
      <c r="M11" s="10">
        <f t="shared" si="11"/>
        <v>0.43940910777071396</v>
      </c>
      <c r="N11" s="10">
        <f t="shared" si="11"/>
        <v>0.41292423390492033</v>
      </c>
      <c r="O11" s="10">
        <f t="shared" si="11"/>
        <v>0.39013461111478198</v>
      </c>
      <c r="P11" s="10">
        <f t="shared" ref="P11" si="12">P7/P10</f>
        <v>0.37027679519501022</v>
      </c>
      <c r="Q11" s="10">
        <f t="shared" ref="Q11" si="13">Q7/Q10</f>
        <v>0.3527889105138558</v>
      </c>
      <c r="R11" s="10">
        <f t="shared" ref="R11" si="14">R7/R10</f>
        <v>0.33724741310263667</v>
      </c>
      <c r="S11" s="10"/>
      <c r="T11" s="10"/>
      <c r="U11" s="10"/>
      <c r="V11" s="10"/>
      <c r="AN11" t="s">
        <v>14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Brown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Vadeboncoeur</dc:creator>
  <cp:lastModifiedBy>Matt Vadeboncoeur</cp:lastModifiedBy>
  <dcterms:created xsi:type="dcterms:W3CDTF">2014-11-06T14:42:08Z</dcterms:created>
  <dcterms:modified xsi:type="dcterms:W3CDTF">2015-05-12T18:57:32Z</dcterms:modified>
</cp:coreProperties>
</file>