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05" yWindow="65401" windowWidth="19140" windowHeight="11580" activeTab="3"/>
  </bookViews>
  <sheets>
    <sheet name="Metadata" sheetId="1" r:id="rId1"/>
    <sheet name="Notes" sheetId="2" r:id="rId2"/>
    <sheet name="Summary" sheetId="3" r:id="rId3"/>
    <sheet name="HB and JB" sheetId="4" r:id="rId4"/>
  </sheets>
  <definedNames/>
  <calcPr fullCalcOnLoad="1"/>
</workbook>
</file>

<file path=xl/sharedStrings.xml><?xml version="1.0" encoding="utf-8"?>
<sst xmlns="http://schemas.openxmlformats.org/spreadsheetml/2006/main" count="292" uniqueCount="92">
  <si>
    <t>dry</t>
  </si>
  <si>
    <t>Unidentified Birch</t>
  </si>
  <si>
    <t>Site</t>
  </si>
  <si>
    <t>Plot</t>
  </si>
  <si>
    <t>Basket</t>
  </si>
  <si>
    <t>Mass of litter (g/basket)</t>
  </si>
  <si>
    <t>Total</t>
  </si>
  <si>
    <t>W101</t>
  </si>
  <si>
    <t>miss</t>
  </si>
  <si>
    <t>wet</t>
  </si>
  <si>
    <t>JB</t>
  </si>
  <si>
    <t>Unidentified leave parts</t>
  </si>
  <si>
    <t>Proportion</t>
  </si>
  <si>
    <t>Project title</t>
  </si>
  <si>
    <t>Persons who carried out</t>
  </si>
  <si>
    <t>Tim Fahey (tjf5@cornell.edu)</t>
  </si>
  <si>
    <t>Kikang Bae (kbae02@syr.edu)</t>
  </si>
  <si>
    <t>Data entered by</t>
  </si>
  <si>
    <t>Principal Investigator</t>
  </si>
  <si>
    <t>Ruth Yanai (rdyanai@syr.edu)</t>
  </si>
  <si>
    <t>Research Location</t>
  </si>
  <si>
    <t>Hubbard Brook W101</t>
  </si>
  <si>
    <t>Jeffers Brook</t>
  </si>
  <si>
    <t>Sample Description</t>
  </si>
  <si>
    <t>Sample location</t>
  </si>
  <si>
    <t>Related Datasets</t>
  </si>
  <si>
    <t>Publications</t>
  </si>
  <si>
    <t>Robert Quinn Thomas ‎(rqt2@cornell.edu)</t>
  </si>
  <si>
    <t>Collected by Derek Eaton</t>
  </si>
  <si>
    <t>Species sorted by Oliver Schaufelberger</t>
  </si>
  <si>
    <t>MASSES, RECORDED IN GRAMS</t>
  </si>
  <si>
    <t>Updated by Ruth Yanai. April 10, 2010</t>
  </si>
  <si>
    <t>Robert Quinn Thomas ‎(rqt2@cornell.edu)</t>
  </si>
  <si>
    <t>Robert Quinn Thomas entered data</t>
  </si>
  <si>
    <t>Document started by Kikang Bae. Jan. 30, 2010</t>
  </si>
  <si>
    <t>Litterfall biomass in Hubbard Brook and Jeffers Brook was collected for comparison with our Bartlett sites.</t>
  </si>
  <si>
    <t>Age</t>
  </si>
  <si>
    <t>Old</t>
  </si>
  <si>
    <t>Mid</t>
  </si>
  <si>
    <t>Shoestring project_Litterfall 2008</t>
  </si>
  <si>
    <t>All of the litterfall samples are located in Tim Fahey's lab. of Cornell univ.</t>
  </si>
  <si>
    <t>Each species, unidentified leaves, and other go into small pre-weighed bags.</t>
  </si>
  <si>
    <t>The unsorted ~80% goes into a large pre-weighed bag.</t>
  </si>
  <si>
    <t>Calculate the total dry weight by summing the weight of the contents of the bag.</t>
  </si>
  <si>
    <t>Calculate the mass of each species by scaling up using the mass of unsorted litter.</t>
  </si>
  <si>
    <t>2008 was the first year that we collected litter in these sites.  We continued in later years.</t>
  </si>
  <si>
    <t>Not yet</t>
  </si>
  <si>
    <t>Reviewed by Kikang and Ruth on July 14, 2010</t>
  </si>
  <si>
    <t>FALL 2008 LITTERFALL SAMPLES IN JEFFERS BROOK AND HUBBARD BROOK</t>
  </si>
  <si>
    <t>Note</t>
  </si>
  <si>
    <t>Project Description       (Litterfall)</t>
  </si>
  <si>
    <t>Field methods</t>
  </si>
  <si>
    <t>Lab methods</t>
  </si>
  <si>
    <t>The mass of leaves in each basket was recorded, but the five baskets were combined before subsampling to sort litter by species. Process is as below.</t>
  </si>
  <si>
    <t>Sussan: where are the samples now</t>
  </si>
  <si>
    <t>Quinn: when they are collected/ what about the leaves from Nov to summer one yr later?</t>
  </si>
  <si>
    <t xml:space="preserve">Bali: where you empty the basket last summer? Where are the leaves before empty the basket? Where the # of the baskets are? Record them. </t>
  </si>
  <si>
    <t>Total mass of litter per plot (g/basket)</t>
  </si>
  <si>
    <t xml:space="preserve">There were five baskets (Fig 1 below) in each of 3 plots (there was no 4th plot at that time).  </t>
  </si>
  <si>
    <t xml:space="preserve">The baskets measure an area of 0.234 m2. </t>
  </si>
  <si>
    <t xml:space="preserve">The litter year supposed to go from August to August of the following year. The Litter was collected in Nov 2, 2008 in Hubbard Brook and Nov 3, 2008 in Jeffers Brook after the majority of leaves have fallen, but we dumped all baskets in the following summer as a mistake. </t>
  </si>
  <si>
    <t xml:space="preserve">They are saved in the paper bags in boxes  </t>
  </si>
  <si>
    <t>Known problem</t>
  </si>
  <si>
    <t xml:space="preserve">Take out ~20% of the sample from the well mixed sample.  </t>
  </si>
  <si>
    <t xml:space="preserve">There were two processes sorting leaves. At first, the approximately 20 % of leaves were sorted by species, oven-dried by species, and weigh the dry weight. Others, we sorted by species, weigh the wet weight, oven-dried the combined species' mass, and estimated each species' dry weights by comparing the total dry weight vs wet weight. </t>
  </si>
  <si>
    <t xml:space="preserve">We don't know how to estimate the summer litter production. </t>
  </si>
  <si>
    <t>Definitions</t>
  </si>
  <si>
    <t>SM</t>
  </si>
  <si>
    <t>YB</t>
  </si>
  <si>
    <t>BE</t>
  </si>
  <si>
    <t>B. ASP</t>
  </si>
  <si>
    <t>WB</t>
  </si>
  <si>
    <t>RM</t>
  </si>
  <si>
    <t>ASH</t>
  </si>
  <si>
    <t>PC</t>
  </si>
  <si>
    <t>Q. ASP</t>
  </si>
  <si>
    <t>STM</t>
  </si>
  <si>
    <t>Other</t>
  </si>
  <si>
    <t>miss</t>
  </si>
  <si>
    <t>Leaves total</t>
  </si>
  <si>
    <t>Litter Mass (g/basket)</t>
  </si>
  <si>
    <t>Litter Mass (g/m2)</t>
  </si>
  <si>
    <t>Num. of basket</t>
  </si>
  <si>
    <t>Litter Mass (g/m2)</t>
  </si>
  <si>
    <t>Carrie Rose reviewed it on March 27, 2011</t>
  </si>
  <si>
    <t>Kikang revised it and sent it to Bali on March 27, 2011</t>
  </si>
  <si>
    <t>Haichao taked over Bali's review on Oct 16, 2011</t>
  </si>
  <si>
    <t xml:space="preserve">Get a rough wet weight of leaves from each basket. </t>
  </si>
  <si>
    <t xml:space="preserve">Mix the leaves in a box or bag really well. </t>
  </si>
  <si>
    <t xml:space="preserve">Sort this subsample by species.  Unidentified leaves include leaf parts. </t>
  </si>
  <si>
    <t xml:space="preserve">Non-leaf parts are “other” including fruits and flower. </t>
  </si>
  <si>
    <t xml:space="preserve">Oven dry bags at 65 C and weigh them.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</si>
</sst>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_);[Red]\(\$#,##0\)"/>
    <numFmt numFmtId="166" formatCode="\$#,##0.00_);\(\$#,##0.00\)"/>
    <numFmt numFmtId="167" formatCode="\$#,##0.00_);[Red]\(\$#,##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000000"/>
    <numFmt numFmtId="183" formatCode="0.000000"/>
    <numFmt numFmtId="184" formatCode="0.00000"/>
    <numFmt numFmtId="185" formatCode="0.0000"/>
    <numFmt numFmtId="186" formatCode="0.0_ "/>
    <numFmt numFmtId="187" formatCode="0.000"/>
    <numFmt numFmtId="188" formatCode="0.0000_ "/>
    <numFmt numFmtId="189" formatCode="0.000_ "/>
    <numFmt numFmtId="190" formatCode="0_ "/>
    <numFmt numFmtId="191" formatCode="0.00000_ "/>
    <numFmt numFmtId="192" formatCode="0.0000000_ "/>
    <numFmt numFmtId="193" formatCode="0.000000_ "/>
  </numFmts>
  <fonts count="50">
    <font>
      <sz val="11"/>
      <color theme="1"/>
      <name val="Calibri"/>
      <family val="3"/>
    </font>
    <font>
      <sz val="11"/>
      <color indexed="8"/>
      <name val="맑은 고딕"/>
      <family val="3"/>
    </font>
    <font>
      <sz val="11"/>
      <color indexed="8"/>
      <name val="Calibri"/>
      <family val="2"/>
    </font>
    <font>
      <sz val="8"/>
      <name val="맑은 고딕"/>
      <family val="3"/>
    </font>
    <font>
      <sz val="10"/>
      <color indexed="63"/>
      <name val="돋움"/>
      <family val="3"/>
    </font>
    <font>
      <sz val="11"/>
      <color indexed="8"/>
      <name val="Arial"/>
      <family val="2"/>
    </font>
    <font>
      <b/>
      <sz val="11"/>
      <color indexed="8"/>
      <name val="Arial"/>
      <family val="2"/>
    </font>
    <font>
      <sz val="11"/>
      <name val="Arial"/>
      <family val="2"/>
    </font>
    <font>
      <b/>
      <sz val="11"/>
      <name val="Arial"/>
      <family val="2"/>
    </font>
    <font>
      <i/>
      <sz val="11"/>
      <name val="Arial"/>
      <family val="2"/>
    </font>
    <font>
      <sz val="11"/>
      <name val="Times New Roman"/>
      <family val="1"/>
    </font>
    <font>
      <sz val="8"/>
      <name val="돋움"/>
      <family val="3"/>
    </font>
    <font>
      <sz val="11"/>
      <color indexed="8"/>
      <name val="Times New Roman"/>
      <family val="1"/>
    </font>
    <font>
      <sz val="10"/>
      <name val="Verdana"/>
      <family val="2"/>
    </font>
    <font>
      <sz val="8"/>
      <name val="Verdana"/>
      <family val="2"/>
    </font>
    <font>
      <sz val="11"/>
      <color indexed="9"/>
      <name val="Calibri"/>
      <family val="3"/>
    </font>
    <font>
      <sz val="11"/>
      <color indexed="10"/>
      <name val="Calibri"/>
      <family val="3"/>
    </font>
    <font>
      <b/>
      <sz val="11"/>
      <color indexed="52"/>
      <name val="Calibri"/>
      <family val="3"/>
    </font>
    <font>
      <sz val="11"/>
      <color indexed="20"/>
      <name val="Calibri"/>
      <family val="3"/>
    </font>
    <font>
      <sz val="11"/>
      <color indexed="60"/>
      <name val="Calibri"/>
      <family val="3"/>
    </font>
    <font>
      <i/>
      <sz val="11"/>
      <color indexed="23"/>
      <name val="Calibri"/>
      <family val="3"/>
    </font>
    <font>
      <b/>
      <sz val="11"/>
      <color indexed="9"/>
      <name val="Calibri"/>
      <family val="3"/>
    </font>
    <font>
      <sz val="11"/>
      <color indexed="52"/>
      <name val="Calibri"/>
      <family val="3"/>
    </font>
    <font>
      <b/>
      <sz val="11"/>
      <color indexed="8"/>
      <name val="Calibri"/>
      <family val="3"/>
    </font>
    <font>
      <sz val="11"/>
      <color indexed="62"/>
      <name val="Calibri"/>
      <family val="3"/>
    </font>
    <font>
      <b/>
      <sz val="18"/>
      <color indexed="56"/>
      <name val="Cambria"/>
      <family val="3"/>
    </font>
    <font>
      <b/>
      <sz val="15"/>
      <color indexed="56"/>
      <name val="Calibri"/>
      <family val="3"/>
    </font>
    <font>
      <b/>
      <sz val="13"/>
      <color indexed="56"/>
      <name val="Calibri"/>
      <family val="3"/>
    </font>
    <font>
      <b/>
      <sz val="11"/>
      <color indexed="56"/>
      <name val="Calibri"/>
      <family val="3"/>
    </font>
    <font>
      <sz val="11"/>
      <color indexed="17"/>
      <name val="Calibri"/>
      <family val="3"/>
    </font>
    <font>
      <b/>
      <sz val="11"/>
      <color indexed="63"/>
      <name val="Calibri"/>
      <family val="3"/>
    </font>
    <font>
      <i/>
      <sz val="11"/>
      <color indexed="8"/>
      <name val="Calibri"/>
      <family val="0"/>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11"/>
      <color rgb="FF000000"/>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s>
  <cellStyleXfs count="1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125">
    <xf numFmtId="0" fontId="0" fillId="0" borderId="0" xfId="0" applyFont="1" applyAlignment="1">
      <alignment vertical="center"/>
    </xf>
    <xf numFmtId="0" fontId="4" fillId="0" borderId="0" xfId="0" applyFont="1" applyAlignment="1">
      <alignment horizontal="left" vertical="center"/>
    </xf>
    <xf numFmtId="0" fontId="2" fillId="0" borderId="0" xfId="78">
      <alignment/>
      <protection/>
    </xf>
    <xf numFmtId="0" fontId="5" fillId="0" borderId="0" xfId="79" applyFont="1">
      <alignment/>
      <protection/>
    </xf>
    <xf numFmtId="0" fontId="5" fillId="0" borderId="0" xfId="0" applyFont="1" applyAlignment="1">
      <alignment vertical="center"/>
    </xf>
    <xf numFmtId="0" fontId="5" fillId="0" borderId="0" xfId="79" applyFont="1" applyBorder="1" applyAlignment="1">
      <alignment horizontal="right"/>
      <protection/>
    </xf>
    <xf numFmtId="176" fontId="5" fillId="0" borderId="0" xfId="79" applyNumberFormat="1" applyFont="1" applyFill="1" applyBorder="1">
      <alignment/>
      <protection/>
    </xf>
    <xf numFmtId="0" fontId="5" fillId="0" borderId="0" xfId="79" applyFont="1" applyFill="1" applyBorder="1">
      <alignment/>
      <protection/>
    </xf>
    <xf numFmtId="0" fontId="5" fillId="0" borderId="0" xfId="79" applyFont="1" applyFill="1">
      <alignment/>
      <protection/>
    </xf>
    <xf numFmtId="0" fontId="5" fillId="0" borderId="0" xfId="0" applyFont="1" applyBorder="1" applyAlignment="1">
      <alignment vertical="center"/>
    </xf>
    <xf numFmtId="0" fontId="8" fillId="0" borderId="0" xfId="79" applyFont="1" applyBorder="1">
      <alignment/>
      <protection/>
    </xf>
    <xf numFmtId="0" fontId="9" fillId="0" borderId="0" xfId="79" applyFont="1" applyBorder="1" applyAlignment="1">
      <alignment horizontal="left"/>
      <protection/>
    </xf>
    <xf numFmtId="0" fontId="1" fillId="0" borderId="0" xfId="0" applyFont="1" applyAlignment="1">
      <alignment vertical="center"/>
    </xf>
    <xf numFmtId="0" fontId="1" fillId="0" borderId="0" xfId="0" applyFont="1" applyBorder="1" applyAlignment="1">
      <alignment vertical="center"/>
    </xf>
    <xf numFmtId="0" fontId="5" fillId="0" borderId="10" xfId="79" applyFont="1" applyBorder="1" applyAlignment="1">
      <alignment horizontal="right"/>
      <protection/>
    </xf>
    <xf numFmtId="0" fontId="5" fillId="0" borderId="11" xfId="79" applyFont="1" applyBorder="1" applyAlignment="1">
      <alignment horizontal="right"/>
      <protection/>
    </xf>
    <xf numFmtId="0" fontId="5" fillId="0" borderId="12" xfId="79" applyFont="1" applyBorder="1" applyAlignment="1">
      <alignment horizontal="right"/>
      <protection/>
    </xf>
    <xf numFmtId="0" fontId="5" fillId="0" borderId="13" xfId="79" applyFont="1" applyBorder="1" applyAlignment="1">
      <alignment horizontal="right"/>
      <protection/>
    </xf>
    <xf numFmtId="0" fontId="5" fillId="0" borderId="14" xfId="79" applyFont="1" applyBorder="1" applyAlignment="1">
      <alignment horizontal="right"/>
      <protection/>
    </xf>
    <xf numFmtId="0" fontId="5" fillId="0" borderId="14" xfId="79" applyFont="1" applyBorder="1" applyAlignment="1">
      <alignment horizontal="center" vertical="center" wrapText="1"/>
      <protection/>
    </xf>
    <xf numFmtId="0" fontId="10" fillId="0" borderId="15" xfId="0" applyFont="1" applyBorder="1" applyAlignment="1">
      <alignment/>
    </xf>
    <xf numFmtId="0" fontId="10" fillId="0" borderId="16" xfId="0" applyFont="1" applyBorder="1" applyAlignment="1">
      <alignment/>
    </xf>
    <xf numFmtId="0" fontId="12" fillId="0" borderId="16" xfId="0" applyFont="1" applyBorder="1" applyAlignment="1">
      <alignment vertical="center"/>
    </xf>
    <xf numFmtId="0" fontId="10" fillId="0" borderId="17" xfId="0" applyFont="1" applyBorder="1" applyAlignment="1">
      <alignment/>
    </xf>
    <xf numFmtId="0" fontId="10" fillId="0" borderId="18" xfId="0" applyFont="1" applyBorder="1" applyAlignment="1">
      <alignment/>
    </xf>
    <xf numFmtId="0" fontId="10" fillId="0" borderId="19" xfId="0" applyFont="1" applyBorder="1" applyAlignment="1">
      <alignment/>
    </xf>
    <xf numFmtId="0" fontId="12" fillId="0" borderId="20" xfId="0" applyFont="1" applyBorder="1" applyAlignment="1">
      <alignment vertical="center"/>
    </xf>
    <xf numFmtId="0" fontId="12" fillId="0" borderId="18" xfId="0" applyFont="1" applyBorder="1" applyAlignment="1">
      <alignment vertical="center"/>
    </xf>
    <xf numFmtId="0" fontId="10" fillId="0" borderId="21" xfId="0" applyFont="1" applyBorder="1" applyAlignment="1">
      <alignment wrapText="1"/>
    </xf>
    <xf numFmtId="0" fontId="10" fillId="0" borderId="22" xfId="0" applyFont="1" applyBorder="1" applyAlignment="1">
      <alignment vertical="center"/>
    </xf>
    <xf numFmtId="0" fontId="48" fillId="0" borderId="18" xfId="0" applyFont="1" applyBorder="1" applyAlignment="1">
      <alignment horizontal="left" wrapText="1" readingOrder="1"/>
    </xf>
    <xf numFmtId="0" fontId="10" fillId="0" borderId="21" xfId="0" applyFont="1" applyBorder="1" applyAlignment="1">
      <alignment/>
    </xf>
    <xf numFmtId="0" fontId="10" fillId="0" borderId="22" xfId="0" applyFont="1" applyBorder="1" applyAlignment="1">
      <alignment/>
    </xf>
    <xf numFmtId="0" fontId="13" fillId="0" borderId="0" xfId="0" applyFont="1" applyAlignment="1">
      <alignment/>
    </xf>
    <xf numFmtId="0" fontId="48" fillId="0" borderId="18" xfId="0" applyFont="1" applyBorder="1" applyAlignment="1">
      <alignment wrapText="1"/>
    </xf>
    <xf numFmtId="0" fontId="10" fillId="0" borderId="0" xfId="0" applyFont="1" applyFill="1" applyBorder="1" applyAlignment="1">
      <alignment/>
    </xf>
    <xf numFmtId="187" fontId="7" fillId="0" borderId="0" xfId="79" applyNumberFormat="1" applyFont="1" applyBorder="1" applyAlignment="1">
      <alignment horizontal="center"/>
      <protection/>
    </xf>
    <xf numFmtId="187" fontId="5" fillId="0" borderId="0" xfId="79" applyNumberFormat="1" applyFont="1" applyBorder="1">
      <alignment/>
      <protection/>
    </xf>
    <xf numFmtId="187" fontId="5" fillId="0" borderId="14" xfId="79" applyNumberFormat="1" applyFont="1" applyBorder="1">
      <alignment/>
      <protection/>
    </xf>
    <xf numFmtId="187" fontId="5" fillId="0" borderId="0" xfId="79" applyNumberFormat="1" applyFont="1" applyFill="1" applyBorder="1">
      <alignment/>
      <protection/>
    </xf>
    <xf numFmtId="187" fontId="5" fillId="0" borderId="11" xfId="79" applyNumberFormat="1" applyFont="1" applyFill="1" applyBorder="1">
      <alignment/>
      <protection/>
    </xf>
    <xf numFmtId="187" fontId="5" fillId="0" borderId="14" xfId="79" applyNumberFormat="1" applyFont="1" applyFill="1" applyBorder="1">
      <alignment/>
      <protection/>
    </xf>
    <xf numFmtId="0" fontId="0" fillId="0" borderId="18" xfId="0" applyBorder="1" applyAlignment="1">
      <alignment vertical="center"/>
    </xf>
    <xf numFmtId="0" fontId="10" fillId="0" borderId="20" xfId="0" applyFont="1" applyBorder="1" applyAlignment="1">
      <alignment/>
    </xf>
    <xf numFmtId="0" fontId="10" fillId="0" borderId="18" xfId="0" applyFont="1" applyBorder="1" applyAlignment="1">
      <alignment wrapText="1"/>
    </xf>
    <xf numFmtId="0" fontId="10" fillId="0" borderId="16" xfId="0" applyFont="1" applyFill="1" applyBorder="1" applyAlignment="1">
      <alignment/>
    </xf>
    <xf numFmtId="0" fontId="10" fillId="0" borderId="20" xfId="0" applyFont="1" applyFill="1" applyBorder="1" applyAlignment="1">
      <alignment/>
    </xf>
    <xf numFmtId="0" fontId="49" fillId="0" borderId="16" xfId="0" applyFont="1" applyBorder="1" applyAlignment="1">
      <alignment vertical="center"/>
    </xf>
    <xf numFmtId="0" fontId="49" fillId="0" borderId="20" xfId="0" applyFont="1" applyBorder="1" applyAlignment="1">
      <alignment vertical="center"/>
    </xf>
    <xf numFmtId="0" fontId="10" fillId="0" borderId="18" xfId="0" applyFont="1" applyFill="1" applyBorder="1" applyAlignment="1">
      <alignment/>
    </xf>
    <xf numFmtId="0" fontId="49" fillId="0" borderId="18" xfId="0" applyFont="1" applyBorder="1" applyAlignment="1">
      <alignment vertical="center"/>
    </xf>
    <xf numFmtId="0" fontId="48" fillId="0" borderId="22" xfId="0" applyFont="1" applyBorder="1" applyAlignment="1">
      <alignment wrapText="1"/>
    </xf>
    <xf numFmtId="0" fontId="10" fillId="0" borderId="19" xfId="0" applyFont="1" applyBorder="1" applyAlignment="1">
      <alignment vertical="top"/>
    </xf>
    <xf numFmtId="0" fontId="10" fillId="0" borderId="18" xfId="0" applyFont="1" applyBorder="1" applyAlignment="1">
      <alignment vertical="top"/>
    </xf>
    <xf numFmtId="0" fontId="0" fillId="0" borderId="14" xfId="0" applyBorder="1" applyAlignment="1">
      <alignment vertical="center" wrapText="1"/>
    </xf>
    <xf numFmtId="0" fontId="5" fillId="0" borderId="23" xfId="79" applyFont="1" applyBorder="1" applyAlignment="1">
      <alignment horizontal="center" vertical="center" wrapText="1"/>
      <protection/>
    </xf>
    <xf numFmtId="0" fontId="6" fillId="0" borderId="24" xfId="79" applyFont="1" applyBorder="1" applyAlignment="1">
      <alignment horizontal="center" vertical="center" wrapText="1"/>
      <protection/>
    </xf>
    <xf numFmtId="177" fontId="5" fillId="0" borderId="0" xfId="79" applyNumberFormat="1" applyFont="1" applyFill="1" applyBorder="1" applyAlignment="1">
      <alignment horizontal="right"/>
      <protection/>
    </xf>
    <xf numFmtId="0" fontId="5" fillId="0" borderId="0" xfId="79" applyFont="1" applyFill="1" applyBorder="1" applyAlignment="1">
      <alignment horizontal="right"/>
      <protection/>
    </xf>
    <xf numFmtId="177" fontId="7" fillId="0" borderId="0" xfId="79" applyNumberFormat="1" applyFont="1" applyFill="1" applyBorder="1">
      <alignment/>
      <protection/>
    </xf>
    <xf numFmtId="177" fontId="7" fillId="0" borderId="0" xfId="79" applyNumberFormat="1" applyFont="1" applyFill="1" applyBorder="1" applyAlignment="1">
      <alignment horizontal="right"/>
      <protection/>
    </xf>
    <xf numFmtId="177" fontId="5" fillId="0" borderId="11" xfId="79" applyNumberFormat="1" applyFont="1" applyFill="1" applyBorder="1" applyAlignment="1">
      <alignment horizontal="right"/>
      <protection/>
    </xf>
    <xf numFmtId="177" fontId="7" fillId="0" borderId="11" xfId="79" applyNumberFormat="1" applyFont="1" applyFill="1" applyBorder="1">
      <alignment/>
      <protection/>
    </xf>
    <xf numFmtId="0" fontId="5" fillId="0" borderId="11" xfId="79" applyFont="1" applyFill="1" applyBorder="1" applyAlignment="1">
      <alignment horizontal="right"/>
      <protection/>
    </xf>
    <xf numFmtId="177" fontId="5" fillId="0" borderId="14" xfId="79" applyNumberFormat="1" applyFont="1" applyFill="1" applyBorder="1" applyAlignment="1">
      <alignment horizontal="right"/>
      <protection/>
    </xf>
    <xf numFmtId="0" fontId="5" fillId="0" borderId="14" xfId="79" applyFont="1" applyFill="1" applyBorder="1" applyAlignment="1">
      <alignment horizontal="right"/>
      <protection/>
    </xf>
    <xf numFmtId="177" fontId="0" fillId="0" borderId="0" xfId="0" applyNumberFormat="1" applyAlignment="1">
      <alignment vertical="center"/>
    </xf>
    <xf numFmtId="177" fontId="0" fillId="0" borderId="14" xfId="0" applyNumberFormat="1" applyBorder="1" applyAlignment="1">
      <alignment vertical="center"/>
    </xf>
    <xf numFmtId="0" fontId="5" fillId="0" borderId="25" xfId="79" applyFont="1" applyBorder="1" applyAlignment="1">
      <alignment horizontal="center" vertical="center" wrapText="1"/>
      <protection/>
    </xf>
    <xf numFmtId="0" fontId="5" fillId="0" borderId="24" xfId="79" applyFont="1" applyBorder="1" applyAlignment="1">
      <alignment horizontal="center" vertical="center" wrapText="1"/>
      <protection/>
    </xf>
    <xf numFmtId="187" fontId="7" fillId="0" borderId="12" xfId="79" applyNumberFormat="1" applyFont="1" applyBorder="1" applyAlignment="1">
      <alignment horizontal="center"/>
      <protection/>
    </xf>
    <xf numFmtId="187" fontId="7" fillId="0" borderId="26" xfId="79" applyNumberFormat="1" applyFont="1" applyBorder="1" applyAlignment="1">
      <alignment horizontal="center"/>
      <protection/>
    </xf>
    <xf numFmtId="187" fontId="5" fillId="0" borderId="12" xfId="79" applyNumberFormat="1" applyFont="1" applyBorder="1">
      <alignment/>
      <protection/>
    </xf>
    <xf numFmtId="187" fontId="5" fillId="0" borderId="26" xfId="79" applyNumberFormat="1" applyFont="1" applyBorder="1">
      <alignment/>
      <protection/>
    </xf>
    <xf numFmtId="187" fontId="5" fillId="0" borderId="13" xfId="79" applyNumberFormat="1" applyFont="1" applyBorder="1">
      <alignment/>
      <protection/>
    </xf>
    <xf numFmtId="187" fontId="5" fillId="0" borderId="24" xfId="79" applyNumberFormat="1" applyFont="1" applyBorder="1">
      <alignment/>
      <protection/>
    </xf>
    <xf numFmtId="187" fontId="5" fillId="0" borderId="12" xfId="79" applyNumberFormat="1" applyFont="1" applyFill="1" applyBorder="1">
      <alignment/>
      <protection/>
    </xf>
    <xf numFmtId="187" fontId="5" fillId="0" borderId="26" xfId="79" applyNumberFormat="1" applyFont="1" applyFill="1" applyBorder="1">
      <alignment/>
      <protection/>
    </xf>
    <xf numFmtId="187" fontId="5" fillId="0" borderId="24" xfId="79" applyNumberFormat="1" applyFont="1" applyFill="1" applyBorder="1">
      <alignment/>
      <protection/>
    </xf>
    <xf numFmtId="187" fontId="5" fillId="0" borderId="10" xfId="79" applyNumberFormat="1" applyFont="1" applyFill="1" applyBorder="1">
      <alignment/>
      <protection/>
    </xf>
    <xf numFmtId="187" fontId="5" fillId="0" borderId="13" xfId="79" applyNumberFormat="1" applyFont="1" applyFill="1" applyBorder="1">
      <alignment/>
      <protection/>
    </xf>
    <xf numFmtId="0" fontId="6" fillId="0" borderId="14" xfId="79" applyFont="1" applyBorder="1" applyAlignment="1">
      <alignment horizontal="center" vertical="center" wrapText="1"/>
      <protection/>
    </xf>
    <xf numFmtId="0" fontId="5" fillId="0" borderId="13" xfId="79" applyFont="1" applyBorder="1" applyAlignment="1">
      <alignment horizontal="center" vertical="center" wrapText="1"/>
      <protection/>
    </xf>
    <xf numFmtId="177" fontId="0" fillId="0" borderId="12" xfId="0" applyNumberFormat="1" applyBorder="1" applyAlignment="1">
      <alignment vertical="center"/>
    </xf>
    <xf numFmtId="177" fontId="0" fillId="0" borderId="0" xfId="0" applyNumberFormat="1" applyBorder="1" applyAlignment="1">
      <alignment vertical="center"/>
    </xf>
    <xf numFmtId="177" fontId="0" fillId="0" borderId="26" xfId="0" applyNumberFormat="1" applyBorder="1" applyAlignment="1">
      <alignment vertical="center"/>
    </xf>
    <xf numFmtId="177" fontId="0" fillId="0" borderId="13" xfId="0" applyNumberFormat="1" applyBorder="1" applyAlignment="1">
      <alignment vertical="center"/>
    </xf>
    <xf numFmtId="177" fontId="0" fillId="0" borderId="24" xfId="0" applyNumberFormat="1" applyBorder="1" applyAlignment="1">
      <alignment vertical="center"/>
    </xf>
    <xf numFmtId="177" fontId="5" fillId="0" borderId="0" xfId="0" applyNumberFormat="1" applyFont="1" applyAlignment="1">
      <alignment vertical="center"/>
    </xf>
    <xf numFmtId="177" fontId="5" fillId="0" borderId="14" xfId="0" applyNumberFormat="1" applyFont="1"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12" xfId="0" applyBorder="1" applyAlignment="1">
      <alignment vertical="center"/>
    </xf>
    <xf numFmtId="177" fontId="0" fillId="0" borderId="10" xfId="0" applyNumberFormat="1" applyBorder="1" applyAlignment="1" quotePrefix="1">
      <alignment vertical="center"/>
    </xf>
    <xf numFmtId="177" fontId="0" fillId="0" borderId="11" xfId="0" applyNumberFormat="1" applyBorder="1" applyAlignment="1" quotePrefix="1">
      <alignment vertical="center"/>
    </xf>
    <xf numFmtId="177" fontId="0" fillId="0" borderId="27" xfId="0" applyNumberFormat="1" applyBorder="1" applyAlignment="1" quotePrefix="1">
      <alignment vertical="center"/>
    </xf>
    <xf numFmtId="177" fontId="0" fillId="0" borderId="12" xfId="0" applyNumberFormat="1" applyBorder="1" applyAlignment="1" quotePrefix="1">
      <alignment vertical="center"/>
    </xf>
    <xf numFmtId="177" fontId="0" fillId="0" borderId="0" xfId="0" applyNumberFormat="1" applyBorder="1" applyAlignment="1" quotePrefix="1">
      <alignment vertical="center"/>
    </xf>
    <xf numFmtId="177" fontId="0" fillId="0" borderId="26" xfId="0" applyNumberFormat="1" applyBorder="1" applyAlignment="1" quotePrefix="1">
      <alignment vertical="center"/>
    </xf>
    <xf numFmtId="177" fontId="0" fillId="0" borderId="13" xfId="0" applyNumberFormat="1" applyBorder="1" applyAlignment="1" quotePrefix="1">
      <alignment vertical="center"/>
    </xf>
    <xf numFmtId="177" fontId="0" fillId="0" borderId="14" xfId="0" applyNumberFormat="1" applyBorder="1" applyAlignment="1" quotePrefix="1">
      <alignment vertical="center"/>
    </xf>
    <xf numFmtId="177" fontId="0" fillId="0" borderId="24" xfId="0" applyNumberFormat="1" applyBorder="1" applyAlignment="1" quotePrefix="1">
      <alignment vertical="center"/>
    </xf>
    <xf numFmtId="0" fontId="5" fillId="0" borderId="10" xfId="79" applyFont="1" applyBorder="1" applyAlignment="1">
      <alignment horizontal="center" vertical="center"/>
      <protection/>
    </xf>
    <xf numFmtId="0" fontId="5" fillId="0" borderId="12" xfId="79" applyFont="1" applyBorder="1" applyAlignment="1">
      <alignment horizontal="center" vertical="center"/>
      <protection/>
    </xf>
    <xf numFmtId="0" fontId="5" fillId="0" borderId="11" xfId="79" applyFont="1" applyBorder="1" applyAlignment="1">
      <alignment horizontal="center" vertical="center"/>
      <protection/>
    </xf>
    <xf numFmtId="0" fontId="5" fillId="0" borderId="0" xfId="79" applyFont="1" applyBorder="1" applyAlignment="1">
      <alignment horizontal="center" vertical="center"/>
      <protection/>
    </xf>
    <xf numFmtId="0" fontId="5" fillId="0" borderId="11" xfId="79" applyFont="1" applyBorder="1" applyAlignment="1">
      <alignment horizontal="center" vertical="center" wrapText="1"/>
      <protection/>
    </xf>
    <xf numFmtId="0" fontId="5" fillId="0" borderId="0" xfId="79" applyFont="1" applyBorder="1" applyAlignment="1">
      <alignment horizontal="center" vertical="center" wrapText="1"/>
      <protection/>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5" fillId="0" borderId="23" xfId="0" applyFont="1" applyBorder="1" applyAlignment="1">
      <alignment horizontal="center" vertical="center"/>
    </xf>
    <xf numFmtId="0" fontId="6" fillId="0" borderId="25" xfId="79" applyFont="1" applyBorder="1" applyAlignment="1">
      <alignment horizontal="center"/>
      <protection/>
    </xf>
    <xf numFmtId="0" fontId="6" fillId="0" borderId="23" xfId="79" applyFont="1" applyBorder="1" applyAlignment="1">
      <alignment horizontal="center"/>
      <protection/>
    </xf>
    <xf numFmtId="0" fontId="6" fillId="0" borderId="28" xfId="79" applyFont="1" applyBorder="1" applyAlignment="1">
      <alignment horizontal="center"/>
      <protection/>
    </xf>
    <xf numFmtId="0" fontId="5" fillId="0" borderId="13" xfId="79" applyFont="1" applyBorder="1" applyAlignment="1">
      <alignment horizontal="center" vertical="center"/>
      <protection/>
    </xf>
    <xf numFmtId="0" fontId="5" fillId="0" borderId="14" xfId="79" applyFont="1" applyBorder="1" applyAlignment="1">
      <alignment horizontal="center" vertical="center"/>
      <protection/>
    </xf>
    <xf numFmtId="0" fontId="5" fillId="0" borderId="14" xfId="79" applyFont="1" applyBorder="1" applyAlignment="1">
      <alignment horizontal="center" vertical="center" wrapText="1"/>
      <protection/>
    </xf>
    <xf numFmtId="187" fontId="5" fillId="33" borderId="12" xfId="79" applyNumberFormat="1" applyFont="1" applyFill="1" applyBorder="1">
      <alignment/>
      <protection/>
    </xf>
    <xf numFmtId="187" fontId="5" fillId="33" borderId="0" xfId="79" applyNumberFormat="1" applyFont="1" applyFill="1" applyBorder="1">
      <alignment/>
      <protection/>
    </xf>
    <xf numFmtId="187" fontId="5" fillId="33" borderId="26" xfId="79" applyNumberFormat="1" applyFont="1" applyFill="1" applyBorder="1">
      <alignment/>
      <protection/>
    </xf>
    <xf numFmtId="177" fontId="5" fillId="33" borderId="0" xfId="0" applyNumberFormat="1" applyFont="1" applyFill="1" applyAlignment="1">
      <alignment vertical="center"/>
    </xf>
    <xf numFmtId="177" fontId="0" fillId="33" borderId="12" xfId="0" applyNumberFormat="1" applyFill="1" applyBorder="1" applyAlignment="1">
      <alignment vertical="center"/>
    </xf>
    <xf numFmtId="177" fontId="0" fillId="33" borderId="0" xfId="0" applyNumberFormat="1" applyFill="1" applyBorder="1" applyAlignment="1">
      <alignment vertical="center"/>
    </xf>
    <xf numFmtId="177" fontId="0" fillId="33" borderId="26" xfId="0" applyNumberFormat="1" applyFill="1" applyBorder="1" applyAlignment="1">
      <alignment vertical="center"/>
    </xf>
  </cellXfs>
  <cellStyles count="1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표준 10" xfId="61"/>
    <cellStyle name="표준 100" xfId="62"/>
    <cellStyle name="표준 101" xfId="63"/>
    <cellStyle name="표준 102" xfId="64"/>
    <cellStyle name="표준 103" xfId="65"/>
    <cellStyle name="표준 104" xfId="66"/>
    <cellStyle name="표준 105" xfId="67"/>
    <cellStyle name="표준 106" xfId="68"/>
    <cellStyle name="표준 107" xfId="69"/>
    <cellStyle name="표준 108" xfId="70"/>
    <cellStyle name="표준 109" xfId="71"/>
    <cellStyle name="표준 11" xfId="72"/>
    <cellStyle name="표준 110" xfId="73"/>
    <cellStyle name="표준 111" xfId="74"/>
    <cellStyle name="표준 112" xfId="75"/>
    <cellStyle name="표준 113" xfId="76"/>
    <cellStyle name="표준 114" xfId="77"/>
    <cellStyle name="표준 115" xfId="78"/>
    <cellStyle name="표준 116" xfId="79"/>
    <cellStyle name="표준 12" xfId="80"/>
    <cellStyle name="표준 13" xfId="81"/>
    <cellStyle name="표준 14" xfId="82"/>
    <cellStyle name="표준 15" xfId="83"/>
    <cellStyle name="표준 16" xfId="84"/>
    <cellStyle name="표준 17" xfId="85"/>
    <cellStyle name="표준 18" xfId="86"/>
    <cellStyle name="표준 19" xfId="87"/>
    <cellStyle name="표준 2" xfId="88"/>
    <cellStyle name="표준 20" xfId="89"/>
    <cellStyle name="표준 21" xfId="90"/>
    <cellStyle name="표준 22" xfId="91"/>
    <cellStyle name="표준 23" xfId="92"/>
    <cellStyle name="표준 24" xfId="93"/>
    <cellStyle name="표준 25" xfId="94"/>
    <cellStyle name="표준 26" xfId="95"/>
    <cellStyle name="표준 27" xfId="96"/>
    <cellStyle name="표준 28" xfId="97"/>
    <cellStyle name="표준 29" xfId="98"/>
    <cellStyle name="표준 3" xfId="99"/>
    <cellStyle name="표준 30" xfId="100"/>
    <cellStyle name="표준 31" xfId="101"/>
    <cellStyle name="표준 32" xfId="102"/>
    <cellStyle name="표준 33" xfId="103"/>
    <cellStyle name="표준 34" xfId="104"/>
    <cellStyle name="표준 35" xfId="105"/>
    <cellStyle name="표준 36" xfId="106"/>
    <cellStyle name="표준 37" xfId="107"/>
    <cellStyle name="표준 38" xfId="108"/>
    <cellStyle name="표준 39" xfId="109"/>
    <cellStyle name="표준 4" xfId="110"/>
    <cellStyle name="표준 40" xfId="111"/>
    <cellStyle name="표준 41" xfId="112"/>
    <cellStyle name="표준 42" xfId="113"/>
    <cellStyle name="표준 43" xfId="114"/>
    <cellStyle name="표준 44" xfId="115"/>
    <cellStyle name="표준 45" xfId="116"/>
    <cellStyle name="표준 46" xfId="117"/>
    <cellStyle name="표준 47" xfId="118"/>
    <cellStyle name="표준 48" xfId="119"/>
    <cellStyle name="표준 49" xfId="120"/>
    <cellStyle name="표준 5" xfId="121"/>
    <cellStyle name="표준 50" xfId="122"/>
    <cellStyle name="표준 51" xfId="123"/>
    <cellStyle name="표준 52" xfId="124"/>
    <cellStyle name="표준 53" xfId="125"/>
    <cellStyle name="표준 54" xfId="126"/>
    <cellStyle name="표준 55" xfId="127"/>
    <cellStyle name="표준 56" xfId="128"/>
    <cellStyle name="표준 57" xfId="129"/>
    <cellStyle name="표준 58" xfId="130"/>
    <cellStyle name="표준 59" xfId="131"/>
    <cellStyle name="표준 6" xfId="132"/>
    <cellStyle name="표준 60" xfId="133"/>
    <cellStyle name="표준 61" xfId="134"/>
    <cellStyle name="표준 62" xfId="135"/>
    <cellStyle name="표준 63" xfId="136"/>
    <cellStyle name="표준 64" xfId="137"/>
    <cellStyle name="표준 65" xfId="138"/>
    <cellStyle name="표준 66" xfId="139"/>
    <cellStyle name="표준 67" xfId="140"/>
    <cellStyle name="표준 68" xfId="141"/>
    <cellStyle name="표준 69" xfId="142"/>
    <cellStyle name="표준 7" xfId="143"/>
    <cellStyle name="표준 70" xfId="144"/>
    <cellStyle name="표준 71" xfId="145"/>
    <cellStyle name="표준 72" xfId="146"/>
    <cellStyle name="표준 73" xfId="147"/>
    <cellStyle name="표준 74" xfId="148"/>
    <cellStyle name="표준 75" xfId="149"/>
    <cellStyle name="표준 76" xfId="150"/>
    <cellStyle name="표준 77" xfId="151"/>
    <cellStyle name="표준 78" xfId="152"/>
    <cellStyle name="표준 79" xfId="153"/>
    <cellStyle name="표준 8" xfId="154"/>
    <cellStyle name="표준 80" xfId="155"/>
    <cellStyle name="표준 81" xfId="156"/>
    <cellStyle name="표준 82" xfId="157"/>
    <cellStyle name="표준 83" xfId="158"/>
    <cellStyle name="표준 84" xfId="159"/>
    <cellStyle name="표준 85" xfId="160"/>
    <cellStyle name="표준 86" xfId="161"/>
    <cellStyle name="표준 87" xfId="162"/>
    <cellStyle name="표준 88" xfId="163"/>
    <cellStyle name="표준 89" xfId="164"/>
    <cellStyle name="표준 9" xfId="165"/>
    <cellStyle name="표준 90" xfId="166"/>
    <cellStyle name="표준 91" xfId="167"/>
    <cellStyle name="표준 92" xfId="168"/>
    <cellStyle name="표준 93" xfId="169"/>
    <cellStyle name="표준 94" xfId="170"/>
    <cellStyle name="표준 95" xfId="171"/>
    <cellStyle name="표준 96" xfId="172"/>
    <cellStyle name="표준 97" xfId="173"/>
    <cellStyle name="표준 98" xfId="174"/>
    <cellStyle name="표준 99"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40</xdr:row>
      <xdr:rowOff>85725</xdr:rowOff>
    </xdr:from>
    <xdr:to>
      <xdr:col>2</xdr:col>
      <xdr:colOff>4562475</xdr:colOff>
      <xdr:row>59</xdr:row>
      <xdr:rowOff>19050</xdr:rowOff>
    </xdr:to>
    <xdr:grpSp>
      <xdr:nvGrpSpPr>
        <xdr:cNvPr id="1" name="그룹 3"/>
        <xdr:cNvGrpSpPr>
          <a:grpSpLocks/>
        </xdr:cNvGrpSpPr>
      </xdr:nvGrpSpPr>
      <xdr:grpSpPr>
        <a:xfrm>
          <a:off x="1609725" y="11153775"/>
          <a:ext cx="4476750" cy="3552825"/>
          <a:chOff x="1658938" y="7722816"/>
          <a:chExt cx="5116511" cy="3842121"/>
        </a:xfrm>
        <a:solidFill>
          <a:srgbClr val="FFFFFF"/>
        </a:solidFill>
      </xdr:grpSpPr>
      <xdr:pic>
        <xdr:nvPicPr>
          <xdr:cNvPr id="2" name="Picture 1"/>
          <xdr:cNvPicPr preferRelativeResize="1">
            <a:picLocks noChangeAspect="1"/>
          </xdr:cNvPicPr>
        </xdr:nvPicPr>
        <xdr:blipFill>
          <a:blip r:embed="rId1"/>
          <a:stretch>
            <a:fillRect/>
          </a:stretch>
        </xdr:blipFill>
        <xdr:spPr>
          <a:xfrm>
            <a:off x="1658938" y="7722816"/>
            <a:ext cx="5116511" cy="3842121"/>
          </a:xfrm>
          <a:prstGeom prst="rect">
            <a:avLst/>
          </a:prstGeom>
          <a:noFill/>
          <a:ln w="22225" cmpd="sng">
            <a:solidFill>
              <a:srgbClr val="FFFFFF"/>
            </a:solidFill>
            <a:headEnd type="none"/>
            <a:tailEnd type="none"/>
          </a:ln>
        </xdr:spPr>
      </xdr:pic>
      <xdr:sp>
        <xdr:nvSpPr>
          <xdr:cNvPr id="3" name="TextBox 2"/>
          <xdr:cNvSpPr txBox="1">
            <a:spLocks noChangeArrowheads="1"/>
          </xdr:cNvSpPr>
        </xdr:nvSpPr>
        <xdr:spPr>
          <a:xfrm>
            <a:off x="1854645" y="8021541"/>
            <a:ext cx="1600189" cy="216119"/>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Fig 1. Layout of plot</a:t>
            </a:r>
          </a:p>
        </xdr:txBody>
      </xdr:sp>
    </xdr:grpSp>
    <xdr:clientData/>
  </xdr:twoCellAnchor>
  <xdr:twoCellAnchor>
    <xdr:from>
      <xdr:col>2</xdr:col>
      <xdr:colOff>28575</xdr:colOff>
      <xdr:row>28</xdr:row>
      <xdr:rowOff>19050</xdr:rowOff>
    </xdr:from>
    <xdr:to>
      <xdr:col>2</xdr:col>
      <xdr:colOff>4981575</xdr:colOff>
      <xdr:row>28</xdr:row>
      <xdr:rowOff>2019300</xdr:rowOff>
    </xdr:to>
    <xdr:sp>
      <xdr:nvSpPr>
        <xdr:cNvPr id="4" name="TextBox 4"/>
        <xdr:cNvSpPr txBox="1">
          <a:spLocks noChangeArrowheads="1"/>
        </xdr:cNvSpPr>
      </xdr:nvSpPr>
      <xdr:spPr>
        <a:xfrm>
          <a:off x="1552575" y="6838950"/>
          <a:ext cx="4953000" cy="20002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Code Common name(s) Scientific name(s)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ASH White Ash  </a:t>
          </a:r>
          <a:r>
            <a:rPr lang="en-US" cap="none" sz="1100" b="0" i="1" u="none" baseline="0">
              <a:solidFill>
                <a:srgbClr val="000000"/>
              </a:solidFill>
              <a:latin typeface="Calibri"/>
              <a:ea typeface="Calibri"/>
              <a:cs typeface="Calibri"/>
            </a:rPr>
            <a:t>Fraxinus americana</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 ASP Quaking Aspen                              Populus spp.
</a:t>
          </a:r>
          <a:r>
            <a:rPr lang="en-US" cap="none" sz="1100" b="0" i="0" u="none" baseline="0">
              <a:solidFill>
                <a:srgbClr val="000000"/>
              </a:solidFill>
              <a:latin typeface="Calibri"/>
              <a:ea typeface="Calibri"/>
              <a:cs typeface="Calibri"/>
            </a:rPr>
            <a:t>B. ASP                  Bigtooth Aspen                              Populus spp.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 American Beech </a:t>
          </a:r>
          <a:r>
            <a:rPr lang="en-US" cap="none" sz="1100" b="0" i="1" u="none" baseline="0">
              <a:solidFill>
                <a:srgbClr val="000000"/>
              </a:solidFill>
              <a:latin typeface="Calibri"/>
              <a:ea typeface="Calibri"/>
              <a:cs typeface="Calibri"/>
            </a:rPr>
            <a:t>Fagus grandifolia</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PC Pin Cherry  </a:t>
          </a:r>
          <a:r>
            <a:rPr lang="en-US" cap="none" sz="1100" b="0" i="1" u="none" baseline="0">
              <a:solidFill>
                <a:srgbClr val="000000"/>
              </a:solidFill>
              <a:latin typeface="Calibri"/>
              <a:ea typeface="Calibri"/>
              <a:cs typeface="Calibri"/>
            </a:rPr>
            <a:t>Prunus pensylvanica</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RM Red Maple  </a:t>
          </a:r>
          <a:r>
            <a:rPr lang="en-US" cap="none" sz="1100" b="0" i="1" u="none" baseline="0">
              <a:solidFill>
                <a:srgbClr val="000000"/>
              </a:solidFill>
              <a:latin typeface="Calibri"/>
              <a:ea typeface="Calibri"/>
              <a:cs typeface="Calibri"/>
            </a:rPr>
            <a:t>Acer rubrum</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SM Sugar Maple  </a:t>
          </a:r>
          <a:r>
            <a:rPr lang="en-US" cap="none" sz="1100" b="0" i="1" u="none" baseline="0">
              <a:solidFill>
                <a:srgbClr val="000000"/>
              </a:solidFill>
              <a:latin typeface="Calibri"/>
              <a:ea typeface="Calibri"/>
              <a:cs typeface="Calibri"/>
            </a:rPr>
            <a:t>Acer saccharum</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STM Striped Maple  </a:t>
          </a:r>
          <a:r>
            <a:rPr lang="en-US" cap="none" sz="1100" b="0" i="1" u="none" baseline="0">
              <a:solidFill>
                <a:srgbClr val="000000"/>
              </a:solidFill>
              <a:latin typeface="Calibri"/>
              <a:ea typeface="Calibri"/>
              <a:cs typeface="Calibri"/>
            </a:rPr>
            <a:t>Acer pennsylvanicum</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WB White Birch or Gray Birch </a:t>
          </a:r>
          <a:r>
            <a:rPr lang="en-US" cap="none" sz="1100" b="0" i="1" u="none" baseline="0">
              <a:solidFill>
                <a:srgbClr val="000000"/>
              </a:solidFill>
              <a:latin typeface="Calibri"/>
              <a:ea typeface="Calibri"/>
              <a:cs typeface="Calibri"/>
            </a:rPr>
            <a:t>Betula papyrifera or B. populifolia</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YB Yellow Birch  </a:t>
          </a:r>
          <a:r>
            <a:rPr lang="en-US" cap="none" sz="1100" b="0" i="1" u="none" baseline="0">
              <a:solidFill>
                <a:srgbClr val="000000"/>
              </a:solidFill>
              <a:latin typeface="Calibri"/>
              <a:ea typeface="Calibri"/>
              <a:cs typeface="Calibri"/>
            </a:rPr>
            <a:t>Betula alleghaniensis</a:t>
          </a:r>
          <a:r>
            <a:rPr lang="en-US" cap="none" sz="1100" b="0" i="1"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40"/>
  <sheetViews>
    <sheetView zoomScale="120" zoomScaleNormal="120" zoomScalePageLayoutView="0" workbookViewId="0" topLeftCell="A1">
      <selection activeCell="C26" sqref="C26"/>
    </sheetView>
  </sheetViews>
  <sheetFormatPr defaultColWidth="9.140625" defaultRowHeight="15"/>
  <cols>
    <col min="1" max="1" width="2.8515625" style="0" customWidth="1"/>
    <col min="2" max="2" width="20.00390625" style="0" customWidth="1"/>
    <col min="3" max="3" width="94.140625" style="0" customWidth="1"/>
  </cols>
  <sheetData>
    <row r="1" ht="13.5" customHeight="1" thickBot="1"/>
    <row r="2" spans="2:3" ht="15.75" thickBot="1">
      <c r="B2" s="31" t="s">
        <v>13</v>
      </c>
      <c r="C2" s="32" t="s">
        <v>39</v>
      </c>
    </row>
    <row r="3" spans="2:3" ht="15">
      <c r="B3" s="20" t="s">
        <v>14</v>
      </c>
      <c r="C3" s="21" t="s">
        <v>28</v>
      </c>
    </row>
    <row r="4" spans="2:3" ht="15">
      <c r="B4" s="23"/>
      <c r="C4" s="24" t="s">
        <v>29</v>
      </c>
    </row>
    <row r="5" spans="2:3" ht="15.75" thickBot="1">
      <c r="B5" s="25"/>
      <c r="C5" s="26" t="s">
        <v>32</v>
      </c>
    </row>
    <row r="6" spans="2:3" ht="15">
      <c r="B6" s="23" t="s">
        <v>17</v>
      </c>
      <c r="C6" s="27" t="s">
        <v>27</v>
      </c>
    </row>
    <row r="7" spans="2:3" ht="15.75" thickBot="1">
      <c r="B7" s="23"/>
      <c r="C7" s="24" t="s">
        <v>16</v>
      </c>
    </row>
    <row r="8" spans="2:3" ht="15">
      <c r="B8" s="20" t="s">
        <v>18</v>
      </c>
      <c r="C8" s="22" t="s">
        <v>15</v>
      </c>
    </row>
    <row r="9" spans="2:3" ht="15.75" thickBot="1">
      <c r="B9" s="25"/>
      <c r="C9" s="26" t="s">
        <v>19</v>
      </c>
    </row>
    <row r="10" spans="2:3" ht="15">
      <c r="B10" s="23" t="s">
        <v>20</v>
      </c>
      <c r="C10" s="27" t="s">
        <v>21</v>
      </c>
    </row>
    <row r="11" spans="2:3" ht="15.75" thickBot="1">
      <c r="B11" s="23"/>
      <c r="C11" s="27" t="s">
        <v>22</v>
      </c>
    </row>
    <row r="12" spans="2:3" ht="30.75" thickBot="1">
      <c r="B12" s="28" t="s">
        <v>50</v>
      </c>
      <c r="C12" s="29" t="s">
        <v>35</v>
      </c>
    </row>
    <row r="13" spans="2:3" ht="15">
      <c r="B13" s="21" t="s">
        <v>51</v>
      </c>
      <c r="C13" s="30" t="s">
        <v>58</v>
      </c>
    </row>
    <row r="14" spans="2:3" ht="15">
      <c r="B14" s="24"/>
      <c r="C14" s="30" t="s">
        <v>59</v>
      </c>
    </row>
    <row r="15" spans="2:3" ht="51.75" customHeight="1">
      <c r="B15" s="24"/>
      <c r="C15" s="30" t="s">
        <v>60</v>
      </c>
    </row>
    <row r="16" spans="2:3" ht="16.5" customHeight="1">
      <c r="B16" s="24"/>
      <c r="C16" s="30"/>
    </row>
    <row r="17" spans="2:3" ht="30">
      <c r="B17" s="53" t="s">
        <v>52</v>
      </c>
      <c r="C17" s="30" t="s">
        <v>53</v>
      </c>
    </row>
    <row r="18" spans="2:3" ht="15">
      <c r="B18" s="42"/>
      <c r="C18" s="34" t="s">
        <v>87</v>
      </c>
    </row>
    <row r="19" spans="2:3" ht="15">
      <c r="B19" s="24"/>
      <c r="C19" s="34" t="s">
        <v>88</v>
      </c>
    </row>
    <row r="20" spans="2:3" ht="15">
      <c r="B20" s="24"/>
      <c r="C20" s="34" t="s">
        <v>63</v>
      </c>
    </row>
    <row r="21" spans="2:3" ht="60">
      <c r="B21" s="24"/>
      <c r="C21" s="34" t="s">
        <v>64</v>
      </c>
    </row>
    <row r="22" spans="2:3" ht="15">
      <c r="B22" s="24"/>
      <c r="C22" s="34" t="s">
        <v>89</v>
      </c>
    </row>
    <row r="23" spans="2:3" ht="15">
      <c r="B23" s="24"/>
      <c r="C23" s="34" t="s">
        <v>90</v>
      </c>
    </row>
    <row r="24" spans="2:3" ht="15">
      <c r="B24" s="24"/>
      <c r="C24" s="34" t="s">
        <v>41</v>
      </c>
    </row>
    <row r="25" spans="2:3" ht="15">
      <c r="B25" s="24"/>
      <c r="C25" s="34" t="s">
        <v>42</v>
      </c>
    </row>
    <row r="26" spans="2:3" ht="15">
      <c r="B26" s="24"/>
      <c r="C26" s="34" t="s">
        <v>91</v>
      </c>
    </row>
    <row r="27" spans="2:3" ht="15">
      <c r="B27" s="24"/>
      <c r="C27" s="34" t="s">
        <v>43</v>
      </c>
    </row>
    <row r="28" spans="2:3" ht="15.75" thickBot="1">
      <c r="B28" s="43"/>
      <c r="C28" s="34" t="s">
        <v>44</v>
      </c>
    </row>
    <row r="29" spans="2:3" ht="165.75" customHeight="1" thickBot="1">
      <c r="B29" s="52" t="s">
        <v>66</v>
      </c>
      <c r="C29" s="51"/>
    </row>
    <row r="30" spans="2:3" ht="15.75" thickBot="1">
      <c r="B30" s="31" t="s">
        <v>23</v>
      </c>
      <c r="C30" s="32" t="s">
        <v>61</v>
      </c>
    </row>
    <row r="31" spans="2:3" ht="15.75" thickBot="1">
      <c r="B31" s="23" t="s">
        <v>24</v>
      </c>
      <c r="C31" s="24" t="s">
        <v>40</v>
      </c>
    </row>
    <row r="32" spans="2:3" ht="15.75" thickBot="1">
      <c r="B32" s="31" t="s">
        <v>25</v>
      </c>
      <c r="C32" s="32" t="s">
        <v>45</v>
      </c>
    </row>
    <row r="33" spans="2:3" ht="15.75" thickBot="1">
      <c r="B33" s="23" t="s">
        <v>26</v>
      </c>
      <c r="C33" s="44" t="s">
        <v>46</v>
      </c>
    </row>
    <row r="34" spans="2:3" ht="15">
      <c r="B34" s="45" t="s">
        <v>62</v>
      </c>
      <c r="C34" s="47" t="s">
        <v>65</v>
      </c>
    </row>
    <row r="35" spans="2:3" ht="15">
      <c r="B35" s="49"/>
      <c r="C35" s="50"/>
    </row>
    <row r="36" spans="2:3" ht="15.75" thickBot="1">
      <c r="B36" s="46"/>
      <c r="C36" s="48"/>
    </row>
    <row r="38" ht="15">
      <c r="C38" s="35" t="s">
        <v>55</v>
      </c>
    </row>
    <row r="39" ht="15">
      <c r="C39" s="35" t="s">
        <v>54</v>
      </c>
    </row>
    <row r="40" ht="15">
      <c r="C40" s="35" t="s">
        <v>56</v>
      </c>
    </row>
  </sheetData>
  <sheetProtection/>
  <printOptions/>
  <pageMargins left="0.7" right="0.7" top="0.75" bottom="0.75"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B8"/>
  <sheetViews>
    <sheetView zoomScale="120" zoomScaleNormal="120" zoomScalePageLayoutView="0" workbookViewId="0" topLeftCell="A1">
      <selection activeCell="C11" sqref="C11"/>
    </sheetView>
  </sheetViews>
  <sheetFormatPr defaultColWidth="9.140625" defaultRowHeight="15"/>
  <sheetData>
    <row r="1" ht="15">
      <c r="A1" s="33" t="s">
        <v>34</v>
      </c>
    </row>
    <row r="2" ht="15">
      <c r="A2" s="33" t="s">
        <v>33</v>
      </c>
    </row>
    <row r="3" ht="15">
      <c r="A3" s="33" t="s">
        <v>31</v>
      </c>
    </row>
    <row r="4" ht="15">
      <c r="A4" s="2" t="s">
        <v>47</v>
      </c>
    </row>
    <row r="5" ht="15">
      <c r="A5" s="2" t="s">
        <v>84</v>
      </c>
    </row>
    <row r="6" spans="1:2" ht="15">
      <c r="A6" s="33" t="s">
        <v>85</v>
      </c>
      <c r="B6" s="1"/>
    </row>
    <row r="7" spans="1:2" ht="15">
      <c r="A7" s="2" t="s">
        <v>86</v>
      </c>
      <c r="B7" s="1"/>
    </row>
    <row r="8" spans="1:2" ht="15">
      <c r="A8" s="2"/>
      <c r="B8" s="1"/>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B2:T18"/>
  <sheetViews>
    <sheetView zoomScalePageLayoutView="0" workbookViewId="0" topLeftCell="A1">
      <selection activeCell="G21" sqref="G21"/>
    </sheetView>
  </sheetViews>
  <sheetFormatPr defaultColWidth="9.140625" defaultRowHeight="15"/>
  <cols>
    <col min="1" max="1" width="3.00390625" style="0" customWidth="1"/>
    <col min="2" max="2" width="6.28125" style="0" customWidth="1"/>
    <col min="3" max="4" width="4.57421875" style="0" customWidth="1"/>
    <col min="5" max="5" width="10.421875" style="0" customWidth="1"/>
    <col min="6" max="20" width="7.140625" style="0" customWidth="1"/>
  </cols>
  <sheetData>
    <row r="2" spans="2:20" ht="15">
      <c r="B2" s="102" t="str">
        <f>'HB and JB'!A3</f>
        <v>Site</v>
      </c>
      <c r="C2" s="104" t="str">
        <f>'HB and JB'!B3</f>
        <v>Age</v>
      </c>
      <c r="D2" s="104" t="str">
        <f>'HB and JB'!C3</f>
        <v>Plot</v>
      </c>
      <c r="E2" s="106" t="s">
        <v>82</v>
      </c>
      <c r="F2" s="108" t="s">
        <v>83</v>
      </c>
      <c r="G2" s="109"/>
      <c r="H2" s="109"/>
      <c r="I2" s="109"/>
      <c r="J2" s="109"/>
      <c r="K2" s="109"/>
      <c r="L2" s="109"/>
      <c r="M2" s="109"/>
      <c r="N2" s="109"/>
      <c r="O2" s="109"/>
      <c r="P2" s="109"/>
      <c r="Q2" s="109"/>
      <c r="R2" s="109"/>
      <c r="S2" s="109"/>
      <c r="T2" s="110"/>
    </row>
    <row r="3" spans="2:20" ht="15">
      <c r="B3" s="103"/>
      <c r="C3" s="105"/>
      <c r="D3" s="105"/>
      <c r="E3" s="107"/>
      <c r="F3" s="92" t="str">
        <f>'HB and JB'!AJ4</f>
        <v>SM</v>
      </c>
      <c r="G3" s="90" t="str">
        <f>'HB and JB'!AK4</f>
        <v>YB</v>
      </c>
      <c r="H3" s="90" t="str">
        <f>'HB and JB'!AL4</f>
        <v>Unidentified Birch</v>
      </c>
      <c r="I3" s="90" t="str">
        <f>'HB and JB'!AM4</f>
        <v>BE</v>
      </c>
      <c r="J3" s="90" t="str">
        <f>'HB and JB'!AN4</f>
        <v>B. ASP</v>
      </c>
      <c r="K3" s="90" t="str">
        <f>'HB and JB'!AO4</f>
        <v>WB</v>
      </c>
      <c r="L3" s="90" t="str">
        <f>'HB and JB'!AP4</f>
        <v>RM</v>
      </c>
      <c r="M3" s="90" t="str">
        <f>'HB and JB'!AQ4</f>
        <v>ASH</v>
      </c>
      <c r="N3" s="90" t="str">
        <f>'HB and JB'!AR4</f>
        <v>PC</v>
      </c>
      <c r="O3" s="90" t="str">
        <f>'HB and JB'!AS4</f>
        <v>Q. ASP</v>
      </c>
      <c r="P3" s="90" t="str">
        <f>'HB and JB'!AT4</f>
        <v>STM</v>
      </c>
      <c r="Q3" s="90" t="str">
        <f>'HB and JB'!AU4</f>
        <v>Unidentified leave parts</v>
      </c>
      <c r="R3" s="90" t="str">
        <f>'HB and JB'!AV4</f>
        <v>Leaves total</v>
      </c>
      <c r="S3" s="91" t="str">
        <f>'HB and JB'!AW4</f>
        <v>Other</v>
      </c>
      <c r="T3" s="91" t="str">
        <f>'HB and JB'!AX4</f>
        <v>Total</v>
      </c>
    </row>
    <row r="4" spans="2:20" ht="15">
      <c r="B4" s="14" t="str">
        <f>'HB and JB'!A5</f>
        <v>W101</v>
      </c>
      <c r="C4" s="15" t="str">
        <f>'HB and JB'!B5</f>
        <v>Old</v>
      </c>
      <c r="D4" s="15">
        <f>'HB and JB'!C5</f>
        <v>1</v>
      </c>
      <c r="E4" s="15">
        <v>4</v>
      </c>
      <c r="F4" s="93">
        <f>AVERAGE('HB and JB'!AJ5:AJ9)</f>
        <v>32.19381790907617</v>
      </c>
      <c r="G4" s="94">
        <f>AVERAGE('HB and JB'!AK5:AK9)</f>
        <v>148.22012338504786</v>
      </c>
      <c r="H4" s="94">
        <v>0</v>
      </c>
      <c r="I4" s="94">
        <f>AVERAGE('HB and JB'!AM5:AM9)</f>
        <v>116.07987256067898</v>
      </c>
      <c r="J4" s="94">
        <v>0</v>
      </c>
      <c r="K4" s="94">
        <v>0</v>
      </c>
      <c r="L4" s="94">
        <v>0</v>
      </c>
      <c r="M4" s="94">
        <v>0</v>
      </c>
      <c r="N4" s="94">
        <v>0</v>
      </c>
      <c r="O4" s="94">
        <v>0</v>
      </c>
      <c r="P4" s="94">
        <v>0</v>
      </c>
      <c r="Q4" s="94">
        <f>AVERAGE('HB and JB'!AU5:AU9)</f>
        <v>3.1604579977296057</v>
      </c>
      <c r="R4" s="94">
        <f>AVERAGE('HB and JB'!AV5:AV9)</f>
        <v>299.65427185253253</v>
      </c>
      <c r="S4" s="95">
        <f>AVERAGE('HB and JB'!AW5:AW9)</f>
        <v>5.249574301313582</v>
      </c>
      <c r="T4" s="95">
        <f>AVERAGE('HB and JB'!AX5:AX9)</f>
        <v>304.9038461538462</v>
      </c>
    </row>
    <row r="5" spans="2:20" ht="15">
      <c r="B5" s="16" t="str">
        <f>'HB and JB'!A10</f>
        <v>W101</v>
      </c>
      <c r="C5" s="5" t="str">
        <f>'HB and JB'!B10</f>
        <v>Old</v>
      </c>
      <c r="D5" s="5">
        <f>'HB and JB'!C10</f>
        <v>2</v>
      </c>
      <c r="E5" s="5">
        <v>4</v>
      </c>
      <c r="F5" s="96">
        <f>AVERAGE('HB and JB'!AJ10:AJ14)</f>
        <v>70.90084902153424</v>
      </c>
      <c r="G5" s="97">
        <f>AVERAGE('HB and JB'!AK10:AK14)</f>
        <v>163.15044077427578</v>
      </c>
      <c r="H5" s="97">
        <v>0</v>
      </c>
      <c r="I5" s="97">
        <f>AVERAGE('HB and JB'!AM10:AM14)</f>
        <v>63.15669724648842</v>
      </c>
      <c r="J5" s="97">
        <v>0</v>
      </c>
      <c r="K5" s="97">
        <v>0</v>
      </c>
      <c r="L5" s="97">
        <v>0</v>
      </c>
      <c r="M5" s="97">
        <v>0</v>
      </c>
      <c r="N5" s="97">
        <v>0</v>
      </c>
      <c r="O5" s="97">
        <v>0</v>
      </c>
      <c r="P5" s="97">
        <v>0</v>
      </c>
      <c r="Q5" s="97">
        <v>0</v>
      </c>
      <c r="R5" s="97">
        <f>AVERAGE('HB and JB'!AV10:AV14)</f>
        <v>297.20798704229844</v>
      </c>
      <c r="S5" s="98">
        <f>AVERAGE('HB and JB'!AW10:AW14)</f>
        <v>5.965089880778528</v>
      </c>
      <c r="T5" s="98">
        <f>AVERAGE('HB and JB'!AX10:AX14)</f>
        <v>303.173076923077</v>
      </c>
    </row>
    <row r="6" spans="2:20" ht="15">
      <c r="B6" s="16" t="str">
        <f>'HB and JB'!A15</f>
        <v>W101</v>
      </c>
      <c r="C6" s="5" t="str">
        <f>'HB and JB'!B15</f>
        <v>Old</v>
      </c>
      <c r="D6" s="5">
        <f>'HB and JB'!C15</f>
        <v>3</v>
      </c>
      <c r="E6" s="5">
        <v>5</v>
      </c>
      <c r="F6" s="96">
        <f>AVERAGE('HB and JB'!AJ15:AJ19)</f>
        <v>27.756238034588545</v>
      </c>
      <c r="G6" s="97">
        <f>AVERAGE('HB and JB'!AK15:AK19)</f>
        <v>127.66923797851628</v>
      </c>
      <c r="H6" s="97">
        <v>0</v>
      </c>
      <c r="I6" s="97">
        <f>AVERAGE('HB and JB'!AM15:AM19)</f>
        <v>96.3666322223023</v>
      </c>
      <c r="J6" s="97">
        <v>0</v>
      </c>
      <c r="K6" s="97">
        <f>AVERAGE('HB and JB'!AO15:AO19)</f>
        <v>1.182122573875151</v>
      </c>
      <c r="L6" s="97">
        <f>AVERAGE('HB and JB'!AP15:AP19)</f>
        <v>10.308108844191315</v>
      </c>
      <c r="M6" s="97">
        <f>AVERAGE('HB and JB'!AQ15:AQ19)</f>
        <v>12.057650253526536</v>
      </c>
      <c r="N6" s="97">
        <v>0</v>
      </c>
      <c r="O6" s="97">
        <v>0</v>
      </c>
      <c r="P6" s="97">
        <v>0</v>
      </c>
      <c r="Q6" s="97">
        <v>0</v>
      </c>
      <c r="R6" s="97">
        <f>AVERAGE('HB and JB'!AV15:AV19)</f>
        <v>275.33998990700013</v>
      </c>
      <c r="S6" s="98">
        <f>AVERAGE('HB and JB'!AW15:AW19)</f>
        <v>27.377958810948495</v>
      </c>
      <c r="T6" s="98">
        <f>AVERAGE('HB and JB'!AX15:AX19)</f>
        <v>302.7179487179487</v>
      </c>
    </row>
    <row r="7" spans="2:20" ht="15">
      <c r="B7" s="16" t="str">
        <f>'HB and JB'!A20</f>
        <v>W101</v>
      </c>
      <c r="C7" s="5" t="str">
        <f>'HB and JB'!B20</f>
        <v>Mid</v>
      </c>
      <c r="D7" s="5">
        <f>'HB and JB'!C20</f>
        <v>1</v>
      </c>
      <c r="E7" s="5">
        <v>5</v>
      </c>
      <c r="F7" s="96">
        <f>AVERAGE('HB and JB'!AJ20:AJ24)</f>
        <v>60.395689478680026</v>
      </c>
      <c r="G7" s="97">
        <f>AVERAGE('HB and JB'!AK20:AK24)</f>
        <v>184.5139496361369</v>
      </c>
      <c r="H7" s="97">
        <v>0</v>
      </c>
      <c r="I7" s="97">
        <f>AVERAGE('HB and JB'!AM20:AM24)</f>
        <v>30.75232493935614</v>
      </c>
      <c r="J7" s="97">
        <v>0</v>
      </c>
      <c r="K7" s="97">
        <f>AVERAGE('HB and JB'!AO20:AO24)</f>
        <v>46.74694609366759</v>
      </c>
      <c r="L7" s="97">
        <f>AVERAGE('HB and JB'!AP20:AP24)</f>
        <v>14.24587590810673</v>
      </c>
      <c r="M7" s="97">
        <v>0</v>
      </c>
      <c r="N7" s="97">
        <f>AVERAGE('HB and JB'!AR20:AR24)</f>
        <v>3.7107521078002605</v>
      </c>
      <c r="O7" s="97">
        <v>0</v>
      </c>
      <c r="P7" s="97">
        <v>0</v>
      </c>
      <c r="Q7" s="97">
        <v>0</v>
      </c>
      <c r="R7" s="97">
        <f>AVERAGE('HB and JB'!AV20:AV24)</f>
        <v>340.3655381637476</v>
      </c>
      <c r="S7" s="98">
        <f>AVERAGE('HB and JB'!AW20:AW24)</f>
        <v>12.198564400354867</v>
      </c>
      <c r="T7" s="98">
        <f>AVERAGE('HB and JB'!AX20:AX24)</f>
        <v>352.56410256410254</v>
      </c>
    </row>
    <row r="8" spans="2:20" ht="15">
      <c r="B8" s="16" t="str">
        <f>'HB and JB'!A25</f>
        <v>W101</v>
      </c>
      <c r="C8" s="5" t="str">
        <f>'HB and JB'!B25</f>
        <v>Mid</v>
      </c>
      <c r="D8" s="5">
        <f>'HB and JB'!C25</f>
        <v>2</v>
      </c>
      <c r="E8" s="5">
        <v>5</v>
      </c>
      <c r="F8" s="96">
        <f>AVERAGE('HB and JB'!AJ25:AJ29)</f>
        <v>60.72216857990918</v>
      </c>
      <c r="G8" s="97">
        <f>AVERAGE('HB and JB'!AK25:AK29)</f>
        <v>99.2724692924053</v>
      </c>
      <c r="H8" s="97">
        <f>AVERAGE('HB and JB'!AL25:AL29)</f>
        <v>11.848228015592039</v>
      </c>
      <c r="I8" s="97">
        <f>AVERAGE('HB and JB'!AM25:AM29)</f>
        <v>33.148902646564494</v>
      </c>
      <c r="J8" s="97">
        <f>AVERAGE('HB and JB'!AN25:AN29)</f>
        <v>12.545182604744511</v>
      </c>
      <c r="K8" s="97">
        <f>AVERAGE('HB and JB'!AO25:AO29)</f>
        <v>18.90489323076082</v>
      </c>
      <c r="L8" s="97">
        <f>AVERAGE('HB and JB'!AP25:AP29)</f>
        <v>40.5540451563095</v>
      </c>
      <c r="M8" s="97">
        <f>AVERAGE('HB and JB'!AQ25:AQ29)</f>
        <v>17.598103376099925</v>
      </c>
      <c r="N8" s="97">
        <v>0</v>
      </c>
      <c r="O8" s="97">
        <f>AVERAGE('HB and JB'!AS25:AS29)</f>
        <v>29.315652406225883</v>
      </c>
      <c r="P8" s="97">
        <v>0</v>
      </c>
      <c r="Q8" s="97">
        <v>0</v>
      </c>
      <c r="R8" s="97">
        <f>AVERAGE('HB and JB'!AV25:AV29)</f>
        <v>323.9096453086117</v>
      </c>
      <c r="S8" s="98">
        <f>AVERAGE('HB and JB'!AW25:AW29)</f>
        <v>30.056166657200386</v>
      </c>
      <c r="T8" s="98">
        <f>AVERAGE('HB and JB'!AX25:AX29)</f>
        <v>353.965811965812</v>
      </c>
    </row>
    <row r="9" spans="2:20" ht="15">
      <c r="B9" s="17" t="str">
        <f>'HB and JB'!A30</f>
        <v>W101</v>
      </c>
      <c r="C9" s="18" t="str">
        <f>'HB and JB'!B30</f>
        <v>Mid</v>
      </c>
      <c r="D9" s="18">
        <f>'HB and JB'!C30</f>
        <v>3</v>
      </c>
      <c r="E9" s="18">
        <v>5</v>
      </c>
      <c r="F9" s="99">
        <f>AVERAGE('HB and JB'!AJ30:AJ34)</f>
        <v>72.5214915595868</v>
      </c>
      <c r="G9" s="100">
        <f>AVERAGE('HB and JB'!AK30:AK34)</f>
        <v>126.4979863170339</v>
      </c>
      <c r="H9" s="100">
        <v>0</v>
      </c>
      <c r="I9" s="100">
        <f>AVERAGE('HB and JB'!AM30:AM34)</f>
        <v>19.14808612903851</v>
      </c>
      <c r="J9" s="100">
        <f>AVERAGE('HB and JB'!AN30:AN34)</f>
        <v>0.8041191025318015</v>
      </c>
      <c r="K9" s="100">
        <f>AVERAGE('HB and JB'!AO30:AO34)</f>
        <v>44.52809530269847</v>
      </c>
      <c r="L9" s="100">
        <f>AVERAGE('HB and JB'!AP30:AP34)</f>
        <v>29.400604686318967</v>
      </c>
      <c r="M9" s="100">
        <f>AVERAGE('HB and JB'!AQ30:AQ34)</f>
        <v>5.126259278640236</v>
      </c>
      <c r="N9" s="100">
        <f>AVERAGE('HB and JB'!AR30:AR34)</f>
        <v>0.6030893268988468</v>
      </c>
      <c r="O9" s="100">
        <f>AVERAGE('HB and JB'!AS30:AS34)</f>
        <v>18.645511689956134</v>
      </c>
      <c r="P9" s="100">
        <v>0</v>
      </c>
      <c r="Q9" s="100">
        <v>0</v>
      </c>
      <c r="R9" s="100">
        <f>AVERAGE('HB and JB'!AV30:AV34)</f>
        <v>317.27524339270366</v>
      </c>
      <c r="S9" s="101">
        <f>AVERAGE('HB and JB'!AW30:AW34)</f>
        <v>15.177748060287737</v>
      </c>
      <c r="T9" s="101">
        <f>AVERAGE('HB and JB'!AX30:AX34)</f>
        <v>332.4529914529914</v>
      </c>
    </row>
    <row r="10" spans="2:20" ht="15">
      <c r="B10" s="14" t="str">
        <f>'HB and JB'!A35</f>
        <v>JB</v>
      </c>
      <c r="C10" s="15" t="str">
        <f>'HB and JB'!B35</f>
        <v>Old</v>
      </c>
      <c r="D10" s="15">
        <f>'HB and JB'!C35</f>
        <v>1</v>
      </c>
      <c r="E10" s="15">
        <v>5</v>
      </c>
      <c r="F10" s="93">
        <f>AVERAGE('HB and JB'!AJ35:AJ39)</f>
        <v>244.4106559341921</v>
      </c>
      <c r="G10" s="94">
        <f>AVERAGE('HB and JB'!AK35:AK39)</f>
        <v>29.973543104427144</v>
      </c>
      <c r="H10" s="94">
        <v>0</v>
      </c>
      <c r="I10" s="94">
        <f>AVERAGE('HB and JB'!AM35:AM39)</f>
        <v>12.81857407804595</v>
      </c>
      <c r="J10" s="94">
        <v>0</v>
      </c>
      <c r="K10" s="94">
        <f>AVERAGE('HB and JB'!AO35:AO39)</f>
        <v>1.6201915191582237</v>
      </c>
      <c r="L10" s="94">
        <v>0</v>
      </c>
      <c r="M10" s="94">
        <v>0</v>
      </c>
      <c r="N10" s="94">
        <v>0</v>
      </c>
      <c r="O10" s="94">
        <v>0</v>
      </c>
      <c r="P10" s="94">
        <v>0</v>
      </c>
      <c r="Q10" s="94">
        <v>0</v>
      </c>
      <c r="R10" s="94">
        <f>AVERAGE('HB and JB'!AV35:AV39)</f>
        <v>288.82296463582344</v>
      </c>
      <c r="S10" s="95">
        <f>AVERAGE('HB and JB'!AW35:AW39)</f>
        <v>1.7154969026381164</v>
      </c>
      <c r="T10" s="95">
        <f>AVERAGE('HB and JB'!AX35:AX39)</f>
        <v>290.53846153846155</v>
      </c>
    </row>
    <row r="11" spans="2:20" ht="15">
      <c r="B11" s="16" t="str">
        <f>'HB and JB'!A40</f>
        <v>JB</v>
      </c>
      <c r="C11" s="5" t="str">
        <f>'HB and JB'!B40</f>
        <v>Old</v>
      </c>
      <c r="D11" s="5">
        <f>'HB and JB'!C40</f>
        <v>2</v>
      </c>
      <c r="E11" s="5">
        <v>4</v>
      </c>
      <c r="F11" s="96">
        <f>AVERAGE('HB and JB'!AJ40:AJ44)</f>
        <v>243.49172051419242</v>
      </c>
      <c r="G11" s="97">
        <f>AVERAGE('HB and JB'!AK40:AK44)</f>
        <v>47.98432762618158</v>
      </c>
      <c r="H11" s="97">
        <v>0</v>
      </c>
      <c r="I11" s="97">
        <f>AVERAGE('HB and JB'!AM40:AM44)</f>
        <v>0.302549354515651</v>
      </c>
      <c r="J11" s="97">
        <v>0</v>
      </c>
      <c r="K11" s="97">
        <f>AVERAGE('HB and JB'!AO40:AO44)</f>
        <v>4.114671221412793</v>
      </c>
      <c r="L11" s="97">
        <v>0</v>
      </c>
      <c r="M11" s="97">
        <v>0</v>
      </c>
      <c r="N11" s="97">
        <v>0</v>
      </c>
      <c r="O11" s="97">
        <v>0</v>
      </c>
      <c r="P11" s="97">
        <v>0</v>
      </c>
      <c r="Q11" s="97">
        <v>0</v>
      </c>
      <c r="R11" s="97">
        <f>AVERAGE('HB and JB'!AV40:AV44)</f>
        <v>295.8932687163025</v>
      </c>
      <c r="S11" s="98">
        <f>AVERAGE('HB and JB'!AW40:AW44)</f>
        <v>5.687927864894165</v>
      </c>
      <c r="T11" s="98">
        <f>AVERAGE('HB and JB'!AX40:AX44)</f>
        <v>301.58119658119665</v>
      </c>
    </row>
    <row r="12" spans="2:20" ht="15">
      <c r="B12" s="16" t="str">
        <f>'HB and JB'!A45</f>
        <v>JB</v>
      </c>
      <c r="C12" s="5" t="str">
        <f>'HB and JB'!B45</f>
        <v>Old</v>
      </c>
      <c r="D12" s="5">
        <f>'HB and JB'!C45</f>
        <v>3</v>
      </c>
      <c r="E12" s="5">
        <v>5</v>
      </c>
      <c r="F12" s="96">
        <f>AVERAGE('HB and JB'!AJ45:AJ49)</f>
        <v>205.4196235363865</v>
      </c>
      <c r="G12" s="97">
        <f>AVERAGE('HB and JB'!AK45:AK49)</f>
        <v>58.74521120497997</v>
      </c>
      <c r="H12" s="97">
        <v>0</v>
      </c>
      <c r="I12" s="97">
        <f>AVERAGE('HB and JB'!AM45:AM49)</f>
        <v>28.532408477842004</v>
      </c>
      <c r="J12" s="97">
        <v>0</v>
      </c>
      <c r="K12" s="97">
        <v>0</v>
      </c>
      <c r="L12" s="97">
        <v>0</v>
      </c>
      <c r="M12" s="97">
        <v>0</v>
      </c>
      <c r="N12" s="97">
        <v>0</v>
      </c>
      <c r="O12" s="97">
        <v>0</v>
      </c>
      <c r="P12" s="97">
        <v>0</v>
      </c>
      <c r="Q12" s="97">
        <v>0</v>
      </c>
      <c r="R12" s="97">
        <f>AVERAGE('HB and JB'!AV45:AV49)</f>
        <v>292.6972432192085</v>
      </c>
      <c r="S12" s="98">
        <f>AVERAGE('HB and JB'!AW45:AW49)</f>
        <v>3.9437824218170987</v>
      </c>
      <c r="T12" s="98">
        <f>AVERAGE('HB and JB'!AX45:AX49)</f>
        <v>296.6410256410256</v>
      </c>
    </row>
    <row r="13" spans="2:20" ht="15">
      <c r="B13" s="16" t="str">
        <f>'HB and JB'!A50</f>
        <v>JB</v>
      </c>
      <c r="C13" s="5" t="str">
        <f>'HB and JB'!B50</f>
        <v>Mid</v>
      </c>
      <c r="D13" s="5">
        <f>'HB and JB'!C50</f>
        <v>1</v>
      </c>
      <c r="E13" s="5">
        <v>5</v>
      </c>
      <c r="F13" s="96">
        <f>AVERAGE('HB and JB'!AJ50:AJ54)</f>
        <v>54.86320644328881</v>
      </c>
      <c r="G13" s="97">
        <f>AVERAGE('HB and JB'!AK50:AK54)</f>
        <v>53.13885212867524</v>
      </c>
      <c r="H13" s="97">
        <v>0</v>
      </c>
      <c r="I13" s="97">
        <f>AVERAGE('HB and JB'!AM50:AM54)</f>
        <v>4.598278172302886</v>
      </c>
      <c r="J13" s="97">
        <v>0</v>
      </c>
      <c r="K13" s="97">
        <f>AVERAGE('HB and JB'!AO50:AO54)</f>
        <v>28.19319304393208</v>
      </c>
      <c r="L13" s="97">
        <v>0</v>
      </c>
      <c r="M13" s="97">
        <v>0</v>
      </c>
      <c r="N13" s="97">
        <f>AVERAGE('HB and JB'!AR50:AR54)</f>
        <v>90.32742684717485</v>
      </c>
      <c r="O13" s="97">
        <f>AVERAGE('HB and JB'!AS50:AS54)</f>
        <v>0.9483948730374705</v>
      </c>
      <c r="P13" s="97">
        <v>0</v>
      </c>
      <c r="Q13" s="97">
        <v>0</v>
      </c>
      <c r="R13" s="97">
        <f>AVERAGE('HB and JB'!AV50:AV54)</f>
        <v>232.06935150841136</v>
      </c>
      <c r="S13" s="98">
        <f>AVERAGE('HB and JB'!AW50:AW54)</f>
        <v>5.144323705263857</v>
      </c>
      <c r="T13" s="98">
        <f>AVERAGE('HB and JB'!AX50:AX54)</f>
        <v>237.2136752136752</v>
      </c>
    </row>
    <row r="14" spans="2:20" ht="15">
      <c r="B14" s="16" t="str">
        <f>'HB and JB'!A55</f>
        <v>JB</v>
      </c>
      <c r="C14" s="5" t="str">
        <f>'HB and JB'!B55</f>
        <v>Mid</v>
      </c>
      <c r="D14" s="5">
        <f>'HB and JB'!C55</f>
        <v>2</v>
      </c>
      <c r="E14" s="5">
        <v>5</v>
      </c>
      <c r="F14" s="96">
        <f>AVERAGE('HB and JB'!AJ55:AJ59)</f>
        <v>48.47362722564013</v>
      </c>
      <c r="G14" s="97">
        <f>AVERAGE('HB and JB'!AK55:AK59)</f>
        <v>92.00333071830656</v>
      </c>
      <c r="H14" s="97">
        <f>AVERAGE('HB and JB'!AL55:AL59)</f>
        <v>6.179904666217064</v>
      </c>
      <c r="I14" s="97">
        <f>AVERAGE('HB and JB'!AM55:AM59)</f>
        <v>3.4761963747471007</v>
      </c>
      <c r="J14" s="97">
        <v>0</v>
      </c>
      <c r="K14" s="97">
        <f>AVERAGE('HB and JB'!AO55:AO59)</f>
        <v>37.813291676415666</v>
      </c>
      <c r="L14" s="97">
        <f>AVERAGE('HB and JB'!AP55:AP59)</f>
        <v>0.5407416582939953</v>
      </c>
      <c r="M14" s="97">
        <v>0</v>
      </c>
      <c r="N14" s="97">
        <f>AVERAGE('HB and JB'!AR55:AR59)</f>
        <v>6.21852907038092</v>
      </c>
      <c r="O14" s="97">
        <f>AVERAGE('HB and JB'!AS55:AS59)</f>
        <v>5.44604098710379</v>
      </c>
      <c r="P14" s="97">
        <v>0</v>
      </c>
      <c r="Q14" s="97">
        <v>0</v>
      </c>
      <c r="R14" s="97">
        <f>AVERAGE('HB and JB'!AV55:AV59)</f>
        <v>200.1516623771052</v>
      </c>
      <c r="S14" s="98">
        <f>AVERAGE('HB and JB'!AW55:AW59)</f>
        <v>15.720132494689661</v>
      </c>
      <c r="T14" s="98">
        <f>AVERAGE('HB and JB'!AX55:AX59)</f>
        <v>215.87179487179486</v>
      </c>
    </row>
    <row r="15" spans="2:20" ht="15">
      <c r="B15" s="17" t="str">
        <f>'HB and JB'!A60</f>
        <v>JB</v>
      </c>
      <c r="C15" s="18" t="str">
        <f>'HB and JB'!B60</f>
        <v>Mid</v>
      </c>
      <c r="D15" s="18">
        <f>'HB and JB'!C60</f>
        <v>3</v>
      </c>
      <c r="E15" s="18">
        <v>5</v>
      </c>
      <c r="F15" s="99">
        <f>AVERAGE('HB and JB'!AJ60:AJ64)</f>
        <v>124.57027815649644</v>
      </c>
      <c r="G15" s="100">
        <f>AVERAGE('HB and JB'!AK60:AK64)</f>
        <v>72.48144703105777</v>
      </c>
      <c r="H15" s="100">
        <v>0</v>
      </c>
      <c r="I15" s="100">
        <f>AVERAGE('HB and JB'!AM60:AM64)</f>
        <v>1.1534285014490413</v>
      </c>
      <c r="J15" s="100">
        <v>0</v>
      </c>
      <c r="K15" s="100">
        <f>AVERAGE('HB and JB'!AO60:AO64)</f>
        <v>20.392615905619046</v>
      </c>
      <c r="L15" s="100">
        <v>0</v>
      </c>
      <c r="M15" s="100">
        <v>0</v>
      </c>
      <c r="N15" s="100">
        <f>AVERAGE('HB and JB'!AR60:AR64)</f>
        <v>1.9838970224923507</v>
      </c>
      <c r="O15" s="100">
        <f>AVERAGE('HB and JB'!AS60:AS64)</f>
        <v>34.095346502833664</v>
      </c>
      <c r="P15" s="100">
        <f>AVERAGE('HB and JB'!AT60:AT64)</f>
        <v>12.13406783524392</v>
      </c>
      <c r="Q15" s="100">
        <v>0</v>
      </c>
      <c r="R15" s="100">
        <f>AVERAGE('HB and JB'!AV60:AV64)</f>
        <v>266.8110809551922</v>
      </c>
      <c r="S15" s="101">
        <f>AVERAGE('HB and JB'!AW60:AW64)</f>
        <v>11.718833574722257</v>
      </c>
      <c r="T15" s="101">
        <f>AVERAGE('HB and JB'!AX60:AX64)</f>
        <v>278.52991452991444</v>
      </c>
    </row>
    <row r="16" spans="2:20" ht="15" hidden="1">
      <c r="B16" s="5" t="str">
        <f>'HB and JB'!A64</f>
        <v>JB</v>
      </c>
      <c r="C16" s="5" t="str">
        <f>'HB and JB'!B64</f>
        <v>Mid</v>
      </c>
      <c r="D16" s="5">
        <f>'HB and JB'!C64</f>
        <v>3</v>
      </c>
      <c r="E16" s="5"/>
      <c r="F16" s="90"/>
      <c r="G16" s="90"/>
      <c r="H16" s="90"/>
      <c r="I16" s="90"/>
      <c r="J16" s="90"/>
      <c r="K16" s="90"/>
      <c r="L16" s="90"/>
      <c r="M16" s="90"/>
      <c r="N16" s="90"/>
      <c r="O16" s="90"/>
      <c r="P16" s="90"/>
      <c r="Q16" s="90"/>
      <c r="R16" s="90"/>
      <c r="S16" s="90"/>
      <c r="T16" s="90"/>
    </row>
    <row r="17" spans="2:20" ht="15" hidden="1">
      <c r="B17" s="90"/>
      <c r="C17" s="90"/>
      <c r="D17" s="90"/>
      <c r="E17" s="90"/>
      <c r="F17" s="90"/>
      <c r="G17" s="90"/>
      <c r="H17" s="90"/>
      <c r="I17" s="90"/>
      <c r="J17" s="90"/>
      <c r="K17" s="90"/>
      <c r="L17" s="90"/>
      <c r="M17" s="90"/>
      <c r="N17" s="90"/>
      <c r="O17" s="90"/>
      <c r="P17" s="90"/>
      <c r="Q17" s="90"/>
      <c r="R17" s="90"/>
      <c r="S17" s="90"/>
      <c r="T17" s="90"/>
    </row>
    <row r="18" spans="2:20" ht="15">
      <c r="B18" s="90"/>
      <c r="C18" s="90"/>
      <c r="D18" s="90"/>
      <c r="E18" s="90"/>
      <c r="F18" s="90"/>
      <c r="G18" s="90"/>
      <c r="H18" s="90"/>
      <c r="I18" s="90"/>
      <c r="J18" s="90"/>
      <c r="K18" s="90"/>
      <c r="L18" s="90"/>
      <c r="M18" s="90"/>
      <c r="N18" s="90"/>
      <c r="O18" s="90"/>
      <c r="P18" s="90"/>
      <c r="Q18" s="90"/>
      <c r="R18" s="90"/>
      <c r="S18" s="90"/>
      <c r="T18" s="90"/>
    </row>
  </sheetData>
  <sheetProtection/>
  <mergeCells count="5">
    <mergeCell ref="B2:B3"/>
    <mergeCell ref="C2:C3"/>
    <mergeCell ref="D2:D3"/>
    <mergeCell ref="E2:E3"/>
    <mergeCell ref="F2:T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Z215"/>
  <sheetViews>
    <sheetView tabSelected="1" zoomScale="85" zoomScaleNormal="85" zoomScalePageLayoutView="0" workbookViewId="0" topLeftCell="A1">
      <selection activeCell="M10" sqref="M10"/>
    </sheetView>
  </sheetViews>
  <sheetFormatPr defaultColWidth="9.140625" defaultRowHeight="15"/>
  <cols>
    <col min="1" max="4" width="9.00390625" style="12" customWidth="1"/>
    <col min="5" max="5" width="11.00390625" style="12" customWidth="1"/>
    <col min="6" max="6" width="10.57421875" style="12" customWidth="1"/>
    <col min="7" max="7" width="9.00390625" style="12" customWidth="1"/>
    <col min="8" max="18" width="7.00390625" style="12" customWidth="1"/>
    <col min="19" max="19" width="10.8515625" style="12" customWidth="1"/>
    <col min="20" max="22" width="7.00390625" style="12" customWidth="1"/>
    <col min="23" max="31" width="7.00390625" style="0" customWidth="1"/>
    <col min="32" max="32" width="11.57421875" style="0" customWidth="1"/>
    <col min="33" max="46" width="7.00390625" style="0" customWidth="1"/>
    <col min="47" max="47" width="11.28125" style="0" customWidth="1"/>
    <col min="48" max="50" width="7.00390625" style="0" customWidth="1"/>
  </cols>
  <sheetData>
    <row r="1" spans="1:22" ht="15">
      <c r="A1" s="10" t="s">
        <v>48</v>
      </c>
      <c r="B1" s="3"/>
      <c r="C1" s="3"/>
      <c r="D1" s="3"/>
      <c r="E1" s="3"/>
      <c r="F1" s="3"/>
      <c r="G1" s="3"/>
      <c r="H1" s="3"/>
      <c r="I1" s="3"/>
      <c r="J1" s="3"/>
      <c r="K1" s="3"/>
      <c r="L1" s="3"/>
      <c r="M1" s="3"/>
      <c r="N1" s="3"/>
      <c r="O1" s="3"/>
      <c r="P1" s="3"/>
      <c r="Q1" s="3"/>
      <c r="R1" s="3"/>
      <c r="S1" s="3"/>
      <c r="T1" s="3"/>
      <c r="U1" s="4"/>
      <c r="V1" s="4"/>
    </row>
    <row r="2" spans="1:36" ht="15">
      <c r="A2" s="11" t="s">
        <v>30</v>
      </c>
      <c r="B2" s="3"/>
      <c r="C2" s="3"/>
      <c r="D2" s="3"/>
      <c r="E2" s="3"/>
      <c r="F2" s="3"/>
      <c r="G2" s="3"/>
      <c r="H2" s="3"/>
      <c r="I2" s="3"/>
      <c r="J2" s="3"/>
      <c r="K2" s="3"/>
      <c r="L2" s="3"/>
      <c r="M2" s="3"/>
      <c r="N2" s="3"/>
      <c r="O2" s="3"/>
      <c r="P2" s="3"/>
      <c r="Q2" s="3"/>
      <c r="R2" s="3"/>
      <c r="S2" s="3"/>
      <c r="T2" s="3"/>
      <c r="U2" s="4"/>
      <c r="V2" s="4"/>
      <c r="AJ2">
        <v>0.234</v>
      </c>
    </row>
    <row r="3" spans="1:50" ht="16.5" customHeight="1">
      <c r="A3" s="102" t="s">
        <v>2</v>
      </c>
      <c r="B3" s="104" t="s">
        <v>36</v>
      </c>
      <c r="C3" s="104" t="s">
        <v>3</v>
      </c>
      <c r="D3" s="106" t="s">
        <v>4</v>
      </c>
      <c r="E3" s="106" t="s">
        <v>5</v>
      </c>
      <c r="F3" s="106" t="s">
        <v>57</v>
      </c>
      <c r="G3" s="106" t="s">
        <v>49</v>
      </c>
      <c r="H3" s="112" t="s">
        <v>12</v>
      </c>
      <c r="I3" s="113"/>
      <c r="J3" s="113"/>
      <c r="K3" s="113"/>
      <c r="L3" s="113"/>
      <c r="M3" s="113"/>
      <c r="N3" s="113"/>
      <c r="O3" s="113"/>
      <c r="P3" s="113"/>
      <c r="Q3" s="113"/>
      <c r="R3" s="113"/>
      <c r="S3" s="113"/>
      <c r="T3" s="114"/>
      <c r="U3" s="111" t="s">
        <v>80</v>
      </c>
      <c r="V3" s="111"/>
      <c r="W3" s="111"/>
      <c r="X3" s="111"/>
      <c r="Y3" s="111"/>
      <c r="Z3" s="111"/>
      <c r="AA3" s="111"/>
      <c r="AB3" s="111"/>
      <c r="AC3" s="111"/>
      <c r="AD3" s="111"/>
      <c r="AE3" s="111"/>
      <c r="AF3" s="111"/>
      <c r="AG3" s="111"/>
      <c r="AH3" s="111"/>
      <c r="AI3" s="111"/>
      <c r="AJ3" s="108" t="s">
        <v>81</v>
      </c>
      <c r="AK3" s="109"/>
      <c r="AL3" s="109"/>
      <c r="AM3" s="109"/>
      <c r="AN3" s="109"/>
      <c r="AO3" s="109"/>
      <c r="AP3" s="109"/>
      <c r="AQ3" s="109"/>
      <c r="AR3" s="109"/>
      <c r="AS3" s="109"/>
      <c r="AT3" s="109"/>
      <c r="AU3" s="109"/>
      <c r="AV3" s="109"/>
      <c r="AW3" s="109"/>
      <c r="AX3" s="110"/>
    </row>
    <row r="4" spans="1:50" ht="58.5" customHeight="1">
      <c r="A4" s="115"/>
      <c r="B4" s="116"/>
      <c r="C4" s="116"/>
      <c r="D4" s="117"/>
      <c r="E4" s="117"/>
      <c r="F4" s="117"/>
      <c r="G4" s="117"/>
      <c r="H4" s="68" t="s">
        <v>67</v>
      </c>
      <c r="I4" s="55" t="s">
        <v>68</v>
      </c>
      <c r="J4" s="55" t="s">
        <v>1</v>
      </c>
      <c r="K4" s="19" t="s">
        <v>69</v>
      </c>
      <c r="L4" s="19" t="s">
        <v>70</v>
      </c>
      <c r="M4" s="19" t="s">
        <v>71</v>
      </c>
      <c r="N4" s="19" t="s">
        <v>72</v>
      </c>
      <c r="O4" s="19" t="s">
        <v>73</v>
      </c>
      <c r="P4" s="19" t="s">
        <v>74</v>
      </c>
      <c r="Q4" s="19" t="s">
        <v>75</v>
      </c>
      <c r="R4" s="19" t="s">
        <v>76</v>
      </c>
      <c r="S4" s="54" t="s">
        <v>11</v>
      </c>
      <c r="T4" s="69" t="s">
        <v>77</v>
      </c>
      <c r="U4" s="19" t="s">
        <v>67</v>
      </c>
      <c r="V4" s="19" t="s">
        <v>68</v>
      </c>
      <c r="W4" s="19" t="s">
        <v>1</v>
      </c>
      <c r="X4" s="19" t="s">
        <v>69</v>
      </c>
      <c r="Y4" s="19" t="s">
        <v>70</v>
      </c>
      <c r="Z4" s="19" t="s">
        <v>71</v>
      </c>
      <c r="AA4" s="19" t="s">
        <v>72</v>
      </c>
      <c r="AB4" s="19" t="s">
        <v>73</v>
      </c>
      <c r="AC4" s="19" t="s">
        <v>74</v>
      </c>
      <c r="AD4" s="19" t="s">
        <v>75</v>
      </c>
      <c r="AE4" s="19" t="s">
        <v>76</v>
      </c>
      <c r="AF4" s="54" t="s">
        <v>11</v>
      </c>
      <c r="AG4" s="54" t="s">
        <v>79</v>
      </c>
      <c r="AH4" s="19" t="s">
        <v>77</v>
      </c>
      <c r="AI4" s="81" t="s">
        <v>6</v>
      </c>
      <c r="AJ4" s="82" t="s">
        <v>67</v>
      </c>
      <c r="AK4" s="19" t="s">
        <v>68</v>
      </c>
      <c r="AL4" s="19" t="s">
        <v>1</v>
      </c>
      <c r="AM4" s="19" t="s">
        <v>69</v>
      </c>
      <c r="AN4" s="19" t="s">
        <v>70</v>
      </c>
      <c r="AO4" s="19" t="s">
        <v>71</v>
      </c>
      <c r="AP4" s="19" t="s">
        <v>72</v>
      </c>
      <c r="AQ4" s="19" t="s">
        <v>73</v>
      </c>
      <c r="AR4" s="19" t="s">
        <v>74</v>
      </c>
      <c r="AS4" s="19" t="s">
        <v>75</v>
      </c>
      <c r="AT4" s="19" t="s">
        <v>76</v>
      </c>
      <c r="AU4" s="54" t="s">
        <v>11</v>
      </c>
      <c r="AV4" s="54" t="s">
        <v>79</v>
      </c>
      <c r="AW4" s="19" t="s">
        <v>77</v>
      </c>
      <c r="AX4" s="56" t="s">
        <v>6</v>
      </c>
    </row>
    <row r="5" spans="1:52" ht="15">
      <c r="A5" s="16" t="s">
        <v>7</v>
      </c>
      <c r="B5" s="5" t="s">
        <v>37</v>
      </c>
      <c r="C5" s="5">
        <v>1</v>
      </c>
      <c r="D5" s="5">
        <v>1</v>
      </c>
      <c r="E5" s="57">
        <v>98.27000000000001</v>
      </c>
      <c r="F5" s="57">
        <f>SUM(E5:E9)</f>
        <v>285.39000000000004</v>
      </c>
      <c r="G5" s="58" t="s">
        <v>0</v>
      </c>
      <c r="H5" s="70">
        <v>0.10558678847505272</v>
      </c>
      <c r="I5" s="36">
        <v>0.48612087139845395</v>
      </c>
      <c r="J5" s="36">
        <v>0</v>
      </c>
      <c r="K5" s="36">
        <v>0.3807097680955727</v>
      </c>
      <c r="L5" s="36">
        <v>0</v>
      </c>
      <c r="M5" s="36">
        <v>0</v>
      </c>
      <c r="N5" s="36">
        <v>0</v>
      </c>
      <c r="O5" s="36">
        <v>0</v>
      </c>
      <c r="P5" s="36">
        <v>0</v>
      </c>
      <c r="Q5" s="36">
        <v>0</v>
      </c>
      <c r="R5" s="36">
        <v>0</v>
      </c>
      <c r="S5" s="36">
        <v>0.010365425158116651</v>
      </c>
      <c r="T5" s="71">
        <v>0.01721714687280393</v>
      </c>
      <c r="U5" s="88">
        <f>H$5*$F$5*($E5/$F$5)</f>
        <v>10.37601370344343</v>
      </c>
      <c r="V5" s="88">
        <f>I$5*$F$5*($E5/$F$5)</f>
        <v>47.77109803232607</v>
      </c>
      <c r="W5" s="88">
        <v>0</v>
      </c>
      <c r="X5" s="88">
        <f>K$5*$F$5*($E5/$F$5)</f>
        <v>37.41234891075193</v>
      </c>
      <c r="Y5" s="88">
        <v>0</v>
      </c>
      <c r="Z5" s="88">
        <v>0</v>
      </c>
      <c r="AA5" s="88">
        <v>0</v>
      </c>
      <c r="AB5" s="88">
        <v>0</v>
      </c>
      <c r="AC5" s="88">
        <v>0</v>
      </c>
      <c r="AD5" s="88">
        <v>0</v>
      </c>
      <c r="AE5" s="88">
        <v>0</v>
      </c>
      <c r="AF5" s="88">
        <f>S$5*$F$5*($E5/$F$5)</f>
        <v>1.0186103302881233</v>
      </c>
      <c r="AG5" s="88">
        <f>SUM(U5:AF5)</f>
        <v>96.57807097680956</v>
      </c>
      <c r="AH5" s="88">
        <f>T$5*$F$5*($E5/$F$5)</f>
        <v>1.691929023190442</v>
      </c>
      <c r="AI5" s="88">
        <f>AG5+AH5</f>
        <v>98.27</v>
      </c>
      <c r="AJ5" s="83">
        <f>U5/$AJ$2</f>
        <v>44.3419389036044</v>
      </c>
      <c r="AK5" s="84">
        <f>V5/$AJ$2</f>
        <v>204.14999159113705</v>
      </c>
      <c r="AL5" s="84">
        <v>0</v>
      </c>
      <c r="AM5" s="84">
        <f>X5/$AJ$2</f>
        <v>159.88183295193133</v>
      </c>
      <c r="AN5" s="84">
        <v>0</v>
      </c>
      <c r="AO5" s="84">
        <v>0</v>
      </c>
      <c r="AP5" s="84">
        <v>0</v>
      </c>
      <c r="AQ5" s="84">
        <v>0</v>
      </c>
      <c r="AR5" s="84">
        <v>0</v>
      </c>
      <c r="AS5" s="84">
        <v>0</v>
      </c>
      <c r="AT5" s="84">
        <v>0</v>
      </c>
      <c r="AU5" s="84">
        <f>AF5/$AJ$2</f>
        <v>4.353035599521895</v>
      </c>
      <c r="AV5" s="84">
        <f>AG5/$AJ$2</f>
        <v>412.7267990461947</v>
      </c>
      <c r="AW5" s="84">
        <f>AH5/$AJ$2</f>
        <v>7.230465911070264</v>
      </c>
      <c r="AX5" s="85">
        <f>AI5/$AJ$2</f>
        <v>419.9572649572649</v>
      </c>
      <c r="AZ5" s="66"/>
    </row>
    <row r="6" spans="1:50" ht="15">
      <c r="A6" s="16" t="s">
        <v>7</v>
      </c>
      <c r="B6" s="5" t="s">
        <v>37</v>
      </c>
      <c r="C6" s="5">
        <v>1</v>
      </c>
      <c r="D6" s="5">
        <v>2</v>
      </c>
      <c r="E6" s="57"/>
      <c r="F6" s="57"/>
      <c r="G6" s="58" t="s">
        <v>8</v>
      </c>
      <c r="H6" s="118"/>
      <c r="I6" s="119"/>
      <c r="J6" s="119"/>
      <c r="K6" s="119"/>
      <c r="L6" s="119"/>
      <c r="M6" s="119"/>
      <c r="N6" s="119"/>
      <c r="O6" s="119"/>
      <c r="P6" s="119"/>
      <c r="Q6" s="119"/>
      <c r="R6" s="119"/>
      <c r="S6" s="119"/>
      <c r="T6" s="120"/>
      <c r="U6" s="121"/>
      <c r="V6" s="121"/>
      <c r="W6" s="121"/>
      <c r="X6" s="121"/>
      <c r="Y6" s="121"/>
      <c r="Z6" s="121"/>
      <c r="AA6" s="121"/>
      <c r="AB6" s="121"/>
      <c r="AC6" s="121"/>
      <c r="AD6" s="121"/>
      <c r="AE6" s="121"/>
      <c r="AF6" s="121"/>
      <c r="AG6" s="121"/>
      <c r="AH6" s="121"/>
      <c r="AI6" s="121"/>
      <c r="AJ6" s="122"/>
      <c r="AK6" s="123"/>
      <c r="AL6" s="123"/>
      <c r="AM6" s="123"/>
      <c r="AN6" s="123"/>
      <c r="AO6" s="123"/>
      <c r="AP6" s="123"/>
      <c r="AQ6" s="123"/>
      <c r="AR6" s="123"/>
      <c r="AS6" s="123"/>
      <c r="AT6" s="123"/>
      <c r="AU6" s="123"/>
      <c r="AV6" s="123"/>
      <c r="AW6" s="123"/>
      <c r="AX6" s="124"/>
    </row>
    <row r="7" spans="1:50" ht="15">
      <c r="A7" s="16" t="s">
        <v>7</v>
      </c>
      <c r="B7" s="5" t="s">
        <v>37</v>
      </c>
      <c r="C7" s="5">
        <v>1</v>
      </c>
      <c r="D7" s="5">
        <v>3</v>
      </c>
      <c r="E7" s="57">
        <v>66.36000000000001</v>
      </c>
      <c r="F7" s="57"/>
      <c r="G7" s="58" t="s">
        <v>0</v>
      </c>
      <c r="H7" s="72">
        <v>0</v>
      </c>
      <c r="I7" s="37">
        <v>0</v>
      </c>
      <c r="J7" s="37">
        <v>0</v>
      </c>
      <c r="K7" s="37">
        <v>0</v>
      </c>
      <c r="L7" s="37">
        <v>0</v>
      </c>
      <c r="M7" s="37">
        <v>0</v>
      </c>
      <c r="N7" s="37">
        <v>0</v>
      </c>
      <c r="O7" s="37">
        <v>0</v>
      </c>
      <c r="P7" s="37">
        <v>0</v>
      </c>
      <c r="Q7" s="37">
        <v>0</v>
      </c>
      <c r="R7" s="37">
        <v>0</v>
      </c>
      <c r="S7" s="37">
        <v>0</v>
      </c>
      <c r="T7" s="73">
        <v>0</v>
      </c>
      <c r="U7" s="88">
        <f aca="true" t="shared" si="0" ref="U7:V9">H$5*$F$5*($E7/$F$5)</f>
        <v>7.0067392832044995</v>
      </c>
      <c r="V7" s="88">
        <f t="shared" si="0"/>
        <v>32.25898102600141</v>
      </c>
      <c r="W7" s="88">
        <v>0</v>
      </c>
      <c r="X7" s="88">
        <f>K$5*$F$5*($E7/$F$5)</f>
        <v>25.26390021082221</v>
      </c>
      <c r="Y7" s="88">
        <v>0</v>
      </c>
      <c r="Z7" s="88">
        <v>0</v>
      </c>
      <c r="AA7" s="88">
        <v>0</v>
      </c>
      <c r="AB7" s="88">
        <v>0</v>
      </c>
      <c r="AC7" s="88">
        <v>0</v>
      </c>
      <c r="AD7" s="88">
        <v>0</v>
      </c>
      <c r="AE7" s="88">
        <v>0</v>
      </c>
      <c r="AF7" s="88">
        <f>S$5*$F$5*($E7/$F$5)</f>
        <v>0.6878496134926211</v>
      </c>
      <c r="AG7" s="88">
        <f>SUM(U7:AF7)</f>
        <v>65.21747013352073</v>
      </c>
      <c r="AH7" s="88">
        <f>T$5*$F$5*($E7/$F$5)</f>
        <v>1.142529866479269</v>
      </c>
      <c r="AI7" s="88">
        <f>AG7+AH7</f>
        <v>66.36</v>
      </c>
      <c r="AJ7" s="83">
        <f aca="true" t="shared" si="1" ref="AJ7:AK11">U7/$AJ$2</f>
        <v>29.943330270104696</v>
      </c>
      <c r="AK7" s="84">
        <f t="shared" si="1"/>
        <v>137.8588932735103</v>
      </c>
      <c r="AL7" s="84">
        <v>0</v>
      </c>
      <c r="AM7" s="84">
        <f>X7/$AJ$2</f>
        <v>107.96538551633422</v>
      </c>
      <c r="AN7" s="84">
        <v>0</v>
      </c>
      <c r="AO7" s="84">
        <v>0</v>
      </c>
      <c r="AP7" s="84">
        <v>0</v>
      </c>
      <c r="AQ7" s="84">
        <v>0</v>
      </c>
      <c r="AR7" s="84">
        <v>0</v>
      </c>
      <c r="AS7" s="84">
        <v>0</v>
      </c>
      <c r="AT7" s="84">
        <v>0</v>
      </c>
      <c r="AU7" s="84">
        <f aca="true" t="shared" si="2" ref="AU7:AX9">AF7/$AJ$2</f>
        <v>2.9395282627889787</v>
      </c>
      <c r="AV7" s="84">
        <f t="shared" si="2"/>
        <v>278.70713732273816</v>
      </c>
      <c r="AW7" s="84">
        <f t="shared" si="2"/>
        <v>4.882606267005422</v>
      </c>
      <c r="AX7" s="85">
        <f t="shared" si="2"/>
        <v>283.5897435897436</v>
      </c>
    </row>
    <row r="8" spans="1:50" ht="15">
      <c r="A8" s="16" t="s">
        <v>7</v>
      </c>
      <c r="B8" s="5" t="s">
        <v>37</v>
      </c>
      <c r="C8" s="5">
        <v>1</v>
      </c>
      <c r="D8" s="5">
        <v>4</v>
      </c>
      <c r="E8" s="57">
        <v>60.13000000000001</v>
      </c>
      <c r="F8" s="57"/>
      <c r="G8" s="58" t="s">
        <v>0</v>
      </c>
      <c r="H8" s="72">
        <v>0</v>
      </c>
      <c r="I8" s="37">
        <v>0</v>
      </c>
      <c r="J8" s="37">
        <v>0</v>
      </c>
      <c r="K8" s="37">
        <v>0</v>
      </c>
      <c r="L8" s="37">
        <v>0</v>
      </c>
      <c r="M8" s="37">
        <v>0</v>
      </c>
      <c r="N8" s="37">
        <v>0</v>
      </c>
      <c r="O8" s="37">
        <v>0</v>
      </c>
      <c r="P8" s="37">
        <v>0</v>
      </c>
      <c r="Q8" s="37">
        <v>0</v>
      </c>
      <c r="R8" s="37">
        <v>0</v>
      </c>
      <c r="S8" s="37">
        <v>0</v>
      </c>
      <c r="T8" s="73">
        <v>0</v>
      </c>
      <c r="U8" s="88">
        <f t="shared" si="0"/>
        <v>6.348933591004921</v>
      </c>
      <c r="V8" s="88">
        <f t="shared" si="0"/>
        <v>29.230447997189042</v>
      </c>
      <c r="W8" s="88">
        <v>0</v>
      </c>
      <c r="X8" s="88">
        <f>K$5*$F$5*($E8/$F$5)</f>
        <v>22.892078355586793</v>
      </c>
      <c r="Y8" s="88">
        <v>0</v>
      </c>
      <c r="Z8" s="88">
        <v>0</v>
      </c>
      <c r="AA8" s="88">
        <v>0</v>
      </c>
      <c r="AB8" s="88">
        <v>0</v>
      </c>
      <c r="AC8" s="88">
        <v>0</v>
      </c>
      <c r="AD8" s="88">
        <v>0</v>
      </c>
      <c r="AE8" s="88">
        <v>0</v>
      </c>
      <c r="AF8" s="88">
        <f>S$5*$F$5*($E8/$F$5)</f>
        <v>0.6232730147575544</v>
      </c>
      <c r="AG8" s="88">
        <f aca="true" t="shared" si="3" ref="AG8:AG64">SUM(U8:AF8)</f>
        <v>59.09473295853831</v>
      </c>
      <c r="AH8" s="88">
        <f>T$5*$F$5*($E8/$F$5)</f>
        <v>1.0352670414617005</v>
      </c>
      <c r="AI8" s="88">
        <f aca="true" t="shared" si="4" ref="AI8:AI64">AG8+AH8</f>
        <v>60.13000000000001</v>
      </c>
      <c r="AJ8" s="83">
        <f t="shared" si="1"/>
        <v>27.13219483335436</v>
      </c>
      <c r="AK8" s="84">
        <f t="shared" si="1"/>
        <v>124.9164444324318</v>
      </c>
      <c r="AL8" s="84">
        <v>0</v>
      </c>
      <c r="AM8" s="84">
        <f>X8/$AJ$2</f>
        <v>97.82939468199484</v>
      </c>
      <c r="AN8" s="84">
        <v>0</v>
      </c>
      <c r="AO8" s="84">
        <v>0</v>
      </c>
      <c r="AP8" s="84">
        <v>0</v>
      </c>
      <c r="AQ8" s="84">
        <v>0</v>
      </c>
      <c r="AR8" s="84">
        <v>0</v>
      </c>
      <c r="AS8" s="84">
        <v>0</v>
      </c>
      <c r="AT8" s="84">
        <v>0</v>
      </c>
      <c r="AU8" s="84">
        <f t="shared" si="2"/>
        <v>2.6635598921263006</v>
      </c>
      <c r="AV8" s="84">
        <f t="shared" si="2"/>
        <v>252.54159383990728</v>
      </c>
      <c r="AW8" s="84">
        <f t="shared" si="2"/>
        <v>4.424218125904702</v>
      </c>
      <c r="AX8" s="85">
        <f t="shared" si="2"/>
        <v>256.965811965812</v>
      </c>
    </row>
    <row r="9" spans="1:50" ht="15">
      <c r="A9" s="16" t="s">
        <v>7</v>
      </c>
      <c r="B9" s="5" t="s">
        <v>37</v>
      </c>
      <c r="C9" s="5">
        <v>1</v>
      </c>
      <c r="D9" s="5">
        <v>5</v>
      </c>
      <c r="E9" s="57">
        <v>60.63</v>
      </c>
      <c r="F9" s="57"/>
      <c r="G9" s="58" t="s">
        <v>0</v>
      </c>
      <c r="H9" s="72">
        <v>0</v>
      </c>
      <c r="I9" s="37">
        <v>0</v>
      </c>
      <c r="J9" s="37">
        <v>0</v>
      </c>
      <c r="K9" s="37">
        <v>0</v>
      </c>
      <c r="L9" s="37">
        <v>0</v>
      </c>
      <c r="M9" s="37">
        <v>0</v>
      </c>
      <c r="N9" s="37">
        <v>0</v>
      </c>
      <c r="O9" s="37">
        <v>0</v>
      </c>
      <c r="P9" s="37">
        <v>0</v>
      </c>
      <c r="Q9" s="37">
        <v>0</v>
      </c>
      <c r="R9" s="37">
        <v>0</v>
      </c>
      <c r="S9" s="37">
        <v>0</v>
      </c>
      <c r="T9" s="73">
        <v>0</v>
      </c>
      <c r="U9" s="88">
        <f t="shared" si="0"/>
        <v>6.401726985242446</v>
      </c>
      <c r="V9" s="88">
        <f t="shared" si="0"/>
        <v>29.473508432888263</v>
      </c>
      <c r="W9" s="88">
        <v>0</v>
      </c>
      <c r="X9" s="88">
        <f>K$5*$F$5*($E9/$F$5)</f>
        <v>23.082433239634575</v>
      </c>
      <c r="Y9" s="88">
        <v>0</v>
      </c>
      <c r="Z9" s="88">
        <v>0</v>
      </c>
      <c r="AA9" s="88">
        <v>0</v>
      </c>
      <c r="AB9" s="88">
        <v>0</v>
      </c>
      <c r="AC9" s="88">
        <v>0</v>
      </c>
      <c r="AD9" s="88">
        <v>0</v>
      </c>
      <c r="AE9" s="88">
        <v>0</v>
      </c>
      <c r="AF9" s="88">
        <f>S$5*$F$5*($E9/$F$5)</f>
        <v>0.6284557273366125</v>
      </c>
      <c r="AG9" s="88">
        <f t="shared" si="3"/>
        <v>59.5861243851019</v>
      </c>
      <c r="AH9" s="88">
        <f>T$5*$F$5*($E9/$F$5)</f>
        <v>1.043875614898102</v>
      </c>
      <c r="AI9" s="88">
        <f t="shared" si="4"/>
        <v>60.629999999999995</v>
      </c>
      <c r="AJ9" s="83">
        <f t="shared" si="1"/>
        <v>27.35780762924122</v>
      </c>
      <c r="AK9" s="84">
        <f t="shared" si="1"/>
        <v>125.95516424311222</v>
      </c>
      <c r="AL9" s="84">
        <v>0</v>
      </c>
      <c r="AM9" s="84">
        <f>X9/$AJ$2</f>
        <v>98.64287709245545</v>
      </c>
      <c r="AN9" s="84">
        <v>0</v>
      </c>
      <c r="AO9" s="84">
        <v>0</v>
      </c>
      <c r="AP9" s="84">
        <v>0</v>
      </c>
      <c r="AQ9" s="84">
        <v>0</v>
      </c>
      <c r="AR9" s="84">
        <v>0</v>
      </c>
      <c r="AS9" s="84">
        <v>0</v>
      </c>
      <c r="AT9" s="84">
        <v>0</v>
      </c>
      <c r="AU9" s="84">
        <f t="shared" si="2"/>
        <v>2.6857082364812497</v>
      </c>
      <c r="AV9" s="84">
        <f t="shared" si="2"/>
        <v>254.64155720129014</v>
      </c>
      <c r="AW9" s="84">
        <f t="shared" si="2"/>
        <v>4.46100690127394</v>
      </c>
      <c r="AX9" s="85">
        <f t="shared" si="2"/>
        <v>259.1025641025641</v>
      </c>
    </row>
    <row r="10" spans="1:50" ht="15">
      <c r="A10" s="16" t="s">
        <v>7</v>
      </c>
      <c r="B10" s="5" t="s">
        <v>37</v>
      </c>
      <c r="C10" s="5">
        <v>2</v>
      </c>
      <c r="D10" s="5">
        <v>1</v>
      </c>
      <c r="E10" s="59">
        <v>83.19940945336879</v>
      </c>
      <c r="F10" s="59">
        <f>SUM(E10:E14)</f>
        <v>283.7700000000001</v>
      </c>
      <c r="G10" s="58" t="s">
        <v>9</v>
      </c>
      <c r="H10" s="72">
        <v>0.23386261649982745</v>
      </c>
      <c r="I10" s="37">
        <v>0.5381429064549533</v>
      </c>
      <c r="J10" s="37">
        <v>0</v>
      </c>
      <c r="K10" s="37">
        <v>0.20831895063859163</v>
      </c>
      <c r="L10" s="37">
        <v>0</v>
      </c>
      <c r="M10" s="37">
        <v>0</v>
      </c>
      <c r="N10" s="37">
        <v>0</v>
      </c>
      <c r="O10" s="37">
        <v>0</v>
      </c>
      <c r="P10" s="37">
        <v>0</v>
      </c>
      <c r="Q10" s="37">
        <v>0</v>
      </c>
      <c r="R10" s="37">
        <v>0</v>
      </c>
      <c r="S10" s="37">
        <v>0</v>
      </c>
      <c r="T10" s="73">
        <v>0.019675526406627553</v>
      </c>
      <c r="U10" s="88">
        <f>H$10*$F$10*($E10/$F$10)</f>
        <v>19.457231586005303</v>
      </c>
      <c r="V10" s="88">
        <f>I$10*$F$10*($E10/$F$10)</f>
        <v>44.7731720185716</v>
      </c>
      <c r="W10" s="88">
        <v>0</v>
      </c>
      <c r="X10" s="88">
        <f>K$10*$F$10*($E10/$F$10)</f>
        <v>17.332013671076307</v>
      </c>
      <c r="Y10" s="88">
        <v>0</v>
      </c>
      <c r="Z10" s="88">
        <v>0</v>
      </c>
      <c r="AA10" s="88">
        <v>0</v>
      </c>
      <c r="AB10" s="88">
        <v>0</v>
      </c>
      <c r="AC10" s="88">
        <v>0</v>
      </c>
      <c r="AD10" s="88">
        <v>0</v>
      </c>
      <c r="AE10" s="88">
        <v>0</v>
      </c>
      <c r="AF10" s="88">
        <v>0</v>
      </c>
      <c r="AG10" s="88">
        <f t="shared" si="3"/>
        <v>81.56241727565322</v>
      </c>
      <c r="AH10" s="88">
        <f>T$10*$F$10*($E10/$F$10)</f>
        <v>1.6369921777155756</v>
      </c>
      <c r="AI10" s="88">
        <f t="shared" si="4"/>
        <v>83.19940945336879</v>
      </c>
      <c r="AJ10" s="83">
        <f t="shared" si="1"/>
        <v>83.15056233335599</v>
      </c>
      <c r="AK10" s="84">
        <f t="shared" si="1"/>
        <v>191.3383419597077</v>
      </c>
      <c r="AL10" s="84">
        <v>0</v>
      </c>
      <c r="AM10" s="84">
        <f>X10/$AJ$2</f>
        <v>74.06843449177909</v>
      </c>
      <c r="AN10" s="84">
        <v>0</v>
      </c>
      <c r="AO10" s="84">
        <v>0</v>
      </c>
      <c r="AP10" s="84">
        <v>0</v>
      </c>
      <c r="AQ10" s="84">
        <v>0</v>
      </c>
      <c r="AR10" s="84">
        <v>0</v>
      </c>
      <c r="AS10" s="84">
        <v>0</v>
      </c>
      <c r="AT10" s="84">
        <v>0</v>
      </c>
      <c r="AU10" s="84">
        <v>0</v>
      </c>
      <c r="AV10" s="84">
        <f aca="true" t="shared" si="5" ref="AV10:AX11">AG10/$AJ$2</f>
        <v>348.5573387848428</v>
      </c>
      <c r="AW10" s="84">
        <f t="shared" si="5"/>
        <v>6.9956930671605795</v>
      </c>
      <c r="AX10" s="85">
        <f t="shared" si="5"/>
        <v>355.55303185200336</v>
      </c>
    </row>
    <row r="11" spans="1:50" ht="15">
      <c r="A11" s="16" t="s">
        <v>7</v>
      </c>
      <c r="B11" s="5" t="s">
        <v>37</v>
      </c>
      <c r="C11" s="5">
        <v>2</v>
      </c>
      <c r="D11" s="5">
        <v>2</v>
      </c>
      <c r="E11" s="59">
        <v>59.907182191147605</v>
      </c>
      <c r="F11" s="59"/>
      <c r="G11" s="58" t="s">
        <v>9</v>
      </c>
      <c r="H11" s="72">
        <v>0</v>
      </c>
      <c r="I11" s="37">
        <v>0</v>
      </c>
      <c r="J11" s="37">
        <v>0</v>
      </c>
      <c r="K11" s="37">
        <v>0</v>
      </c>
      <c r="L11" s="37">
        <v>0</v>
      </c>
      <c r="M11" s="37">
        <v>0</v>
      </c>
      <c r="N11" s="37">
        <v>0</v>
      </c>
      <c r="O11" s="37">
        <v>0</v>
      </c>
      <c r="P11" s="37">
        <v>0</v>
      </c>
      <c r="Q11" s="37">
        <v>0</v>
      </c>
      <c r="R11" s="37">
        <v>0</v>
      </c>
      <c r="S11" s="37">
        <v>0</v>
      </c>
      <c r="T11" s="73">
        <v>0</v>
      </c>
      <c r="U11" s="88">
        <f>H$10*$F$10*($E11/$F$10)</f>
        <v>14.010050374353645</v>
      </c>
      <c r="V11" s="88">
        <f>I$10*$F$10*($E11/$F$10)</f>
        <v>32.23862514187059</v>
      </c>
      <c r="W11" s="88">
        <v>0</v>
      </c>
      <c r="X11" s="88">
        <f>K$10*$F$10*($E11/$F$10)</f>
        <v>12.479801329774794</v>
      </c>
      <c r="Y11" s="88">
        <v>0</v>
      </c>
      <c r="Z11" s="88">
        <v>0</v>
      </c>
      <c r="AA11" s="88">
        <v>0</v>
      </c>
      <c r="AB11" s="88">
        <v>0</v>
      </c>
      <c r="AC11" s="88">
        <v>0</v>
      </c>
      <c r="AD11" s="88">
        <v>0</v>
      </c>
      <c r="AE11" s="88">
        <v>0</v>
      </c>
      <c r="AF11" s="88">
        <v>0</v>
      </c>
      <c r="AG11" s="88">
        <f t="shared" si="3"/>
        <v>58.72847684599903</v>
      </c>
      <c r="AH11" s="88">
        <f>T$10*$F$10*($E11/$F$10)</f>
        <v>1.1787053451485725</v>
      </c>
      <c r="AI11" s="88">
        <f t="shared" si="4"/>
        <v>59.907182191147605</v>
      </c>
      <c r="AJ11" s="83">
        <f t="shared" si="1"/>
        <v>59.872010146810446</v>
      </c>
      <c r="AK11" s="84">
        <f t="shared" si="1"/>
        <v>137.77190231568628</v>
      </c>
      <c r="AL11" s="84">
        <v>0</v>
      </c>
      <c r="AM11" s="84">
        <f>X11/$AJ$2</f>
        <v>53.33248431527689</v>
      </c>
      <c r="AN11" s="84">
        <v>0</v>
      </c>
      <c r="AO11" s="84">
        <v>0</v>
      </c>
      <c r="AP11" s="84">
        <v>0</v>
      </c>
      <c r="AQ11" s="84">
        <v>0</v>
      </c>
      <c r="AR11" s="84">
        <v>0</v>
      </c>
      <c r="AS11" s="84">
        <v>0</v>
      </c>
      <c r="AT11" s="84">
        <v>0</v>
      </c>
      <c r="AU11" s="84">
        <v>0</v>
      </c>
      <c r="AV11" s="84">
        <f t="shared" si="5"/>
        <v>250.97639677777363</v>
      </c>
      <c r="AW11" s="84">
        <f t="shared" si="5"/>
        <v>5.037202329694754</v>
      </c>
      <c r="AX11" s="85">
        <f t="shared" si="5"/>
        <v>256.0135991074684</v>
      </c>
    </row>
    <row r="12" spans="1:50" ht="15">
      <c r="A12" s="16" t="s">
        <v>7</v>
      </c>
      <c r="B12" s="5" t="s">
        <v>37</v>
      </c>
      <c r="C12" s="5">
        <v>2</v>
      </c>
      <c r="D12" s="5">
        <v>3</v>
      </c>
      <c r="E12" s="60"/>
      <c r="F12" s="60"/>
      <c r="G12" s="58" t="s">
        <v>78</v>
      </c>
      <c r="H12" s="118"/>
      <c r="I12" s="119"/>
      <c r="J12" s="119"/>
      <c r="K12" s="119"/>
      <c r="L12" s="119"/>
      <c r="M12" s="119"/>
      <c r="N12" s="119"/>
      <c r="O12" s="119"/>
      <c r="P12" s="119"/>
      <c r="Q12" s="119"/>
      <c r="R12" s="119"/>
      <c r="S12" s="119"/>
      <c r="T12" s="120"/>
      <c r="U12" s="121"/>
      <c r="V12" s="121"/>
      <c r="W12" s="121"/>
      <c r="X12" s="121"/>
      <c r="Y12" s="121"/>
      <c r="Z12" s="121"/>
      <c r="AA12" s="121"/>
      <c r="AB12" s="121"/>
      <c r="AC12" s="121"/>
      <c r="AD12" s="121"/>
      <c r="AE12" s="121"/>
      <c r="AF12" s="121"/>
      <c r="AG12" s="121"/>
      <c r="AH12" s="121"/>
      <c r="AI12" s="121"/>
      <c r="AJ12" s="122"/>
      <c r="AK12" s="123"/>
      <c r="AL12" s="123"/>
      <c r="AM12" s="123"/>
      <c r="AN12" s="123"/>
      <c r="AO12" s="123"/>
      <c r="AP12" s="123"/>
      <c r="AQ12" s="123"/>
      <c r="AR12" s="123"/>
      <c r="AS12" s="123"/>
      <c r="AT12" s="123"/>
      <c r="AU12" s="123"/>
      <c r="AV12" s="123"/>
      <c r="AW12" s="123"/>
      <c r="AX12" s="124"/>
    </row>
    <row r="13" spans="1:50" ht="15">
      <c r="A13" s="16" t="s">
        <v>7</v>
      </c>
      <c r="B13" s="5" t="s">
        <v>37</v>
      </c>
      <c r="C13" s="5">
        <v>2</v>
      </c>
      <c r="D13" s="5">
        <v>4</v>
      </c>
      <c r="E13" s="59">
        <v>73.16432104472439</v>
      </c>
      <c r="F13" s="59"/>
      <c r="G13" s="58" t="s">
        <v>9</v>
      </c>
      <c r="H13" s="72">
        <v>0</v>
      </c>
      <c r="I13" s="37">
        <v>0</v>
      </c>
      <c r="J13" s="37">
        <v>0</v>
      </c>
      <c r="K13" s="37">
        <v>0</v>
      </c>
      <c r="L13" s="37">
        <v>0</v>
      </c>
      <c r="M13" s="37">
        <v>0</v>
      </c>
      <c r="N13" s="37">
        <v>0</v>
      </c>
      <c r="O13" s="37">
        <v>0</v>
      </c>
      <c r="P13" s="37">
        <v>0</v>
      </c>
      <c r="Q13" s="37">
        <v>0</v>
      </c>
      <c r="R13" s="37">
        <v>0</v>
      </c>
      <c r="S13" s="37">
        <v>0</v>
      </c>
      <c r="T13" s="73">
        <v>0</v>
      </c>
      <c r="U13" s="88">
        <f>H$10*$F$10*($E13/$F$10)</f>
        <v>17.110399553952636</v>
      </c>
      <c r="V13" s="88">
        <f>I$10*$F$10*($E13/$F$10)</f>
        <v>39.37286037581129</v>
      </c>
      <c r="W13" s="88">
        <v>0</v>
      </c>
      <c r="X13" s="88">
        <f>K$10*$F$10*($E13/$F$10)</f>
        <v>15.241514584222012</v>
      </c>
      <c r="Y13" s="88">
        <v>0</v>
      </c>
      <c r="Z13" s="88">
        <v>0</v>
      </c>
      <c r="AA13" s="88">
        <v>0</v>
      </c>
      <c r="AB13" s="88">
        <v>0</v>
      </c>
      <c r="AC13" s="88">
        <v>0</v>
      </c>
      <c r="AD13" s="88">
        <v>0</v>
      </c>
      <c r="AE13" s="88">
        <v>0</v>
      </c>
      <c r="AF13" s="88">
        <v>0</v>
      </c>
      <c r="AG13" s="88">
        <f t="shared" si="3"/>
        <v>71.72477451398595</v>
      </c>
      <c r="AH13" s="88">
        <f>T$10*$F$10*($E13/$F$10)</f>
        <v>1.4395465307384507</v>
      </c>
      <c r="AI13" s="88">
        <f t="shared" si="4"/>
        <v>73.1643210447244</v>
      </c>
      <c r="AJ13" s="83">
        <f aca="true" t="shared" si="6" ref="AJ13:AJ43">U13/$AJ$2</f>
        <v>73.1213656151822</v>
      </c>
      <c r="AK13" s="84">
        <f aca="true" t="shared" si="7" ref="AK13:AK43">V13/$AJ$2</f>
        <v>168.26008707611663</v>
      </c>
      <c r="AL13" s="84">
        <v>0</v>
      </c>
      <c r="AM13" s="84">
        <f aca="true" t="shared" si="8" ref="AM13:AM43">X13/$AJ$2</f>
        <v>65.13467771035047</v>
      </c>
      <c r="AN13" s="84">
        <v>0</v>
      </c>
      <c r="AO13" s="84">
        <v>0</v>
      </c>
      <c r="AP13" s="84">
        <v>0</v>
      </c>
      <c r="AQ13" s="84">
        <v>0</v>
      </c>
      <c r="AR13" s="84">
        <v>0</v>
      </c>
      <c r="AS13" s="84">
        <v>0</v>
      </c>
      <c r="AT13" s="84">
        <v>0</v>
      </c>
      <c r="AU13" s="84">
        <v>0</v>
      </c>
      <c r="AV13" s="84">
        <f aca="true" t="shared" si="9" ref="AV13:AV43">AG13/$AJ$2</f>
        <v>306.5161304016493</v>
      </c>
      <c r="AW13" s="84">
        <f aca="true" t="shared" si="10" ref="AW13:AW43">AH13/$AJ$2</f>
        <v>6.1519082510190195</v>
      </c>
      <c r="AX13" s="85">
        <f aca="true" t="shared" si="11" ref="AX13:AX43">AI13/$AJ$2</f>
        <v>312.6680386526684</v>
      </c>
    </row>
    <row r="14" spans="1:50" ht="15">
      <c r="A14" s="16" t="s">
        <v>7</v>
      </c>
      <c r="B14" s="5" t="s">
        <v>37</v>
      </c>
      <c r="C14" s="5">
        <v>2</v>
      </c>
      <c r="D14" s="5">
        <v>5</v>
      </c>
      <c r="E14" s="59">
        <v>67.4990873107593</v>
      </c>
      <c r="F14" s="59"/>
      <c r="G14" s="58" t="s">
        <v>9</v>
      </c>
      <c r="H14" s="72">
        <v>0</v>
      </c>
      <c r="I14" s="37">
        <v>0</v>
      </c>
      <c r="J14" s="37">
        <v>0</v>
      </c>
      <c r="K14" s="37">
        <v>0</v>
      </c>
      <c r="L14" s="37">
        <v>0</v>
      </c>
      <c r="M14" s="37">
        <v>0</v>
      </c>
      <c r="N14" s="37">
        <v>0</v>
      </c>
      <c r="O14" s="37">
        <v>0</v>
      </c>
      <c r="P14" s="37">
        <v>0</v>
      </c>
      <c r="Q14" s="37">
        <v>0</v>
      </c>
      <c r="R14" s="37">
        <v>0</v>
      </c>
      <c r="S14" s="37">
        <v>0</v>
      </c>
      <c r="T14" s="73">
        <v>0</v>
      </c>
      <c r="U14" s="88">
        <f>H$10*$F$10*($E14/$F$10)</f>
        <v>15.785513169844469</v>
      </c>
      <c r="V14" s="88">
        <f>I$10*$F$10*($E14/$F$10)</f>
        <v>36.32415502846867</v>
      </c>
      <c r="W14" s="88">
        <v>0</v>
      </c>
      <c r="X14" s="88">
        <f>K$10*$F$10*($E14/$F$10)</f>
        <v>14.061339037640051</v>
      </c>
      <c r="Y14" s="88">
        <v>0</v>
      </c>
      <c r="Z14" s="88">
        <v>0</v>
      </c>
      <c r="AA14" s="88">
        <v>0</v>
      </c>
      <c r="AB14" s="88">
        <v>0</v>
      </c>
      <c r="AC14" s="88">
        <v>0</v>
      </c>
      <c r="AD14" s="88">
        <v>0</v>
      </c>
      <c r="AE14" s="88">
        <v>0</v>
      </c>
      <c r="AF14" s="88">
        <v>0</v>
      </c>
      <c r="AG14" s="88">
        <f t="shared" si="3"/>
        <v>66.17100723595318</v>
      </c>
      <c r="AH14" s="88">
        <f>T$10*$F$10*($E14/$F$10)</f>
        <v>1.3280800748061032</v>
      </c>
      <c r="AI14" s="88">
        <f t="shared" si="4"/>
        <v>67.4990873107593</v>
      </c>
      <c r="AJ14" s="83">
        <f t="shared" si="6"/>
        <v>67.45945799078832</v>
      </c>
      <c r="AK14" s="84">
        <f t="shared" si="7"/>
        <v>155.23143174559257</v>
      </c>
      <c r="AL14" s="84">
        <v>0</v>
      </c>
      <c r="AM14" s="84">
        <f t="shared" si="8"/>
        <v>60.09119246854723</v>
      </c>
      <c r="AN14" s="84">
        <v>0</v>
      </c>
      <c r="AO14" s="84">
        <v>0</v>
      </c>
      <c r="AP14" s="84">
        <v>0</v>
      </c>
      <c r="AQ14" s="84">
        <v>0</v>
      </c>
      <c r="AR14" s="84">
        <v>0</v>
      </c>
      <c r="AS14" s="84">
        <v>0</v>
      </c>
      <c r="AT14" s="84">
        <v>0</v>
      </c>
      <c r="AU14" s="84">
        <v>0</v>
      </c>
      <c r="AV14" s="84">
        <f t="shared" si="9"/>
        <v>282.78208220492814</v>
      </c>
      <c r="AW14" s="84">
        <f t="shared" si="10"/>
        <v>5.675555875239757</v>
      </c>
      <c r="AX14" s="85">
        <f t="shared" si="11"/>
        <v>288.4576380801679</v>
      </c>
    </row>
    <row r="15" spans="1:50" ht="15">
      <c r="A15" s="16" t="s">
        <v>7</v>
      </c>
      <c r="B15" s="5" t="s">
        <v>37</v>
      </c>
      <c r="C15" s="5">
        <v>3</v>
      </c>
      <c r="D15" s="5">
        <v>1</v>
      </c>
      <c r="E15" s="57">
        <v>73.22999999999999</v>
      </c>
      <c r="F15" s="59">
        <f>SUM(E15:E19)</f>
        <v>354.17999999999995</v>
      </c>
      <c r="G15" s="58" t="s">
        <v>0</v>
      </c>
      <c r="H15" s="72">
        <v>0.09169009684473602</v>
      </c>
      <c r="I15" s="37">
        <v>0.42174320524835984</v>
      </c>
      <c r="J15" s="37">
        <v>0</v>
      </c>
      <c r="K15" s="37">
        <v>0.3183380193689472</v>
      </c>
      <c r="L15" s="37">
        <v>0</v>
      </c>
      <c r="M15" s="37">
        <v>0.003905029678225554</v>
      </c>
      <c r="N15" s="37">
        <v>0.034051858794126824</v>
      </c>
      <c r="O15" s="37">
        <v>0.039831302717900634</v>
      </c>
      <c r="P15" s="37">
        <v>0</v>
      </c>
      <c r="Q15" s="37">
        <v>0</v>
      </c>
      <c r="R15" s="37">
        <v>0</v>
      </c>
      <c r="S15" s="37">
        <v>0</v>
      </c>
      <c r="T15" s="73">
        <v>0.09044048734770381</v>
      </c>
      <c r="U15" s="88">
        <f aca="true" t="shared" si="12" ref="U15:V19">H$15*$F$15*($E15/$F$15)</f>
        <v>6.714465791940017</v>
      </c>
      <c r="V15" s="88">
        <f t="shared" si="12"/>
        <v>30.884254920337387</v>
      </c>
      <c r="W15" s="88">
        <v>0</v>
      </c>
      <c r="X15" s="88">
        <f>K$15*$F$15*($E15/$F$15)</f>
        <v>23.311893158388</v>
      </c>
      <c r="Y15" s="88">
        <v>0</v>
      </c>
      <c r="Z15" s="88">
        <f aca="true" t="shared" si="13" ref="Z15:AB19">M$15*$F$15*($E15/$F$15)</f>
        <v>0.2859653233364573</v>
      </c>
      <c r="AA15" s="88">
        <f t="shared" si="13"/>
        <v>2.4936176194939073</v>
      </c>
      <c r="AB15" s="88">
        <f t="shared" si="13"/>
        <v>2.9168462980318632</v>
      </c>
      <c r="AC15" s="88">
        <v>0</v>
      </c>
      <c r="AD15" s="88">
        <v>0</v>
      </c>
      <c r="AE15" s="88">
        <v>0</v>
      </c>
      <c r="AF15" s="88">
        <v>0</v>
      </c>
      <c r="AG15" s="88">
        <f t="shared" si="3"/>
        <v>66.60704311152762</v>
      </c>
      <c r="AH15" s="88">
        <f>T$15*$F$15*($E15/$F$15)</f>
        <v>6.62295688847235</v>
      </c>
      <c r="AI15" s="88">
        <f t="shared" si="4"/>
        <v>73.22999999999996</v>
      </c>
      <c r="AJ15" s="83">
        <f t="shared" si="6"/>
        <v>28.694298256153917</v>
      </c>
      <c r="AK15" s="84">
        <f t="shared" si="7"/>
        <v>131.9839953860572</v>
      </c>
      <c r="AL15" s="84">
        <v>0</v>
      </c>
      <c r="AM15" s="84">
        <f t="shared" si="8"/>
        <v>99.62347503584614</v>
      </c>
      <c r="AN15" s="84">
        <v>0</v>
      </c>
      <c r="AO15" s="84">
        <f aca="true" t="shared" si="14" ref="AO15:AQ19">Z15/$AJ$2</f>
        <v>1.2220740313523815</v>
      </c>
      <c r="AP15" s="84">
        <f t="shared" si="14"/>
        <v>10.656485553392766</v>
      </c>
      <c r="AQ15" s="84">
        <f t="shared" si="14"/>
        <v>12.465155119794286</v>
      </c>
      <c r="AR15" s="84">
        <v>0</v>
      </c>
      <c r="AS15" s="84">
        <v>0</v>
      </c>
      <c r="AT15" s="84">
        <v>0</v>
      </c>
      <c r="AU15" s="84">
        <v>0</v>
      </c>
      <c r="AV15" s="84">
        <f t="shared" si="9"/>
        <v>284.64548338259664</v>
      </c>
      <c r="AW15" s="84">
        <f t="shared" si="10"/>
        <v>28.30323456612115</v>
      </c>
      <c r="AX15" s="85">
        <f t="shared" si="11"/>
        <v>312.9487179487178</v>
      </c>
    </row>
    <row r="16" spans="1:50" ht="15">
      <c r="A16" s="16" t="s">
        <v>7</v>
      </c>
      <c r="B16" s="5" t="s">
        <v>37</v>
      </c>
      <c r="C16" s="5">
        <v>3</v>
      </c>
      <c r="D16" s="5">
        <v>2</v>
      </c>
      <c r="E16" s="57">
        <v>67.71000000000001</v>
      </c>
      <c r="F16" s="57"/>
      <c r="G16" s="58" t="s">
        <v>0</v>
      </c>
      <c r="H16" s="72">
        <v>0</v>
      </c>
      <c r="I16" s="37">
        <v>0</v>
      </c>
      <c r="J16" s="37">
        <v>0</v>
      </c>
      <c r="K16" s="37">
        <v>0</v>
      </c>
      <c r="L16" s="37">
        <v>0</v>
      </c>
      <c r="M16" s="37">
        <v>0</v>
      </c>
      <c r="N16" s="37">
        <v>0</v>
      </c>
      <c r="O16" s="37">
        <v>0</v>
      </c>
      <c r="P16" s="37">
        <v>0</v>
      </c>
      <c r="Q16" s="37">
        <v>0</v>
      </c>
      <c r="R16" s="37">
        <v>0</v>
      </c>
      <c r="S16" s="37">
        <v>0</v>
      </c>
      <c r="T16" s="73">
        <v>0</v>
      </c>
      <c r="U16" s="88">
        <f t="shared" si="12"/>
        <v>6.208336457357076</v>
      </c>
      <c r="V16" s="88">
        <f t="shared" si="12"/>
        <v>28.556232427366446</v>
      </c>
      <c r="W16" s="88">
        <v>0</v>
      </c>
      <c r="X16" s="88">
        <f>K$15*$F$15*($E16/$F$15)</f>
        <v>21.554667291471414</v>
      </c>
      <c r="Y16" s="88">
        <v>0</v>
      </c>
      <c r="Z16" s="88">
        <f t="shared" si="13"/>
        <v>0.26440955951265227</v>
      </c>
      <c r="AA16" s="88">
        <f t="shared" si="13"/>
        <v>2.305651358950328</v>
      </c>
      <c r="AB16" s="88">
        <f t="shared" si="13"/>
        <v>2.6969775070290525</v>
      </c>
      <c r="AC16" s="88">
        <v>0</v>
      </c>
      <c r="AD16" s="88">
        <v>0</v>
      </c>
      <c r="AE16" s="88">
        <v>0</v>
      </c>
      <c r="AF16" s="88">
        <v>0</v>
      </c>
      <c r="AG16" s="88">
        <f t="shared" si="3"/>
        <v>61.586274601686966</v>
      </c>
      <c r="AH16" s="88">
        <f>T$15*$F$15*($E16/$F$15)</f>
        <v>6.123725398313026</v>
      </c>
      <c r="AI16" s="88">
        <f t="shared" si="4"/>
        <v>67.71</v>
      </c>
      <c r="AJ16" s="83">
        <f t="shared" si="6"/>
        <v>26.531352381867844</v>
      </c>
      <c r="AK16" s="84">
        <f t="shared" si="7"/>
        <v>122.03518131353181</v>
      </c>
      <c r="AL16" s="84">
        <v>0</v>
      </c>
      <c r="AM16" s="84">
        <f t="shared" si="8"/>
        <v>92.11396278406586</v>
      </c>
      <c r="AN16" s="84">
        <v>0</v>
      </c>
      <c r="AO16" s="84">
        <f t="shared" si="14"/>
        <v>1.129955382532702</v>
      </c>
      <c r="AP16" s="84">
        <f t="shared" si="14"/>
        <v>9.85321093568516</v>
      </c>
      <c r="AQ16" s="84">
        <f t="shared" si="14"/>
        <v>11.525544901833557</v>
      </c>
      <c r="AR16" s="84">
        <v>0</v>
      </c>
      <c r="AS16" s="84">
        <v>0</v>
      </c>
      <c r="AT16" s="84">
        <v>0</v>
      </c>
      <c r="AU16" s="84">
        <v>0</v>
      </c>
      <c r="AV16" s="84">
        <f t="shared" si="9"/>
        <v>263.18920769951694</v>
      </c>
      <c r="AW16" s="84">
        <f t="shared" si="10"/>
        <v>26.169766659457377</v>
      </c>
      <c r="AX16" s="85">
        <f t="shared" si="11"/>
        <v>289.3589743589743</v>
      </c>
    </row>
    <row r="17" spans="1:50" ht="15">
      <c r="A17" s="16" t="s">
        <v>7</v>
      </c>
      <c r="B17" s="5" t="s">
        <v>37</v>
      </c>
      <c r="C17" s="5">
        <v>3</v>
      </c>
      <c r="D17" s="5">
        <v>3</v>
      </c>
      <c r="E17" s="57">
        <v>65.23</v>
      </c>
      <c r="F17" s="57"/>
      <c r="G17" s="58" t="s">
        <v>0</v>
      </c>
      <c r="H17" s="72">
        <v>0</v>
      </c>
      <c r="I17" s="37">
        <v>0</v>
      </c>
      <c r="J17" s="37">
        <v>0</v>
      </c>
      <c r="K17" s="37">
        <v>0</v>
      </c>
      <c r="L17" s="37">
        <v>0</v>
      </c>
      <c r="M17" s="37">
        <v>0</v>
      </c>
      <c r="N17" s="37">
        <v>0</v>
      </c>
      <c r="O17" s="37">
        <v>0</v>
      </c>
      <c r="P17" s="37">
        <v>0</v>
      </c>
      <c r="Q17" s="37">
        <v>0</v>
      </c>
      <c r="R17" s="37">
        <v>0</v>
      </c>
      <c r="S17" s="37">
        <v>0</v>
      </c>
      <c r="T17" s="73">
        <v>0</v>
      </c>
      <c r="U17" s="88">
        <f t="shared" si="12"/>
        <v>5.98094501718213</v>
      </c>
      <c r="V17" s="88">
        <f t="shared" si="12"/>
        <v>27.510309278350512</v>
      </c>
      <c r="W17" s="88">
        <v>0</v>
      </c>
      <c r="X17" s="88">
        <f>K$15*$F$15*($E17/$F$15)</f>
        <v>20.765189003436426</v>
      </c>
      <c r="Y17" s="88">
        <v>0</v>
      </c>
      <c r="Z17" s="88">
        <f t="shared" si="13"/>
        <v>0.2547250859106529</v>
      </c>
      <c r="AA17" s="88">
        <f t="shared" si="13"/>
        <v>2.2212027491408928</v>
      </c>
      <c r="AB17" s="88">
        <f t="shared" si="13"/>
        <v>2.5981958762886586</v>
      </c>
      <c r="AC17" s="88">
        <v>0</v>
      </c>
      <c r="AD17" s="88">
        <v>0</v>
      </c>
      <c r="AE17" s="88">
        <v>0</v>
      </c>
      <c r="AF17" s="88">
        <v>0</v>
      </c>
      <c r="AG17" s="88">
        <f t="shared" si="3"/>
        <v>59.33056701030927</v>
      </c>
      <c r="AH17" s="88">
        <f>T$15*$F$15*($E17/$F$15)</f>
        <v>5.8994329896907205</v>
      </c>
      <c r="AI17" s="88">
        <f t="shared" si="4"/>
        <v>65.22999999999999</v>
      </c>
      <c r="AJ17" s="83">
        <f t="shared" si="6"/>
        <v>25.55959409052192</v>
      </c>
      <c r="AK17" s="84">
        <f t="shared" si="7"/>
        <v>117.56542426645517</v>
      </c>
      <c r="AL17" s="84">
        <v>0</v>
      </c>
      <c r="AM17" s="84">
        <f t="shared" si="8"/>
        <v>88.74012394630951</v>
      </c>
      <c r="AN17" s="84">
        <v>0</v>
      </c>
      <c r="AO17" s="84">
        <f t="shared" si="14"/>
        <v>1.0885687432079183</v>
      </c>
      <c r="AP17" s="84">
        <f t="shared" si="14"/>
        <v>9.492319440773045</v>
      </c>
      <c r="AQ17" s="84">
        <f t="shared" si="14"/>
        <v>11.103401180720763</v>
      </c>
      <c r="AR17" s="84">
        <v>0</v>
      </c>
      <c r="AS17" s="84">
        <v>0</v>
      </c>
      <c r="AT17" s="84">
        <v>0</v>
      </c>
      <c r="AU17" s="84">
        <v>0</v>
      </c>
      <c r="AV17" s="84">
        <f t="shared" si="9"/>
        <v>253.5494316679883</v>
      </c>
      <c r="AW17" s="84">
        <f t="shared" si="10"/>
        <v>25.211252092695386</v>
      </c>
      <c r="AX17" s="85">
        <f t="shared" si="11"/>
        <v>278.7606837606837</v>
      </c>
    </row>
    <row r="18" spans="1:50" ht="15">
      <c r="A18" s="16" t="s">
        <v>7</v>
      </c>
      <c r="B18" s="5" t="s">
        <v>37</v>
      </c>
      <c r="C18" s="5">
        <v>3</v>
      </c>
      <c r="D18" s="5">
        <v>4</v>
      </c>
      <c r="E18" s="57">
        <v>75.97</v>
      </c>
      <c r="F18" s="57"/>
      <c r="G18" s="58" t="s">
        <v>0</v>
      </c>
      <c r="H18" s="72">
        <v>0</v>
      </c>
      <c r="I18" s="37">
        <v>0</v>
      </c>
      <c r="J18" s="37">
        <v>0</v>
      </c>
      <c r="K18" s="37">
        <v>0</v>
      </c>
      <c r="L18" s="37">
        <v>0</v>
      </c>
      <c r="M18" s="37">
        <v>0</v>
      </c>
      <c r="N18" s="37">
        <v>0</v>
      </c>
      <c r="O18" s="37">
        <v>0</v>
      </c>
      <c r="P18" s="37">
        <v>0</v>
      </c>
      <c r="Q18" s="37">
        <v>0</v>
      </c>
      <c r="R18" s="37">
        <v>0</v>
      </c>
      <c r="S18" s="37">
        <v>0</v>
      </c>
      <c r="T18" s="73">
        <v>0</v>
      </c>
      <c r="U18" s="88">
        <f t="shared" si="12"/>
        <v>6.965696657294594</v>
      </c>
      <c r="V18" s="88">
        <f t="shared" si="12"/>
        <v>32.0398313027179</v>
      </c>
      <c r="W18" s="88">
        <v>0</v>
      </c>
      <c r="X18" s="88">
        <f>K$15*$F$15*($E18/$F$15)</f>
        <v>24.184139331458915</v>
      </c>
      <c r="Y18" s="88">
        <v>0</v>
      </c>
      <c r="Z18" s="88">
        <f t="shared" si="13"/>
        <v>0.29666510465479534</v>
      </c>
      <c r="AA18" s="88">
        <f t="shared" si="13"/>
        <v>2.586919712589815</v>
      </c>
      <c r="AB18" s="88">
        <f t="shared" si="13"/>
        <v>3.0259840674789116</v>
      </c>
      <c r="AC18" s="88">
        <v>0</v>
      </c>
      <c r="AD18" s="88">
        <v>0</v>
      </c>
      <c r="AE18" s="88">
        <v>0</v>
      </c>
      <c r="AF18" s="88">
        <v>0</v>
      </c>
      <c r="AG18" s="88">
        <f t="shared" si="3"/>
        <v>69.09923617619494</v>
      </c>
      <c r="AH18" s="88">
        <f>T$15*$F$15*($E18/$F$15)</f>
        <v>6.870763823805059</v>
      </c>
      <c r="AI18" s="88">
        <f t="shared" si="4"/>
        <v>75.97</v>
      </c>
      <c r="AJ18" s="83">
        <f t="shared" si="6"/>
        <v>29.76793443288288</v>
      </c>
      <c r="AK18" s="84">
        <f t="shared" si="7"/>
        <v>136.92235599452093</v>
      </c>
      <c r="AL18" s="84">
        <v>0</v>
      </c>
      <c r="AM18" s="84">
        <f t="shared" si="8"/>
        <v>103.35102278401246</v>
      </c>
      <c r="AN18" s="84">
        <v>0</v>
      </c>
      <c r="AO18" s="84">
        <f t="shared" si="14"/>
        <v>1.2677995925418604</v>
      </c>
      <c r="AP18" s="84">
        <f t="shared" si="14"/>
        <v>11.05521244696502</v>
      </c>
      <c r="AQ18" s="84">
        <f t="shared" si="14"/>
        <v>12.931555843926972</v>
      </c>
      <c r="AR18" s="84">
        <v>0</v>
      </c>
      <c r="AS18" s="84">
        <v>0</v>
      </c>
      <c r="AT18" s="84">
        <v>0</v>
      </c>
      <c r="AU18" s="84">
        <v>0</v>
      </c>
      <c r="AV18" s="84">
        <f t="shared" si="9"/>
        <v>295.29588109485013</v>
      </c>
      <c r="AW18" s="84">
        <f t="shared" si="10"/>
        <v>29.362238563269482</v>
      </c>
      <c r="AX18" s="85">
        <f t="shared" si="11"/>
        <v>324.65811965811963</v>
      </c>
    </row>
    <row r="19" spans="1:50" ht="15">
      <c r="A19" s="17" t="s">
        <v>7</v>
      </c>
      <c r="B19" s="18" t="s">
        <v>37</v>
      </c>
      <c r="C19" s="18">
        <v>3</v>
      </c>
      <c r="D19" s="18">
        <v>5</v>
      </c>
      <c r="E19" s="57">
        <v>72.03999999999999</v>
      </c>
      <c r="F19" s="57"/>
      <c r="G19" s="58" t="s">
        <v>0</v>
      </c>
      <c r="H19" s="74">
        <v>0</v>
      </c>
      <c r="I19" s="38">
        <v>0</v>
      </c>
      <c r="J19" s="38">
        <v>0</v>
      </c>
      <c r="K19" s="38">
        <v>0</v>
      </c>
      <c r="L19" s="38">
        <v>0</v>
      </c>
      <c r="M19" s="38">
        <v>0</v>
      </c>
      <c r="N19" s="38">
        <v>0</v>
      </c>
      <c r="O19" s="38">
        <v>0</v>
      </c>
      <c r="P19" s="38">
        <v>0</v>
      </c>
      <c r="Q19" s="38">
        <v>0</v>
      </c>
      <c r="R19" s="38">
        <v>0</v>
      </c>
      <c r="S19" s="38">
        <v>0</v>
      </c>
      <c r="T19" s="75">
        <v>0</v>
      </c>
      <c r="U19" s="89">
        <f t="shared" si="12"/>
        <v>6.605354576694781</v>
      </c>
      <c r="V19" s="89">
        <f t="shared" si="12"/>
        <v>30.382380506091838</v>
      </c>
      <c r="W19" s="89">
        <v>0</v>
      </c>
      <c r="X19" s="89">
        <f>K$15*$F$15*($E19/$F$15)</f>
        <v>22.93307091533895</v>
      </c>
      <c r="Y19" s="89">
        <v>0</v>
      </c>
      <c r="Z19" s="89">
        <f t="shared" si="13"/>
        <v>0.28131833801936884</v>
      </c>
      <c r="AA19" s="89">
        <f t="shared" si="13"/>
        <v>2.4530959075288963</v>
      </c>
      <c r="AB19" s="89">
        <f t="shared" si="13"/>
        <v>2.869447047797561</v>
      </c>
      <c r="AC19" s="89">
        <v>0</v>
      </c>
      <c r="AD19" s="89">
        <v>0</v>
      </c>
      <c r="AE19" s="89">
        <v>0</v>
      </c>
      <c r="AF19" s="89">
        <v>0</v>
      </c>
      <c r="AG19" s="89">
        <f t="shared" si="3"/>
        <v>65.5246672914714</v>
      </c>
      <c r="AH19" s="89">
        <f>T$15*$F$15*($E19/$F$15)</f>
        <v>6.515332708528582</v>
      </c>
      <c r="AI19" s="89">
        <f t="shared" si="4"/>
        <v>72.03999999999999</v>
      </c>
      <c r="AJ19" s="86">
        <f t="shared" si="6"/>
        <v>28.228011011516156</v>
      </c>
      <c r="AK19" s="67">
        <f t="shared" si="7"/>
        <v>129.8392329320164</v>
      </c>
      <c r="AL19" s="67">
        <v>0</v>
      </c>
      <c r="AM19" s="67">
        <f t="shared" si="8"/>
        <v>98.00457656127755</v>
      </c>
      <c r="AN19" s="67">
        <v>0</v>
      </c>
      <c r="AO19" s="67">
        <f t="shared" si="14"/>
        <v>1.2022151197408923</v>
      </c>
      <c r="AP19" s="67">
        <f t="shared" si="14"/>
        <v>10.483315844140582</v>
      </c>
      <c r="AQ19" s="67">
        <f t="shared" si="14"/>
        <v>12.262594221357098</v>
      </c>
      <c r="AR19" s="67">
        <v>0</v>
      </c>
      <c r="AS19" s="67">
        <v>0</v>
      </c>
      <c r="AT19" s="67">
        <v>0</v>
      </c>
      <c r="AU19" s="67">
        <v>0</v>
      </c>
      <c r="AV19" s="67">
        <f t="shared" si="9"/>
        <v>280.0199456900487</v>
      </c>
      <c r="AW19" s="67">
        <f t="shared" si="10"/>
        <v>27.843302173199067</v>
      </c>
      <c r="AX19" s="87">
        <f t="shared" si="11"/>
        <v>307.8632478632478</v>
      </c>
    </row>
    <row r="20" spans="1:50" ht="15">
      <c r="A20" s="16" t="s">
        <v>7</v>
      </c>
      <c r="B20" s="5" t="s">
        <v>38</v>
      </c>
      <c r="C20" s="5">
        <v>1</v>
      </c>
      <c r="D20" s="5">
        <v>1</v>
      </c>
      <c r="E20" s="61">
        <v>91.09747426868904</v>
      </c>
      <c r="F20" s="62">
        <f>SUM(E20:E24)</f>
        <v>412.49999999999994</v>
      </c>
      <c r="G20" s="63" t="s">
        <v>9</v>
      </c>
      <c r="H20" s="72">
        <v>0.17130413743043793</v>
      </c>
      <c r="I20" s="37">
        <v>0.5233486571497702</v>
      </c>
      <c r="J20" s="37">
        <v>0</v>
      </c>
      <c r="K20" s="37">
        <v>0.08722477619162836</v>
      </c>
      <c r="L20" s="37">
        <v>0</v>
      </c>
      <c r="M20" s="37">
        <v>0.1325913380111299</v>
      </c>
      <c r="N20" s="37">
        <v>0.04040648439390273</v>
      </c>
      <c r="O20" s="37">
        <v>0</v>
      </c>
      <c r="P20" s="37">
        <v>0.010525042342124376</v>
      </c>
      <c r="Q20" s="37">
        <v>0</v>
      </c>
      <c r="R20" s="37">
        <v>0</v>
      </c>
      <c r="S20" s="37">
        <v>0</v>
      </c>
      <c r="T20" s="73">
        <v>0.03459956448100654</v>
      </c>
      <c r="U20" s="88">
        <f aca="true" t="shared" si="15" ref="U20:V24">H$20*$F$20*($E20/$F$20)</f>
        <v>15.60537425168929</v>
      </c>
      <c r="V20" s="88">
        <f t="shared" si="15"/>
        <v>47.67574082825415</v>
      </c>
      <c r="W20" s="88">
        <v>0</v>
      </c>
      <c r="X20" s="88">
        <f>K$20*$F$20*($E20/$F$20)</f>
        <v>7.945956804709024</v>
      </c>
      <c r="Y20" s="88">
        <v>0</v>
      </c>
      <c r="Z20" s="88">
        <f aca="true" t="shared" si="16" ref="Z20:AA24">M$20*$F$20*($E20/$F$20)</f>
        <v>12.078736002719957</v>
      </c>
      <c r="AA20" s="88">
        <f t="shared" si="16"/>
        <v>3.6809286723617385</v>
      </c>
      <c r="AB20" s="88">
        <v>0</v>
      </c>
      <c r="AC20" s="88">
        <f>P$20*$F$20*($E20/$F$20)</f>
        <v>0.9588047739385379</v>
      </c>
      <c r="AD20" s="88">
        <v>0</v>
      </c>
      <c r="AE20" s="88">
        <v>0</v>
      </c>
      <c r="AF20" s="88">
        <v>0</v>
      </c>
      <c r="AG20" s="88">
        <f t="shared" si="3"/>
        <v>87.94554133367271</v>
      </c>
      <c r="AH20" s="88">
        <f>T$20*$F$20*($E20/$F$20)</f>
        <v>3.1519329350163403</v>
      </c>
      <c r="AI20" s="88">
        <f t="shared" si="4"/>
        <v>91.09747426868904</v>
      </c>
      <c r="AJ20" s="83">
        <f t="shared" si="6"/>
        <v>66.68963355422773</v>
      </c>
      <c r="AK20" s="84">
        <f t="shared" si="7"/>
        <v>203.74248217202626</v>
      </c>
      <c r="AL20" s="84">
        <v>0</v>
      </c>
      <c r="AM20" s="84">
        <f t="shared" si="8"/>
        <v>33.957080362004376</v>
      </c>
      <c r="AN20" s="84">
        <v>0</v>
      </c>
      <c r="AO20" s="84">
        <f aca="true" t="shared" si="17" ref="AO20:AO34">Z20/$AJ$2</f>
        <v>51.618529926153656</v>
      </c>
      <c r="AP20" s="84">
        <f aca="true" t="shared" si="18" ref="AP20:AP34">AA20/$AJ$2</f>
        <v>15.7304644118023</v>
      </c>
      <c r="AQ20" s="84">
        <v>0</v>
      </c>
      <c r="AR20" s="84">
        <f>AC20/$AJ$2</f>
        <v>4.097456298882641</v>
      </c>
      <c r="AS20" s="84">
        <v>0</v>
      </c>
      <c r="AT20" s="84">
        <v>0</v>
      </c>
      <c r="AU20" s="84">
        <v>0</v>
      </c>
      <c r="AV20" s="84">
        <f t="shared" si="9"/>
        <v>375.83564672509704</v>
      </c>
      <c r="AW20" s="84">
        <f t="shared" si="10"/>
        <v>13.469798867591198</v>
      </c>
      <c r="AX20" s="85">
        <f t="shared" si="11"/>
        <v>389.30544559268816</v>
      </c>
    </row>
    <row r="21" spans="1:50" ht="15">
      <c r="A21" s="16" t="s">
        <v>7</v>
      </c>
      <c r="B21" s="5" t="s">
        <v>38</v>
      </c>
      <c r="C21" s="5">
        <v>1</v>
      </c>
      <c r="D21" s="5">
        <v>2</v>
      </c>
      <c r="E21" s="57">
        <v>90.44945151679305</v>
      </c>
      <c r="F21" s="57"/>
      <c r="G21" s="58" t="s">
        <v>9</v>
      </c>
      <c r="H21" s="72">
        <v>0</v>
      </c>
      <c r="I21" s="37">
        <v>0</v>
      </c>
      <c r="J21" s="37">
        <v>0</v>
      </c>
      <c r="K21" s="37">
        <v>0</v>
      </c>
      <c r="L21" s="37">
        <v>0</v>
      </c>
      <c r="M21" s="37">
        <v>0</v>
      </c>
      <c r="N21" s="37">
        <v>0</v>
      </c>
      <c r="O21" s="37">
        <v>0</v>
      </c>
      <c r="P21" s="37">
        <v>0</v>
      </c>
      <c r="Q21" s="37">
        <v>0</v>
      </c>
      <c r="R21" s="37">
        <v>0</v>
      </c>
      <c r="S21" s="37">
        <v>0</v>
      </c>
      <c r="T21" s="73">
        <v>0</v>
      </c>
      <c r="U21" s="88">
        <f t="shared" si="15"/>
        <v>15.494365273140449</v>
      </c>
      <c r="V21" s="88">
        <f t="shared" si="15"/>
        <v>47.33659899124689</v>
      </c>
      <c r="W21" s="88">
        <v>0</v>
      </c>
      <c r="X21" s="88">
        <f>K$20*$F$20*($E21/$F$20)</f>
        <v>7.889433165207813</v>
      </c>
      <c r="Y21" s="88">
        <v>0</v>
      </c>
      <c r="Z21" s="88">
        <f t="shared" si="16"/>
        <v>11.992813798984413</v>
      </c>
      <c r="AA21" s="88">
        <f t="shared" si="16"/>
        <v>3.6547443511503594</v>
      </c>
      <c r="AB21" s="88">
        <v>0</v>
      </c>
      <c r="AC21" s="88">
        <f>P$20*$F$20*($E21/$F$20)</f>
        <v>0.9519843070361727</v>
      </c>
      <c r="AD21" s="88">
        <v>0</v>
      </c>
      <c r="AE21" s="88">
        <v>0</v>
      </c>
      <c r="AF21" s="88">
        <v>0</v>
      </c>
      <c r="AG21" s="88">
        <f t="shared" si="3"/>
        <v>87.3199398867661</v>
      </c>
      <c r="AH21" s="88">
        <f>T$20*$F$20*($E21/$F$20)</f>
        <v>3.129511630026956</v>
      </c>
      <c r="AI21" s="88">
        <f t="shared" si="4"/>
        <v>90.44945151679305</v>
      </c>
      <c r="AJ21" s="83">
        <f t="shared" si="6"/>
        <v>66.21523621000192</v>
      </c>
      <c r="AK21" s="84">
        <f t="shared" si="7"/>
        <v>202.29315808225164</v>
      </c>
      <c r="AL21" s="84">
        <v>0</v>
      </c>
      <c r="AM21" s="84">
        <f t="shared" si="8"/>
        <v>33.71552634704194</v>
      </c>
      <c r="AN21" s="84">
        <v>0</v>
      </c>
      <c r="AO21" s="84">
        <f t="shared" si="17"/>
        <v>51.25134102130091</v>
      </c>
      <c r="AP21" s="84">
        <f t="shared" si="18"/>
        <v>15.618565603206664</v>
      </c>
      <c r="AQ21" s="84">
        <v>0</v>
      </c>
      <c r="AR21" s="84">
        <f>AC21/$AJ$2</f>
        <v>4.068309004428088</v>
      </c>
      <c r="AS21" s="84">
        <v>0</v>
      </c>
      <c r="AT21" s="84">
        <v>0</v>
      </c>
      <c r="AU21" s="84">
        <v>0</v>
      </c>
      <c r="AV21" s="84">
        <f t="shared" si="9"/>
        <v>373.16213626823117</v>
      </c>
      <c r="AW21" s="84">
        <f t="shared" si="10"/>
        <v>13.37398132490152</v>
      </c>
      <c r="AX21" s="85">
        <f t="shared" si="11"/>
        <v>386.53611759313264</v>
      </c>
    </row>
    <row r="22" spans="1:50" ht="15">
      <c r="A22" s="16" t="s">
        <v>7</v>
      </c>
      <c r="B22" s="5" t="s">
        <v>38</v>
      </c>
      <c r="C22" s="5">
        <v>1</v>
      </c>
      <c r="D22" s="5">
        <v>3</v>
      </c>
      <c r="E22" s="57">
        <v>57.534364842903564</v>
      </c>
      <c r="F22" s="57"/>
      <c r="G22" s="58" t="s">
        <v>9</v>
      </c>
      <c r="H22" s="72">
        <v>0</v>
      </c>
      <c r="I22" s="37">
        <v>0</v>
      </c>
      <c r="J22" s="37">
        <v>0</v>
      </c>
      <c r="K22" s="37">
        <v>0</v>
      </c>
      <c r="L22" s="37">
        <v>0</v>
      </c>
      <c r="M22" s="37">
        <v>0</v>
      </c>
      <c r="N22" s="37">
        <v>0</v>
      </c>
      <c r="O22" s="37">
        <v>0</v>
      </c>
      <c r="P22" s="37">
        <v>0</v>
      </c>
      <c r="Q22" s="37">
        <v>0</v>
      </c>
      <c r="R22" s="37">
        <v>0</v>
      </c>
      <c r="S22" s="37">
        <v>0</v>
      </c>
      <c r="T22" s="73">
        <v>0</v>
      </c>
      <c r="U22" s="88">
        <f t="shared" si="15"/>
        <v>9.855874742021708</v>
      </c>
      <c r="V22" s="88">
        <f t="shared" si="15"/>
        <v>30.110532580498532</v>
      </c>
      <c r="W22" s="88">
        <v>0</v>
      </c>
      <c r="X22" s="88">
        <f>K$20*$F$20*($E22/$F$20)</f>
        <v>5.018422096749754</v>
      </c>
      <c r="Y22" s="88">
        <v>0</v>
      </c>
      <c r="Z22" s="88">
        <f t="shared" si="16"/>
        <v>7.628558416141096</v>
      </c>
      <c r="AA22" s="88">
        <f t="shared" si="16"/>
        <v>2.3247614151378886</v>
      </c>
      <c r="AB22" s="88">
        <v>0</v>
      </c>
      <c r="AC22" s="88">
        <f>P$20*$F$20*($E22/$F$20)</f>
        <v>0.6055516260987921</v>
      </c>
      <c r="AD22" s="88">
        <v>0</v>
      </c>
      <c r="AE22" s="88">
        <v>0</v>
      </c>
      <c r="AF22" s="88">
        <v>0</v>
      </c>
      <c r="AG22" s="88">
        <f t="shared" si="3"/>
        <v>55.54370087664777</v>
      </c>
      <c r="AH22" s="88">
        <f>T$20*$F$20*($E22/$F$20)</f>
        <v>1.9906639662557977</v>
      </c>
      <c r="AI22" s="88">
        <f t="shared" si="4"/>
        <v>57.534364842903564</v>
      </c>
      <c r="AJ22" s="83">
        <f t="shared" si="6"/>
        <v>42.119122829152595</v>
      </c>
      <c r="AK22" s="84">
        <f t="shared" si="7"/>
        <v>128.67748966025013</v>
      </c>
      <c r="AL22" s="84">
        <v>0</v>
      </c>
      <c r="AM22" s="84">
        <f t="shared" si="8"/>
        <v>21.44624827670835</v>
      </c>
      <c r="AN22" s="84">
        <v>0</v>
      </c>
      <c r="AO22" s="84">
        <f t="shared" si="17"/>
        <v>32.600676992055966</v>
      </c>
      <c r="AP22" s="84">
        <f t="shared" si="18"/>
        <v>9.934877842469609</v>
      </c>
      <c r="AQ22" s="84">
        <v>0</v>
      </c>
      <c r="AR22" s="84">
        <f>AC22/$AJ$2</f>
        <v>2.5878274619606496</v>
      </c>
      <c r="AS22" s="84">
        <v>0</v>
      </c>
      <c r="AT22" s="84">
        <v>0</v>
      </c>
      <c r="AU22" s="84">
        <v>0</v>
      </c>
      <c r="AV22" s="84">
        <f t="shared" si="9"/>
        <v>237.36624306259728</v>
      </c>
      <c r="AW22" s="84">
        <f t="shared" si="10"/>
        <v>8.507110966905119</v>
      </c>
      <c r="AX22" s="85">
        <f t="shared" si="11"/>
        <v>245.8733540295024</v>
      </c>
    </row>
    <row r="23" spans="1:50" ht="15">
      <c r="A23" s="16" t="s">
        <v>7</v>
      </c>
      <c r="B23" s="5" t="s">
        <v>38</v>
      </c>
      <c r="C23" s="5">
        <v>1</v>
      </c>
      <c r="D23" s="5">
        <v>4</v>
      </c>
      <c r="E23" s="57">
        <v>92.42703819068254</v>
      </c>
      <c r="F23" s="57"/>
      <c r="G23" s="58" t="s">
        <v>9</v>
      </c>
      <c r="H23" s="72">
        <v>0</v>
      </c>
      <c r="I23" s="37">
        <v>0</v>
      </c>
      <c r="J23" s="37">
        <v>0</v>
      </c>
      <c r="K23" s="37">
        <v>0</v>
      </c>
      <c r="L23" s="37">
        <v>0</v>
      </c>
      <c r="M23" s="37">
        <v>0</v>
      </c>
      <c r="N23" s="37">
        <v>0</v>
      </c>
      <c r="O23" s="37">
        <v>0</v>
      </c>
      <c r="P23" s="37">
        <v>0</v>
      </c>
      <c r="Q23" s="37">
        <v>0</v>
      </c>
      <c r="R23" s="37">
        <v>0</v>
      </c>
      <c r="S23" s="37">
        <v>0</v>
      </c>
      <c r="T23" s="73">
        <v>0</v>
      </c>
      <c r="U23" s="88">
        <f t="shared" si="15"/>
        <v>15.833134052505017</v>
      </c>
      <c r="V23" s="88">
        <f t="shared" si="15"/>
        <v>48.37156632142423</v>
      </c>
      <c r="W23" s="88">
        <v>0</v>
      </c>
      <c r="X23" s="88">
        <f>K$20*$F$20*($E23/$F$20)</f>
        <v>8.061927720237371</v>
      </c>
      <c r="Y23" s="88">
        <v>0</v>
      </c>
      <c r="Z23" s="88">
        <f t="shared" si="16"/>
        <v>12.2550246621084</v>
      </c>
      <c r="AA23" s="88">
        <f t="shared" si="16"/>
        <v>3.7346516762264654</v>
      </c>
      <c r="AB23" s="88">
        <v>0</v>
      </c>
      <c r="AC23" s="88">
        <f>P$20*$F$20*($E23/$F$20)</f>
        <v>0.9727984905140805</v>
      </c>
      <c r="AD23" s="88">
        <v>0</v>
      </c>
      <c r="AE23" s="88">
        <v>0</v>
      </c>
      <c r="AF23" s="88">
        <v>0</v>
      </c>
      <c r="AG23" s="88">
        <f t="shared" si="3"/>
        <v>89.22910292301557</v>
      </c>
      <c r="AH23" s="88">
        <f>T$20*$F$20*($E23/$F$20)</f>
        <v>3.1979352676669746</v>
      </c>
      <c r="AI23" s="88">
        <f t="shared" si="4"/>
        <v>92.42703819068255</v>
      </c>
      <c r="AJ23" s="83">
        <f t="shared" si="6"/>
        <v>67.66296603634622</v>
      </c>
      <c r="AK23" s="84">
        <f t="shared" si="7"/>
        <v>206.71609539070184</v>
      </c>
      <c r="AL23" s="84">
        <v>0</v>
      </c>
      <c r="AM23" s="84">
        <f t="shared" si="8"/>
        <v>34.452682565116966</v>
      </c>
      <c r="AN23" s="84">
        <v>0</v>
      </c>
      <c r="AO23" s="84">
        <f t="shared" si="17"/>
        <v>52.371900265420514</v>
      </c>
      <c r="AP23" s="84">
        <f t="shared" si="18"/>
        <v>15.960049898403698</v>
      </c>
      <c r="AQ23" s="84">
        <v>0</v>
      </c>
      <c r="AR23" s="84">
        <f>AC23/$AJ$2</f>
        <v>4.15725850647043</v>
      </c>
      <c r="AS23" s="84">
        <v>0</v>
      </c>
      <c r="AT23" s="84">
        <v>0</v>
      </c>
      <c r="AU23" s="84">
        <v>0</v>
      </c>
      <c r="AV23" s="84">
        <f t="shared" si="9"/>
        <v>381.3209526624597</v>
      </c>
      <c r="AW23" s="84">
        <f t="shared" si="10"/>
        <v>13.666390032764848</v>
      </c>
      <c r="AX23" s="85">
        <f t="shared" si="11"/>
        <v>394.9873426952246</v>
      </c>
    </row>
    <row r="24" spans="1:50" ht="15">
      <c r="A24" s="16" t="s">
        <v>7</v>
      </c>
      <c r="B24" s="5" t="s">
        <v>38</v>
      </c>
      <c r="C24" s="5">
        <v>1</v>
      </c>
      <c r="D24" s="5">
        <v>5</v>
      </c>
      <c r="E24" s="57">
        <v>80.99167118093175</v>
      </c>
      <c r="F24" s="57"/>
      <c r="G24" s="58" t="s">
        <v>9</v>
      </c>
      <c r="H24" s="72">
        <v>0</v>
      </c>
      <c r="I24" s="37">
        <v>0</v>
      </c>
      <c r="J24" s="37">
        <v>0</v>
      </c>
      <c r="K24" s="37">
        <v>0</v>
      </c>
      <c r="L24" s="37">
        <v>0</v>
      </c>
      <c r="M24" s="37">
        <v>0</v>
      </c>
      <c r="N24" s="37">
        <v>0</v>
      </c>
      <c r="O24" s="37">
        <v>0</v>
      </c>
      <c r="P24" s="37">
        <v>0</v>
      </c>
      <c r="Q24" s="37">
        <v>0</v>
      </c>
      <c r="R24" s="37">
        <v>0</v>
      </c>
      <c r="S24" s="37">
        <v>0</v>
      </c>
      <c r="T24" s="73">
        <v>0</v>
      </c>
      <c r="U24" s="88">
        <f t="shared" si="15"/>
        <v>13.87420837069917</v>
      </c>
      <c r="V24" s="88">
        <f t="shared" si="15"/>
        <v>42.386882352856375</v>
      </c>
      <c r="W24" s="88">
        <v>0</v>
      </c>
      <c r="X24" s="88">
        <f>K$20*$F$20*($E24/$F$20)</f>
        <v>7.064480392142728</v>
      </c>
      <c r="Y24" s="88">
        <v>0</v>
      </c>
      <c r="Z24" s="88">
        <f t="shared" si="16"/>
        <v>10.73879404963721</v>
      </c>
      <c r="AA24" s="88">
        <f t="shared" si="16"/>
        <v>3.2725886976084197</v>
      </c>
      <c r="AB24" s="88">
        <v>0</v>
      </c>
      <c r="AC24" s="88">
        <f>P$20*$F$20*($E24/$F$20)</f>
        <v>0.8524407685387212</v>
      </c>
      <c r="AD24" s="88">
        <v>0</v>
      </c>
      <c r="AE24" s="88">
        <v>0</v>
      </c>
      <c r="AF24" s="88">
        <v>0</v>
      </c>
      <c r="AG24" s="88">
        <f t="shared" si="3"/>
        <v>78.18939463148264</v>
      </c>
      <c r="AH24" s="88">
        <f>T$20*$F$20*($E24/$F$20)</f>
        <v>2.802276549449127</v>
      </c>
      <c r="AI24" s="88">
        <f t="shared" si="4"/>
        <v>80.99167118093177</v>
      </c>
      <c r="AJ24" s="83">
        <f t="shared" si="6"/>
        <v>59.291488763671666</v>
      </c>
      <c r="AK24" s="84">
        <f t="shared" si="7"/>
        <v>181.1405228754546</v>
      </c>
      <c r="AL24" s="84">
        <v>0</v>
      </c>
      <c r="AM24" s="84">
        <f t="shared" si="8"/>
        <v>30.19008714590909</v>
      </c>
      <c r="AN24" s="84">
        <v>0</v>
      </c>
      <c r="AO24" s="84">
        <f t="shared" si="17"/>
        <v>45.89228226340688</v>
      </c>
      <c r="AP24" s="84">
        <f t="shared" si="18"/>
        <v>13.985421784651365</v>
      </c>
      <c r="AQ24" s="84">
        <v>0</v>
      </c>
      <c r="AR24" s="84">
        <f>AC24/$AJ$2</f>
        <v>3.6429092672594923</v>
      </c>
      <c r="AS24" s="84">
        <v>0</v>
      </c>
      <c r="AT24" s="84">
        <v>0</v>
      </c>
      <c r="AU24" s="84">
        <v>0</v>
      </c>
      <c r="AV24" s="84">
        <f t="shared" si="9"/>
        <v>334.14271210035315</v>
      </c>
      <c r="AW24" s="84">
        <f t="shared" si="10"/>
        <v>11.975540809611653</v>
      </c>
      <c r="AX24" s="85">
        <f t="shared" si="11"/>
        <v>346.11825290996484</v>
      </c>
    </row>
    <row r="25" spans="1:50" ht="15">
      <c r="A25" s="16" t="s">
        <v>7</v>
      </c>
      <c r="B25" s="5" t="s">
        <v>38</v>
      </c>
      <c r="C25" s="5">
        <v>2</v>
      </c>
      <c r="D25" s="5">
        <v>1</v>
      </c>
      <c r="E25" s="57">
        <v>83.93253516998827</v>
      </c>
      <c r="F25" s="59">
        <f>SUM(E25:E29)</f>
        <v>414.14</v>
      </c>
      <c r="G25" s="58" t="s">
        <v>9</v>
      </c>
      <c r="H25" s="72">
        <v>0.17154811715481175</v>
      </c>
      <c r="I25" s="37">
        <v>0.28045778981048486</v>
      </c>
      <c r="J25" s="37">
        <v>0.033472803347280346</v>
      </c>
      <c r="K25" s="37">
        <v>0.09365001230617775</v>
      </c>
      <c r="L25" s="37">
        <v>0.03544179177947331</v>
      </c>
      <c r="M25" s="37">
        <v>0.05340881122323407</v>
      </c>
      <c r="N25" s="37">
        <v>0.11457051439822794</v>
      </c>
      <c r="O25" s="37">
        <v>0.049716957912872256</v>
      </c>
      <c r="P25" s="37">
        <v>0</v>
      </c>
      <c r="Q25" s="37">
        <v>0.08282057592911643</v>
      </c>
      <c r="R25" s="37">
        <v>0</v>
      </c>
      <c r="S25" s="37">
        <v>0</v>
      </c>
      <c r="T25" s="73">
        <v>0.08491262613832146</v>
      </c>
      <c r="U25" s="88">
        <f aca="true" t="shared" si="19" ref="U25:AB29">H$25*$F$25*($E25/$F$25)</f>
        <v>14.398468376441505</v>
      </c>
      <c r="V25" s="88">
        <f t="shared" si="19"/>
        <v>23.539533306965698</v>
      </c>
      <c r="W25" s="88">
        <f t="shared" si="19"/>
        <v>2.809457244183709</v>
      </c>
      <c r="X25" s="88">
        <f t="shared" si="19"/>
        <v>7.8602829515581</v>
      </c>
      <c r="Y25" s="88">
        <f t="shared" si="19"/>
        <v>2.974719435018045</v>
      </c>
      <c r="Z25" s="88">
        <f t="shared" si="19"/>
        <v>4.4827369263813575</v>
      </c>
      <c r="AA25" s="88">
        <f t="shared" si="19"/>
        <v>9.616193729172913</v>
      </c>
      <c r="AB25" s="88">
        <f t="shared" si="19"/>
        <v>4.172870318566977</v>
      </c>
      <c r="AC25" s="88">
        <v>0</v>
      </c>
      <c r="AD25" s="88">
        <f>Q$25*$F$25*($E25/$F$25)</f>
        <v>6.95134090196925</v>
      </c>
      <c r="AE25" s="88">
        <v>0</v>
      </c>
      <c r="AF25" s="88">
        <v>0</v>
      </c>
      <c r="AG25" s="88">
        <f t="shared" si="3"/>
        <v>76.80560319025754</v>
      </c>
      <c r="AH25" s="88">
        <f>T$25*$F$25*($E25/$F$25)</f>
        <v>7.126931979730732</v>
      </c>
      <c r="AI25" s="88">
        <f t="shared" si="4"/>
        <v>83.93253516998827</v>
      </c>
      <c r="AJ25" s="83">
        <f t="shared" si="6"/>
        <v>61.531916138638906</v>
      </c>
      <c r="AK25" s="84">
        <f t="shared" si="7"/>
        <v>100.59629618361409</v>
      </c>
      <c r="AL25" s="84">
        <f>W25/$AJ$2</f>
        <v>12.006227539246618</v>
      </c>
      <c r="AM25" s="84">
        <f t="shared" si="8"/>
        <v>33.59095278443632</v>
      </c>
      <c r="AN25" s="84">
        <f aca="true" t="shared" si="20" ref="AN25:AN34">Y25/$AJ$2</f>
        <v>12.712476218025833</v>
      </c>
      <c r="AO25" s="84">
        <f t="shared" si="17"/>
        <v>19.156995411886143</v>
      </c>
      <c r="AP25" s="84">
        <f t="shared" si="18"/>
        <v>41.09484499646544</v>
      </c>
      <c r="AQ25" s="84">
        <f aca="true" t="shared" si="21" ref="AQ25:AQ34">AB25/$AJ$2</f>
        <v>17.832779139175113</v>
      </c>
      <c r="AR25" s="84">
        <v>0</v>
      </c>
      <c r="AS25" s="84">
        <f aca="true" t="shared" si="22" ref="AS25:AS34">AD25/$AJ$2</f>
        <v>29.706585051150636</v>
      </c>
      <c r="AT25" s="84">
        <v>0</v>
      </c>
      <c r="AU25" s="84">
        <v>0</v>
      </c>
      <c r="AV25" s="84">
        <f t="shared" si="9"/>
        <v>328.22907346263906</v>
      </c>
      <c r="AW25" s="84">
        <f t="shared" si="10"/>
        <v>30.456974272353555</v>
      </c>
      <c r="AX25" s="85">
        <f t="shared" si="11"/>
        <v>358.6860477349926</v>
      </c>
    </row>
    <row r="26" spans="1:50" ht="15">
      <c r="A26" s="16" t="s">
        <v>7</v>
      </c>
      <c r="B26" s="5" t="s">
        <v>38</v>
      </c>
      <c r="C26" s="5">
        <v>2</v>
      </c>
      <c r="D26" s="5">
        <v>2</v>
      </c>
      <c r="E26" s="57">
        <v>66.96175503570286</v>
      </c>
      <c r="F26" s="57"/>
      <c r="G26" s="58" t="s">
        <v>9</v>
      </c>
      <c r="H26" s="72">
        <v>0</v>
      </c>
      <c r="I26" s="37">
        <v>0</v>
      </c>
      <c r="J26" s="37">
        <v>0</v>
      </c>
      <c r="K26" s="37">
        <v>0</v>
      </c>
      <c r="L26" s="37">
        <v>0</v>
      </c>
      <c r="M26" s="37">
        <v>0</v>
      </c>
      <c r="N26" s="37">
        <v>0</v>
      </c>
      <c r="O26" s="37">
        <v>0</v>
      </c>
      <c r="P26" s="37">
        <v>0</v>
      </c>
      <c r="Q26" s="37">
        <v>0</v>
      </c>
      <c r="R26" s="37">
        <v>0</v>
      </c>
      <c r="S26" s="37">
        <v>0</v>
      </c>
      <c r="T26" s="73">
        <v>0</v>
      </c>
      <c r="U26" s="88">
        <f t="shared" si="19"/>
        <v>11.48716299775656</v>
      </c>
      <c r="V26" s="88">
        <f t="shared" si="19"/>
        <v>18.77994581914433</v>
      </c>
      <c r="W26" s="88">
        <f t="shared" si="19"/>
        <v>2.2413976580988417</v>
      </c>
      <c r="X26" s="88">
        <f t="shared" si="19"/>
        <v>6.270969183136835</v>
      </c>
      <c r="Y26" s="88">
        <f t="shared" si="19"/>
        <v>2.3732445791634795</v>
      </c>
      <c r="Z26" s="88">
        <f t="shared" si="19"/>
        <v>3.576347733878298</v>
      </c>
      <c r="AA26" s="88">
        <f t="shared" si="19"/>
        <v>7.671842719448607</v>
      </c>
      <c r="AB26" s="88">
        <f t="shared" si="19"/>
        <v>3.3291347568821013</v>
      </c>
      <c r="AC26" s="88">
        <v>0</v>
      </c>
      <c r="AD26" s="88">
        <f>Q$25*$F$25*($E26/$F$25)</f>
        <v>5.545811117281325</v>
      </c>
      <c r="AE26" s="88">
        <v>0</v>
      </c>
      <c r="AF26" s="88">
        <v>0</v>
      </c>
      <c r="AG26" s="88">
        <f t="shared" si="3"/>
        <v>61.275856564790374</v>
      </c>
      <c r="AH26" s="88">
        <f>T$25*$F$25*($E26/$F$25)</f>
        <v>5.685898470912502</v>
      </c>
      <c r="AI26" s="88">
        <f t="shared" si="4"/>
        <v>66.96175503570288</v>
      </c>
      <c r="AJ26" s="83">
        <f t="shared" si="6"/>
        <v>49.09044016135282</v>
      </c>
      <c r="AK26" s="84">
        <f t="shared" si="7"/>
        <v>80.256178714292</v>
      </c>
      <c r="AL26" s="84">
        <f>W26/$AJ$2</f>
        <v>9.57862247050787</v>
      </c>
      <c r="AM26" s="84">
        <f t="shared" si="8"/>
        <v>26.799013603148865</v>
      </c>
      <c r="AN26" s="84">
        <f t="shared" si="20"/>
        <v>10.14207085112598</v>
      </c>
      <c r="AO26" s="84">
        <f t="shared" si="17"/>
        <v>15.283537324266229</v>
      </c>
      <c r="AP26" s="84">
        <f t="shared" si="18"/>
        <v>32.78565264721627</v>
      </c>
      <c r="AQ26" s="84">
        <f t="shared" si="21"/>
        <v>14.22707161060727</v>
      </c>
      <c r="AR26" s="84">
        <v>0</v>
      </c>
      <c r="AS26" s="84">
        <f t="shared" si="22"/>
        <v>23.70004750974925</v>
      </c>
      <c r="AT26" s="84">
        <v>0</v>
      </c>
      <c r="AU26" s="84">
        <v>0</v>
      </c>
      <c r="AV26" s="84">
        <f t="shared" si="9"/>
        <v>261.86263489226656</v>
      </c>
      <c r="AW26" s="84">
        <f t="shared" si="10"/>
        <v>24.29871141415599</v>
      </c>
      <c r="AX26" s="85">
        <f t="shared" si="11"/>
        <v>286.16134630642256</v>
      </c>
    </row>
    <row r="27" spans="1:50" ht="15">
      <c r="A27" s="16" t="s">
        <v>7</v>
      </c>
      <c r="B27" s="5" t="s">
        <v>38</v>
      </c>
      <c r="C27" s="5">
        <v>2</v>
      </c>
      <c r="D27" s="5">
        <v>3</v>
      </c>
      <c r="E27" s="57">
        <v>68.37966481935416</v>
      </c>
      <c r="F27" s="57"/>
      <c r="G27" s="58" t="s">
        <v>9</v>
      </c>
      <c r="H27" s="72">
        <v>0</v>
      </c>
      <c r="I27" s="37">
        <v>0</v>
      </c>
      <c r="J27" s="37">
        <v>0</v>
      </c>
      <c r="K27" s="37">
        <v>0</v>
      </c>
      <c r="L27" s="37">
        <v>0</v>
      </c>
      <c r="M27" s="37">
        <v>0</v>
      </c>
      <c r="N27" s="37">
        <v>0</v>
      </c>
      <c r="O27" s="37">
        <v>0</v>
      </c>
      <c r="P27" s="37">
        <v>0</v>
      </c>
      <c r="Q27" s="37">
        <v>0</v>
      </c>
      <c r="R27" s="37">
        <v>0</v>
      </c>
      <c r="S27" s="37">
        <v>0</v>
      </c>
      <c r="T27" s="73">
        <v>0</v>
      </c>
      <c r="U27" s="88">
        <f t="shared" si="19"/>
        <v>11.730402751437326</v>
      </c>
      <c r="V27" s="88">
        <f t="shared" si="19"/>
        <v>19.177609663217837</v>
      </c>
      <c r="W27" s="88">
        <f t="shared" si="19"/>
        <v>2.288859073451186</v>
      </c>
      <c r="X27" s="88">
        <f t="shared" si="19"/>
        <v>6.403756451824827</v>
      </c>
      <c r="Y27" s="88">
        <f t="shared" si="19"/>
        <v>2.423497842477727</v>
      </c>
      <c r="Z27" s="88">
        <f t="shared" si="19"/>
        <v>3.6520766098449062</v>
      </c>
      <c r="AA27" s="88">
        <f t="shared" si="19"/>
        <v>7.834293372731815</v>
      </c>
      <c r="AB27" s="88">
        <f t="shared" si="19"/>
        <v>3.399628917920142</v>
      </c>
      <c r="AC27" s="88">
        <v>0</v>
      </c>
      <c r="AD27" s="88">
        <f>Q$25*$F$25*($E27/$F$25)</f>
        <v>5.663243222178853</v>
      </c>
      <c r="AE27" s="88">
        <v>0</v>
      </c>
      <c r="AF27" s="88">
        <v>0</v>
      </c>
      <c r="AG27" s="88">
        <f t="shared" si="3"/>
        <v>62.57336790508461</v>
      </c>
      <c r="AH27" s="88">
        <f>T$25*$F$25*($E27/$F$25)</f>
        <v>5.806296914269552</v>
      </c>
      <c r="AI27" s="88">
        <f t="shared" si="4"/>
        <v>68.37966481935416</v>
      </c>
      <c r="AJ27" s="83">
        <f t="shared" si="6"/>
        <v>50.1299262881937</v>
      </c>
      <c r="AK27" s="84">
        <f t="shared" si="7"/>
        <v>81.95559685135827</v>
      </c>
      <c r="AL27" s="84">
        <f>W27/$AJ$2</f>
        <v>9.781449031842675</v>
      </c>
      <c r="AM27" s="84">
        <f t="shared" si="8"/>
        <v>27.36648056335396</v>
      </c>
      <c r="AN27" s="84">
        <f t="shared" si="20"/>
        <v>10.356828386656952</v>
      </c>
      <c r="AO27" s="84">
        <f t="shared" si="17"/>
        <v>15.607164999337206</v>
      </c>
      <c r="AP27" s="84">
        <f t="shared" si="18"/>
        <v>33.479886208255614</v>
      </c>
      <c r="AQ27" s="84">
        <f t="shared" si="21"/>
        <v>14.528328709060435</v>
      </c>
      <c r="AR27" s="84">
        <v>0</v>
      </c>
      <c r="AS27" s="84">
        <f t="shared" si="22"/>
        <v>24.201894111875436</v>
      </c>
      <c r="AT27" s="84">
        <v>0</v>
      </c>
      <c r="AU27" s="84">
        <v>0</v>
      </c>
      <c r="AV27" s="84">
        <f t="shared" si="9"/>
        <v>267.40755514993424</v>
      </c>
      <c r="AW27" s="84">
        <f t="shared" si="10"/>
        <v>24.813234676365607</v>
      </c>
      <c r="AX27" s="85">
        <f t="shared" si="11"/>
        <v>292.22078982629984</v>
      </c>
    </row>
    <row r="28" spans="1:50" ht="15">
      <c r="A28" s="16" t="s">
        <v>7</v>
      </c>
      <c r="B28" s="5" t="s">
        <v>38</v>
      </c>
      <c r="C28" s="5">
        <v>2</v>
      </c>
      <c r="D28" s="5">
        <v>4</v>
      </c>
      <c r="E28" s="57">
        <v>122.30989102632424</v>
      </c>
      <c r="F28" s="57"/>
      <c r="G28" s="58" t="s">
        <v>9</v>
      </c>
      <c r="H28" s="72">
        <v>0</v>
      </c>
      <c r="I28" s="37">
        <v>0</v>
      </c>
      <c r="J28" s="37">
        <v>0</v>
      </c>
      <c r="K28" s="37">
        <v>0</v>
      </c>
      <c r="L28" s="37">
        <v>0</v>
      </c>
      <c r="M28" s="37">
        <v>0</v>
      </c>
      <c r="N28" s="37">
        <v>0</v>
      </c>
      <c r="O28" s="37">
        <v>0</v>
      </c>
      <c r="P28" s="37">
        <v>0</v>
      </c>
      <c r="Q28" s="37">
        <v>0</v>
      </c>
      <c r="R28" s="37">
        <v>0</v>
      </c>
      <c r="S28" s="37">
        <v>0</v>
      </c>
      <c r="T28" s="73">
        <v>0</v>
      </c>
      <c r="U28" s="88">
        <f t="shared" si="19"/>
        <v>20.98203151497613</v>
      </c>
      <c r="V28" s="88">
        <f t="shared" si="19"/>
        <v>34.302761709204155</v>
      </c>
      <c r="W28" s="88">
        <f t="shared" si="19"/>
        <v>4.09405492975144</v>
      </c>
      <c r="X28" s="88">
        <f t="shared" si="19"/>
        <v>11.454322799782526</v>
      </c>
      <c r="Y28" s="88">
        <f t="shared" si="19"/>
        <v>4.334881690325055</v>
      </c>
      <c r="Z28" s="88">
        <f t="shared" si="19"/>
        <v>6.532425880559282</v>
      </c>
      <c r="AA28" s="88">
        <f t="shared" si="19"/>
        <v>14.01310713087717</v>
      </c>
      <c r="AB28" s="88">
        <f t="shared" si="19"/>
        <v>6.080875704483754</v>
      </c>
      <c r="AC28" s="88">
        <v>0</v>
      </c>
      <c r="AD28" s="88">
        <f>Q$25*$F$25*($E28/$F$25)</f>
        <v>10.129775616627644</v>
      </c>
      <c r="AE28" s="88">
        <v>0</v>
      </c>
      <c r="AF28" s="88">
        <v>0</v>
      </c>
      <c r="AG28" s="88">
        <f t="shared" si="3"/>
        <v>111.92423697658717</v>
      </c>
      <c r="AH28" s="88">
        <f>T$25*$F$25*($E28/$F$25)</f>
        <v>10.38565404973711</v>
      </c>
      <c r="AI28" s="88">
        <f t="shared" si="4"/>
        <v>122.30989102632428</v>
      </c>
      <c r="AJ28" s="83">
        <f t="shared" si="6"/>
        <v>89.66680134605183</v>
      </c>
      <c r="AK28" s="84">
        <f t="shared" si="7"/>
        <v>146.59299875728271</v>
      </c>
      <c r="AL28" s="84">
        <f>W28/$AJ$2</f>
        <v>17.495961238254015</v>
      </c>
      <c r="AM28" s="84">
        <f t="shared" si="8"/>
        <v>48.95009743496806</v>
      </c>
      <c r="AN28" s="84">
        <f t="shared" si="20"/>
        <v>18.52513542873955</v>
      </c>
      <c r="AO28" s="84">
        <f t="shared" si="17"/>
        <v>27.91634991692001</v>
      </c>
      <c r="AP28" s="84">
        <f t="shared" si="18"/>
        <v>59.88507320887679</v>
      </c>
      <c r="AQ28" s="84">
        <f t="shared" si="21"/>
        <v>25.98664830975963</v>
      </c>
      <c r="AR28" s="84">
        <v>0</v>
      </c>
      <c r="AS28" s="84">
        <f t="shared" si="22"/>
        <v>43.28963938729762</v>
      </c>
      <c r="AT28" s="84">
        <v>0</v>
      </c>
      <c r="AU28" s="84">
        <v>0</v>
      </c>
      <c r="AV28" s="84">
        <f t="shared" si="9"/>
        <v>478.30870502815026</v>
      </c>
      <c r="AW28" s="84">
        <f t="shared" si="10"/>
        <v>44.3831369646885</v>
      </c>
      <c r="AX28" s="85">
        <f t="shared" si="11"/>
        <v>522.6918419928388</v>
      </c>
    </row>
    <row r="29" spans="1:50" ht="15">
      <c r="A29" s="16" t="s">
        <v>7</v>
      </c>
      <c r="B29" s="5" t="s">
        <v>38</v>
      </c>
      <c r="C29" s="5">
        <v>2</v>
      </c>
      <c r="D29" s="5">
        <v>5</v>
      </c>
      <c r="E29" s="57">
        <v>72.5561539486305</v>
      </c>
      <c r="F29" s="57"/>
      <c r="G29" s="58" t="s">
        <v>9</v>
      </c>
      <c r="H29" s="72">
        <v>0</v>
      </c>
      <c r="I29" s="37">
        <v>0</v>
      </c>
      <c r="J29" s="37">
        <v>0</v>
      </c>
      <c r="K29" s="37">
        <v>0</v>
      </c>
      <c r="L29" s="37">
        <v>0</v>
      </c>
      <c r="M29" s="37">
        <v>0</v>
      </c>
      <c r="N29" s="37">
        <v>0</v>
      </c>
      <c r="O29" s="37">
        <v>0</v>
      </c>
      <c r="P29" s="37">
        <v>0</v>
      </c>
      <c r="Q29" s="37">
        <v>0</v>
      </c>
      <c r="R29" s="37">
        <v>0</v>
      </c>
      <c r="S29" s="37">
        <v>0</v>
      </c>
      <c r="T29" s="73">
        <v>0</v>
      </c>
      <c r="U29" s="88">
        <f t="shared" si="19"/>
        <v>12.44687159788222</v>
      </c>
      <c r="V29" s="88">
        <f t="shared" si="19"/>
        <v>20.348938573582192</v>
      </c>
      <c r="W29" s="88">
        <f t="shared" si="19"/>
        <v>2.428657872757507</v>
      </c>
      <c r="X29" s="88">
        <f t="shared" si="19"/>
        <v>6.794884710178174</v>
      </c>
      <c r="Y29" s="88">
        <f t="shared" si="19"/>
        <v>2.5715201005667727</v>
      </c>
      <c r="Z29" s="88">
        <f t="shared" si="19"/>
        <v>3.875137929326315</v>
      </c>
      <c r="AA29" s="88">
        <f t="shared" si="19"/>
        <v>8.312795880651612</v>
      </c>
      <c r="AB29" s="88">
        <f t="shared" si="19"/>
        <v>3.607271252183942</v>
      </c>
      <c r="AC29" s="88">
        <v>0</v>
      </c>
      <c r="AD29" s="88">
        <f>Q$25*$F$25*($E29/$F$25)</f>
        <v>6.009142457227213</v>
      </c>
      <c r="AE29" s="88">
        <v>0</v>
      </c>
      <c r="AF29" s="88">
        <v>0</v>
      </c>
      <c r="AG29" s="88">
        <f t="shared" si="3"/>
        <v>66.39522037435594</v>
      </c>
      <c r="AH29" s="88">
        <f>T$25*$F$25*($E29/$F$25)</f>
        <v>6.160933574274558</v>
      </c>
      <c r="AI29" s="88">
        <f t="shared" si="4"/>
        <v>72.5561539486305</v>
      </c>
      <c r="AJ29" s="83">
        <f t="shared" si="6"/>
        <v>53.19175896530863</v>
      </c>
      <c r="AK29" s="84">
        <f t="shared" si="7"/>
        <v>86.96127595547945</v>
      </c>
      <c r="AL29" s="84">
        <f>W29/$AJ$2</f>
        <v>10.378879798109004</v>
      </c>
      <c r="AM29" s="84">
        <f t="shared" si="8"/>
        <v>29.03796884691527</v>
      </c>
      <c r="AN29" s="84">
        <f t="shared" si="20"/>
        <v>10.989402139174242</v>
      </c>
      <c r="AO29" s="84">
        <f t="shared" si="17"/>
        <v>16.56041850139451</v>
      </c>
      <c r="AP29" s="84">
        <f t="shared" si="18"/>
        <v>35.524768720733384</v>
      </c>
      <c r="AQ29" s="84">
        <f t="shared" si="21"/>
        <v>15.415689111897187</v>
      </c>
      <c r="AR29" s="84">
        <v>0</v>
      </c>
      <c r="AS29" s="84">
        <f t="shared" si="22"/>
        <v>25.680095971056463</v>
      </c>
      <c r="AT29" s="84">
        <v>0</v>
      </c>
      <c r="AU29" s="84">
        <v>0</v>
      </c>
      <c r="AV29" s="84">
        <f t="shared" si="9"/>
        <v>283.74025801006815</v>
      </c>
      <c r="AW29" s="84">
        <f t="shared" si="10"/>
        <v>26.32877595843828</v>
      </c>
      <c r="AX29" s="85">
        <f t="shared" si="11"/>
        <v>310.06903396850635</v>
      </c>
    </row>
    <row r="30" spans="1:50" ht="15">
      <c r="A30" s="16" t="s">
        <v>7</v>
      </c>
      <c r="B30" s="5" t="s">
        <v>38</v>
      </c>
      <c r="C30" s="5">
        <v>3</v>
      </c>
      <c r="D30" s="5">
        <v>1</v>
      </c>
      <c r="E30" s="57">
        <v>92.72999999999999</v>
      </c>
      <c r="F30" s="59">
        <f>SUM(E30:E34)</f>
        <v>388.96999999999997</v>
      </c>
      <c r="G30" s="58" t="s">
        <v>0</v>
      </c>
      <c r="H30" s="72">
        <v>0.21814058956916102</v>
      </c>
      <c r="I30" s="37">
        <v>0.3804988662131519</v>
      </c>
      <c r="J30" s="37">
        <v>0</v>
      </c>
      <c r="K30" s="37">
        <v>0.05759637188208617</v>
      </c>
      <c r="L30" s="37">
        <v>0.002418745275888135</v>
      </c>
      <c r="M30" s="37">
        <v>0.13393801965230534</v>
      </c>
      <c r="N30" s="37">
        <v>0.08843537414965985</v>
      </c>
      <c r="O30" s="37">
        <v>0.015419501133786867</v>
      </c>
      <c r="P30" s="37">
        <v>0.0018140589569160877</v>
      </c>
      <c r="Q30" s="37">
        <v>0.05608465608465609</v>
      </c>
      <c r="R30" s="37">
        <v>0</v>
      </c>
      <c r="S30" s="37">
        <v>0</v>
      </c>
      <c r="T30" s="73">
        <v>0.0456538170823885</v>
      </c>
      <c r="U30" s="88">
        <f aca="true" t="shared" si="23" ref="U30:V34">H$30*$F$30*($E30/$F$30)</f>
        <v>20.2281768707483</v>
      </c>
      <c r="V30" s="88">
        <f t="shared" si="23"/>
        <v>35.283659863945566</v>
      </c>
      <c r="W30" s="88">
        <v>0</v>
      </c>
      <c r="X30" s="88">
        <f aca="true" t="shared" si="24" ref="X30:AD34">K$30*$F$30*($E30/$F$30)</f>
        <v>5.34091156462585</v>
      </c>
      <c r="Y30" s="88">
        <f t="shared" si="24"/>
        <v>0.22429024943310674</v>
      </c>
      <c r="Z30" s="88">
        <f t="shared" si="24"/>
        <v>12.420072562358273</v>
      </c>
      <c r="AA30" s="88">
        <f t="shared" si="24"/>
        <v>8.200612244897957</v>
      </c>
      <c r="AB30" s="88">
        <f t="shared" si="24"/>
        <v>1.429850340136056</v>
      </c>
      <c r="AC30" s="88">
        <f t="shared" si="24"/>
        <v>0.16821768707482881</v>
      </c>
      <c r="AD30" s="88">
        <f t="shared" si="24"/>
        <v>5.200730158730159</v>
      </c>
      <c r="AE30" s="88">
        <v>0</v>
      </c>
      <c r="AF30" s="88">
        <v>0</v>
      </c>
      <c r="AG30" s="88">
        <f t="shared" si="3"/>
        <v>88.49652154195009</v>
      </c>
      <c r="AH30" s="88">
        <f>T$30*$F$30*($E30/$F$30)</f>
        <v>4.233478458049885</v>
      </c>
      <c r="AI30" s="88">
        <f t="shared" si="4"/>
        <v>92.72999999999998</v>
      </c>
      <c r="AJ30" s="83">
        <f t="shared" si="6"/>
        <v>86.44520030234315</v>
      </c>
      <c r="AK30" s="84">
        <f t="shared" si="7"/>
        <v>150.78487121344259</v>
      </c>
      <c r="AL30" s="84">
        <v>0</v>
      </c>
      <c r="AM30" s="84">
        <f t="shared" si="8"/>
        <v>22.824408395836965</v>
      </c>
      <c r="AN30" s="84">
        <f t="shared" si="20"/>
        <v>0.9585053394577211</v>
      </c>
      <c r="AO30" s="84">
        <f t="shared" si="17"/>
        <v>53.077233172471246</v>
      </c>
      <c r="AP30" s="84">
        <f t="shared" si="18"/>
        <v>35.04535147392289</v>
      </c>
      <c r="AQ30" s="84">
        <f t="shared" si="21"/>
        <v>6.110471539042974</v>
      </c>
      <c r="AR30" s="84">
        <f>AC30/$AJ$2</f>
        <v>0.7188790045932855</v>
      </c>
      <c r="AS30" s="84">
        <f t="shared" si="22"/>
        <v>22.22534255867589</v>
      </c>
      <c r="AT30" s="84">
        <v>0</v>
      </c>
      <c r="AU30" s="84">
        <v>0</v>
      </c>
      <c r="AV30" s="84">
        <f t="shared" si="9"/>
        <v>378.1902629997867</v>
      </c>
      <c r="AW30" s="84">
        <f t="shared" si="10"/>
        <v>18.091788282264464</v>
      </c>
      <c r="AX30" s="85">
        <f t="shared" si="11"/>
        <v>396.28205128205116</v>
      </c>
    </row>
    <row r="31" spans="1:50" ht="15">
      <c r="A31" s="16" t="s">
        <v>7</v>
      </c>
      <c r="B31" s="5" t="s">
        <v>38</v>
      </c>
      <c r="C31" s="5">
        <v>3</v>
      </c>
      <c r="D31" s="5">
        <v>2</v>
      </c>
      <c r="E31" s="57">
        <v>86.74999999999999</v>
      </c>
      <c r="F31" s="57"/>
      <c r="G31" s="58" t="s">
        <v>0</v>
      </c>
      <c r="H31" s="72">
        <v>0</v>
      </c>
      <c r="I31" s="37">
        <v>0</v>
      </c>
      <c r="J31" s="37">
        <v>0</v>
      </c>
      <c r="K31" s="37">
        <v>0</v>
      </c>
      <c r="L31" s="37">
        <v>0</v>
      </c>
      <c r="M31" s="37">
        <v>0</v>
      </c>
      <c r="N31" s="37">
        <v>0</v>
      </c>
      <c r="O31" s="37">
        <v>0</v>
      </c>
      <c r="P31" s="37">
        <v>0</v>
      </c>
      <c r="Q31" s="37">
        <v>0</v>
      </c>
      <c r="R31" s="37">
        <v>0</v>
      </c>
      <c r="S31" s="37">
        <v>0</v>
      </c>
      <c r="T31" s="73">
        <v>0</v>
      </c>
      <c r="U31" s="88">
        <f t="shared" si="23"/>
        <v>18.92369614512472</v>
      </c>
      <c r="V31" s="88">
        <f t="shared" si="23"/>
        <v>33.00827664399092</v>
      </c>
      <c r="W31" s="88">
        <v>0</v>
      </c>
      <c r="X31" s="88">
        <f t="shared" si="24"/>
        <v>4.996485260770974</v>
      </c>
      <c r="Y31" s="88">
        <f t="shared" si="24"/>
        <v>0.20982615268329569</v>
      </c>
      <c r="Z31" s="88">
        <f t="shared" si="24"/>
        <v>11.619123204837488</v>
      </c>
      <c r="AA31" s="88">
        <f t="shared" si="24"/>
        <v>7.671768707482991</v>
      </c>
      <c r="AB31" s="88">
        <f t="shared" si="24"/>
        <v>1.3376417233560105</v>
      </c>
      <c r="AC31" s="88">
        <f t="shared" si="24"/>
        <v>0.1573696145124706</v>
      </c>
      <c r="AD31" s="88">
        <f t="shared" si="24"/>
        <v>4.8653439153439155</v>
      </c>
      <c r="AE31" s="88">
        <v>0</v>
      </c>
      <c r="AF31" s="88">
        <v>0</v>
      </c>
      <c r="AG31" s="88">
        <f t="shared" si="3"/>
        <v>82.7895313681028</v>
      </c>
      <c r="AH31" s="88">
        <f>T$30*$F$30*($E31/$F$30)</f>
        <v>3.9604686318972013</v>
      </c>
      <c r="AI31" s="88">
        <f t="shared" si="4"/>
        <v>86.75</v>
      </c>
      <c r="AJ31" s="83">
        <f t="shared" si="6"/>
        <v>80.87049634668683</v>
      </c>
      <c r="AK31" s="84">
        <f t="shared" si="7"/>
        <v>141.06101129910647</v>
      </c>
      <c r="AL31" s="84">
        <v>0</v>
      </c>
      <c r="AM31" s="84">
        <f t="shared" si="8"/>
        <v>21.35250111440587</v>
      </c>
      <c r="AN31" s="84">
        <f t="shared" si="20"/>
        <v>0.8966929601850242</v>
      </c>
      <c r="AO31" s="84">
        <f t="shared" si="17"/>
        <v>49.65437267024567</v>
      </c>
      <c r="AP31" s="84">
        <f t="shared" si="18"/>
        <v>32.785336356764915</v>
      </c>
      <c r="AQ31" s="84">
        <f t="shared" si="21"/>
        <v>5.716417621179532</v>
      </c>
      <c r="AR31" s="84">
        <f>AC31/$AJ$2</f>
        <v>0.6725197201387633</v>
      </c>
      <c r="AS31" s="84">
        <f t="shared" si="22"/>
        <v>20.792068014290237</v>
      </c>
      <c r="AT31" s="84">
        <v>0</v>
      </c>
      <c r="AU31" s="84">
        <v>0</v>
      </c>
      <c r="AV31" s="84">
        <f t="shared" si="9"/>
        <v>353.8014161030034</v>
      </c>
      <c r="AW31" s="84">
        <f t="shared" si="10"/>
        <v>16.925079623492312</v>
      </c>
      <c r="AX31" s="85">
        <f t="shared" si="11"/>
        <v>370.7264957264957</v>
      </c>
    </row>
    <row r="32" spans="1:50" ht="15">
      <c r="A32" s="16" t="s">
        <v>7</v>
      </c>
      <c r="B32" s="5" t="s">
        <v>38</v>
      </c>
      <c r="C32" s="5">
        <v>3</v>
      </c>
      <c r="D32" s="5">
        <v>3</v>
      </c>
      <c r="E32" s="57">
        <v>73.56</v>
      </c>
      <c r="F32" s="57"/>
      <c r="G32" s="58" t="s">
        <v>0</v>
      </c>
      <c r="H32" s="72">
        <v>0</v>
      </c>
      <c r="I32" s="37">
        <v>0</v>
      </c>
      <c r="J32" s="37">
        <v>0</v>
      </c>
      <c r="K32" s="37">
        <v>0</v>
      </c>
      <c r="L32" s="37">
        <v>0</v>
      </c>
      <c r="M32" s="37">
        <v>0</v>
      </c>
      <c r="N32" s="37">
        <v>0</v>
      </c>
      <c r="O32" s="37">
        <v>0</v>
      </c>
      <c r="P32" s="37">
        <v>0</v>
      </c>
      <c r="Q32" s="37">
        <v>0</v>
      </c>
      <c r="R32" s="37">
        <v>0</v>
      </c>
      <c r="S32" s="37">
        <v>0</v>
      </c>
      <c r="T32" s="73">
        <v>0</v>
      </c>
      <c r="U32" s="88">
        <f t="shared" si="23"/>
        <v>16.046421768707486</v>
      </c>
      <c r="V32" s="88">
        <f t="shared" si="23"/>
        <v>27.989496598639455</v>
      </c>
      <c r="W32" s="88">
        <v>0</v>
      </c>
      <c r="X32" s="88">
        <f t="shared" si="24"/>
        <v>4.236789115646259</v>
      </c>
      <c r="Y32" s="88">
        <f t="shared" si="24"/>
        <v>0.17792290249433124</v>
      </c>
      <c r="Z32" s="88">
        <f t="shared" si="24"/>
        <v>9.852480725623582</v>
      </c>
      <c r="AA32" s="88">
        <f t="shared" si="24"/>
        <v>6.505306122448979</v>
      </c>
      <c r="AB32" s="88">
        <f t="shared" si="24"/>
        <v>1.134258503401362</v>
      </c>
      <c r="AC32" s="88">
        <f t="shared" si="24"/>
        <v>0.13344217687074744</v>
      </c>
      <c r="AD32" s="88">
        <f t="shared" si="24"/>
        <v>4.125587301587303</v>
      </c>
      <c r="AE32" s="88">
        <v>0</v>
      </c>
      <c r="AF32" s="88">
        <v>0</v>
      </c>
      <c r="AG32" s="88">
        <f t="shared" si="3"/>
        <v>70.2017052154195</v>
      </c>
      <c r="AH32" s="88">
        <f>T$30*$F$30*($E32/$F$30)</f>
        <v>3.358294784580498</v>
      </c>
      <c r="AI32" s="88">
        <f t="shared" si="4"/>
        <v>73.55999999999999</v>
      </c>
      <c r="AJ32" s="83">
        <f t="shared" si="6"/>
        <v>68.57445200302344</v>
      </c>
      <c r="AK32" s="84">
        <f t="shared" si="7"/>
        <v>119.61323332751903</v>
      </c>
      <c r="AL32" s="84">
        <v>0</v>
      </c>
      <c r="AM32" s="84">
        <f t="shared" si="8"/>
        <v>18.105936391650676</v>
      </c>
      <c r="AN32" s="84">
        <f t="shared" si="20"/>
        <v>0.7603542841638087</v>
      </c>
      <c r="AO32" s="84">
        <f t="shared" si="17"/>
        <v>42.10461848557086</v>
      </c>
      <c r="AP32" s="84">
        <f t="shared" si="18"/>
        <v>27.800453514739225</v>
      </c>
      <c r="AQ32" s="84">
        <f t="shared" si="21"/>
        <v>4.847258561544281</v>
      </c>
      <c r="AR32" s="84">
        <f>AC32/$AJ$2</f>
        <v>0.5702657131228522</v>
      </c>
      <c r="AS32" s="84">
        <f t="shared" si="22"/>
        <v>17.630714964048302</v>
      </c>
      <c r="AT32" s="84">
        <v>0</v>
      </c>
      <c r="AU32" s="84">
        <v>0</v>
      </c>
      <c r="AV32" s="84">
        <f t="shared" si="9"/>
        <v>300.00728724538243</v>
      </c>
      <c r="AW32" s="84">
        <f t="shared" si="10"/>
        <v>14.35168711359187</v>
      </c>
      <c r="AX32" s="85">
        <f t="shared" si="11"/>
        <v>314.3589743589743</v>
      </c>
    </row>
    <row r="33" spans="1:50" ht="15">
      <c r="A33" s="16" t="s">
        <v>7</v>
      </c>
      <c r="B33" s="5" t="s">
        <v>38</v>
      </c>
      <c r="C33" s="5">
        <v>3</v>
      </c>
      <c r="D33" s="5">
        <v>4</v>
      </c>
      <c r="E33" s="57">
        <v>61.75</v>
      </c>
      <c r="F33" s="57"/>
      <c r="G33" s="58" t="s">
        <v>0</v>
      </c>
      <c r="H33" s="72">
        <v>0</v>
      </c>
      <c r="I33" s="37">
        <v>0</v>
      </c>
      <c r="J33" s="37">
        <v>0</v>
      </c>
      <c r="K33" s="37">
        <v>0</v>
      </c>
      <c r="L33" s="37">
        <v>0</v>
      </c>
      <c r="M33" s="37">
        <v>0</v>
      </c>
      <c r="N33" s="37">
        <v>0</v>
      </c>
      <c r="O33" s="37">
        <v>0</v>
      </c>
      <c r="P33" s="37">
        <v>0</v>
      </c>
      <c r="Q33" s="37">
        <v>0</v>
      </c>
      <c r="R33" s="37">
        <v>0</v>
      </c>
      <c r="S33" s="37">
        <v>0</v>
      </c>
      <c r="T33" s="73">
        <v>0</v>
      </c>
      <c r="U33" s="88">
        <f t="shared" si="23"/>
        <v>13.470181405895694</v>
      </c>
      <c r="V33" s="88">
        <f t="shared" si="23"/>
        <v>23.49580498866213</v>
      </c>
      <c r="W33" s="88">
        <v>0</v>
      </c>
      <c r="X33" s="88">
        <f t="shared" si="24"/>
        <v>3.5565759637188212</v>
      </c>
      <c r="Y33" s="88">
        <f t="shared" si="24"/>
        <v>0.14935752078609235</v>
      </c>
      <c r="Z33" s="88">
        <f t="shared" si="24"/>
        <v>8.270672713529855</v>
      </c>
      <c r="AA33" s="88">
        <f t="shared" si="24"/>
        <v>5.460884353741496</v>
      </c>
      <c r="AB33" s="88">
        <f t="shared" si="24"/>
        <v>0.952154195011339</v>
      </c>
      <c r="AC33" s="88">
        <f t="shared" si="24"/>
        <v>0.11201814058956842</v>
      </c>
      <c r="AD33" s="88">
        <f t="shared" si="24"/>
        <v>3.4632275132275137</v>
      </c>
      <c r="AE33" s="88">
        <v>0</v>
      </c>
      <c r="AF33" s="88">
        <v>0</v>
      </c>
      <c r="AG33" s="88">
        <f t="shared" si="3"/>
        <v>58.93087679516251</v>
      </c>
      <c r="AH33" s="88">
        <f>T$30*$F$30*($E33/$F$30)</f>
        <v>2.8191232048374895</v>
      </c>
      <c r="AI33" s="88">
        <f t="shared" si="4"/>
        <v>61.75</v>
      </c>
      <c r="AJ33" s="83">
        <f t="shared" si="6"/>
        <v>57.56487780297305</v>
      </c>
      <c r="AK33" s="84">
        <f t="shared" si="7"/>
        <v>100.40942302847063</v>
      </c>
      <c r="AL33" s="84">
        <v>0</v>
      </c>
      <c r="AM33" s="84">
        <f t="shared" si="8"/>
        <v>15.199042579994961</v>
      </c>
      <c r="AN33" s="84">
        <f t="shared" si="20"/>
        <v>0.638280003359369</v>
      </c>
      <c r="AO33" s="84">
        <f t="shared" si="17"/>
        <v>35.34475518602502</v>
      </c>
      <c r="AP33" s="84">
        <f t="shared" si="18"/>
        <v>23.337112622826904</v>
      </c>
      <c r="AQ33" s="84">
        <f t="shared" si="21"/>
        <v>4.069035021415979</v>
      </c>
      <c r="AR33" s="84">
        <f>AC33/$AJ$2</f>
        <v>0.47871000251952317</v>
      </c>
      <c r="AS33" s="84">
        <f t="shared" si="22"/>
        <v>14.800117577895357</v>
      </c>
      <c r="AT33" s="84">
        <v>0</v>
      </c>
      <c r="AU33" s="84">
        <v>0</v>
      </c>
      <c r="AV33" s="84">
        <f t="shared" si="9"/>
        <v>251.8413538254808</v>
      </c>
      <c r="AW33" s="84">
        <f t="shared" si="10"/>
        <v>12.047535063408073</v>
      </c>
      <c r="AX33" s="85">
        <f t="shared" si="11"/>
        <v>263.88888888888886</v>
      </c>
    </row>
    <row r="34" spans="1:50" ht="15">
      <c r="A34" s="17" t="s">
        <v>7</v>
      </c>
      <c r="B34" s="18" t="s">
        <v>38</v>
      </c>
      <c r="C34" s="18">
        <v>3</v>
      </c>
      <c r="D34" s="18">
        <v>5</v>
      </c>
      <c r="E34" s="64">
        <v>74.18</v>
      </c>
      <c r="F34" s="64"/>
      <c r="G34" s="65" t="s">
        <v>0</v>
      </c>
      <c r="H34" s="74">
        <v>0</v>
      </c>
      <c r="I34" s="38">
        <v>0</v>
      </c>
      <c r="J34" s="38">
        <v>0</v>
      </c>
      <c r="K34" s="38">
        <v>0</v>
      </c>
      <c r="L34" s="38">
        <v>0</v>
      </c>
      <c r="M34" s="38">
        <v>0</v>
      </c>
      <c r="N34" s="38">
        <v>0</v>
      </c>
      <c r="O34" s="38">
        <v>0</v>
      </c>
      <c r="P34" s="38">
        <v>0</v>
      </c>
      <c r="Q34" s="38">
        <v>0</v>
      </c>
      <c r="R34" s="38">
        <v>0</v>
      </c>
      <c r="S34" s="38">
        <v>0</v>
      </c>
      <c r="T34" s="75">
        <v>0</v>
      </c>
      <c r="U34" s="89">
        <f t="shared" si="23"/>
        <v>16.181668934240367</v>
      </c>
      <c r="V34" s="89">
        <f t="shared" si="23"/>
        <v>28.22540589569161</v>
      </c>
      <c r="W34" s="89">
        <v>0</v>
      </c>
      <c r="X34" s="89">
        <f t="shared" si="24"/>
        <v>4.2724988662131524</v>
      </c>
      <c r="Y34" s="89">
        <f t="shared" si="24"/>
        <v>0.17942252456538188</v>
      </c>
      <c r="Z34" s="89">
        <f t="shared" si="24"/>
        <v>9.935522297808012</v>
      </c>
      <c r="AA34" s="89">
        <f t="shared" si="24"/>
        <v>6.560136054421768</v>
      </c>
      <c r="AB34" s="89">
        <f t="shared" si="24"/>
        <v>1.1438185941043097</v>
      </c>
      <c r="AC34" s="89">
        <f t="shared" si="24"/>
        <v>0.1345668934240354</v>
      </c>
      <c r="AD34" s="89">
        <f t="shared" si="24"/>
        <v>4.16035978835979</v>
      </c>
      <c r="AE34" s="89">
        <v>0</v>
      </c>
      <c r="AF34" s="89">
        <v>0</v>
      </c>
      <c r="AG34" s="89">
        <f t="shared" si="3"/>
        <v>70.79339984882841</v>
      </c>
      <c r="AH34" s="89">
        <f>T$30*$F$30*($E34/$F$30)</f>
        <v>3.386600151171579</v>
      </c>
      <c r="AI34" s="89">
        <f t="shared" si="4"/>
        <v>74.17999999999999</v>
      </c>
      <c r="AJ34" s="86">
        <f t="shared" si="6"/>
        <v>69.15243134290755</v>
      </c>
      <c r="AK34" s="67">
        <f t="shared" si="7"/>
        <v>120.6213927166308</v>
      </c>
      <c r="AL34" s="67">
        <v>0</v>
      </c>
      <c r="AM34" s="67">
        <f t="shared" si="8"/>
        <v>18.25854216330407</v>
      </c>
      <c r="AN34" s="67">
        <f t="shared" si="20"/>
        <v>0.7667629254930849</v>
      </c>
      <c r="AO34" s="67">
        <f t="shared" si="17"/>
        <v>42.459496999179535</v>
      </c>
      <c r="AP34" s="67">
        <f t="shared" si="18"/>
        <v>28.03476946334089</v>
      </c>
      <c r="AQ34" s="67">
        <f t="shared" si="21"/>
        <v>4.8881136500184175</v>
      </c>
      <c r="AR34" s="67">
        <f>AC34/$AJ$2</f>
        <v>0.5750721941198094</v>
      </c>
      <c r="AS34" s="67">
        <f t="shared" si="22"/>
        <v>17.779315334870894</v>
      </c>
      <c r="AT34" s="67">
        <v>0</v>
      </c>
      <c r="AU34" s="67">
        <v>0</v>
      </c>
      <c r="AV34" s="67">
        <f t="shared" si="9"/>
        <v>302.535896789865</v>
      </c>
      <c r="AW34" s="67">
        <f t="shared" si="10"/>
        <v>14.47265021868196</v>
      </c>
      <c r="AX34" s="87">
        <f t="shared" si="11"/>
        <v>317.00854700854694</v>
      </c>
    </row>
    <row r="35" spans="1:50" ht="15">
      <c r="A35" s="16" t="s">
        <v>10</v>
      </c>
      <c r="B35" s="5" t="s">
        <v>37</v>
      </c>
      <c r="C35" s="5">
        <v>1</v>
      </c>
      <c r="D35" s="5">
        <v>1</v>
      </c>
      <c r="E35" s="57">
        <v>73.83000000000001</v>
      </c>
      <c r="F35" s="59">
        <f>SUM(E35:E39)</f>
        <v>339.93</v>
      </c>
      <c r="G35" s="58" t="s">
        <v>0</v>
      </c>
      <c r="H35" s="76">
        <v>0.8412333934721994</v>
      </c>
      <c r="I35" s="39">
        <v>0.10316549122519271</v>
      </c>
      <c r="J35" s="39">
        <v>0</v>
      </c>
      <c r="K35" s="39">
        <v>0.04412005904543219</v>
      </c>
      <c r="L35" s="39">
        <v>0</v>
      </c>
      <c r="M35" s="39">
        <v>0.005576513039199605</v>
      </c>
      <c r="N35" s="39">
        <v>0</v>
      </c>
      <c r="O35" s="39">
        <v>0</v>
      </c>
      <c r="P35" s="39">
        <v>0</v>
      </c>
      <c r="Q35" s="39">
        <v>0</v>
      </c>
      <c r="R35" s="39">
        <v>0</v>
      </c>
      <c r="S35" s="39">
        <v>0</v>
      </c>
      <c r="T35" s="77">
        <v>0.005904543217976043</v>
      </c>
      <c r="U35" s="88">
        <f aca="true" t="shared" si="25" ref="U35:V39">H$35*$F$35*($E35/$F$35)</f>
        <v>62.108261440052495</v>
      </c>
      <c r="V35" s="88">
        <f t="shared" si="25"/>
        <v>7.616708217155979</v>
      </c>
      <c r="W35" s="88">
        <v>0</v>
      </c>
      <c r="X35" s="88">
        <f>K$35*$F$35*($E35/$F$35)</f>
        <v>3.257383959324259</v>
      </c>
      <c r="Y35" s="88">
        <v>0</v>
      </c>
      <c r="Z35" s="88">
        <f>M$35*$F$35*($E35/$F$35)</f>
        <v>0.4117139576841069</v>
      </c>
      <c r="AA35" s="88">
        <v>0</v>
      </c>
      <c r="AB35" s="88">
        <v>0</v>
      </c>
      <c r="AC35" s="88">
        <v>0</v>
      </c>
      <c r="AD35" s="88">
        <v>0</v>
      </c>
      <c r="AE35" s="88">
        <v>0</v>
      </c>
      <c r="AF35" s="88">
        <v>0</v>
      </c>
      <c r="AG35" s="88">
        <f t="shared" si="3"/>
        <v>73.39406757421685</v>
      </c>
      <c r="AH35" s="88">
        <f>T$35*$F$35*($E35/$F$35)</f>
        <v>0.4359324257831713</v>
      </c>
      <c r="AI35" s="88">
        <f t="shared" si="4"/>
        <v>73.83000000000001</v>
      </c>
      <c r="AJ35" s="83">
        <f t="shared" si="6"/>
        <v>265.419920683985</v>
      </c>
      <c r="AK35" s="84">
        <f t="shared" si="7"/>
        <v>32.55003511605119</v>
      </c>
      <c r="AL35" s="84">
        <v>0</v>
      </c>
      <c r="AM35" s="84">
        <f t="shared" si="8"/>
        <v>13.92044427061649</v>
      </c>
      <c r="AN35" s="84">
        <v>0</v>
      </c>
      <c r="AO35" s="84">
        <f aca="true" t="shared" si="26" ref="AO35:AO43">Z35/$AJ$2</f>
        <v>1.7594613576243883</v>
      </c>
      <c r="AP35" s="84">
        <v>0</v>
      </c>
      <c r="AQ35" s="84">
        <v>0</v>
      </c>
      <c r="AR35" s="84">
        <v>0</v>
      </c>
      <c r="AS35" s="84">
        <v>0</v>
      </c>
      <c r="AT35" s="84">
        <v>0</v>
      </c>
      <c r="AU35" s="84">
        <v>0</v>
      </c>
      <c r="AV35" s="84">
        <f t="shared" si="9"/>
        <v>313.6498614282771</v>
      </c>
      <c r="AW35" s="84">
        <f t="shared" si="10"/>
        <v>1.8629590845434671</v>
      </c>
      <c r="AX35" s="85">
        <f t="shared" si="11"/>
        <v>315.51282051282055</v>
      </c>
    </row>
    <row r="36" spans="1:50" ht="15">
      <c r="A36" s="16" t="s">
        <v>10</v>
      </c>
      <c r="B36" s="5" t="s">
        <v>37</v>
      </c>
      <c r="C36" s="5">
        <v>1</v>
      </c>
      <c r="D36" s="5">
        <v>2</v>
      </c>
      <c r="E36" s="57">
        <v>63.03999999999999</v>
      </c>
      <c r="F36" s="57"/>
      <c r="G36" s="58" t="s">
        <v>0</v>
      </c>
      <c r="H36" s="76">
        <v>0</v>
      </c>
      <c r="I36" s="39">
        <v>0</v>
      </c>
      <c r="J36" s="39">
        <v>0</v>
      </c>
      <c r="K36" s="39">
        <v>0</v>
      </c>
      <c r="L36" s="39">
        <v>0</v>
      </c>
      <c r="M36" s="39">
        <v>0</v>
      </c>
      <c r="N36" s="39">
        <v>0</v>
      </c>
      <c r="O36" s="39">
        <v>0</v>
      </c>
      <c r="P36" s="39">
        <v>0</v>
      </c>
      <c r="Q36" s="39">
        <v>0</v>
      </c>
      <c r="R36" s="39">
        <v>0</v>
      </c>
      <c r="S36" s="39">
        <v>0</v>
      </c>
      <c r="T36" s="77">
        <v>0</v>
      </c>
      <c r="U36" s="88">
        <f t="shared" si="25"/>
        <v>53.031353124487445</v>
      </c>
      <c r="V36" s="88">
        <f t="shared" si="25"/>
        <v>6.503552566836147</v>
      </c>
      <c r="W36" s="88">
        <v>0</v>
      </c>
      <c r="X36" s="88">
        <f>K$35*$F$35*($E36/$F$35)</f>
        <v>2.7813285222240447</v>
      </c>
      <c r="Y36" s="88">
        <v>0</v>
      </c>
      <c r="Z36" s="88">
        <f>M$35*$F$35*($E36/$F$35)</f>
        <v>0.35154338199114304</v>
      </c>
      <c r="AA36" s="88">
        <v>0</v>
      </c>
      <c r="AB36" s="88">
        <v>0</v>
      </c>
      <c r="AC36" s="88">
        <v>0</v>
      </c>
      <c r="AD36" s="88">
        <v>0</v>
      </c>
      <c r="AE36" s="88">
        <v>0</v>
      </c>
      <c r="AF36" s="88">
        <v>0</v>
      </c>
      <c r="AG36" s="88">
        <f t="shared" si="3"/>
        <v>62.66777759553878</v>
      </c>
      <c r="AH36" s="88">
        <f>T$35*$F$35*($E36/$F$35)</f>
        <v>0.3722224044612097</v>
      </c>
      <c r="AI36" s="88">
        <f t="shared" si="4"/>
        <v>63.03999999999999</v>
      </c>
      <c r="AJ36" s="83">
        <f t="shared" si="6"/>
        <v>226.6297142072113</v>
      </c>
      <c r="AK36" s="84">
        <f t="shared" si="7"/>
        <v>27.79295968733396</v>
      </c>
      <c r="AL36" s="84">
        <v>0</v>
      </c>
      <c r="AM36" s="84">
        <f t="shared" si="8"/>
        <v>11.88601932574378</v>
      </c>
      <c r="AN36" s="84">
        <v>0</v>
      </c>
      <c r="AO36" s="84">
        <f t="shared" si="26"/>
        <v>1.502322145261295</v>
      </c>
      <c r="AP36" s="84">
        <v>0</v>
      </c>
      <c r="AQ36" s="84">
        <v>0</v>
      </c>
      <c r="AR36" s="84">
        <v>0</v>
      </c>
      <c r="AS36" s="84">
        <v>0</v>
      </c>
      <c r="AT36" s="84">
        <v>0</v>
      </c>
      <c r="AU36" s="84">
        <v>0</v>
      </c>
      <c r="AV36" s="84">
        <f t="shared" si="9"/>
        <v>267.8110153655503</v>
      </c>
      <c r="AW36" s="84">
        <f t="shared" si="10"/>
        <v>1.5906940361590156</v>
      </c>
      <c r="AX36" s="85">
        <f t="shared" si="11"/>
        <v>269.40170940170935</v>
      </c>
    </row>
    <row r="37" spans="1:50" ht="15">
      <c r="A37" s="16" t="s">
        <v>10</v>
      </c>
      <c r="B37" s="5" t="s">
        <v>37</v>
      </c>
      <c r="C37" s="5">
        <v>1</v>
      </c>
      <c r="D37" s="5">
        <v>3</v>
      </c>
      <c r="E37" s="57">
        <v>73.41</v>
      </c>
      <c r="F37" s="57"/>
      <c r="G37" s="58" t="s">
        <v>0</v>
      </c>
      <c r="H37" s="76">
        <v>0</v>
      </c>
      <c r="I37" s="39">
        <v>0</v>
      </c>
      <c r="J37" s="39">
        <v>0</v>
      </c>
      <c r="K37" s="39">
        <v>0</v>
      </c>
      <c r="L37" s="39">
        <v>0</v>
      </c>
      <c r="M37" s="39">
        <v>0</v>
      </c>
      <c r="N37" s="39">
        <v>0</v>
      </c>
      <c r="O37" s="39">
        <v>0</v>
      </c>
      <c r="P37" s="39">
        <v>0</v>
      </c>
      <c r="Q37" s="39">
        <v>0</v>
      </c>
      <c r="R37" s="39">
        <v>0</v>
      </c>
      <c r="S37" s="39">
        <v>0</v>
      </c>
      <c r="T37" s="77">
        <v>0</v>
      </c>
      <c r="U37" s="88">
        <f t="shared" si="25"/>
        <v>61.754943414794155</v>
      </c>
      <c r="V37" s="88">
        <f t="shared" si="25"/>
        <v>7.5733787108413955</v>
      </c>
      <c r="W37" s="88">
        <v>0</v>
      </c>
      <c r="X37" s="88">
        <f>K$35*$F$35*($E37/$F$35)</f>
        <v>3.2388535345251768</v>
      </c>
      <c r="Y37" s="88">
        <v>0</v>
      </c>
      <c r="Z37" s="88">
        <f>M$35*$F$35*($E37/$F$35)</f>
        <v>0.409371822207643</v>
      </c>
      <c r="AA37" s="88">
        <v>0</v>
      </c>
      <c r="AB37" s="88">
        <v>0</v>
      </c>
      <c r="AC37" s="88">
        <v>0</v>
      </c>
      <c r="AD37" s="88">
        <v>0</v>
      </c>
      <c r="AE37" s="88">
        <v>0</v>
      </c>
      <c r="AF37" s="88">
        <v>0</v>
      </c>
      <c r="AG37" s="88">
        <f t="shared" si="3"/>
        <v>72.97654748236837</v>
      </c>
      <c r="AH37" s="88">
        <f>T$35*$F$35*($E37/$F$35)</f>
        <v>0.4334525176316213</v>
      </c>
      <c r="AI37" s="88">
        <f t="shared" si="4"/>
        <v>73.41</v>
      </c>
      <c r="AJ37" s="83">
        <f t="shared" si="6"/>
        <v>263.9100145931374</v>
      </c>
      <c r="AK37" s="84">
        <f t="shared" si="7"/>
        <v>32.36486628564699</v>
      </c>
      <c r="AL37" s="84">
        <v>0</v>
      </c>
      <c r="AM37" s="84">
        <f t="shared" si="8"/>
        <v>13.841254421047763</v>
      </c>
      <c r="AN37" s="84">
        <v>0</v>
      </c>
      <c r="AO37" s="84">
        <f t="shared" si="26"/>
        <v>1.749452231656594</v>
      </c>
      <c r="AP37" s="84">
        <v>0</v>
      </c>
      <c r="AQ37" s="84">
        <v>0</v>
      </c>
      <c r="AR37" s="84">
        <v>0</v>
      </c>
      <c r="AS37" s="84">
        <v>0</v>
      </c>
      <c r="AT37" s="84">
        <v>0</v>
      </c>
      <c r="AU37" s="84">
        <v>0</v>
      </c>
      <c r="AV37" s="84">
        <f t="shared" si="9"/>
        <v>311.86558753148876</v>
      </c>
      <c r="AW37" s="84">
        <f t="shared" si="10"/>
        <v>1.8523611864599199</v>
      </c>
      <c r="AX37" s="85">
        <f t="shared" si="11"/>
        <v>313.7179487179487</v>
      </c>
    </row>
    <row r="38" spans="1:50" ht="15">
      <c r="A38" s="16" t="s">
        <v>10</v>
      </c>
      <c r="B38" s="5" t="s">
        <v>37</v>
      </c>
      <c r="C38" s="5">
        <v>1</v>
      </c>
      <c r="D38" s="5">
        <v>4</v>
      </c>
      <c r="E38" s="57">
        <v>60.730000000000004</v>
      </c>
      <c r="F38" s="57"/>
      <c r="G38" s="58" t="s">
        <v>0</v>
      </c>
      <c r="H38" s="76">
        <v>0</v>
      </c>
      <c r="I38" s="39">
        <v>0</v>
      </c>
      <c r="J38" s="39">
        <v>0</v>
      </c>
      <c r="K38" s="39">
        <v>0</v>
      </c>
      <c r="L38" s="39">
        <v>0</v>
      </c>
      <c r="M38" s="39">
        <v>0</v>
      </c>
      <c r="N38" s="39">
        <v>0</v>
      </c>
      <c r="O38" s="39">
        <v>0</v>
      </c>
      <c r="P38" s="39">
        <v>0</v>
      </c>
      <c r="Q38" s="39">
        <v>0</v>
      </c>
      <c r="R38" s="39">
        <v>0</v>
      </c>
      <c r="S38" s="39">
        <v>0</v>
      </c>
      <c r="T38" s="77">
        <v>0</v>
      </c>
      <c r="U38" s="88">
        <f t="shared" si="25"/>
        <v>51.08810398556667</v>
      </c>
      <c r="V38" s="88">
        <f t="shared" si="25"/>
        <v>6.265240282105953</v>
      </c>
      <c r="W38" s="88">
        <v>0</v>
      </c>
      <c r="X38" s="88">
        <f>K$35*$F$35*($E38/$F$35)</f>
        <v>2.679411185829097</v>
      </c>
      <c r="Y38" s="88">
        <v>0</v>
      </c>
      <c r="Z38" s="88">
        <f>M$35*$F$35*($E38/$F$35)</f>
        <v>0.33866163687059203</v>
      </c>
      <c r="AA38" s="88">
        <v>0</v>
      </c>
      <c r="AB38" s="88">
        <v>0</v>
      </c>
      <c r="AC38" s="88">
        <v>0</v>
      </c>
      <c r="AD38" s="88">
        <v>0</v>
      </c>
      <c r="AE38" s="88">
        <v>0</v>
      </c>
      <c r="AF38" s="88">
        <v>0</v>
      </c>
      <c r="AG38" s="88">
        <f t="shared" si="3"/>
        <v>60.37141709037231</v>
      </c>
      <c r="AH38" s="88">
        <f>T$35*$F$35*($E38/$F$35)</f>
        <v>0.3585829096276851</v>
      </c>
      <c r="AI38" s="88">
        <f t="shared" si="4"/>
        <v>60.73</v>
      </c>
      <c r="AJ38" s="83">
        <f t="shared" si="6"/>
        <v>218.32523070754985</v>
      </c>
      <c r="AK38" s="84">
        <f t="shared" si="7"/>
        <v>26.77453112011091</v>
      </c>
      <c r="AL38" s="84">
        <v>0</v>
      </c>
      <c r="AM38" s="84">
        <f t="shared" si="8"/>
        <v>11.450475153115798</v>
      </c>
      <c r="AN38" s="84">
        <v>0</v>
      </c>
      <c r="AO38" s="84">
        <f t="shared" si="26"/>
        <v>1.4472719524384274</v>
      </c>
      <c r="AP38" s="84">
        <v>0</v>
      </c>
      <c r="AQ38" s="84">
        <v>0</v>
      </c>
      <c r="AR38" s="84">
        <v>0</v>
      </c>
      <c r="AS38" s="84">
        <v>0</v>
      </c>
      <c r="AT38" s="84">
        <v>0</v>
      </c>
      <c r="AU38" s="84">
        <v>0</v>
      </c>
      <c r="AV38" s="84">
        <f t="shared" si="9"/>
        <v>257.997508933215</v>
      </c>
      <c r="AW38" s="84">
        <f t="shared" si="10"/>
        <v>1.5324055966995087</v>
      </c>
      <c r="AX38" s="85">
        <f t="shared" si="11"/>
        <v>259.5299145299145</v>
      </c>
    </row>
    <row r="39" spans="1:50" ht="15">
      <c r="A39" s="16" t="s">
        <v>10</v>
      </c>
      <c r="B39" s="5" t="s">
        <v>37</v>
      </c>
      <c r="C39" s="5">
        <v>1</v>
      </c>
      <c r="D39" s="5">
        <v>5</v>
      </c>
      <c r="E39" s="57">
        <v>68.92</v>
      </c>
      <c r="F39" s="57"/>
      <c r="G39" s="58" t="s">
        <v>0</v>
      </c>
      <c r="H39" s="76">
        <v>0</v>
      </c>
      <c r="I39" s="39">
        <v>0</v>
      </c>
      <c r="J39" s="39">
        <v>0</v>
      </c>
      <c r="K39" s="39">
        <v>0</v>
      </c>
      <c r="L39" s="39">
        <v>0</v>
      </c>
      <c r="M39" s="39">
        <v>0</v>
      </c>
      <c r="N39" s="39">
        <v>0</v>
      </c>
      <c r="O39" s="39">
        <v>0</v>
      </c>
      <c r="P39" s="39">
        <v>0</v>
      </c>
      <c r="Q39" s="39">
        <v>0</v>
      </c>
      <c r="R39" s="39">
        <v>0</v>
      </c>
      <c r="S39" s="39">
        <v>0</v>
      </c>
      <c r="T39" s="77">
        <v>0</v>
      </c>
      <c r="U39" s="88">
        <f t="shared" si="25"/>
        <v>57.97780547810399</v>
      </c>
      <c r="V39" s="88">
        <f t="shared" si="25"/>
        <v>7.110165655240282</v>
      </c>
      <c r="W39" s="88">
        <v>0</v>
      </c>
      <c r="X39" s="88">
        <f>K$35*$F$35*($E39/$F$35)</f>
        <v>3.0407544694111865</v>
      </c>
      <c r="Y39" s="88">
        <v>0</v>
      </c>
      <c r="Z39" s="88">
        <f>M$35*$F$35*($E39/$F$35)</f>
        <v>0.3843332786616368</v>
      </c>
      <c r="AA39" s="88">
        <v>0</v>
      </c>
      <c r="AB39" s="88">
        <v>0</v>
      </c>
      <c r="AC39" s="88">
        <v>0</v>
      </c>
      <c r="AD39" s="88">
        <v>0</v>
      </c>
      <c r="AE39" s="88">
        <v>0</v>
      </c>
      <c r="AF39" s="88">
        <v>0</v>
      </c>
      <c r="AG39" s="88">
        <f t="shared" si="3"/>
        <v>68.5130588814171</v>
      </c>
      <c r="AH39" s="88">
        <f>T$35*$F$35*($E39/$F$35)</f>
        <v>0.40694111858290893</v>
      </c>
      <c r="AI39" s="88">
        <f t="shared" si="4"/>
        <v>68.92</v>
      </c>
      <c r="AJ39" s="83">
        <f t="shared" si="6"/>
        <v>247.76839947907686</v>
      </c>
      <c r="AK39" s="84">
        <f t="shared" si="7"/>
        <v>30.385323312992657</v>
      </c>
      <c r="AL39" s="84">
        <v>0</v>
      </c>
      <c r="AM39" s="84">
        <f t="shared" si="8"/>
        <v>12.994677219705924</v>
      </c>
      <c r="AN39" s="84">
        <v>0</v>
      </c>
      <c r="AO39" s="84">
        <f t="shared" si="26"/>
        <v>1.6424499088104136</v>
      </c>
      <c r="AP39" s="84">
        <v>0</v>
      </c>
      <c r="AQ39" s="84">
        <v>0</v>
      </c>
      <c r="AR39" s="84">
        <v>0</v>
      </c>
      <c r="AS39" s="84">
        <v>0</v>
      </c>
      <c r="AT39" s="84">
        <v>0</v>
      </c>
      <c r="AU39" s="84">
        <v>0</v>
      </c>
      <c r="AV39" s="84">
        <f t="shared" si="9"/>
        <v>292.79084992058586</v>
      </c>
      <c r="AW39" s="84">
        <f t="shared" si="10"/>
        <v>1.7390646093286706</v>
      </c>
      <c r="AX39" s="85">
        <f t="shared" si="11"/>
        <v>294.5299145299145</v>
      </c>
    </row>
    <row r="40" spans="1:50" ht="15">
      <c r="A40" s="16" t="s">
        <v>10</v>
      </c>
      <c r="B40" s="5" t="s">
        <v>37</v>
      </c>
      <c r="C40" s="5">
        <v>2</v>
      </c>
      <c r="D40" s="5">
        <v>1</v>
      </c>
      <c r="E40" s="57">
        <v>75</v>
      </c>
      <c r="F40" s="59">
        <f>SUM(E40:E44)</f>
        <v>282.28</v>
      </c>
      <c r="G40" s="58" t="s">
        <v>0</v>
      </c>
      <c r="H40" s="72">
        <v>0.8073836276083467</v>
      </c>
      <c r="I40" s="37">
        <v>0.15910914927768868</v>
      </c>
      <c r="J40" s="37">
        <v>0</v>
      </c>
      <c r="K40" s="37">
        <v>0.0010032102728732087</v>
      </c>
      <c r="L40" s="37">
        <v>0</v>
      </c>
      <c r="M40" s="37">
        <v>0.013643659711075437</v>
      </c>
      <c r="N40" s="37">
        <v>0</v>
      </c>
      <c r="O40" s="37">
        <v>0</v>
      </c>
      <c r="P40" s="37">
        <v>0</v>
      </c>
      <c r="Q40" s="37">
        <v>0</v>
      </c>
      <c r="R40" s="37">
        <v>0</v>
      </c>
      <c r="S40" s="37">
        <v>0</v>
      </c>
      <c r="T40" s="73">
        <v>0.018860353130016078</v>
      </c>
      <c r="U40" s="88">
        <f aca="true" t="shared" si="27" ref="U40:V43">H$40*$F$40*($E40/$F$40)</f>
        <v>60.553772070626</v>
      </c>
      <c r="V40" s="88">
        <f t="shared" si="27"/>
        <v>11.933186195826652</v>
      </c>
      <c r="W40" s="88">
        <v>0</v>
      </c>
      <c r="X40" s="88">
        <f>K$40*$F$40*($E40/$F$40)</f>
        <v>0.07524077046549066</v>
      </c>
      <c r="Y40" s="88">
        <v>0</v>
      </c>
      <c r="Z40" s="88">
        <f>M$40*$F$40*($E40/$F$40)</f>
        <v>1.0232744783306578</v>
      </c>
      <c r="AA40" s="88">
        <v>0</v>
      </c>
      <c r="AB40" s="88">
        <v>0</v>
      </c>
      <c r="AC40" s="88">
        <v>0</v>
      </c>
      <c r="AD40" s="88">
        <v>0</v>
      </c>
      <c r="AE40" s="88">
        <v>0</v>
      </c>
      <c r="AF40" s="88">
        <v>0</v>
      </c>
      <c r="AG40" s="88">
        <f t="shared" si="3"/>
        <v>73.58547351524881</v>
      </c>
      <c r="AH40" s="88">
        <f>T$40*$F$40*($E40/$F$40)</f>
        <v>1.414526484751206</v>
      </c>
      <c r="AI40" s="88">
        <f t="shared" si="4"/>
        <v>75.00000000000001</v>
      </c>
      <c r="AJ40" s="83">
        <f t="shared" si="6"/>
        <v>258.77680372062395</v>
      </c>
      <c r="AK40" s="84">
        <f t="shared" si="7"/>
        <v>50.9965222043874</v>
      </c>
      <c r="AL40" s="84">
        <v>0</v>
      </c>
      <c r="AM40" s="84">
        <f t="shared" si="8"/>
        <v>0.3215417541260284</v>
      </c>
      <c r="AN40" s="84">
        <v>0</v>
      </c>
      <c r="AO40" s="84">
        <f t="shared" si="26"/>
        <v>4.372967856113922</v>
      </c>
      <c r="AP40" s="84">
        <v>0</v>
      </c>
      <c r="AQ40" s="84">
        <v>0</v>
      </c>
      <c r="AR40" s="84">
        <v>0</v>
      </c>
      <c r="AS40" s="84">
        <v>0</v>
      </c>
      <c r="AT40" s="84">
        <v>0</v>
      </c>
      <c r="AU40" s="84">
        <v>0</v>
      </c>
      <c r="AV40" s="84">
        <f t="shared" si="9"/>
        <v>314.4678355352513</v>
      </c>
      <c r="AW40" s="84">
        <f t="shared" si="10"/>
        <v>6.044984977569256</v>
      </c>
      <c r="AX40" s="85">
        <f t="shared" si="11"/>
        <v>320.51282051282055</v>
      </c>
    </row>
    <row r="41" spans="1:50" ht="15">
      <c r="A41" s="16" t="s">
        <v>10</v>
      </c>
      <c r="B41" s="5" t="s">
        <v>37</v>
      </c>
      <c r="C41" s="5">
        <v>2</v>
      </c>
      <c r="D41" s="5">
        <v>2</v>
      </c>
      <c r="E41" s="57">
        <v>70.21000000000001</v>
      </c>
      <c r="F41" s="57"/>
      <c r="G41" s="58" t="s">
        <v>0</v>
      </c>
      <c r="H41" s="72">
        <v>0</v>
      </c>
      <c r="I41" s="37">
        <v>0</v>
      </c>
      <c r="J41" s="37">
        <v>0</v>
      </c>
      <c r="K41" s="37">
        <v>0</v>
      </c>
      <c r="L41" s="37">
        <v>0</v>
      </c>
      <c r="M41" s="37">
        <v>0</v>
      </c>
      <c r="N41" s="37">
        <v>0</v>
      </c>
      <c r="O41" s="37">
        <v>0</v>
      </c>
      <c r="P41" s="37">
        <v>0</v>
      </c>
      <c r="Q41" s="37">
        <v>0</v>
      </c>
      <c r="R41" s="37">
        <v>0</v>
      </c>
      <c r="S41" s="37">
        <v>0</v>
      </c>
      <c r="T41" s="73">
        <v>0</v>
      </c>
      <c r="U41" s="88">
        <f t="shared" si="27"/>
        <v>56.68640449438203</v>
      </c>
      <c r="V41" s="88">
        <f t="shared" si="27"/>
        <v>11.171053370786524</v>
      </c>
      <c r="W41" s="88">
        <v>0</v>
      </c>
      <c r="X41" s="88">
        <f>K$40*$F$40*($E41/$F$40)</f>
        <v>0.070435393258428</v>
      </c>
      <c r="Y41" s="88">
        <v>0</v>
      </c>
      <c r="Z41" s="88">
        <f>M$40*$F$40*($E41/$F$40)</f>
        <v>0.9579213483146065</v>
      </c>
      <c r="AA41" s="88">
        <v>0</v>
      </c>
      <c r="AB41" s="88">
        <v>0</v>
      </c>
      <c r="AC41" s="88">
        <v>0</v>
      </c>
      <c r="AD41" s="88">
        <v>0</v>
      </c>
      <c r="AE41" s="88">
        <v>0</v>
      </c>
      <c r="AF41" s="88">
        <v>0</v>
      </c>
      <c r="AG41" s="88">
        <f t="shared" si="3"/>
        <v>68.88581460674159</v>
      </c>
      <c r="AH41" s="88">
        <f>T$40*$F$40*($E41/$F$40)</f>
        <v>1.324185393258429</v>
      </c>
      <c r="AI41" s="88">
        <f t="shared" si="4"/>
        <v>70.21000000000002</v>
      </c>
      <c r="AJ41" s="83">
        <f t="shared" si="6"/>
        <v>242.24959185633347</v>
      </c>
      <c r="AK41" s="84">
        <f t="shared" si="7"/>
        <v>47.739544319600526</v>
      </c>
      <c r="AL41" s="84">
        <v>0</v>
      </c>
      <c r="AM41" s="84">
        <f t="shared" si="8"/>
        <v>0.30100595409584613</v>
      </c>
      <c r="AN41" s="84">
        <v>0</v>
      </c>
      <c r="AO41" s="84">
        <f t="shared" si="26"/>
        <v>4.093680975703446</v>
      </c>
      <c r="AP41" s="84">
        <v>0</v>
      </c>
      <c r="AQ41" s="84">
        <v>0</v>
      </c>
      <c r="AR41" s="84">
        <v>0</v>
      </c>
      <c r="AS41" s="84">
        <v>0</v>
      </c>
      <c r="AT41" s="84">
        <v>0</v>
      </c>
      <c r="AU41" s="84">
        <v>0</v>
      </c>
      <c r="AV41" s="84">
        <f t="shared" si="9"/>
        <v>294.38382310573326</v>
      </c>
      <c r="AW41" s="84">
        <f t="shared" si="10"/>
        <v>5.658911937001833</v>
      </c>
      <c r="AX41" s="85">
        <f t="shared" si="11"/>
        <v>300.0427350427351</v>
      </c>
    </row>
    <row r="42" spans="1:50" ht="15">
      <c r="A42" s="16" t="s">
        <v>10</v>
      </c>
      <c r="B42" s="5" t="s">
        <v>37</v>
      </c>
      <c r="C42" s="5">
        <v>2</v>
      </c>
      <c r="D42" s="5">
        <v>3</v>
      </c>
      <c r="E42" s="57">
        <v>66.05</v>
      </c>
      <c r="F42" s="57"/>
      <c r="G42" s="58" t="s">
        <v>0</v>
      </c>
      <c r="H42" s="72">
        <v>0</v>
      </c>
      <c r="I42" s="37">
        <v>0</v>
      </c>
      <c r="J42" s="37">
        <v>0</v>
      </c>
      <c r="K42" s="37">
        <v>0</v>
      </c>
      <c r="L42" s="37">
        <v>0</v>
      </c>
      <c r="M42" s="37">
        <v>0</v>
      </c>
      <c r="N42" s="37">
        <v>0</v>
      </c>
      <c r="O42" s="37">
        <v>0</v>
      </c>
      <c r="P42" s="37">
        <v>0</v>
      </c>
      <c r="Q42" s="37">
        <v>0</v>
      </c>
      <c r="R42" s="37">
        <v>0</v>
      </c>
      <c r="S42" s="37">
        <v>0</v>
      </c>
      <c r="T42" s="73">
        <v>0</v>
      </c>
      <c r="U42" s="88">
        <f t="shared" si="27"/>
        <v>53.32768860353129</v>
      </c>
      <c r="V42" s="88">
        <f t="shared" si="27"/>
        <v>10.509159309791336</v>
      </c>
      <c r="W42" s="88">
        <v>0</v>
      </c>
      <c r="X42" s="88">
        <f>K$40*$F$40*($E42/$F$40)</f>
        <v>0.06626203852327543</v>
      </c>
      <c r="Y42" s="88">
        <v>0</v>
      </c>
      <c r="Z42" s="88">
        <f>M$40*$F$40*($E42/$F$40)</f>
        <v>0.9011637239165325</v>
      </c>
      <c r="AA42" s="88">
        <v>0</v>
      </c>
      <c r="AB42" s="88">
        <v>0</v>
      </c>
      <c r="AC42" s="88">
        <v>0</v>
      </c>
      <c r="AD42" s="88">
        <v>0</v>
      </c>
      <c r="AE42" s="88">
        <v>0</v>
      </c>
      <c r="AF42" s="88">
        <v>0</v>
      </c>
      <c r="AG42" s="88">
        <f t="shared" si="3"/>
        <v>64.80427367576245</v>
      </c>
      <c r="AH42" s="88">
        <f>T$40*$F$40*($E42/$F$40)</f>
        <v>1.2457263242375618</v>
      </c>
      <c r="AI42" s="88">
        <f t="shared" si="4"/>
        <v>66.05000000000001</v>
      </c>
      <c r="AJ42" s="83">
        <f t="shared" si="6"/>
        <v>227.8961051432961</v>
      </c>
      <c r="AK42" s="84">
        <f t="shared" si="7"/>
        <v>44.91093722133049</v>
      </c>
      <c r="AL42" s="84">
        <v>0</v>
      </c>
      <c r="AM42" s="84">
        <f t="shared" si="8"/>
        <v>0.28317110480032237</v>
      </c>
      <c r="AN42" s="84">
        <v>0</v>
      </c>
      <c r="AO42" s="84">
        <f t="shared" si="26"/>
        <v>3.851127025284327</v>
      </c>
      <c r="AP42" s="84">
        <v>0</v>
      </c>
      <c r="AQ42" s="84">
        <v>0</v>
      </c>
      <c r="AR42" s="84">
        <v>0</v>
      </c>
      <c r="AS42" s="84">
        <v>0</v>
      </c>
      <c r="AT42" s="84">
        <v>0</v>
      </c>
      <c r="AU42" s="84">
        <v>0</v>
      </c>
      <c r="AV42" s="84">
        <f t="shared" si="9"/>
        <v>276.9413404947113</v>
      </c>
      <c r="AW42" s="84">
        <f t="shared" si="10"/>
        <v>5.32361677024599</v>
      </c>
      <c r="AX42" s="85">
        <f t="shared" si="11"/>
        <v>282.2649572649573</v>
      </c>
    </row>
    <row r="43" spans="1:50" ht="15">
      <c r="A43" s="16" t="s">
        <v>10</v>
      </c>
      <c r="B43" s="5" t="s">
        <v>37</v>
      </c>
      <c r="C43" s="5">
        <v>2</v>
      </c>
      <c r="D43" s="5">
        <v>4</v>
      </c>
      <c r="E43" s="57">
        <v>71.02000000000001</v>
      </c>
      <c r="F43" s="57"/>
      <c r="G43" s="58" t="s">
        <v>0</v>
      </c>
      <c r="H43" s="72">
        <v>0</v>
      </c>
      <c r="I43" s="37">
        <v>0</v>
      </c>
      <c r="J43" s="37">
        <v>0</v>
      </c>
      <c r="K43" s="37">
        <v>0</v>
      </c>
      <c r="L43" s="37">
        <v>0</v>
      </c>
      <c r="M43" s="37">
        <v>0</v>
      </c>
      <c r="N43" s="37">
        <v>0</v>
      </c>
      <c r="O43" s="37">
        <v>0</v>
      </c>
      <c r="P43" s="37">
        <v>0</v>
      </c>
      <c r="Q43" s="37">
        <v>0</v>
      </c>
      <c r="R43" s="37">
        <v>0</v>
      </c>
      <c r="S43" s="37">
        <v>0</v>
      </c>
      <c r="T43" s="73">
        <v>0</v>
      </c>
      <c r="U43" s="88">
        <f t="shared" si="27"/>
        <v>57.34038523274479</v>
      </c>
      <c r="V43" s="88">
        <f t="shared" si="27"/>
        <v>11.299931781701451</v>
      </c>
      <c r="W43" s="88">
        <v>0</v>
      </c>
      <c r="X43" s="88">
        <f>K$40*$F$40*($E43/$F$40)</f>
        <v>0.0712479935794553</v>
      </c>
      <c r="Y43" s="88">
        <v>0</v>
      </c>
      <c r="Z43" s="88">
        <f>M$40*$F$40*($E43/$F$40)</f>
        <v>0.9689727126805776</v>
      </c>
      <c r="AA43" s="88">
        <v>0</v>
      </c>
      <c r="AB43" s="88">
        <v>0</v>
      </c>
      <c r="AC43" s="88">
        <v>0</v>
      </c>
      <c r="AD43" s="88">
        <v>0</v>
      </c>
      <c r="AE43" s="88">
        <v>0</v>
      </c>
      <c r="AF43" s="88">
        <v>0</v>
      </c>
      <c r="AG43" s="88">
        <f t="shared" si="3"/>
        <v>69.68053772070628</v>
      </c>
      <c r="AH43" s="88">
        <f>T$40*$F$40*($E43/$F$40)</f>
        <v>1.339462279293742</v>
      </c>
      <c r="AI43" s="88">
        <f t="shared" si="4"/>
        <v>71.02000000000002</v>
      </c>
      <c r="AJ43" s="83">
        <f t="shared" si="6"/>
        <v>245.04438133651618</v>
      </c>
      <c r="AK43" s="84">
        <f t="shared" si="7"/>
        <v>48.290306759407905</v>
      </c>
      <c r="AL43" s="84">
        <v>0</v>
      </c>
      <c r="AM43" s="84">
        <f t="shared" si="8"/>
        <v>0.30447860504040725</v>
      </c>
      <c r="AN43" s="84">
        <v>0</v>
      </c>
      <c r="AO43" s="84">
        <f t="shared" si="26"/>
        <v>4.140909028549476</v>
      </c>
      <c r="AP43" s="84">
        <v>0</v>
      </c>
      <c r="AQ43" s="84">
        <v>0</v>
      </c>
      <c r="AR43" s="84">
        <v>0</v>
      </c>
      <c r="AS43" s="84">
        <v>0</v>
      </c>
      <c r="AT43" s="84">
        <v>0</v>
      </c>
      <c r="AU43" s="84">
        <v>0</v>
      </c>
      <c r="AV43" s="84">
        <f t="shared" si="9"/>
        <v>297.780075729514</v>
      </c>
      <c r="AW43" s="84">
        <f t="shared" si="10"/>
        <v>5.724197774759581</v>
      </c>
      <c r="AX43" s="85">
        <f t="shared" si="11"/>
        <v>303.5042735042736</v>
      </c>
    </row>
    <row r="44" spans="1:50" ht="15">
      <c r="A44" s="16" t="s">
        <v>10</v>
      </c>
      <c r="B44" s="5" t="s">
        <v>37</v>
      </c>
      <c r="C44" s="5">
        <v>2</v>
      </c>
      <c r="D44" s="5">
        <v>5</v>
      </c>
      <c r="E44" s="57"/>
      <c r="F44" s="59"/>
      <c r="G44" s="58" t="s">
        <v>8</v>
      </c>
      <c r="H44" s="118"/>
      <c r="I44" s="119"/>
      <c r="J44" s="119"/>
      <c r="K44" s="119"/>
      <c r="L44" s="119"/>
      <c r="M44" s="119"/>
      <c r="N44" s="119"/>
      <c r="O44" s="119"/>
      <c r="P44" s="119"/>
      <c r="Q44" s="119"/>
      <c r="R44" s="119"/>
      <c r="S44" s="119"/>
      <c r="T44" s="120"/>
      <c r="U44" s="121"/>
      <c r="V44" s="121"/>
      <c r="W44" s="121"/>
      <c r="X44" s="121"/>
      <c r="Y44" s="121"/>
      <c r="Z44" s="121"/>
      <c r="AA44" s="121"/>
      <c r="AB44" s="121"/>
      <c r="AC44" s="121"/>
      <c r="AD44" s="121"/>
      <c r="AE44" s="121"/>
      <c r="AF44" s="121"/>
      <c r="AG44" s="121"/>
      <c r="AH44" s="121"/>
      <c r="AI44" s="121"/>
      <c r="AJ44" s="122"/>
      <c r="AK44" s="123"/>
      <c r="AL44" s="123"/>
      <c r="AM44" s="123"/>
      <c r="AN44" s="123"/>
      <c r="AO44" s="123"/>
      <c r="AP44" s="123"/>
      <c r="AQ44" s="123"/>
      <c r="AR44" s="123"/>
      <c r="AS44" s="123"/>
      <c r="AT44" s="123"/>
      <c r="AU44" s="123"/>
      <c r="AV44" s="123"/>
      <c r="AW44" s="123"/>
      <c r="AX44" s="124"/>
    </row>
    <row r="45" spans="1:50" ht="15">
      <c r="A45" s="16" t="s">
        <v>10</v>
      </c>
      <c r="B45" s="5" t="s">
        <v>37</v>
      </c>
      <c r="C45" s="5">
        <v>3</v>
      </c>
      <c r="D45" s="5">
        <v>1</v>
      </c>
      <c r="E45" s="57">
        <v>73.79285974479573</v>
      </c>
      <c r="F45" s="59">
        <f>SUM(E45:E49)</f>
        <v>347.07</v>
      </c>
      <c r="G45" s="58" t="s">
        <v>9</v>
      </c>
      <c r="H45" s="76">
        <v>0.6924855491329479</v>
      </c>
      <c r="I45" s="39">
        <v>0.19803468208092484</v>
      </c>
      <c r="J45" s="39">
        <v>0</v>
      </c>
      <c r="K45" s="39">
        <v>0.0961849710982659</v>
      </c>
      <c r="L45" s="39">
        <v>0</v>
      </c>
      <c r="M45" s="39">
        <v>0</v>
      </c>
      <c r="N45" s="39">
        <v>0</v>
      </c>
      <c r="O45" s="39">
        <v>0</v>
      </c>
      <c r="P45" s="39">
        <v>0</v>
      </c>
      <c r="Q45" s="39">
        <v>0</v>
      </c>
      <c r="R45" s="39">
        <v>0</v>
      </c>
      <c r="S45" s="39">
        <v>0</v>
      </c>
      <c r="T45" s="77">
        <v>0.013294797687861255</v>
      </c>
      <c r="U45" s="88">
        <f aca="true" t="shared" si="28" ref="U45:V49">H$45*$F$45*($E45/$F$45)</f>
        <v>51.10048900246548</v>
      </c>
      <c r="V45" s="88">
        <f t="shared" si="28"/>
        <v>14.613545519402898</v>
      </c>
      <c r="W45" s="88">
        <v>0</v>
      </c>
      <c r="X45" s="88">
        <f>K$45*$F$45*($E45/$F$45)</f>
        <v>7.097764081811567</v>
      </c>
      <c r="Y45" s="88">
        <v>0</v>
      </c>
      <c r="Z45" s="88">
        <v>0</v>
      </c>
      <c r="AA45" s="88">
        <v>0</v>
      </c>
      <c r="AB45" s="88">
        <v>0</v>
      </c>
      <c r="AC45" s="88">
        <v>0</v>
      </c>
      <c r="AD45" s="88">
        <v>0</v>
      </c>
      <c r="AE45" s="88">
        <v>0</v>
      </c>
      <c r="AF45" s="88">
        <v>0</v>
      </c>
      <c r="AG45" s="88">
        <f t="shared" si="3"/>
        <v>72.81179860367993</v>
      </c>
      <c r="AH45" s="88">
        <f>T$45*$F$45*($E45/$F$45)</f>
        <v>0.9810611411157801</v>
      </c>
      <c r="AI45" s="88">
        <f t="shared" si="4"/>
        <v>73.7928597447957</v>
      </c>
      <c r="AJ45" s="83">
        <f aca="true" t="shared" si="29" ref="AJ45:AJ64">U45/$AJ$2</f>
        <v>218.37815813019435</v>
      </c>
      <c r="AK45" s="84">
        <f aca="true" t="shared" si="30" ref="AK45:AK64">V45/$AJ$2</f>
        <v>62.45104922821751</v>
      </c>
      <c r="AL45" s="84">
        <v>0</v>
      </c>
      <c r="AM45" s="84">
        <f aca="true" t="shared" si="31" ref="AM45:AM64">X45/$AJ$2</f>
        <v>30.332325135946867</v>
      </c>
      <c r="AN45" s="84">
        <f aca="true" t="shared" si="32" ref="AN45:AN64">Y45/$AJ$2</f>
        <v>0</v>
      </c>
      <c r="AO45" s="84">
        <f aca="true" t="shared" si="33" ref="AO45:AO64">Z45/$AJ$2</f>
        <v>0</v>
      </c>
      <c r="AP45" s="84">
        <f aca="true" t="shared" si="34" ref="AP45:AP64">AA45/$AJ$2</f>
        <v>0</v>
      </c>
      <c r="AQ45" s="84">
        <f aca="true" t="shared" si="35" ref="AQ45:AQ64">AB45/$AJ$2</f>
        <v>0</v>
      </c>
      <c r="AR45" s="84">
        <f aca="true" t="shared" si="36" ref="AR45:AR64">AC45/$AJ$2</f>
        <v>0</v>
      </c>
      <c r="AS45" s="84">
        <f aca="true" t="shared" si="37" ref="AS45:AS64">AD45/$AJ$2</f>
        <v>0</v>
      </c>
      <c r="AT45" s="84">
        <f aca="true" t="shared" si="38" ref="AT45:AT64">AE45/$AJ$2</f>
        <v>0</v>
      </c>
      <c r="AU45" s="84">
        <v>0</v>
      </c>
      <c r="AV45" s="84">
        <f aca="true" t="shared" si="39" ref="AV45:AV64">AG45/$AJ$2</f>
        <v>311.16153249435865</v>
      </c>
      <c r="AW45" s="84">
        <f aca="true" t="shared" si="40" ref="AW45:AW64">AH45/$AJ$2</f>
        <v>4.192568979127265</v>
      </c>
      <c r="AX45" s="85">
        <f aca="true" t="shared" si="41" ref="AX45:AX64">AI45/$AJ$2</f>
        <v>315.3541014734859</v>
      </c>
    </row>
    <row r="46" spans="1:50" ht="15">
      <c r="A46" s="16" t="s">
        <v>10</v>
      </c>
      <c r="B46" s="5" t="s">
        <v>37</v>
      </c>
      <c r="C46" s="5">
        <v>3</v>
      </c>
      <c r="D46" s="5">
        <v>2</v>
      </c>
      <c r="E46" s="57">
        <v>98.00004124837952</v>
      </c>
      <c r="F46" s="57"/>
      <c r="G46" s="58" t="s">
        <v>9</v>
      </c>
      <c r="H46" s="76">
        <v>0</v>
      </c>
      <c r="I46" s="39">
        <v>0</v>
      </c>
      <c r="J46" s="39">
        <v>0</v>
      </c>
      <c r="K46" s="39">
        <v>0</v>
      </c>
      <c r="L46" s="39">
        <v>0</v>
      </c>
      <c r="M46" s="39">
        <v>0</v>
      </c>
      <c r="N46" s="39">
        <v>0</v>
      </c>
      <c r="O46" s="39">
        <v>0</v>
      </c>
      <c r="P46" s="39">
        <v>0</v>
      </c>
      <c r="Q46" s="39">
        <v>0</v>
      </c>
      <c r="R46" s="39">
        <v>0</v>
      </c>
      <c r="S46" s="39">
        <v>0</v>
      </c>
      <c r="T46" s="77">
        <v>0</v>
      </c>
      <c r="U46" s="88">
        <f t="shared" si="28"/>
        <v>67.86361237893563</v>
      </c>
      <c r="V46" s="88">
        <f t="shared" si="28"/>
        <v>19.407407012540354</v>
      </c>
      <c r="W46" s="88">
        <v>0</v>
      </c>
      <c r="X46" s="88">
        <f>K$45*$F$45*($E46/$F$45)</f>
        <v>9.42613113510425</v>
      </c>
      <c r="Y46" s="88">
        <v>0</v>
      </c>
      <c r="Z46" s="88">
        <v>0</v>
      </c>
      <c r="AA46" s="88">
        <v>0</v>
      </c>
      <c r="AB46" s="88">
        <v>0</v>
      </c>
      <c r="AC46" s="88">
        <v>0</v>
      </c>
      <c r="AD46" s="88">
        <v>0</v>
      </c>
      <c r="AE46" s="88">
        <v>0</v>
      </c>
      <c r="AF46" s="88">
        <v>0</v>
      </c>
      <c r="AG46" s="88">
        <f t="shared" si="3"/>
        <v>96.69715052658023</v>
      </c>
      <c r="AH46" s="88">
        <f>T$45*$F$45*($E46/$F$45)</f>
        <v>1.3028907217992636</v>
      </c>
      <c r="AI46" s="88">
        <f t="shared" si="4"/>
        <v>98.00004124837949</v>
      </c>
      <c r="AJ46" s="83">
        <f t="shared" si="29"/>
        <v>290.0154375168189</v>
      </c>
      <c r="AK46" s="84">
        <f t="shared" si="30"/>
        <v>82.937636805728</v>
      </c>
      <c r="AL46" s="84">
        <v>0</v>
      </c>
      <c r="AM46" s="84">
        <f t="shared" si="31"/>
        <v>40.2826116884797</v>
      </c>
      <c r="AN46" s="84">
        <f t="shared" si="32"/>
        <v>0</v>
      </c>
      <c r="AO46" s="84">
        <f t="shared" si="33"/>
        <v>0</v>
      </c>
      <c r="AP46" s="84">
        <f t="shared" si="34"/>
        <v>0</v>
      </c>
      <c r="AQ46" s="84">
        <f t="shared" si="35"/>
        <v>0</v>
      </c>
      <c r="AR46" s="84">
        <f t="shared" si="36"/>
        <v>0</v>
      </c>
      <c r="AS46" s="84">
        <f t="shared" si="37"/>
        <v>0</v>
      </c>
      <c r="AT46" s="84">
        <f t="shared" si="38"/>
        <v>0</v>
      </c>
      <c r="AU46" s="84">
        <v>0</v>
      </c>
      <c r="AV46" s="84">
        <f t="shared" si="39"/>
        <v>413.2356860110266</v>
      </c>
      <c r="AW46" s="84">
        <f t="shared" si="40"/>
        <v>5.56790906751822</v>
      </c>
      <c r="AX46" s="85">
        <f t="shared" si="41"/>
        <v>418.8035950785448</v>
      </c>
    </row>
    <row r="47" spans="1:50" ht="15">
      <c r="A47" s="16" t="s">
        <v>10</v>
      </c>
      <c r="B47" s="5" t="s">
        <v>37</v>
      </c>
      <c r="C47" s="5">
        <v>3</v>
      </c>
      <c r="D47" s="5">
        <v>3</v>
      </c>
      <c r="E47" s="57">
        <v>36.23640303416652</v>
      </c>
      <c r="F47" s="57"/>
      <c r="G47" s="58" t="s">
        <v>9</v>
      </c>
      <c r="H47" s="76">
        <v>0</v>
      </c>
      <c r="I47" s="39">
        <v>0</v>
      </c>
      <c r="J47" s="39">
        <v>0</v>
      </c>
      <c r="K47" s="39">
        <v>0</v>
      </c>
      <c r="L47" s="39">
        <v>0</v>
      </c>
      <c r="M47" s="39">
        <v>0</v>
      </c>
      <c r="N47" s="39">
        <v>0</v>
      </c>
      <c r="O47" s="39">
        <v>0</v>
      </c>
      <c r="P47" s="39">
        <v>0</v>
      </c>
      <c r="Q47" s="39">
        <v>0</v>
      </c>
      <c r="R47" s="39">
        <v>0</v>
      </c>
      <c r="S47" s="39">
        <v>0</v>
      </c>
      <c r="T47" s="77">
        <v>0</v>
      </c>
      <c r="U47" s="88">
        <f t="shared" si="28"/>
        <v>25.093185453717624</v>
      </c>
      <c r="V47" s="88">
        <f t="shared" si="28"/>
        <v>7.176064554627427</v>
      </c>
      <c r="W47" s="88">
        <v>0</v>
      </c>
      <c r="X47" s="88">
        <f>K$45*$F$45*($E47/$F$45)</f>
        <v>3.4853973785464216</v>
      </c>
      <c r="Y47" s="88">
        <v>0</v>
      </c>
      <c r="Z47" s="88">
        <v>0</v>
      </c>
      <c r="AA47" s="88">
        <v>0</v>
      </c>
      <c r="AB47" s="88">
        <v>0</v>
      </c>
      <c r="AC47" s="88">
        <v>0</v>
      </c>
      <c r="AD47" s="88">
        <v>0</v>
      </c>
      <c r="AE47" s="88">
        <v>0</v>
      </c>
      <c r="AF47" s="88">
        <v>0</v>
      </c>
      <c r="AG47" s="88">
        <f t="shared" si="3"/>
        <v>35.75464738689148</v>
      </c>
      <c r="AH47" s="88">
        <f>T$45*$F$45*($E47/$F$45)</f>
        <v>0.4817556472750456</v>
      </c>
      <c r="AI47" s="88">
        <f t="shared" si="4"/>
        <v>36.23640303416652</v>
      </c>
      <c r="AJ47" s="83">
        <f t="shared" si="29"/>
        <v>107.23583527229754</v>
      </c>
      <c r="AK47" s="84">
        <f t="shared" si="30"/>
        <v>30.66694254114285</v>
      </c>
      <c r="AL47" s="84">
        <v>0</v>
      </c>
      <c r="AM47" s="84">
        <f t="shared" si="31"/>
        <v>14.894860592078723</v>
      </c>
      <c r="AN47" s="84">
        <f t="shared" si="32"/>
        <v>0</v>
      </c>
      <c r="AO47" s="84">
        <f t="shared" si="33"/>
        <v>0</v>
      </c>
      <c r="AP47" s="84">
        <f t="shared" si="34"/>
        <v>0</v>
      </c>
      <c r="AQ47" s="84">
        <f t="shared" si="35"/>
        <v>0</v>
      </c>
      <c r="AR47" s="84">
        <f t="shared" si="36"/>
        <v>0</v>
      </c>
      <c r="AS47" s="84">
        <f t="shared" si="37"/>
        <v>0</v>
      </c>
      <c r="AT47" s="84">
        <f t="shared" si="38"/>
        <v>0</v>
      </c>
      <c r="AU47" s="84">
        <v>0</v>
      </c>
      <c r="AV47" s="84">
        <f t="shared" si="39"/>
        <v>152.79763840551914</v>
      </c>
      <c r="AW47" s="84">
        <f t="shared" si="40"/>
        <v>2.0587848174147245</v>
      </c>
      <c r="AX47" s="85">
        <f t="shared" si="41"/>
        <v>154.85642322293384</v>
      </c>
    </row>
    <row r="48" spans="1:50" ht="15">
      <c r="A48" s="16" t="s">
        <v>10</v>
      </c>
      <c r="B48" s="5" t="s">
        <v>37</v>
      </c>
      <c r="C48" s="5">
        <v>3</v>
      </c>
      <c r="D48" s="5">
        <v>4</v>
      </c>
      <c r="E48" s="57">
        <v>92.23270814360866</v>
      </c>
      <c r="F48" s="57"/>
      <c r="G48" s="58" t="s">
        <v>9</v>
      </c>
      <c r="H48" s="76">
        <v>0</v>
      </c>
      <c r="I48" s="39">
        <v>0</v>
      </c>
      <c r="J48" s="39">
        <v>0</v>
      </c>
      <c r="K48" s="39">
        <v>0</v>
      </c>
      <c r="L48" s="39">
        <v>0</v>
      </c>
      <c r="M48" s="39">
        <v>0</v>
      </c>
      <c r="N48" s="39">
        <v>0</v>
      </c>
      <c r="O48" s="39">
        <v>0</v>
      </c>
      <c r="P48" s="39">
        <v>0</v>
      </c>
      <c r="Q48" s="39">
        <v>0</v>
      </c>
      <c r="R48" s="39">
        <v>0</v>
      </c>
      <c r="S48" s="39">
        <v>0</v>
      </c>
      <c r="T48" s="77">
        <v>0</v>
      </c>
      <c r="U48" s="88">
        <f t="shared" si="28"/>
        <v>63.86981754684576</v>
      </c>
      <c r="V48" s="88">
        <f t="shared" si="28"/>
        <v>18.26527503468227</v>
      </c>
      <c r="W48" s="88">
        <v>0</v>
      </c>
      <c r="X48" s="88">
        <f>K$45*$F$45*($E48/$F$45)</f>
        <v>8.871400367107794</v>
      </c>
      <c r="Y48" s="88">
        <v>0</v>
      </c>
      <c r="Z48" s="88">
        <v>0</v>
      </c>
      <c r="AA48" s="88">
        <v>0</v>
      </c>
      <c r="AB48" s="88">
        <v>0</v>
      </c>
      <c r="AC48" s="88">
        <v>0</v>
      </c>
      <c r="AD48" s="88">
        <v>0</v>
      </c>
      <c r="AE48" s="88">
        <v>0</v>
      </c>
      <c r="AF48" s="88">
        <v>0</v>
      </c>
      <c r="AG48" s="88">
        <f t="shared" si="3"/>
        <v>91.00649294863582</v>
      </c>
      <c r="AH48" s="88">
        <f>T$45*$F$45*($E48/$F$45)</f>
        <v>1.2262151949728304</v>
      </c>
      <c r="AI48" s="88">
        <f t="shared" si="4"/>
        <v>92.23270814360865</v>
      </c>
      <c r="AJ48" s="83">
        <f t="shared" si="29"/>
        <v>272.94793823438357</v>
      </c>
      <c r="AK48" s="84">
        <f t="shared" si="30"/>
        <v>78.05673091744559</v>
      </c>
      <c r="AL48" s="84">
        <v>0</v>
      </c>
      <c r="AM48" s="84">
        <f t="shared" si="31"/>
        <v>37.91196738080254</v>
      </c>
      <c r="AN48" s="84">
        <f t="shared" si="32"/>
        <v>0</v>
      </c>
      <c r="AO48" s="84">
        <f t="shared" si="33"/>
        <v>0</v>
      </c>
      <c r="AP48" s="84">
        <f t="shared" si="34"/>
        <v>0</v>
      </c>
      <c r="AQ48" s="84">
        <f t="shared" si="35"/>
        <v>0</v>
      </c>
      <c r="AR48" s="84">
        <f t="shared" si="36"/>
        <v>0</v>
      </c>
      <c r="AS48" s="84">
        <f t="shared" si="37"/>
        <v>0</v>
      </c>
      <c r="AT48" s="84">
        <f t="shared" si="38"/>
        <v>0</v>
      </c>
      <c r="AU48" s="84">
        <v>0</v>
      </c>
      <c r="AV48" s="84">
        <f t="shared" si="39"/>
        <v>388.9166365326317</v>
      </c>
      <c r="AW48" s="84">
        <f t="shared" si="40"/>
        <v>5.2402358759522665</v>
      </c>
      <c r="AX48" s="85">
        <f t="shared" si="41"/>
        <v>394.1568724085839</v>
      </c>
    </row>
    <row r="49" spans="1:50" ht="15">
      <c r="A49" s="16" t="s">
        <v>10</v>
      </c>
      <c r="B49" s="18" t="s">
        <v>37</v>
      </c>
      <c r="C49" s="18">
        <v>3</v>
      </c>
      <c r="D49" s="5">
        <v>5</v>
      </c>
      <c r="E49" s="57">
        <v>46.80798782904956</v>
      </c>
      <c r="F49" s="57"/>
      <c r="G49" s="58" t="s">
        <v>9</v>
      </c>
      <c r="H49" s="76">
        <v>0</v>
      </c>
      <c r="I49" s="39">
        <v>0</v>
      </c>
      <c r="J49" s="39">
        <v>0</v>
      </c>
      <c r="K49" s="39">
        <v>0</v>
      </c>
      <c r="L49" s="39">
        <v>0</v>
      </c>
      <c r="M49" s="39">
        <v>0</v>
      </c>
      <c r="N49" s="39">
        <v>0</v>
      </c>
      <c r="O49" s="39">
        <v>0</v>
      </c>
      <c r="P49" s="39">
        <v>0</v>
      </c>
      <c r="Q49" s="39">
        <v>0</v>
      </c>
      <c r="R49" s="39">
        <v>0</v>
      </c>
      <c r="S49" s="39">
        <v>0</v>
      </c>
      <c r="T49" s="78">
        <v>0</v>
      </c>
      <c r="U49" s="89">
        <f t="shared" si="28"/>
        <v>32.41385515560773</v>
      </c>
      <c r="V49" s="89">
        <f t="shared" si="28"/>
        <v>9.269604988573628</v>
      </c>
      <c r="W49" s="89">
        <v>0</v>
      </c>
      <c r="X49" s="89">
        <f>K$45*$F$45*($E49/$F$45)</f>
        <v>4.502224956505114</v>
      </c>
      <c r="Y49" s="89">
        <v>0</v>
      </c>
      <c r="Z49" s="89">
        <v>0</v>
      </c>
      <c r="AA49" s="89">
        <v>0</v>
      </c>
      <c r="AB49" s="89">
        <v>0</v>
      </c>
      <c r="AC49" s="89">
        <v>0</v>
      </c>
      <c r="AD49" s="89">
        <v>0</v>
      </c>
      <c r="AE49" s="89">
        <v>0</v>
      </c>
      <c r="AF49" s="89">
        <v>0</v>
      </c>
      <c r="AG49" s="89">
        <f t="shared" si="3"/>
        <v>46.18568510068647</v>
      </c>
      <c r="AH49" s="89">
        <f>T$45*$F$45*($E49/$F$45)</f>
        <v>0.6223027283630859</v>
      </c>
      <c r="AI49" s="89">
        <f t="shared" si="4"/>
        <v>46.80798782904956</v>
      </c>
      <c r="AJ49" s="86">
        <f t="shared" si="29"/>
        <v>138.52074852823813</v>
      </c>
      <c r="AK49" s="67">
        <f t="shared" si="30"/>
        <v>39.61369653236593</v>
      </c>
      <c r="AL49" s="67">
        <v>0</v>
      </c>
      <c r="AM49" s="67">
        <f t="shared" si="31"/>
        <v>19.240277591902196</v>
      </c>
      <c r="AN49" s="67">
        <f t="shared" si="32"/>
        <v>0</v>
      </c>
      <c r="AO49" s="67">
        <f t="shared" si="33"/>
        <v>0</v>
      </c>
      <c r="AP49" s="67">
        <f t="shared" si="34"/>
        <v>0</v>
      </c>
      <c r="AQ49" s="67">
        <f t="shared" si="35"/>
        <v>0</v>
      </c>
      <c r="AR49" s="67">
        <f t="shared" si="36"/>
        <v>0</v>
      </c>
      <c r="AS49" s="67">
        <f t="shared" si="37"/>
        <v>0</v>
      </c>
      <c r="AT49" s="67">
        <f t="shared" si="38"/>
        <v>0</v>
      </c>
      <c r="AU49" s="67">
        <v>0</v>
      </c>
      <c r="AV49" s="67">
        <f t="shared" si="39"/>
        <v>197.37472265250628</v>
      </c>
      <c r="AW49" s="67">
        <f t="shared" si="40"/>
        <v>2.6594133690730164</v>
      </c>
      <c r="AX49" s="87">
        <f t="shared" si="41"/>
        <v>200.0341360215793</v>
      </c>
    </row>
    <row r="50" spans="1:50" ht="15">
      <c r="A50" s="14" t="s">
        <v>10</v>
      </c>
      <c r="B50" s="5" t="s">
        <v>38</v>
      </c>
      <c r="C50" s="5">
        <v>1</v>
      </c>
      <c r="D50" s="15">
        <v>1</v>
      </c>
      <c r="E50" s="61">
        <v>66.47999999999999</v>
      </c>
      <c r="F50" s="62">
        <f>SUM(E50:E54)</f>
        <v>277.54</v>
      </c>
      <c r="G50" s="63" t="s">
        <v>0</v>
      </c>
      <c r="H50" s="79">
        <v>0.23128180276229704</v>
      </c>
      <c r="I50" s="40">
        <v>0.2240125999515386</v>
      </c>
      <c r="J50" s="40">
        <v>0</v>
      </c>
      <c r="K50" s="40">
        <v>0.019384540828689116</v>
      </c>
      <c r="L50" s="40">
        <v>0</v>
      </c>
      <c r="M50" s="40">
        <v>0.11885146595590017</v>
      </c>
      <c r="N50" s="40">
        <v>0</v>
      </c>
      <c r="O50" s="40">
        <v>0</v>
      </c>
      <c r="P50" s="40">
        <v>0.38078507390356187</v>
      </c>
      <c r="Q50" s="40">
        <v>0.003998061545917131</v>
      </c>
      <c r="R50" s="40">
        <v>0</v>
      </c>
      <c r="S50" s="40">
        <v>0</v>
      </c>
      <c r="T50" s="77">
        <v>0.021686455052095963</v>
      </c>
      <c r="U50" s="88">
        <f aca="true" t="shared" si="42" ref="U50:V54">H$50*$F$50*($E50/$F$50)</f>
        <v>15.375614247637504</v>
      </c>
      <c r="V50" s="88">
        <f t="shared" si="42"/>
        <v>14.892357644778286</v>
      </c>
      <c r="W50" s="88">
        <v>0</v>
      </c>
      <c r="X50" s="88">
        <f>K$50*$F$50*($E50/$F$50)</f>
        <v>1.2886842742912523</v>
      </c>
      <c r="Y50" s="88">
        <v>0</v>
      </c>
      <c r="Z50" s="88">
        <f>M$50*$F$50*($E50/$F$50)</f>
        <v>7.901245456748243</v>
      </c>
      <c r="AA50" s="88">
        <v>0</v>
      </c>
      <c r="AB50" s="88">
        <v>0</v>
      </c>
      <c r="AC50" s="88">
        <f aca="true" t="shared" si="43" ref="AC50:AD54">P$50*$F$50*($E50/$F$50)</f>
        <v>25.31459171310879</v>
      </c>
      <c r="AD50" s="88">
        <f t="shared" si="43"/>
        <v>0.26579113157257084</v>
      </c>
      <c r="AE50" s="88">
        <v>0</v>
      </c>
      <c r="AF50" s="88">
        <v>0</v>
      </c>
      <c r="AG50" s="88">
        <f t="shared" si="3"/>
        <v>65.03828446813665</v>
      </c>
      <c r="AH50" s="88">
        <f>T$50*$F$50*($E50/$F$50)</f>
        <v>1.4417155318633395</v>
      </c>
      <c r="AI50" s="88">
        <f t="shared" si="4"/>
        <v>66.47999999999999</v>
      </c>
      <c r="AJ50" s="83">
        <f t="shared" si="29"/>
        <v>65.70775319503207</v>
      </c>
      <c r="AK50" s="84">
        <f t="shared" si="30"/>
        <v>63.64255403751404</v>
      </c>
      <c r="AL50" s="84">
        <v>0</v>
      </c>
      <c r="AM50" s="84">
        <f t="shared" si="31"/>
        <v>5.50719775338142</v>
      </c>
      <c r="AN50" s="84">
        <f t="shared" si="32"/>
        <v>0</v>
      </c>
      <c r="AO50" s="84">
        <f t="shared" si="33"/>
        <v>33.766006225419844</v>
      </c>
      <c r="AP50" s="84">
        <f t="shared" si="34"/>
        <v>0</v>
      </c>
      <c r="AQ50" s="84">
        <f t="shared" si="35"/>
        <v>0</v>
      </c>
      <c r="AR50" s="84">
        <f t="shared" si="36"/>
        <v>108.18201586798628</v>
      </c>
      <c r="AS50" s="84">
        <f t="shared" si="37"/>
        <v>1.135859536634918</v>
      </c>
      <c r="AT50" s="84">
        <f t="shared" si="38"/>
        <v>0</v>
      </c>
      <c r="AU50" s="84">
        <v>0</v>
      </c>
      <c r="AV50" s="84">
        <f t="shared" si="39"/>
        <v>277.9413866159686</v>
      </c>
      <c r="AW50" s="84">
        <f t="shared" si="40"/>
        <v>6.161177486595467</v>
      </c>
      <c r="AX50" s="85">
        <f t="shared" si="41"/>
        <v>284.10256410256403</v>
      </c>
    </row>
    <row r="51" spans="1:50" ht="15">
      <c r="A51" s="16" t="s">
        <v>10</v>
      </c>
      <c r="B51" s="5" t="s">
        <v>38</v>
      </c>
      <c r="C51" s="5">
        <v>1</v>
      </c>
      <c r="D51" s="5">
        <v>2</v>
      </c>
      <c r="E51" s="57">
        <v>47.32</v>
      </c>
      <c r="F51" s="57"/>
      <c r="G51" s="58" t="s">
        <v>0</v>
      </c>
      <c r="H51" s="76">
        <v>0</v>
      </c>
      <c r="I51" s="39">
        <v>0</v>
      </c>
      <c r="J51" s="39">
        <v>0</v>
      </c>
      <c r="K51" s="39">
        <v>0</v>
      </c>
      <c r="L51" s="39">
        <v>0</v>
      </c>
      <c r="M51" s="39">
        <v>0</v>
      </c>
      <c r="N51" s="39">
        <v>0</v>
      </c>
      <c r="O51" s="39">
        <v>0</v>
      </c>
      <c r="P51" s="39">
        <v>0</v>
      </c>
      <c r="Q51" s="39">
        <v>0</v>
      </c>
      <c r="R51" s="39">
        <v>0</v>
      </c>
      <c r="S51" s="39">
        <v>0</v>
      </c>
      <c r="T51" s="77">
        <v>0</v>
      </c>
      <c r="U51" s="88">
        <f t="shared" si="42"/>
        <v>10.944254906711896</v>
      </c>
      <c r="V51" s="88">
        <f t="shared" si="42"/>
        <v>10.600276229706807</v>
      </c>
      <c r="W51" s="88">
        <v>0</v>
      </c>
      <c r="X51" s="88">
        <f>K$50*$F$50*($E51/$F$50)</f>
        <v>0.917276472013569</v>
      </c>
      <c r="Y51" s="88">
        <v>0</v>
      </c>
      <c r="Z51" s="88">
        <f>M$50*$F$50*($E51/$F$50)</f>
        <v>5.624051369033197</v>
      </c>
      <c r="AA51" s="88">
        <v>0</v>
      </c>
      <c r="AB51" s="88">
        <v>0</v>
      </c>
      <c r="AC51" s="88">
        <f t="shared" si="43"/>
        <v>18.01874969711655</v>
      </c>
      <c r="AD51" s="88">
        <f t="shared" si="43"/>
        <v>0.18918827235279864</v>
      </c>
      <c r="AE51" s="88">
        <v>0</v>
      </c>
      <c r="AF51" s="88">
        <v>0</v>
      </c>
      <c r="AG51" s="88">
        <f t="shared" si="3"/>
        <v>46.293796946934826</v>
      </c>
      <c r="AH51" s="88">
        <f>T$50*$F$50*($E51/$F$50)</f>
        <v>1.0262030530651811</v>
      </c>
      <c r="AI51" s="88">
        <f t="shared" si="4"/>
        <v>47.32000000000001</v>
      </c>
      <c r="AJ51" s="83">
        <f t="shared" si="29"/>
        <v>46.7703201141534</v>
      </c>
      <c r="AK51" s="84">
        <f t="shared" si="30"/>
        <v>45.30032576797781</v>
      </c>
      <c r="AL51" s="84">
        <v>0</v>
      </c>
      <c r="AM51" s="84">
        <f t="shared" si="31"/>
        <v>3.9199849231349098</v>
      </c>
      <c r="AN51" s="84">
        <f t="shared" si="32"/>
        <v>0</v>
      </c>
      <c r="AO51" s="84">
        <f t="shared" si="33"/>
        <v>24.034407559970923</v>
      </c>
      <c r="AP51" s="84">
        <f t="shared" si="34"/>
        <v>0</v>
      </c>
      <c r="AQ51" s="84">
        <f t="shared" si="35"/>
        <v>0</v>
      </c>
      <c r="AR51" s="84">
        <f t="shared" si="36"/>
        <v>77.0032038338314</v>
      </c>
      <c r="AS51" s="84">
        <f t="shared" si="37"/>
        <v>0.8084968903965754</v>
      </c>
      <c r="AT51" s="84">
        <f t="shared" si="38"/>
        <v>0</v>
      </c>
      <c r="AU51" s="84">
        <v>0</v>
      </c>
      <c r="AV51" s="84">
        <f t="shared" si="39"/>
        <v>197.83673908946506</v>
      </c>
      <c r="AW51" s="84">
        <f t="shared" si="40"/>
        <v>4.385483132757184</v>
      </c>
      <c r="AX51" s="85">
        <f t="shared" si="41"/>
        <v>202.22222222222223</v>
      </c>
    </row>
    <row r="52" spans="1:50" ht="15">
      <c r="A52" s="16" t="s">
        <v>10</v>
      </c>
      <c r="B52" s="5" t="s">
        <v>38</v>
      </c>
      <c r="C52" s="5">
        <v>1</v>
      </c>
      <c r="D52" s="5">
        <v>3</v>
      </c>
      <c r="E52" s="57">
        <v>56.06</v>
      </c>
      <c r="F52" s="57"/>
      <c r="G52" s="58" t="s">
        <v>0</v>
      </c>
      <c r="H52" s="76">
        <v>0</v>
      </c>
      <c r="I52" s="39">
        <v>0</v>
      </c>
      <c r="J52" s="39">
        <v>0</v>
      </c>
      <c r="K52" s="39">
        <v>0</v>
      </c>
      <c r="L52" s="39">
        <v>0</v>
      </c>
      <c r="M52" s="39">
        <v>0</v>
      </c>
      <c r="N52" s="39">
        <v>0</v>
      </c>
      <c r="O52" s="39">
        <v>0</v>
      </c>
      <c r="P52" s="39">
        <v>0</v>
      </c>
      <c r="Q52" s="39">
        <v>0</v>
      </c>
      <c r="R52" s="39">
        <v>0</v>
      </c>
      <c r="S52" s="39">
        <v>0</v>
      </c>
      <c r="T52" s="77">
        <v>0</v>
      </c>
      <c r="U52" s="88">
        <f t="shared" si="42"/>
        <v>12.965657862854371</v>
      </c>
      <c r="V52" s="88">
        <f t="shared" si="42"/>
        <v>12.558146353283256</v>
      </c>
      <c r="W52" s="88">
        <v>0</v>
      </c>
      <c r="X52" s="88">
        <f>K$50*$F$50*($E52/$F$50)</f>
        <v>1.0866973588563118</v>
      </c>
      <c r="Y52" s="88">
        <v>0</v>
      </c>
      <c r="Z52" s="88">
        <f>M$50*$F$50*($E52/$F$50)</f>
        <v>6.662813181487764</v>
      </c>
      <c r="AA52" s="88">
        <v>0</v>
      </c>
      <c r="AB52" s="88">
        <v>0</v>
      </c>
      <c r="AC52" s="88">
        <f t="shared" si="43"/>
        <v>21.34681124303368</v>
      </c>
      <c r="AD52" s="88">
        <f t="shared" si="43"/>
        <v>0.22413133026411436</v>
      </c>
      <c r="AE52" s="88">
        <v>0</v>
      </c>
      <c r="AF52" s="88">
        <v>0</v>
      </c>
      <c r="AG52" s="88">
        <f t="shared" si="3"/>
        <v>54.844257329779495</v>
      </c>
      <c r="AH52" s="88">
        <f>T$50*$F$50*($E52/$F$50)</f>
        <v>1.2157426702204999</v>
      </c>
      <c r="AI52" s="88">
        <f t="shared" si="4"/>
        <v>56.059999999999995</v>
      </c>
      <c r="AJ52" s="83">
        <f t="shared" si="29"/>
        <v>55.40879428570244</v>
      </c>
      <c r="AK52" s="84">
        <f t="shared" si="30"/>
        <v>53.6672921080481</v>
      </c>
      <c r="AL52" s="84">
        <v>0</v>
      </c>
      <c r="AM52" s="84">
        <f t="shared" si="31"/>
        <v>4.644005807078256</v>
      </c>
      <c r="AN52" s="84">
        <f t="shared" si="32"/>
        <v>0</v>
      </c>
      <c r="AO52" s="84">
        <f t="shared" si="33"/>
        <v>28.473560604648565</v>
      </c>
      <c r="AP52" s="84">
        <f t="shared" si="34"/>
        <v>0</v>
      </c>
      <c r="AQ52" s="84">
        <f t="shared" si="35"/>
        <v>0</v>
      </c>
      <c r="AR52" s="84">
        <f t="shared" si="36"/>
        <v>91.2256890727935</v>
      </c>
      <c r="AS52" s="84">
        <f t="shared" si="37"/>
        <v>0.9578261977098904</v>
      </c>
      <c r="AT52" s="84">
        <f t="shared" si="38"/>
        <v>0</v>
      </c>
      <c r="AU52" s="84">
        <v>0</v>
      </c>
      <c r="AV52" s="84">
        <f t="shared" si="39"/>
        <v>234.37716807598073</v>
      </c>
      <c r="AW52" s="84">
        <f t="shared" si="40"/>
        <v>5.195481496668802</v>
      </c>
      <c r="AX52" s="85">
        <f t="shared" si="41"/>
        <v>239.57264957264954</v>
      </c>
    </row>
    <row r="53" spans="1:50" ht="15">
      <c r="A53" s="16" t="s">
        <v>10</v>
      </c>
      <c r="B53" s="5" t="s">
        <v>38</v>
      </c>
      <c r="C53" s="5">
        <v>1</v>
      </c>
      <c r="D53" s="5">
        <v>4</v>
      </c>
      <c r="E53" s="57">
        <v>49.89</v>
      </c>
      <c r="F53" s="57"/>
      <c r="G53" s="58" t="s">
        <v>0</v>
      </c>
      <c r="H53" s="76">
        <v>0</v>
      </c>
      <c r="I53" s="39">
        <v>0</v>
      </c>
      <c r="J53" s="39">
        <v>0</v>
      </c>
      <c r="K53" s="39">
        <v>0</v>
      </c>
      <c r="L53" s="39">
        <v>0</v>
      </c>
      <c r="M53" s="39">
        <v>0</v>
      </c>
      <c r="N53" s="39">
        <v>0</v>
      </c>
      <c r="O53" s="39">
        <v>0</v>
      </c>
      <c r="P53" s="39">
        <v>0</v>
      </c>
      <c r="Q53" s="39">
        <v>0</v>
      </c>
      <c r="R53" s="39">
        <v>0</v>
      </c>
      <c r="S53" s="39">
        <v>0</v>
      </c>
      <c r="T53" s="77">
        <v>0</v>
      </c>
      <c r="U53" s="88">
        <f t="shared" si="42"/>
        <v>11.538649139810998</v>
      </c>
      <c r="V53" s="88">
        <f t="shared" si="42"/>
        <v>11.175988611582262</v>
      </c>
      <c r="W53" s="88">
        <v>0</v>
      </c>
      <c r="X53" s="88">
        <f>K$50*$F$50*($E53/$F$50)</f>
        <v>0.9670947419432999</v>
      </c>
      <c r="Y53" s="88">
        <v>0</v>
      </c>
      <c r="Z53" s="88">
        <f>M$50*$F$50*($E53/$F$50)</f>
        <v>5.92949963653986</v>
      </c>
      <c r="AA53" s="88">
        <v>0</v>
      </c>
      <c r="AB53" s="88">
        <v>0</v>
      </c>
      <c r="AC53" s="88">
        <f t="shared" si="43"/>
        <v>18.997367337048704</v>
      </c>
      <c r="AD53" s="88">
        <f t="shared" si="43"/>
        <v>0.19946329052580564</v>
      </c>
      <c r="AE53" s="88">
        <v>0</v>
      </c>
      <c r="AF53" s="88">
        <v>0</v>
      </c>
      <c r="AG53" s="88">
        <f t="shared" si="3"/>
        <v>48.808062757450934</v>
      </c>
      <c r="AH53" s="88">
        <f>T$50*$F$50*($E53/$F$50)</f>
        <v>1.0819372425490676</v>
      </c>
      <c r="AI53" s="88">
        <f t="shared" si="4"/>
        <v>49.89</v>
      </c>
      <c r="AJ53" s="83">
        <f t="shared" si="29"/>
        <v>49.31046640944871</v>
      </c>
      <c r="AK53" s="84">
        <f t="shared" si="30"/>
        <v>47.76063509223189</v>
      </c>
      <c r="AL53" s="84">
        <v>0</v>
      </c>
      <c r="AM53" s="84">
        <f t="shared" si="31"/>
        <v>4.132883512578204</v>
      </c>
      <c r="AN53" s="84">
        <f t="shared" si="32"/>
        <v>0</v>
      </c>
      <c r="AO53" s="84">
        <f t="shared" si="33"/>
        <v>25.339742036495124</v>
      </c>
      <c r="AP53" s="84">
        <f t="shared" si="34"/>
        <v>0</v>
      </c>
      <c r="AQ53" s="84">
        <f t="shared" si="35"/>
        <v>0</v>
      </c>
      <c r="AR53" s="84">
        <f t="shared" si="36"/>
        <v>81.18533050020814</v>
      </c>
      <c r="AS53" s="84">
        <f t="shared" si="37"/>
        <v>0.8524072244692548</v>
      </c>
      <c r="AT53" s="84">
        <f t="shared" si="38"/>
        <v>0</v>
      </c>
      <c r="AU53" s="84">
        <v>0</v>
      </c>
      <c r="AV53" s="84">
        <f t="shared" si="39"/>
        <v>208.58146477543133</v>
      </c>
      <c r="AW53" s="84">
        <f t="shared" si="40"/>
        <v>4.62366342969687</v>
      </c>
      <c r="AX53" s="85">
        <f t="shared" si="41"/>
        <v>213.2051282051282</v>
      </c>
    </row>
    <row r="54" spans="1:50" ht="15">
      <c r="A54" s="16" t="s">
        <v>10</v>
      </c>
      <c r="B54" s="5" t="s">
        <v>38</v>
      </c>
      <c r="C54" s="5">
        <v>1</v>
      </c>
      <c r="D54" s="5">
        <v>5</v>
      </c>
      <c r="E54" s="57">
        <v>57.790000000000006</v>
      </c>
      <c r="F54" s="57"/>
      <c r="G54" s="58" t="s">
        <v>0</v>
      </c>
      <c r="H54" s="76">
        <v>0</v>
      </c>
      <c r="I54" s="39">
        <v>0</v>
      </c>
      <c r="J54" s="39">
        <v>0</v>
      </c>
      <c r="K54" s="39">
        <v>0</v>
      </c>
      <c r="L54" s="39">
        <v>0</v>
      </c>
      <c r="M54" s="39">
        <v>0</v>
      </c>
      <c r="N54" s="39">
        <v>0</v>
      </c>
      <c r="O54" s="39">
        <v>0</v>
      </c>
      <c r="P54" s="39">
        <v>0</v>
      </c>
      <c r="Q54" s="39">
        <v>0</v>
      </c>
      <c r="R54" s="39">
        <v>0</v>
      </c>
      <c r="S54" s="39">
        <v>0</v>
      </c>
      <c r="T54" s="77">
        <v>0</v>
      </c>
      <c r="U54" s="88">
        <f t="shared" si="42"/>
        <v>13.365775381633146</v>
      </c>
      <c r="V54" s="88">
        <f t="shared" si="42"/>
        <v>12.945688151199418</v>
      </c>
      <c r="W54" s="88">
        <v>0</v>
      </c>
      <c r="X54" s="88">
        <f>K$50*$F$50*($E54/$F$50)</f>
        <v>1.1202326144899442</v>
      </c>
      <c r="Y54" s="88">
        <v>0</v>
      </c>
      <c r="Z54" s="88">
        <f>M$50*$F$50*($E54/$F$50)</f>
        <v>6.868426217591472</v>
      </c>
      <c r="AA54" s="88">
        <v>0</v>
      </c>
      <c r="AB54" s="88">
        <v>0</v>
      </c>
      <c r="AC54" s="88">
        <f t="shared" si="43"/>
        <v>22.005569420886843</v>
      </c>
      <c r="AD54" s="88">
        <f t="shared" si="43"/>
        <v>0.23104797673855101</v>
      </c>
      <c r="AE54" s="88">
        <v>0</v>
      </c>
      <c r="AF54" s="88">
        <v>0</v>
      </c>
      <c r="AG54" s="88">
        <f t="shared" si="3"/>
        <v>56.53673976253937</v>
      </c>
      <c r="AH54" s="88">
        <f>T$50*$F$50*($E54/$F$50)</f>
        <v>1.2532602374606259</v>
      </c>
      <c r="AI54" s="88">
        <f t="shared" si="4"/>
        <v>57.78999999999999</v>
      </c>
      <c r="AJ54" s="83">
        <f t="shared" si="29"/>
        <v>57.118698212107454</v>
      </c>
      <c r="AK54" s="84">
        <f t="shared" si="30"/>
        <v>55.323453637604345</v>
      </c>
      <c r="AL54" s="84">
        <v>0</v>
      </c>
      <c r="AM54" s="84">
        <f t="shared" si="31"/>
        <v>4.787318865341641</v>
      </c>
      <c r="AN54" s="84">
        <f t="shared" si="32"/>
        <v>0</v>
      </c>
      <c r="AO54" s="84">
        <f t="shared" si="33"/>
        <v>29.35224879312595</v>
      </c>
      <c r="AP54" s="84">
        <f t="shared" si="34"/>
        <v>0</v>
      </c>
      <c r="AQ54" s="84">
        <f t="shared" si="35"/>
        <v>0</v>
      </c>
      <c r="AR54" s="84">
        <f t="shared" si="36"/>
        <v>94.04089496105487</v>
      </c>
      <c r="AS54" s="84">
        <f t="shared" si="37"/>
        <v>0.9873845159767137</v>
      </c>
      <c r="AT54" s="84">
        <f t="shared" si="38"/>
        <v>0</v>
      </c>
      <c r="AU54" s="84">
        <v>0</v>
      </c>
      <c r="AV54" s="84">
        <f t="shared" si="39"/>
        <v>241.60999898521098</v>
      </c>
      <c r="AW54" s="84">
        <f t="shared" si="40"/>
        <v>5.355812980600965</v>
      </c>
      <c r="AX54" s="85">
        <f t="shared" si="41"/>
        <v>246.96581196581192</v>
      </c>
    </row>
    <row r="55" spans="1:50" ht="15">
      <c r="A55" s="16" t="s">
        <v>10</v>
      </c>
      <c r="B55" s="5" t="s">
        <v>38</v>
      </c>
      <c r="C55" s="5">
        <v>2</v>
      </c>
      <c r="D55" s="5">
        <v>1</v>
      </c>
      <c r="E55" s="57">
        <v>50.32947141928074</v>
      </c>
      <c r="F55" s="59">
        <f>SUM(E55:E59)</f>
        <v>252.57000000000002</v>
      </c>
      <c r="G55" s="58" t="s">
        <v>9</v>
      </c>
      <c r="H55" s="76">
        <v>0.2245482197173019</v>
      </c>
      <c r="I55" s="39">
        <v>0.42619431025228127</v>
      </c>
      <c r="J55" s="39">
        <v>0.028627661477903018</v>
      </c>
      <c r="K55" s="39">
        <v>0.016103059581320456</v>
      </c>
      <c r="L55" s="39">
        <v>0</v>
      </c>
      <c r="M55" s="39">
        <v>0.1751655036679191</v>
      </c>
      <c r="N55" s="39">
        <v>0.0025049203793165247</v>
      </c>
      <c r="O55" s="39">
        <v>0</v>
      </c>
      <c r="P55" s="39">
        <v>0.028806584362139908</v>
      </c>
      <c r="Q55" s="39">
        <v>0.02522812667740204</v>
      </c>
      <c r="R55" s="39">
        <v>0</v>
      </c>
      <c r="S55" s="39">
        <v>0</v>
      </c>
      <c r="T55" s="77">
        <v>0.07282161388441583</v>
      </c>
      <c r="U55" s="88">
        <f aca="true" t="shared" si="44" ref="U55:X59">H$55*$F$55*($E55/$F$55)</f>
        <v>11.30139320651232</v>
      </c>
      <c r="V55" s="88">
        <f t="shared" si="44"/>
        <v>21.450134356902257</v>
      </c>
      <c r="W55" s="88">
        <f t="shared" si="44"/>
        <v>1.4408150701529643</v>
      </c>
      <c r="X55" s="88">
        <f t="shared" si="44"/>
        <v>0.8104584769610429</v>
      </c>
      <c r="Y55" s="88">
        <v>0</v>
      </c>
      <c r="Z55" s="88">
        <f aca="true" t="shared" si="45" ref="Z55:AA59">M$55*$F$55*($E55/$F$55)</f>
        <v>8.815987210498452</v>
      </c>
      <c r="AA55" s="88">
        <f t="shared" si="45"/>
        <v>0.1260713186383849</v>
      </c>
      <c r="AB55" s="88">
        <v>0</v>
      </c>
      <c r="AC55" s="88">
        <f aca="true" t="shared" si="46" ref="AC55:AD59">P$55*$F$55*($E55/$F$55)</f>
        <v>1.4498201643414201</v>
      </c>
      <c r="AD55" s="88">
        <f t="shared" si="46"/>
        <v>1.2697182805723002</v>
      </c>
      <c r="AE55" s="88">
        <v>0</v>
      </c>
      <c r="AF55" s="88">
        <v>0</v>
      </c>
      <c r="AG55" s="88">
        <f t="shared" si="3"/>
        <v>46.66439808457915</v>
      </c>
      <c r="AH55" s="88">
        <f>T$55*$F$55*($E55/$F$55)</f>
        <v>3.6650733347016042</v>
      </c>
      <c r="AI55" s="88">
        <f t="shared" si="4"/>
        <v>50.32947141928075</v>
      </c>
      <c r="AJ55" s="83">
        <f t="shared" si="29"/>
        <v>48.29655216458256</v>
      </c>
      <c r="AK55" s="84">
        <f t="shared" si="30"/>
        <v>91.66724084146263</v>
      </c>
      <c r="AL55" s="84">
        <f aca="true" t="shared" si="47" ref="AL55:AL64">W55/$AJ$2</f>
        <v>6.1573293596280525</v>
      </c>
      <c r="AM55" s="84">
        <f t="shared" si="31"/>
        <v>3.463497764790781</v>
      </c>
      <c r="AN55" s="84">
        <f t="shared" si="32"/>
        <v>0</v>
      </c>
      <c r="AO55" s="84">
        <f t="shared" si="33"/>
        <v>37.675159019224154</v>
      </c>
      <c r="AP55" s="84">
        <f t="shared" si="34"/>
        <v>0.5387663189674567</v>
      </c>
      <c r="AQ55" s="84">
        <f t="shared" si="35"/>
        <v>0</v>
      </c>
      <c r="AR55" s="84">
        <f t="shared" si="36"/>
        <v>6.195812668125726</v>
      </c>
      <c r="AS55" s="84">
        <f t="shared" si="37"/>
        <v>5.426146498172223</v>
      </c>
      <c r="AT55" s="84">
        <f t="shared" si="38"/>
        <v>0</v>
      </c>
      <c r="AU55" s="84">
        <v>0</v>
      </c>
      <c r="AV55" s="84">
        <f t="shared" si="39"/>
        <v>199.4205046349536</v>
      </c>
      <c r="AW55" s="84">
        <f t="shared" si="40"/>
        <v>15.662706558553863</v>
      </c>
      <c r="AX55" s="85">
        <f t="shared" si="41"/>
        <v>215.08321119350748</v>
      </c>
    </row>
    <row r="56" spans="1:50" ht="15">
      <c r="A56" s="16" t="s">
        <v>10</v>
      </c>
      <c r="B56" s="5" t="s">
        <v>38</v>
      </c>
      <c r="C56" s="5">
        <v>2</v>
      </c>
      <c r="D56" s="5">
        <v>2</v>
      </c>
      <c r="E56" s="57">
        <v>38.130664392754845</v>
      </c>
      <c r="F56" s="57"/>
      <c r="G56" s="58" t="s">
        <v>9</v>
      </c>
      <c r="H56" s="76">
        <v>0</v>
      </c>
      <c r="I56" s="39">
        <v>0</v>
      </c>
      <c r="J56" s="39">
        <v>0</v>
      </c>
      <c r="K56" s="39">
        <v>0</v>
      </c>
      <c r="L56" s="39">
        <v>0</v>
      </c>
      <c r="M56" s="39">
        <v>0</v>
      </c>
      <c r="N56" s="39">
        <v>0</v>
      </c>
      <c r="O56" s="39">
        <v>0</v>
      </c>
      <c r="P56" s="39">
        <v>0</v>
      </c>
      <c r="Q56" s="39">
        <v>0</v>
      </c>
      <c r="R56" s="39">
        <v>0</v>
      </c>
      <c r="S56" s="39">
        <v>0</v>
      </c>
      <c r="T56" s="77">
        <v>0</v>
      </c>
      <c r="U56" s="88">
        <f t="shared" si="44"/>
        <v>8.562172806031016</v>
      </c>
      <c r="V56" s="88">
        <f t="shared" si="44"/>
        <v>16.251072210331373</v>
      </c>
      <c r="W56" s="88">
        <f t="shared" si="44"/>
        <v>1.0915917521633163</v>
      </c>
      <c r="X56" s="88">
        <f t="shared" si="44"/>
        <v>0.6140203605918657</v>
      </c>
      <c r="Y56" s="88">
        <v>0</v>
      </c>
      <c r="Z56" s="88">
        <f t="shared" si="45"/>
        <v>6.679177033549292</v>
      </c>
      <c r="AA56" s="88">
        <f t="shared" si="45"/>
        <v>0.09551427831429057</v>
      </c>
      <c r="AB56" s="88">
        <v>0</v>
      </c>
      <c r="AC56" s="88">
        <f t="shared" si="46"/>
        <v>1.098414200614337</v>
      </c>
      <c r="AD56" s="88">
        <f t="shared" si="46"/>
        <v>0.9619652315939227</v>
      </c>
      <c r="AE56" s="88">
        <v>0</v>
      </c>
      <c r="AF56" s="88">
        <v>0</v>
      </c>
      <c r="AG56" s="88">
        <f t="shared" si="3"/>
        <v>35.35392787318941</v>
      </c>
      <c r="AH56" s="88">
        <f>T$55*$F$55*($E56/$F$55)</f>
        <v>2.7767365195654365</v>
      </c>
      <c r="AI56" s="88">
        <f t="shared" si="4"/>
        <v>38.13066439275485</v>
      </c>
      <c r="AJ56" s="83">
        <f t="shared" si="29"/>
        <v>36.590482077055626</v>
      </c>
      <c r="AK56" s="84">
        <f t="shared" si="30"/>
        <v>69.44902653987765</v>
      </c>
      <c r="AL56" s="84">
        <f t="shared" si="47"/>
        <v>4.66492201779195</v>
      </c>
      <c r="AM56" s="84">
        <f t="shared" si="31"/>
        <v>2.624018635007973</v>
      </c>
      <c r="AN56" s="84">
        <f t="shared" si="32"/>
        <v>0</v>
      </c>
      <c r="AO56" s="84">
        <f t="shared" si="33"/>
        <v>28.543491596364497</v>
      </c>
      <c r="AP56" s="84">
        <f t="shared" si="34"/>
        <v>0.4081806765567973</v>
      </c>
      <c r="AQ56" s="84">
        <f t="shared" si="35"/>
        <v>0</v>
      </c>
      <c r="AR56" s="84">
        <f t="shared" si="36"/>
        <v>4.694077780403149</v>
      </c>
      <c r="AS56" s="84">
        <f t="shared" si="37"/>
        <v>4.110962528179156</v>
      </c>
      <c r="AT56" s="84">
        <f t="shared" si="38"/>
        <v>0</v>
      </c>
      <c r="AU56" s="84">
        <v>0</v>
      </c>
      <c r="AV56" s="84">
        <f t="shared" si="39"/>
        <v>151.0851618512368</v>
      </c>
      <c r="AW56" s="84">
        <f t="shared" si="40"/>
        <v>11.866395382758276</v>
      </c>
      <c r="AX56" s="85">
        <f t="shared" si="41"/>
        <v>162.9515572339951</v>
      </c>
    </row>
    <row r="57" spans="1:50" ht="15">
      <c r="A57" s="16" t="s">
        <v>10</v>
      </c>
      <c r="B57" s="5" t="s">
        <v>38</v>
      </c>
      <c r="C57" s="5">
        <v>2</v>
      </c>
      <c r="D57" s="5">
        <v>3</v>
      </c>
      <c r="E57" s="57">
        <v>65.31717631349542</v>
      </c>
      <c r="F57" s="57"/>
      <c r="G57" s="58" t="s">
        <v>9</v>
      </c>
      <c r="H57" s="76">
        <v>0</v>
      </c>
      <c r="I57" s="39">
        <v>0</v>
      </c>
      <c r="J57" s="39">
        <v>0</v>
      </c>
      <c r="K57" s="39">
        <v>0</v>
      </c>
      <c r="L57" s="39">
        <v>0</v>
      </c>
      <c r="M57" s="39">
        <v>0</v>
      </c>
      <c r="N57" s="39">
        <v>0</v>
      </c>
      <c r="O57" s="39">
        <v>0</v>
      </c>
      <c r="P57" s="39">
        <v>0</v>
      </c>
      <c r="Q57" s="39">
        <v>0</v>
      </c>
      <c r="R57" s="39">
        <v>0</v>
      </c>
      <c r="S57" s="39">
        <v>0</v>
      </c>
      <c r="T57" s="77">
        <v>0</v>
      </c>
      <c r="U57" s="88">
        <f t="shared" si="44"/>
        <v>14.66685565815652</v>
      </c>
      <c r="V57" s="88">
        <f t="shared" si="44"/>
        <v>27.837808906556827</v>
      </c>
      <c r="W57" s="88">
        <f t="shared" si="44"/>
        <v>1.8698780121952525</v>
      </c>
      <c r="X57" s="88">
        <f t="shared" si="44"/>
        <v>1.05180638185983</v>
      </c>
      <c r="Y57" s="88">
        <v>0</v>
      </c>
      <c r="Z57" s="88">
        <f t="shared" si="45"/>
        <v>11.441316087119702</v>
      </c>
      <c r="AA57" s="88">
        <f t="shared" si="45"/>
        <v>0.16361432606708526</v>
      </c>
      <c r="AB57" s="88">
        <v>0</v>
      </c>
      <c r="AC57" s="88">
        <f t="shared" si="46"/>
        <v>1.8815647497714727</v>
      </c>
      <c r="AD57" s="88">
        <f t="shared" si="46"/>
        <v>1.6478299982470668</v>
      </c>
      <c r="AE57" s="88">
        <v>0</v>
      </c>
      <c r="AF57" s="88">
        <v>0</v>
      </c>
      <c r="AG57" s="88">
        <f t="shared" si="3"/>
        <v>60.560674119973754</v>
      </c>
      <c r="AH57" s="88">
        <f>T$55*$F$55*($E57/$F$55)</f>
        <v>4.756502193521675</v>
      </c>
      <c r="AI57" s="88">
        <f t="shared" si="4"/>
        <v>65.31717631349542</v>
      </c>
      <c r="AJ57" s="83">
        <f t="shared" si="29"/>
        <v>62.67887033400222</v>
      </c>
      <c r="AK57" s="84">
        <f t="shared" si="30"/>
        <v>118.96499532716592</v>
      </c>
      <c r="AL57" s="84">
        <f t="shared" si="47"/>
        <v>7.9909316760480875</v>
      </c>
      <c r="AM57" s="84">
        <f t="shared" si="31"/>
        <v>4.494899067777051</v>
      </c>
      <c r="AN57" s="84">
        <f t="shared" si="32"/>
        <v>0</v>
      </c>
      <c r="AO57" s="84">
        <f t="shared" si="33"/>
        <v>48.89451319281924</v>
      </c>
      <c r="AP57" s="84">
        <f t="shared" si="34"/>
        <v>0.6992065216542105</v>
      </c>
      <c r="AQ57" s="84">
        <f t="shared" si="35"/>
        <v>0</v>
      </c>
      <c r="AR57" s="84">
        <f t="shared" si="36"/>
        <v>8.040874999023387</v>
      </c>
      <c r="AS57" s="84">
        <f t="shared" si="37"/>
        <v>7.042008539517379</v>
      </c>
      <c r="AT57" s="84">
        <f t="shared" si="38"/>
        <v>0</v>
      </c>
      <c r="AU57" s="84">
        <v>0</v>
      </c>
      <c r="AV57" s="84">
        <f t="shared" si="39"/>
        <v>258.8062996580075</v>
      </c>
      <c r="AW57" s="84">
        <f t="shared" si="40"/>
        <v>20.32693245094733</v>
      </c>
      <c r="AX57" s="85">
        <f t="shared" si="41"/>
        <v>279.13323210895476</v>
      </c>
    </row>
    <row r="58" spans="1:50" ht="15">
      <c r="A58" s="16" t="s">
        <v>10</v>
      </c>
      <c r="B58" s="5" t="s">
        <v>38</v>
      </c>
      <c r="C58" s="5">
        <v>2</v>
      </c>
      <c r="D58" s="5">
        <v>4</v>
      </c>
      <c r="E58" s="57">
        <v>48.63795942935422</v>
      </c>
      <c r="F58" s="57"/>
      <c r="G58" s="58" t="s">
        <v>9</v>
      </c>
      <c r="H58" s="76">
        <v>0</v>
      </c>
      <c r="I58" s="39">
        <v>0</v>
      </c>
      <c r="J58" s="39">
        <v>0</v>
      </c>
      <c r="K58" s="39">
        <v>0</v>
      </c>
      <c r="L58" s="39">
        <v>0</v>
      </c>
      <c r="M58" s="39">
        <v>0</v>
      </c>
      <c r="N58" s="39">
        <v>0</v>
      </c>
      <c r="O58" s="39">
        <v>0</v>
      </c>
      <c r="P58" s="39">
        <v>0</v>
      </c>
      <c r="Q58" s="39">
        <v>0</v>
      </c>
      <c r="R58" s="39">
        <v>0</v>
      </c>
      <c r="S58" s="39">
        <v>0</v>
      </c>
      <c r="T58" s="77">
        <v>0</v>
      </c>
      <c r="U58" s="88">
        <f t="shared" si="44"/>
        <v>10.921567200543848</v>
      </c>
      <c r="V58" s="88">
        <f t="shared" si="44"/>
        <v>20.72922157107206</v>
      </c>
      <c r="W58" s="88">
        <f t="shared" si="44"/>
        <v>1.3923910375195336</v>
      </c>
      <c r="X58" s="88">
        <f t="shared" si="44"/>
        <v>0.7832199586047381</v>
      </c>
      <c r="Y58" s="88">
        <v>0</v>
      </c>
      <c r="Z58" s="88">
        <f t="shared" si="45"/>
        <v>8.519692660822649</v>
      </c>
      <c r="AA58" s="88">
        <f t="shared" si="45"/>
        <v>0.1218342157829597</v>
      </c>
      <c r="AB58" s="88">
        <v>0</v>
      </c>
      <c r="AC58" s="88">
        <f t="shared" si="46"/>
        <v>1.4010934815040306</v>
      </c>
      <c r="AD58" s="88">
        <f t="shared" si="46"/>
        <v>1.2270446018140895</v>
      </c>
      <c r="AE58" s="88">
        <v>0</v>
      </c>
      <c r="AF58" s="88">
        <v>0</v>
      </c>
      <c r="AG58" s="88">
        <f t="shared" si="3"/>
        <v>45.0960647276639</v>
      </c>
      <c r="AH58" s="88">
        <f>T$55*$F$55*($E58/$F$55)</f>
        <v>3.5418947016903153</v>
      </c>
      <c r="AI58" s="88">
        <f t="shared" si="4"/>
        <v>48.63795942935422</v>
      </c>
      <c r="AJ58" s="83">
        <f t="shared" si="29"/>
        <v>46.673364104888236</v>
      </c>
      <c r="AK58" s="84">
        <f t="shared" si="30"/>
        <v>88.58641697039342</v>
      </c>
      <c r="AL58" s="84">
        <f t="shared" si="47"/>
        <v>5.950389049228776</v>
      </c>
      <c r="AM58" s="84">
        <f t="shared" si="31"/>
        <v>3.3470938401911883</v>
      </c>
      <c r="AN58" s="84">
        <f t="shared" si="32"/>
        <v>0</v>
      </c>
      <c r="AO58" s="84">
        <f t="shared" si="33"/>
        <v>36.408942994968584</v>
      </c>
      <c r="AP58" s="84">
        <f t="shared" si="34"/>
        <v>0.5206590418075201</v>
      </c>
      <c r="AQ58" s="84">
        <f t="shared" si="35"/>
        <v>0</v>
      </c>
      <c r="AR58" s="84">
        <f t="shared" si="36"/>
        <v>5.987578980786455</v>
      </c>
      <c r="AS58" s="84">
        <f t="shared" si="37"/>
        <v>5.2437803496328605</v>
      </c>
      <c r="AT58" s="84">
        <f t="shared" si="38"/>
        <v>0</v>
      </c>
      <c r="AU58" s="84">
        <v>0</v>
      </c>
      <c r="AV58" s="84">
        <f t="shared" si="39"/>
        <v>192.718225331897</v>
      </c>
      <c r="AW58" s="84">
        <f t="shared" si="40"/>
        <v>15.136302143975705</v>
      </c>
      <c r="AX58" s="85">
        <f t="shared" si="41"/>
        <v>207.85452747587271</v>
      </c>
    </row>
    <row r="59" spans="1:50" ht="15">
      <c r="A59" s="16" t="s">
        <v>10</v>
      </c>
      <c r="B59" s="5" t="s">
        <v>38</v>
      </c>
      <c r="C59" s="5">
        <v>2</v>
      </c>
      <c r="D59" s="5">
        <v>5</v>
      </c>
      <c r="E59" s="57">
        <v>50.15472844511478</v>
      </c>
      <c r="F59" s="57"/>
      <c r="G59" s="58" t="s">
        <v>9</v>
      </c>
      <c r="H59" s="76">
        <v>0</v>
      </c>
      <c r="I59" s="39">
        <v>0</v>
      </c>
      <c r="J59" s="39">
        <v>0</v>
      </c>
      <c r="K59" s="39">
        <v>0</v>
      </c>
      <c r="L59" s="39">
        <v>0</v>
      </c>
      <c r="M59" s="39">
        <v>0</v>
      </c>
      <c r="N59" s="39">
        <v>0</v>
      </c>
      <c r="O59" s="39">
        <v>0</v>
      </c>
      <c r="P59" s="39">
        <v>0</v>
      </c>
      <c r="Q59" s="39">
        <v>0</v>
      </c>
      <c r="R59" s="39">
        <v>0</v>
      </c>
      <c r="S59" s="39">
        <v>0</v>
      </c>
      <c r="T59" s="77">
        <v>0</v>
      </c>
      <c r="U59" s="88">
        <f t="shared" si="44"/>
        <v>11.262154982755245</v>
      </c>
      <c r="V59" s="88">
        <f t="shared" si="44"/>
        <v>21.37565989555616</v>
      </c>
      <c r="W59" s="88">
        <f t="shared" si="44"/>
        <v>1.435812587442899</v>
      </c>
      <c r="X59" s="88">
        <f t="shared" si="44"/>
        <v>0.8076445804366311</v>
      </c>
      <c r="Y59" s="88">
        <v>0</v>
      </c>
      <c r="Z59" s="88">
        <f t="shared" si="45"/>
        <v>8.78537826941624</v>
      </c>
      <c r="AA59" s="88">
        <f t="shared" si="45"/>
        <v>0.12563360140125418</v>
      </c>
      <c r="AB59" s="88">
        <v>0</v>
      </c>
      <c r="AC59" s="88">
        <f t="shared" si="46"/>
        <v>1.444786416114417</v>
      </c>
      <c r="AD59" s="88">
        <f t="shared" si="46"/>
        <v>1.2653098426840552</v>
      </c>
      <c r="AE59" s="88">
        <v>0</v>
      </c>
      <c r="AF59" s="88">
        <v>0</v>
      </c>
      <c r="AG59" s="88">
        <f t="shared" si="3"/>
        <v>46.5023801758069</v>
      </c>
      <c r="AH59" s="88">
        <f>T$55*$F$55*($E59/$F$55)</f>
        <v>3.652348269307876</v>
      </c>
      <c r="AI59" s="88">
        <f t="shared" si="4"/>
        <v>50.15472844511478</v>
      </c>
      <c r="AJ59" s="83">
        <f t="shared" si="29"/>
        <v>48.128867447671986</v>
      </c>
      <c r="AK59" s="84">
        <f t="shared" si="30"/>
        <v>91.34897391263317</v>
      </c>
      <c r="AL59" s="84">
        <f t="shared" si="47"/>
        <v>6.135951228388457</v>
      </c>
      <c r="AM59" s="84">
        <f t="shared" si="31"/>
        <v>3.451472565968509</v>
      </c>
      <c r="AN59" s="84">
        <f t="shared" si="32"/>
        <v>0</v>
      </c>
      <c r="AO59" s="84">
        <f t="shared" si="33"/>
        <v>37.54435157870188</v>
      </c>
      <c r="AP59" s="84">
        <f t="shared" si="34"/>
        <v>0.5368957324839921</v>
      </c>
      <c r="AQ59" s="84">
        <f t="shared" si="35"/>
        <v>0</v>
      </c>
      <c r="AR59" s="84">
        <f t="shared" si="36"/>
        <v>6.174300923565885</v>
      </c>
      <c r="AS59" s="84">
        <f t="shared" si="37"/>
        <v>5.407307020017329</v>
      </c>
      <c r="AT59" s="84">
        <f t="shared" si="38"/>
        <v>0</v>
      </c>
      <c r="AU59" s="84">
        <v>0</v>
      </c>
      <c r="AV59" s="84">
        <f t="shared" si="39"/>
        <v>198.72812040943117</v>
      </c>
      <c r="AW59" s="84">
        <f t="shared" si="40"/>
        <v>15.608325937213143</v>
      </c>
      <c r="AX59" s="85">
        <f t="shared" si="41"/>
        <v>214.33644634664432</v>
      </c>
    </row>
    <row r="60" spans="1:50" ht="15">
      <c r="A60" s="16" t="s">
        <v>10</v>
      </c>
      <c r="B60" s="5" t="s">
        <v>38</v>
      </c>
      <c r="C60" s="5">
        <v>3</v>
      </c>
      <c r="D60" s="5">
        <v>1</v>
      </c>
      <c r="E60" s="57">
        <v>76.4</v>
      </c>
      <c r="F60" s="59">
        <f>SUM(E60:E64)</f>
        <v>325.88000000000005</v>
      </c>
      <c r="G60" s="58" t="s">
        <v>0</v>
      </c>
      <c r="H60" s="76">
        <v>0.44724200761967864</v>
      </c>
      <c r="I60" s="39">
        <v>0.26022859035945006</v>
      </c>
      <c r="J60" s="39">
        <v>0</v>
      </c>
      <c r="K60" s="39">
        <v>0.004141129700182209</v>
      </c>
      <c r="L60" s="39">
        <v>0</v>
      </c>
      <c r="M60" s="39">
        <v>0.07321517309922146</v>
      </c>
      <c r="N60" s="39">
        <v>0</v>
      </c>
      <c r="O60" s="39">
        <v>0</v>
      </c>
      <c r="P60" s="39">
        <v>0.0071227430843134</v>
      </c>
      <c r="Q60" s="39">
        <v>0.12241179393738612</v>
      </c>
      <c r="R60" s="39">
        <v>0.04356468444591686</v>
      </c>
      <c r="S60" s="39">
        <v>0</v>
      </c>
      <c r="T60" s="77">
        <v>0.042073877753851234</v>
      </c>
      <c r="U60" s="88">
        <f aca="true" t="shared" si="48" ref="U60:V64">H$60*$F$60*($E60/$F$60)</f>
        <v>34.16928938214345</v>
      </c>
      <c r="V60" s="88">
        <f t="shared" si="48"/>
        <v>19.881464303461986</v>
      </c>
      <c r="W60" s="88">
        <v>0</v>
      </c>
      <c r="X60" s="88">
        <f>K$60*$F$60*($E60/$F$60)</f>
        <v>0.3163823090939208</v>
      </c>
      <c r="Y60" s="88">
        <v>0</v>
      </c>
      <c r="Z60" s="88">
        <f>M$60*$F$60*($E60/$F$60)</f>
        <v>5.593639224780519</v>
      </c>
      <c r="AA60" s="88">
        <v>0</v>
      </c>
      <c r="AB60" s="88">
        <v>0</v>
      </c>
      <c r="AC60" s="88">
        <f aca="true" t="shared" si="49" ref="AC60:AE64">P$60*$F$60*($E60/$F$60)</f>
        <v>0.5441775716415438</v>
      </c>
      <c r="AD60" s="88">
        <f t="shared" si="49"/>
        <v>9.352261056816301</v>
      </c>
      <c r="AE60" s="88">
        <f t="shared" si="49"/>
        <v>3.3283418916680483</v>
      </c>
      <c r="AF60" s="88">
        <v>0</v>
      </c>
      <c r="AG60" s="88">
        <f t="shared" si="3"/>
        <v>73.18555573960575</v>
      </c>
      <c r="AH60" s="88">
        <f>T$60*$F$60*($E60/$F$60)</f>
        <v>3.2144442603942345</v>
      </c>
      <c r="AI60" s="88">
        <f t="shared" si="4"/>
        <v>76.39999999999998</v>
      </c>
      <c r="AJ60" s="83">
        <f t="shared" si="29"/>
        <v>146.0226041971942</v>
      </c>
      <c r="AK60" s="84">
        <f t="shared" si="30"/>
        <v>84.96352266436746</v>
      </c>
      <c r="AL60" s="84">
        <f t="shared" si="47"/>
        <v>0</v>
      </c>
      <c r="AM60" s="84">
        <f t="shared" si="31"/>
        <v>1.3520611499740205</v>
      </c>
      <c r="AN60" s="84">
        <f t="shared" si="32"/>
        <v>0</v>
      </c>
      <c r="AO60" s="84">
        <f t="shared" si="33"/>
        <v>23.90444113154068</v>
      </c>
      <c r="AP60" s="84">
        <f t="shared" si="34"/>
        <v>0</v>
      </c>
      <c r="AQ60" s="84">
        <f t="shared" si="35"/>
        <v>0</v>
      </c>
      <c r="AR60" s="84">
        <f t="shared" si="36"/>
        <v>2.3255451779553153</v>
      </c>
      <c r="AS60" s="84">
        <f t="shared" si="37"/>
        <v>39.96692759323206</v>
      </c>
      <c r="AT60" s="84">
        <f t="shared" si="38"/>
        <v>14.223683297726701</v>
      </c>
      <c r="AU60" s="84">
        <v>0</v>
      </c>
      <c r="AV60" s="84">
        <f t="shared" si="39"/>
        <v>312.75878521199036</v>
      </c>
      <c r="AW60" s="84">
        <f t="shared" si="40"/>
        <v>13.736941283736044</v>
      </c>
      <c r="AX60" s="85">
        <f t="shared" si="41"/>
        <v>326.4957264957264</v>
      </c>
    </row>
    <row r="61" spans="1:50" ht="15">
      <c r="A61" s="16" t="s">
        <v>10</v>
      </c>
      <c r="B61" s="5" t="s">
        <v>38</v>
      </c>
      <c r="C61" s="5">
        <v>3</v>
      </c>
      <c r="D61" s="5">
        <v>2</v>
      </c>
      <c r="E61" s="57">
        <v>55.7</v>
      </c>
      <c r="F61" s="57"/>
      <c r="G61" s="58" t="s">
        <v>0</v>
      </c>
      <c r="H61" s="76">
        <v>0</v>
      </c>
      <c r="I61" s="39">
        <v>0</v>
      </c>
      <c r="J61" s="39">
        <v>0</v>
      </c>
      <c r="K61" s="39">
        <v>0</v>
      </c>
      <c r="L61" s="39">
        <v>0</v>
      </c>
      <c r="M61" s="39">
        <v>0</v>
      </c>
      <c r="N61" s="39">
        <v>0</v>
      </c>
      <c r="O61" s="39">
        <v>0</v>
      </c>
      <c r="P61" s="39">
        <v>0</v>
      </c>
      <c r="Q61" s="39">
        <v>0</v>
      </c>
      <c r="R61" s="39">
        <v>0</v>
      </c>
      <c r="S61" s="39">
        <v>0</v>
      </c>
      <c r="T61" s="77">
        <v>0</v>
      </c>
      <c r="U61" s="88">
        <f t="shared" si="48"/>
        <v>24.911379824416098</v>
      </c>
      <c r="V61" s="88">
        <f t="shared" si="48"/>
        <v>14.494732483021368</v>
      </c>
      <c r="W61" s="88">
        <v>0</v>
      </c>
      <c r="X61" s="88">
        <f>K$60*$F$60*($E61/$F$60)</f>
        <v>0.23066092430014903</v>
      </c>
      <c r="Y61" s="88">
        <v>0</v>
      </c>
      <c r="Z61" s="88">
        <f>M$60*$F$60*($E61/$F$60)</f>
        <v>4.0780851416266355</v>
      </c>
      <c r="AA61" s="88">
        <v>0</v>
      </c>
      <c r="AB61" s="88">
        <v>0</v>
      </c>
      <c r="AC61" s="88">
        <f t="shared" si="49"/>
        <v>0.3967367897962564</v>
      </c>
      <c r="AD61" s="88">
        <f t="shared" si="49"/>
        <v>6.818336922312407</v>
      </c>
      <c r="AE61" s="88">
        <f t="shared" si="49"/>
        <v>2.426552923637569</v>
      </c>
      <c r="AF61" s="88">
        <v>0</v>
      </c>
      <c r="AG61" s="88">
        <f t="shared" si="3"/>
        <v>53.356485009110486</v>
      </c>
      <c r="AH61" s="88">
        <f>T$60*$F$60*($E61/$F$60)</f>
        <v>2.343514990889514</v>
      </c>
      <c r="AI61" s="88">
        <f t="shared" si="4"/>
        <v>55.7</v>
      </c>
      <c r="AJ61" s="83">
        <f t="shared" si="29"/>
        <v>106.45888813853033</v>
      </c>
      <c r="AK61" s="84">
        <f t="shared" si="30"/>
        <v>61.94330120949302</v>
      </c>
      <c r="AL61" s="84">
        <f t="shared" si="47"/>
        <v>0</v>
      </c>
      <c r="AM61" s="84">
        <f t="shared" si="31"/>
        <v>0.9857304457271325</v>
      </c>
      <c r="AN61" s="84">
        <f t="shared" si="32"/>
        <v>0</v>
      </c>
      <c r="AO61" s="84">
        <f t="shared" si="33"/>
        <v>17.427714280455707</v>
      </c>
      <c r="AP61" s="84">
        <f t="shared" si="34"/>
        <v>0</v>
      </c>
      <c r="AQ61" s="84">
        <f t="shared" si="35"/>
        <v>0</v>
      </c>
      <c r="AR61" s="84">
        <f t="shared" si="36"/>
        <v>1.6954563666506681</v>
      </c>
      <c r="AS61" s="84">
        <f t="shared" si="37"/>
        <v>29.138191975694046</v>
      </c>
      <c r="AT61" s="84">
        <f t="shared" si="38"/>
        <v>10.36988428904944</v>
      </c>
      <c r="AU61" s="84">
        <v>0</v>
      </c>
      <c r="AV61" s="84">
        <f t="shared" si="39"/>
        <v>228.01916670560036</v>
      </c>
      <c r="AW61" s="84">
        <f t="shared" si="40"/>
        <v>10.015021328587666</v>
      </c>
      <c r="AX61" s="85">
        <f t="shared" si="41"/>
        <v>238.03418803418802</v>
      </c>
    </row>
    <row r="62" spans="1:50" ht="15">
      <c r="A62" s="16" t="s">
        <v>10</v>
      </c>
      <c r="B62" s="5" t="s">
        <v>38</v>
      </c>
      <c r="C62" s="5">
        <v>3</v>
      </c>
      <c r="D62" s="5">
        <v>3</v>
      </c>
      <c r="E62" s="57">
        <v>58.66</v>
      </c>
      <c r="F62" s="57"/>
      <c r="G62" s="58" t="s">
        <v>0</v>
      </c>
      <c r="H62" s="76">
        <v>0</v>
      </c>
      <c r="I62" s="39">
        <v>0</v>
      </c>
      <c r="J62" s="39">
        <v>0</v>
      </c>
      <c r="K62" s="39">
        <v>0</v>
      </c>
      <c r="L62" s="39">
        <v>0</v>
      </c>
      <c r="M62" s="39">
        <v>0</v>
      </c>
      <c r="N62" s="39">
        <v>0</v>
      </c>
      <c r="O62" s="39">
        <v>0</v>
      </c>
      <c r="P62" s="39">
        <v>0</v>
      </c>
      <c r="Q62" s="39">
        <v>0</v>
      </c>
      <c r="R62" s="39">
        <v>0</v>
      </c>
      <c r="S62" s="39">
        <v>0</v>
      </c>
      <c r="T62" s="77">
        <v>0</v>
      </c>
      <c r="U62" s="88">
        <f t="shared" si="48"/>
        <v>26.235216166970346</v>
      </c>
      <c r="V62" s="88">
        <f t="shared" si="48"/>
        <v>15.265009110485341</v>
      </c>
      <c r="W62" s="88">
        <v>0</v>
      </c>
      <c r="X62" s="88">
        <f>K$60*$F$60*($E62/$F$60)</f>
        <v>0.2429186682126884</v>
      </c>
      <c r="Y62" s="88">
        <v>0</v>
      </c>
      <c r="Z62" s="88">
        <f>M$60*$F$60*($E62/$F$60)</f>
        <v>4.29480205400033</v>
      </c>
      <c r="AA62" s="88">
        <v>0</v>
      </c>
      <c r="AB62" s="88">
        <v>0</v>
      </c>
      <c r="AC62" s="88">
        <f t="shared" si="49"/>
        <v>0.41782010932582403</v>
      </c>
      <c r="AD62" s="88">
        <f t="shared" si="49"/>
        <v>7.18067583236707</v>
      </c>
      <c r="AE62" s="88">
        <f t="shared" si="49"/>
        <v>2.555504389597483</v>
      </c>
      <c r="AF62" s="88">
        <v>0</v>
      </c>
      <c r="AG62" s="88">
        <f t="shared" si="3"/>
        <v>56.19194633095908</v>
      </c>
      <c r="AH62" s="88">
        <f>T$60*$F$60*($E62/$F$60)</f>
        <v>2.468053669040913</v>
      </c>
      <c r="AI62" s="88">
        <f t="shared" si="4"/>
        <v>58.65999999999999</v>
      </c>
      <c r="AJ62" s="83">
        <f t="shared" si="29"/>
        <v>112.11630840585617</v>
      </c>
      <c r="AK62" s="84">
        <f t="shared" si="30"/>
        <v>65.23508166874078</v>
      </c>
      <c r="AL62" s="84">
        <f t="shared" si="47"/>
        <v>0</v>
      </c>
      <c r="AM62" s="84">
        <f t="shared" si="31"/>
        <v>1.0381139667208905</v>
      </c>
      <c r="AN62" s="84">
        <f t="shared" si="32"/>
        <v>0</v>
      </c>
      <c r="AO62" s="84">
        <f t="shared" si="33"/>
        <v>18.353854931625342</v>
      </c>
      <c r="AP62" s="84">
        <f t="shared" si="34"/>
        <v>0</v>
      </c>
      <c r="AQ62" s="84">
        <f t="shared" si="35"/>
        <v>0</v>
      </c>
      <c r="AR62" s="84">
        <f t="shared" si="36"/>
        <v>1.7855560227599316</v>
      </c>
      <c r="AS62" s="84">
        <f t="shared" si="37"/>
        <v>30.686648856269528</v>
      </c>
      <c r="AT62" s="84">
        <f t="shared" si="38"/>
        <v>10.920958929903774</v>
      </c>
      <c r="AU62" s="84">
        <v>0</v>
      </c>
      <c r="AV62" s="84">
        <f t="shared" si="39"/>
        <v>240.13652278187638</v>
      </c>
      <c r="AW62" s="84">
        <f t="shared" si="40"/>
        <v>10.547237901884243</v>
      </c>
      <c r="AX62" s="85">
        <f t="shared" si="41"/>
        <v>250.68376068376062</v>
      </c>
    </row>
    <row r="63" spans="1:50" ht="15">
      <c r="A63" s="16" t="s">
        <v>10</v>
      </c>
      <c r="B63" s="5" t="s">
        <v>38</v>
      </c>
      <c r="C63" s="5">
        <v>3</v>
      </c>
      <c r="D63" s="5">
        <v>4</v>
      </c>
      <c r="E63" s="57">
        <v>65.93</v>
      </c>
      <c r="F63" s="57"/>
      <c r="G63" s="58" t="s">
        <v>0</v>
      </c>
      <c r="H63" s="76">
        <v>0</v>
      </c>
      <c r="I63" s="39">
        <v>0</v>
      </c>
      <c r="J63" s="39">
        <v>0</v>
      </c>
      <c r="K63" s="39">
        <v>0</v>
      </c>
      <c r="L63" s="39">
        <v>0</v>
      </c>
      <c r="M63" s="39">
        <v>0</v>
      </c>
      <c r="N63" s="39">
        <v>0</v>
      </c>
      <c r="O63" s="39">
        <v>0</v>
      </c>
      <c r="P63" s="39">
        <v>0</v>
      </c>
      <c r="Q63" s="39">
        <v>0</v>
      </c>
      <c r="R63" s="39">
        <v>0</v>
      </c>
      <c r="S63" s="39">
        <v>0</v>
      </c>
      <c r="T63" s="77">
        <v>0</v>
      </c>
      <c r="U63" s="88">
        <f t="shared" si="48"/>
        <v>29.486665562365413</v>
      </c>
      <c r="V63" s="88">
        <f t="shared" si="48"/>
        <v>17.156870962398546</v>
      </c>
      <c r="W63" s="88">
        <v>0</v>
      </c>
      <c r="X63" s="88">
        <f>K$60*$F$60*($E63/$F$60)</f>
        <v>0.2730246811330131</v>
      </c>
      <c r="Y63" s="88">
        <v>0</v>
      </c>
      <c r="Z63" s="88">
        <f>M$60*$F$60*($E63/$F$60)</f>
        <v>4.827076362431671</v>
      </c>
      <c r="AA63" s="88">
        <v>0</v>
      </c>
      <c r="AB63" s="88">
        <v>0</v>
      </c>
      <c r="AC63" s="88">
        <f t="shared" si="49"/>
        <v>0.4696024515487825</v>
      </c>
      <c r="AD63" s="88">
        <f t="shared" si="49"/>
        <v>8.070609574291868</v>
      </c>
      <c r="AE63" s="88">
        <f t="shared" si="49"/>
        <v>2.872219645519299</v>
      </c>
      <c r="AF63" s="88">
        <v>0</v>
      </c>
      <c r="AG63" s="88">
        <f t="shared" si="3"/>
        <v>63.1560692396886</v>
      </c>
      <c r="AH63" s="88">
        <f>T$60*$F$60*($E63/$F$60)</f>
        <v>2.773930760311412</v>
      </c>
      <c r="AI63" s="88">
        <f t="shared" si="4"/>
        <v>65.93</v>
      </c>
      <c r="AJ63" s="83">
        <f t="shared" si="29"/>
        <v>126.01139129215989</v>
      </c>
      <c r="AK63" s="84">
        <f t="shared" si="30"/>
        <v>73.31996137777156</v>
      </c>
      <c r="AL63" s="84">
        <f t="shared" si="47"/>
        <v>0</v>
      </c>
      <c r="AM63" s="84">
        <f t="shared" si="31"/>
        <v>1.166772141594073</v>
      </c>
      <c r="AN63" s="84">
        <f t="shared" si="32"/>
        <v>0</v>
      </c>
      <c r="AO63" s="84">
        <f t="shared" si="33"/>
        <v>20.628531463383208</v>
      </c>
      <c r="AP63" s="84">
        <f t="shared" si="34"/>
        <v>0</v>
      </c>
      <c r="AQ63" s="84">
        <f t="shared" si="35"/>
        <v>0</v>
      </c>
      <c r="AR63" s="84">
        <f t="shared" si="36"/>
        <v>2.006848083541805</v>
      </c>
      <c r="AS63" s="84">
        <f t="shared" si="37"/>
        <v>34.4897845055208</v>
      </c>
      <c r="AT63" s="84">
        <f t="shared" si="38"/>
        <v>12.274442929569654</v>
      </c>
      <c r="AU63" s="84">
        <v>0</v>
      </c>
      <c r="AV63" s="84">
        <f t="shared" si="39"/>
        <v>269.897731793541</v>
      </c>
      <c r="AW63" s="84">
        <f t="shared" si="40"/>
        <v>11.854404958595778</v>
      </c>
      <c r="AX63" s="85">
        <f t="shared" si="41"/>
        <v>281.7521367521368</v>
      </c>
    </row>
    <row r="64" spans="1:50" ht="15">
      <c r="A64" s="17" t="s">
        <v>10</v>
      </c>
      <c r="B64" s="18" t="s">
        <v>38</v>
      </c>
      <c r="C64" s="18">
        <v>3</v>
      </c>
      <c r="D64" s="18">
        <v>5</v>
      </c>
      <c r="E64" s="64">
        <v>69.19</v>
      </c>
      <c r="F64" s="64"/>
      <c r="G64" s="65" t="s">
        <v>0</v>
      </c>
      <c r="H64" s="80">
        <v>0</v>
      </c>
      <c r="I64" s="41">
        <v>0</v>
      </c>
      <c r="J64" s="41">
        <v>0</v>
      </c>
      <c r="K64" s="41">
        <v>0</v>
      </c>
      <c r="L64" s="41">
        <v>0</v>
      </c>
      <c r="M64" s="41">
        <v>0</v>
      </c>
      <c r="N64" s="41">
        <v>0</v>
      </c>
      <c r="O64" s="41">
        <v>0</v>
      </c>
      <c r="P64" s="41">
        <v>0</v>
      </c>
      <c r="Q64" s="41">
        <v>0</v>
      </c>
      <c r="R64" s="41">
        <v>0</v>
      </c>
      <c r="S64" s="41">
        <v>0</v>
      </c>
      <c r="T64" s="78">
        <v>0</v>
      </c>
      <c r="U64" s="89">
        <f t="shared" si="48"/>
        <v>30.94467450720556</v>
      </c>
      <c r="V64" s="89">
        <f t="shared" si="48"/>
        <v>18.00521616697035</v>
      </c>
      <c r="W64" s="89">
        <v>0</v>
      </c>
      <c r="X64" s="89">
        <f>K$60*$F$60*($E64/$F$60)</f>
        <v>0.28652476395560705</v>
      </c>
      <c r="Y64" s="89">
        <v>0</v>
      </c>
      <c r="Z64" s="89">
        <f>M$60*$F$60*($E64/$F$60)</f>
        <v>5.065757826735132</v>
      </c>
      <c r="AA64" s="89">
        <v>0</v>
      </c>
      <c r="AB64" s="89">
        <v>0</v>
      </c>
      <c r="AC64" s="89">
        <f t="shared" si="49"/>
        <v>0.4928225940036441</v>
      </c>
      <c r="AD64" s="89">
        <f t="shared" si="49"/>
        <v>8.469672022527746</v>
      </c>
      <c r="AE64" s="89">
        <f t="shared" si="49"/>
        <v>3.014240516812987</v>
      </c>
      <c r="AF64" s="89">
        <v>0</v>
      </c>
      <c r="AG64" s="89">
        <f t="shared" si="3"/>
        <v>66.27890839821102</v>
      </c>
      <c r="AH64" s="89">
        <f>T$60*$F$60*($E64/$F$60)</f>
        <v>2.9110916017889665</v>
      </c>
      <c r="AI64" s="89">
        <f t="shared" si="4"/>
        <v>69.18999999999998</v>
      </c>
      <c r="AJ64" s="86">
        <f t="shared" si="29"/>
        <v>132.24219874874169</v>
      </c>
      <c r="AK64" s="67">
        <f t="shared" si="30"/>
        <v>76.94536823491602</v>
      </c>
      <c r="AL64" s="67">
        <f t="shared" si="47"/>
        <v>0</v>
      </c>
      <c r="AM64" s="67">
        <f t="shared" si="31"/>
        <v>1.22446480322909</v>
      </c>
      <c r="AN64" s="67">
        <f t="shared" si="32"/>
        <v>0</v>
      </c>
      <c r="AO64" s="67">
        <f t="shared" si="33"/>
        <v>21.648537721090307</v>
      </c>
      <c r="AP64" s="67">
        <f t="shared" si="34"/>
        <v>0</v>
      </c>
      <c r="AQ64" s="67">
        <f t="shared" si="35"/>
        <v>0</v>
      </c>
      <c r="AR64" s="67">
        <f t="shared" si="36"/>
        <v>2.1060794615540344</v>
      </c>
      <c r="AS64" s="67">
        <f t="shared" si="37"/>
        <v>36.1951795834519</v>
      </c>
      <c r="AT64" s="67">
        <f t="shared" si="38"/>
        <v>12.88136972997003</v>
      </c>
      <c r="AU64" s="67">
        <v>0</v>
      </c>
      <c r="AV64" s="67">
        <f t="shared" si="39"/>
        <v>283.243198282953</v>
      </c>
      <c r="AW64" s="67">
        <f t="shared" si="40"/>
        <v>12.440562400807549</v>
      </c>
      <c r="AX64" s="87">
        <f t="shared" si="41"/>
        <v>295.6837606837606</v>
      </c>
    </row>
    <row r="65" spans="1:22" ht="15">
      <c r="A65" s="5"/>
      <c r="B65" s="5"/>
      <c r="C65" s="5"/>
      <c r="D65" s="5"/>
      <c r="E65" s="5"/>
      <c r="F65" s="5"/>
      <c r="G65" s="5"/>
      <c r="H65" s="6"/>
      <c r="I65" s="6"/>
      <c r="J65" s="6"/>
      <c r="K65" s="6"/>
      <c r="L65" s="6"/>
      <c r="M65" s="6"/>
      <c r="N65" s="6"/>
      <c r="O65" s="6"/>
      <c r="P65" s="6"/>
      <c r="Q65" s="6"/>
      <c r="R65" s="6"/>
      <c r="S65" s="6"/>
      <c r="T65" s="6"/>
      <c r="U65" s="8"/>
      <c r="V65" s="4"/>
    </row>
    <row r="66" spans="1:22" ht="15">
      <c r="A66" s="9"/>
      <c r="B66" s="9"/>
      <c r="C66" s="9"/>
      <c r="D66" s="9"/>
      <c r="E66" s="9"/>
      <c r="F66" s="9"/>
      <c r="G66" s="9"/>
      <c r="H66" s="7"/>
      <c r="I66" s="7"/>
      <c r="J66" s="7"/>
      <c r="K66" s="7"/>
      <c r="L66" s="7"/>
      <c r="M66" s="7"/>
      <c r="N66" s="7"/>
      <c r="O66" s="7"/>
      <c r="P66" s="7"/>
      <c r="Q66" s="7"/>
      <c r="R66" s="7"/>
      <c r="S66" s="7"/>
      <c r="T66" s="7"/>
      <c r="U66" s="8"/>
      <c r="V66" s="4"/>
    </row>
    <row r="67" spans="1:22" ht="15">
      <c r="A67" s="9"/>
      <c r="B67" s="9"/>
      <c r="C67" s="9"/>
      <c r="D67" s="9"/>
      <c r="E67" s="9"/>
      <c r="F67" s="9"/>
      <c r="G67" s="9"/>
      <c r="H67" s="7"/>
      <c r="I67" s="7"/>
      <c r="J67" s="7"/>
      <c r="K67" s="7"/>
      <c r="L67" s="7"/>
      <c r="M67" s="7"/>
      <c r="N67" s="7"/>
      <c r="O67" s="7"/>
      <c r="P67" s="7"/>
      <c r="Q67" s="7"/>
      <c r="R67" s="7"/>
      <c r="S67" s="7"/>
      <c r="T67" s="7"/>
      <c r="U67" s="8"/>
      <c r="V67" s="4"/>
    </row>
    <row r="68" spans="1:22" ht="15">
      <c r="A68" s="9"/>
      <c r="B68" s="9"/>
      <c r="C68" s="9"/>
      <c r="D68" s="9"/>
      <c r="E68" s="9"/>
      <c r="F68" s="9"/>
      <c r="G68" s="9"/>
      <c r="H68" s="7"/>
      <c r="I68" s="7"/>
      <c r="J68" s="7"/>
      <c r="K68" s="7"/>
      <c r="L68" s="7"/>
      <c r="M68" s="7"/>
      <c r="N68" s="7"/>
      <c r="O68" s="7"/>
      <c r="P68" s="7"/>
      <c r="Q68" s="7"/>
      <c r="R68" s="7"/>
      <c r="S68" s="7"/>
      <c r="T68" s="7"/>
      <c r="U68" s="8"/>
      <c r="V68" s="4"/>
    </row>
    <row r="69" spans="1:22" ht="15">
      <c r="A69" s="9"/>
      <c r="B69" s="9"/>
      <c r="C69" s="9"/>
      <c r="D69" s="9"/>
      <c r="E69" s="9"/>
      <c r="F69" s="9"/>
      <c r="G69" s="9"/>
      <c r="H69" s="7"/>
      <c r="I69" s="7"/>
      <c r="J69" s="7"/>
      <c r="K69" s="7"/>
      <c r="L69" s="7"/>
      <c r="M69" s="7"/>
      <c r="N69" s="7"/>
      <c r="O69" s="7"/>
      <c r="P69" s="7"/>
      <c r="Q69" s="7"/>
      <c r="R69" s="7"/>
      <c r="S69" s="7"/>
      <c r="T69" s="7"/>
      <c r="U69" s="8"/>
      <c r="V69" s="4"/>
    </row>
    <row r="70" spans="1:22" ht="15">
      <c r="A70" s="9"/>
      <c r="B70" s="9"/>
      <c r="C70" s="9"/>
      <c r="D70" s="9"/>
      <c r="E70" s="9"/>
      <c r="F70" s="9"/>
      <c r="G70" s="9"/>
      <c r="H70" s="9"/>
      <c r="I70" s="9"/>
      <c r="J70" s="9"/>
      <c r="K70" s="9"/>
      <c r="L70" s="9"/>
      <c r="M70" s="9"/>
      <c r="N70" s="9"/>
      <c r="O70" s="9"/>
      <c r="P70" s="9"/>
      <c r="Q70" s="9"/>
      <c r="R70" s="9"/>
      <c r="S70" s="9"/>
      <c r="T70" s="9"/>
      <c r="U70" s="4"/>
      <c r="V70" s="4"/>
    </row>
    <row r="71" spans="1:22" ht="15">
      <c r="A71" s="9"/>
      <c r="B71" s="9"/>
      <c r="C71" s="9"/>
      <c r="D71" s="9"/>
      <c r="E71" s="9"/>
      <c r="F71" s="9"/>
      <c r="G71" s="9"/>
      <c r="H71" s="9"/>
      <c r="I71" s="9"/>
      <c r="J71" s="9"/>
      <c r="K71" s="9"/>
      <c r="L71" s="9"/>
      <c r="M71" s="9"/>
      <c r="N71" s="9"/>
      <c r="O71" s="9"/>
      <c r="P71" s="9"/>
      <c r="Q71" s="9"/>
      <c r="R71" s="9"/>
      <c r="S71" s="9"/>
      <c r="T71" s="9"/>
      <c r="U71" s="4"/>
      <c r="V71" s="4"/>
    </row>
    <row r="72" spans="1:22" ht="15">
      <c r="A72" s="9"/>
      <c r="B72" s="9"/>
      <c r="C72" s="9"/>
      <c r="D72" s="9"/>
      <c r="E72" s="9"/>
      <c r="F72" s="9"/>
      <c r="G72" s="9"/>
      <c r="H72" s="9"/>
      <c r="I72" s="9"/>
      <c r="J72" s="9"/>
      <c r="K72" s="9"/>
      <c r="L72" s="9"/>
      <c r="M72" s="9"/>
      <c r="N72" s="9"/>
      <c r="O72" s="9"/>
      <c r="P72" s="9"/>
      <c r="Q72" s="9"/>
      <c r="R72" s="9"/>
      <c r="S72" s="9"/>
      <c r="T72" s="9"/>
      <c r="U72" s="4"/>
      <c r="V72" s="4"/>
    </row>
    <row r="73" spans="1:22" ht="15">
      <c r="A73" s="9"/>
      <c r="B73" s="9"/>
      <c r="C73" s="9"/>
      <c r="D73" s="9"/>
      <c r="E73" s="9"/>
      <c r="F73" s="9"/>
      <c r="G73" s="9"/>
      <c r="H73" s="9"/>
      <c r="I73" s="9"/>
      <c r="J73" s="9"/>
      <c r="K73" s="9"/>
      <c r="L73" s="9"/>
      <c r="M73" s="9"/>
      <c r="N73" s="9"/>
      <c r="O73" s="9"/>
      <c r="P73" s="9"/>
      <c r="Q73" s="9"/>
      <c r="R73" s="9"/>
      <c r="S73" s="9"/>
      <c r="T73" s="9"/>
      <c r="U73" s="4"/>
      <c r="V73" s="4"/>
    </row>
    <row r="74" spans="1:22" ht="15">
      <c r="A74" s="9"/>
      <c r="B74" s="9"/>
      <c r="C74" s="9"/>
      <c r="D74" s="9"/>
      <c r="E74" s="9"/>
      <c r="F74" s="9"/>
      <c r="G74" s="9"/>
      <c r="H74" s="9"/>
      <c r="I74" s="9"/>
      <c r="J74" s="9"/>
      <c r="K74" s="9"/>
      <c r="L74" s="9"/>
      <c r="M74" s="9"/>
      <c r="N74" s="9"/>
      <c r="O74" s="9"/>
      <c r="P74" s="9"/>
      <c r="Q74" s="9"/>
      <c r="R74" s="9"/>
      <c r="S74" s="9"/>
      <c r="T74" s="9"/>
      <c r="U74" s="4"/>
      <c r="V74" s="4"/>
    </row>
    <row r="75" spans="1:22" ht="15">
      <c r="A75" s="9"/>
      <c r="B75" s="9"/>
      <c r="C75" s="9"/>
      <c r="D75" s="9"/>
      <c r="E75" s="9"/>
      <c r="F75" s="9"/>
      <c r="G75" s="9"/>
      <c r="H75" s="9"/>
      <c r="I75" s="9"/>
      <c r="J75" s="9"/>
      <c r="K75" s="9"/>
      <c r="L75" s="9"/>
      <c r="M75" s="9"/>
      <c r="N75" s="9"/>
      <c r="O75" s="9"/>
      <c r="P75" s="9"/>
      <c r="Q75" s="9"/>
      <c r="R75" s="9"/>
      <c r="S75" s="9"/>
      <c r="T75" s="9"/>
      <c r="U75" s="4"/>
      <c r="V75" s="4"/>
    </row>
    <row r="76" spans="1:22" ht="15">
      <c r="A76" s="9"/>
      <c r="B76" s="9"/>
      <c r="C76" s="9"/>
      <c r="D76" s="9"/>
      <c r="E76" s="9"/>
      <c r="F76" s="9"/>
      <c r="G76" s="9"/>
      <c r="H76" s="9"/>
      <c r="I76" s="9"/>
      <c r="J76" s="9"/>
      <c r="K76" s="9"/>
      <c r="L76" s="9"/>
      <c r="M76" s="9"/>
      <c r="N76" s="9"/>
      <c r="O76" s="9"/>
      <c r="P76" s="9"/>
      <c r="Q76" s="9"/>
      <c r="R76" s="9"/>
      <c r="S76" s="9"/>
      <c r="T76" s="9"/>
      <c r="U76" s="4"/>
      <c r="V76" s="4"/>
    </row>
    <row r="77" spans="1:22" ht="15">
      <c r="A77" s="9"/>
      <c r="B77" s="9"/>
      <c r="C77" s="9"/>
      <c r="D77" s="9"/>
      <c r="E77" s="9"/>
      <c r="F77" s="9"/>
      <c r="G77" s="9"/>
      <c r="H77" s="9"/>
      <c r="I77" s="9"/>
      <c r="J77" s="9"/>
      <c r="K77" s="9"/>
      <c r="L77" s="9"/>
      <c r="M77" s="9"/>
      <c r="N77" s="9"/>
      <c r="O77" s="9"/>
      <c r="P77" s="9"/>
      <c r="Q77" s="9"/>
      <c r="R77" s="9"/>
      <c r="S77" s="9"/>
      <c r="T77" s="9"/>
      <c r="U77" s="4"/>
      <c r="V77" s="4"/>
    </row>
    <row r="78" spans="1:22" ht="15">
      <c r="A78" s="9"/>
      <c r="B78" s="9"/>
      <c r="C78" s="9"/>
      <c r="D78" s="9"/>
      <c r="E78" s="9"/>
      <c r="F78" s="9"/>
      <c r="G78" s="9"/>
      <c r="H78" s="9"/>
      <c r="I78" s="9"/>
      <c r="J78" s="9"/>
      <c r="K78" s="9"/>
      <c r="L78" s="9"/>
      <c r="M78" s="9"/>
      <c r="N78" s="9"/>
      <c r="O78" s="9"/>
      <c r="P78" s="9"/>
      <c r="Q78" s="9"/>
      <c r="R78" s="9"/>
      <c r="S78" s="9"/>
      <c r="T78" s="9"/>
      <c r="U78" s="4"/>
      <c r="V78" s="4"/>
    </row>
    <row r="79" spans="1:22" ht="15">
      <c r="A79" s="9"/>
      <c r="B79" s="9"/>
      <c r="C79" s="9"/>
      <c r="D79" s="9"/>
      <c r="E79" s="9"/>
      <c r="F79" s="9"/>
      <c r="G79" s="9"/>
      <c r="H79" s="9"/>
      <c r="I79" s="9"/>
      <c r="J79" s="9"/>
      <c r="K79" s="9"/>
      <c r="L79" s="9"/>
      <c r="M79" s="9"/>
      <c r="N79" s="9"/>
      <c r="O79" s="9"/>
      <c r="P79" s="9"/>
      <c r="Q79" s="9"/>
      <c r="R79" s="9"/>
      <c r="S79" s="9"/>
      <c r="T79" s="9"/>
      <c r="U79" s="4"/>
      <c r="V79" s="4"/>
    </row>
    <row r="80" spans="1:22" ht="15">
      <c r="A80" s="9"/>
      <c r="B80" s="9"/>
      <c r="C80" s="9"/>
      <c r="D80" s="9"/>
      <c r="E80" s="9"/>
      <c r="F80" s="9"/>
      <c r="G80" s="9"/>
      <c r="H80" s="9"/>
      <c r="I80" s="9"/>
      <c r="J80" s="9"/>
      <c r="K80" s="9"/>
      <c r="L80" s="9"/>
      <c r="M80" s="9"/>
      <c r="N80" s="9"/>
      <c r="O80" s="9"/>
      <c r="P80" s="9"/>
      <c r="Q80" s="9"/>
      <c r="R80" s="9"/>
      <c r="S80" s="9"/>
      <c r="T80" s="9"/>
      <c r="U80" s="4"/>
      <c r="V80" s="4"/>
    </row>
    <row r="81" spans="1:22" ht="15">
      <c r="A81" s="9"/>
      <c r="B81" s="9"/>
      <c r="C81" s="9"/>
      <c r="D81" s="9"/>
      <c r="E81" s="9"/>
      <c r="F81" s="9"/>
      <c r="G81" s="9"/>
      <c r="H81" s="9"/>
      <c r="I81" s="9"/>
      <c r="J81" s="9"/>
      <c r="K81" s="9"/>
      <c r="L81" s="9"/>
      <c r="M81" s="9"/>
      <c r="N81" s="9"/>
      <c r="O81" s="9"/>
      <c r="P81" s="9"/>
      <c r="Q81" s="9"/>
      <c r="R81" s="9"/>
      <c r="S81" s="9"/>
      <c r="T81" s="9"/>
      <c r="U81" s="4"/>
      <c r="V81" s="4"/>
    </row>
    <row r="82" spans="1:22" ht="15">
      <c r="A82" s="9"/>
      <c r="B82" s="9"/>
      <c r="C82" s="9"/>
      <c r="D82" s="9"/>
      <c r="E82" s="9"/>
      <c r="F82" s="9"/>
      <c r="G82" s="9"/>
      <c r="H82" s="9"/>
      <c r="I82" s="9"/>
      <c r="J82" s="9"/>
      <c r="K82" s="9"/>
      <c r="L82" s="9"/>
      <c r="M82" s="9"/>
      <c r="N82" s="9"/>
      <c r="O82" s="9"/>
      <c r="P82" s="9"/>
      <c r="Q82" s="9"/>
      <c r="R82" s="9"/>
      <c r="S82" s="9"/>
      <c r="T82" s="9"/>
      <c r="U82" s="4"/>
      <c r="V82" s="4"/>
    </row>
    <row r="83" spans="1:22" ht="15">
      <c r="A83" s="9"/>
      <c r="B83" s="9"/>
      <c r="C83" s="9"/>
      <c r="D83" s="9"/>
      <c r="E83" s="9"/>
      <c r="F83" s="9"/>
      <c r="G83" s="9"/>
      <c r="H83" s="9"/>
      <c r="I83" s="9"/>
      <c r="J83" s="9"/>
      <c r="K83" s="9"/>
      <c r="L83" s="9"/>
      <c r="M83" s="9"/>
      <c r="N83" s="9"/>
      <c r="O83" s="9"/>
      <c r="P83" s="9"/>
      <c r="Q83" s="9"/>
      <c r="R83" s="9"/>
      <c r="S83" s="9"/>
      <c r="T83" s="9"/>
      <c r="U83" s="4"/>
      <c r="V83" s="4"/>
    </row>
    <row r="84" spans="1:22" ht="15">
      <c r="A84" s="9"/>
      <c r="B84" s="9"/>
      <c r="C84" s="9"/>
      <c r="D84" s="9"/>
      <c r="E84" s="9"/>
      <c r="F84" s="9"/>
      <c r="G84" s="9"/>
      <c r="H84" s="9"/>
      <c r="I84" s="9"/>
      <c r="J84" s="9"/>
      <c r="K84" s="9"/>
      <c r="L84" s="9"/>
      <c r="M84" s="9"/>
      <c r="N84" s="9"/>
      <c r="O84" s="9"/>
      <c r="P84" s="9"/>
      <c r="Q84" s="9"/>
      <c r="R84" s="9"/>
      <c r="S84" s="9"/>
      <c r="T84" s="9"/>
      <c r="U84" s="4"/>
      <c r="V84" s="4"/>
    </row>
    <row r="85" spans="1:22" ht="15">
      <c r="A85" s="9"/>
      <c r="B85" s="9"/>
      <c r="C85" s="9"/>
      <c r="D85" s="9"/>
      <c r="E85" s="9"/>
      <c r="F85" s="9"/>
      <c r="G85" s="9"/>
      <c r="H85" s="9"/>
      <c r="I85" s="9"/>
      <c r="J85" s="9"/>
      <c r="K85" s="9"/>
      <c r="L85" s="9"/>
      <c r="M85" s="9"/>
      <c r="N85" s="9"/>
      <c r="O85" s="9"/>
      <c r="P85" s="9"/>
      <c r="Q85" s="9"/>
      <c r="R85" s="9"/>
      <c r="S85" s="9"/>
      <c r="T85" s="9"/>
      <c r="U85" s="4"/>
      <c r="V85" s="4"/>
    </row>
    <row r="86" spans="1:22" ht="15">
      <c r="A86" s="9"/>
      <c r="B86" s="9"/>
      <c r="C86" s="9"/>
      <c r="D86" s="9"/>
      <c r="E86" s="9"/>
      <c r="F86" s="9"/>
      <c r="G86" s="9"/>
      <c r="H86" s="9"/>
      <c r="I86" s="9"/>
      <c r="J86" s="9"/>
      <c r="K86" s="9"/>
      <c r="L86" s="9"/>
      <c r="M86" s="9"/>
      <c r="N86" s="9"/>
      <c r="O86" s="9"/>
      <c r="P86" s="9"/>
      <c r="Q86" s="9"/>
      <c r="R86" s="9"/>
      <c r="S86" s="9"/>
      <c r="T86" s="9"/>
      <c r="U86" s="4"/>
      <c r="V86" s="4"/>
    </row>
    <row r="87" spans="1:20" ht="16.5">
      <c r="A87" s="13"/>
      <c r="B87" s="13"/>
      <c r="C87" s="13"/>
      <c r="D87" s="13"/>
      <c r="E87" s="13"/>
      <c r="F87" s="13"/>
      <c r="G87" s="13"/>
      <c r="H87" s="13"/>
      <c r="I87" s="13"/>
      <c r="J87" s="13"/>
      <c r="K87" s="13"/>
      <c r="L87" s="13"/>
      <c r="M87" s="13"/>
      <c r="N87" s="13"/>
      <c r="O87" s="13"/>
      <c r="P87" s="13"/>
      <c r="Q87" s="13"/>
      <c r="R87" s="13"/>
      <c r="S87" s="13"/>
      <c r="T87" s="13"/>
    </row>
    <row r="88" spans="1:20" ht="16.5">
      <c r="A88" s="13"/>
      <c r="B88" s="13"/>
      <c r="C88" s="13"/>
      <c r="D88" s="13"/>
      <c r="E88" s="13"/>
      <c r="F88" s="13"/>
      <c r="G88" s="13"/>
      <c r="H88" s="13"/>
      <c r="I88" s="13"/>
      <c r="J88" s="13"/>
      <c r="K88" s="13"/>
      <c r="L88" s="13"/>
      <c r="M88" s="13"/>
      <c r="N88" s="13"/>
      <c r="O88" s="13"/>
      <c r="P88" s="13"/>
      <c r="Q88" s="13"/>
      <c r="R88" s="13"/>
      <c r="S88" s="13"/>
      <c r="T88" s="13"/>
    </row>
    <row r="89" spans="1:20" ht="16.5">
      <c r="A89" s="13"/>
      <c r="B89" s="13"/>
      <c r="C89" s="13"/>
      <c r="D89" s="13"/>
      <c r="E89" s="13"/>
      <c r="F89" s="13"/>
      <c r="G89" s="13"/>
      <c r="H89" s="13"/>
      <c r="I89" s="13"/>
      <c r="J89" s="13"/>
      <c r="K89" s="13"/>
      <c r="L89" s="13"/>
      <c r="M89" s="13"/>
      <c r="N89" s="13"/>
      <c r="O89" s="13"/>
      <c r="P89" s="13"/>
      <c r="Q89" s="13"/>
      <c r="R89" s="13"/>
      <c r="S89" s="13"/>
      <c r="T89" s="13"/>
    </row>
    <row r="90" spans="1:20" ht="16.5">
      <c r="A90" s="13"/>
      <c r="B90" s="13"/>
      <c r="C90" s="13"/>
      <c r="D90" s="13"/>
      <c r="E90" s="13"/>
      <c r="F90" s="13"/>
      <c r="G90" s="13"/>
      <c r="H90" s="13"/>
      <c r="I90" s="13"/>
      <c r="J90" s="13"/>
      <c r="K90" s="13"/>
      <c r="L90" s="13"/>
      <c r="M90" s="13"/>
      <c r="N90" s="13"/>
      <c r="O90" s="13"/>
      <c r="P90" s="13"/>
      <c r="Q90" s="13"/>
      <c r="R90" s="13"/>
      <c r="S90" s="13"/>
      <c r="T90" s="13"/>
    </row>
    <row r="91" spans="1:20" ht="16.5">
      <c r="A91" s="13"/>
      <c r="B91" s="13"/>
      <c r="C91" s="13"/>
      <c r="D91" s="13"/>
      <c r="E91" s="13"/>
      <c r="F91" s="13"/>
      <c r="G91" s="13"/>
      <c r="H91" s="13"/>
      <c r="I91" s="13"/>
      <c r="J91" s="13"/>
      <c r="K91" s="13"/>
      <c r="L91" s="13"/>
      <c r="M91" s="13"/>
      <c r="N91" s="13"/>
      <c r="O91" s="13"/>
      <c r="P91" s="13"/>
      <c r="Q91" s="13"/>
      <c r="R91" s="13"/>
      <c r="S91" s="13"/>
      <c r="T91" s="13"/>
    </row>
    <row r="92" spans="1:20" ht="16.5">
      <c r="A92" s="13"/>
      <c r="B92" s="13"/>
      <c r="C92" s="13"/>
      <c r="D92" s="13"/>
      <c r="E92" s="13"/>
      <c r="F92" s="13"/>
      <c r="G92" s="13"/>
      <c r="H92" s="13"/>
      <c r="I92" s="13"/>
      <c r="J92" s="13"/>
      <c r="K92" s="13"/>
      <c r="L92" s="13"/>
      <c r="M92" s="13"/>
      <c r="N92" s="13"/>
      <c r="O92" s="13"/>
      <c r="P92" s="13"/>
      <c r="Q92" s="13"/>
      <c r="R92" s="13"/>
      <c r="S92" s="13"/>
      <c r="T92" s="13"/>
    </row>
    <row r="93" spans="1:20" ht="16.5">
      <c r="A93" s="13"/>
      <c r="B93" s="13"/>
      <c r="C93" s="13"/>
      <c r="D93" s="13"/>
      <c r="E93" s="13"/>
      <c r="F93" s="13"/>
      <c r="G93" s="13"/>
      <c r="H93" s="13"/>
      <c r="I93" s="13"/>
      <c r="J93" s="13"/>
      <c r="K93" s="13"/>
      <c r="L93" s="13"/>
      <c r="M93" s="13"/>
      <c r="N93" s="13"/>
      <c r="O93" s="13"/>
      <c r="P93" s="13"/>
      <c r="Q93" s="13"/>
      <c r="R93" s="13"/>
      <c r="S93" s="13"/>
      <c r="T93" s="13"/>
    </row>
    <row r="94" spans="1:20" ht="16.5">
      <c r="A94" s="13"/>
      <c r="B94" s="13"/>
      <c r="C94" s="13"/>
      <c r="D94" s="13"/>
      <c r="E94" s="13"/>
      <c r="F94" s="13"/>
      <c r="G94" s="13"/>
      <c r="H94" s="13"/>
      <c r="I94" s="13"/>
      <c r="J94" s="13"/>
      <c r="K94" s="13"/>
      <c r="L94" s="13"/>
      <c r="M94" s="13"/>
      <c r="N94" s="13"/>
      <c r="O94" s="13"/>
      <c r="P94" s="13"/>
      <c r="Q94" s="13"/>
      <c r="R94" s="13"/>
      <c r="S94" s="13"/>
      <c r="T94" s="13"/>
    </row>
    <row r="95" spans="1:20" ht="16.5">
      <c r="A95" s="13"/>
      <c r="B95" s="13"/>
      <c r="C95" s="13"/>
      <c r="D95" s="13"/>
      <c r="E95" s="13"/>
      <c r="F95" s="13"/>
      <c r="G95" s="13"/>
      <c r="H95" s="13"/>
      <c r="I95" s="13"/>
      <c r="J95" s="13"/>
      <c r="K95" s="13"/>
      <c r="L95" s="13"/>
      <c r="M95" s="13"/>
      <c r="N95" s="13"/>
      <c r="O95" s="13"/>
      <c r="P95" s="13"/>
      <c r="Q95" s="13"/>
      <c r="R95" s="13"/>
      <c r="S95" s="13"/>
      <c r="T95" s="13"/>
    </row>
    <row r="96" spans="1:20" ht="16.5">
      <c r="A96" s="13"/>
      <c r="B96" s="13"/>
      <c r="C96" s="13"/>
      <c r="D96" s="13"/>
      <c r="E96" s="13"/>
      <c r="F96" s="13"/>
      <c r="G96" s="13"/>
      <c r="H96" s="13"/>
      <c r="I96" s="13"/>
      <c r="J96" s="13"/>
      <c r="K96" s="13"/>
      <c r="L96" s="13"/>
      <c r="M96" s="13"/>
      <c r="N96" s="13"/>
      <c r="O96" s="13"/>
      <c r="P96" s="13"/>
      <c r="Q96" s="13"/>
      <c r="R96" s="13"/>
      <c r="S96" s="13"/>
      <c r="T96" s="13"/>
    </row>
    <row r="97" spans="1:20" ht="16.5">
      <c r="A97" s="13"/>
      <c r="B97" s="13"/>
      <c r="C97" s="13"/>
      <c r="D97" s="13"/>
      <c r="E97" s="13"/>
      <c r="F97" s="13"/>
      <c r="G97" s="13"/>
      <c r="H97" s="13"/>
      <c r="I97" s="13"/>
      <c r="J97" s="13"/>
      <c r="K97" s="13"/>
      <c r="L97" s="13"/>
      <c r="M97" s="13"/>
      <c r="N97" s="13"/>
      <c r="O97" s="13"/>
      <c r="P97" s="13"/>
      <c r="Q97" s="13"/>
      <c r="R97" s="13"/>
      <c r="S97" s="13"/>
      <c r="T97" s="13"/>
    </row>
    <row r="98" spans="1:20" ht="16.5">
      <c r="A98" s="13"/>
      <c r="B98" s="13"/>
      <c r="C98" s="13"/>
      <c r="D98" s="13"/>
      <c r="E98" s="13"/>
      <c r="F98" s="13"/>
      <c r="G98" s="13"/>
      <c r="H98" s="13"/>
      <c r="I98" s="13"/>
      <c r="J98" s="13"/>
      <c r="K98" s="13"/>
      <c r="L98" s="13"/>
      <c r="M98" s="13"/>
      <c r="N98" s="13"/>
      <c r="O98" s="13"/>
      <c r="P98" s="13"/>
      <c r="Q98" s="13"/>
      <c r="R98" s="13"/>
      <c r="S98" s="13"/>
      <c r="T98" s="13"/>
    </row>
    <row r="99" spans="1:20" ht="16.5">
      <c r="A99" s="13"/>
      <c r="B99" s="13"/>
      <c r="C99" s="13"/>
      <c r="D99" s="13"/>
      <c r="E99" s="13"/>
      <c r="F99" s="13"/>
      <c r="G99" s="13"/>
      <c r="H99" s="13"/>
      <c r="I99" s="13"/>
      <c r="J99" s="13"/>
      <c r="K99" s="13"/>
      <c r="L99" s="13"/>
      <c r="M99" s="13"/>
      <c r="N99" s="13"/>
      <c r="O99" s="13"/>
      <c r="P99" s="13"/>
      <c r="Q99" s="13"/>
      <c r="R99" s="13"/>
      <c r="S99" s="13"/>
      <c r="T99" s="13"/>
    </row>
    <row r="100" spans="1:20" ht="16.5">
      <c r="A100" s="13"/>
      <c r="B100" s="13"/>
      <c r="C100" s="13"/>
      <c r="D100" s="13"/>
      <c r="E100" s="13"/>
      <c r="F100" s="13"/>
      <c r="G100" s="13"/>
      <c r="H100" s="13"/>
      <c r="I100" s="13"/>
      <c r="J100" s="13"/>
      <c r="K100" s="13"/>
      <c r="L100" s="13"/>
      <c r="M100" s="13"/>
      <c r="N100" s="13"/>
      <c r="O100" s="13"/>
      <c r="P100" s="13"/>
      <c r="Q100" s="13"/>
      <c r="R100" s="13"/>
      <c r="S100" s="13"/>
      <c r="T100" s="13"/>
    </row>
    <row r="101" spans="1:20" ht="16.5">
      <c r="A101" s="13"/>
      <c r="B101" s="13"/>
      <c r="C101" s="13"/>
      <c r="D101" s="13"/>
      <c r="E101" s="13"/>
      <c r="F101" s="13"/>
      <c r="G101" s="13"/>
      <c r="H101" s="13"/>
      <c r="I101" s="13"/>
      <c r="J101" s="13"/>
      <c r="K101" s="13"/>
      <c r="L101" s="13"/>
      <c r="M101" s="13"/>
      <c r="N101" s="13"/>
      <c r="O101" s="13"/>
      <c r="P101" s="13"/>
      <c r="Q101" s="13"/>
      <c r="R101" s="13"/>
      <c r="S101" s="13"/>
      <c r="T101" s="13"/>
    </row>
    <row r="102" spans="1:20" ht="16.5">
      <c r="A102" s="13"/>
      <c r="B102" s="13"/>
      <c r="C102" s="13"/>
      <c r="D102" s="13"/>
      <c r="E102" s="13"/>
      <c r="F102" s="13"/>
      <c r="G102" s="13"/>
      <c r="H102" s="13"/>
      <c r="I102" s="13"/>
      <c r="J102" s="13"/>
      <c r="K102" s="13"/>
      <c r="L102" s="13"/>
      <c r="M102" s="13"/>
      <c r="N102" s="13"/>
      <c r="O102" s="13"/>
      <c r="P102" s="13"/>
      <c r="Q102" s="13"/>
      <c r="R102" s="13"/>
      <c r="S102" s="13"/>
      <c r="T102" s="13"/>
    </row>
    <row r="103" spans="1:20" ht="16.5">
      <c r="A103" s="13"/>
      <c r="B103" s="13"/>
      <c r="C103" s="13"/>
      <c r="D103" s="13"/>
      <c r="E103" s="13"/>
      <c r="F103" s="13"/>
      <c r="G103" s="13"/>
      <c r="H103" s="13"/>
      <c r="I103" s="13"/>
      <c r="J103" s="13"/>
      <c r="K103" s="13"/>
      <c r="L103" s="13"/>
      <c r="M103" s="13"/>
      <c r="N103" s="13"/>
      <c r="O103" s="13"/>
      <c r="P103" s="13"/>
      <c r="Q103" s="13"/>
      <c r="R103" s="13"/>
      <c r="S103" s="13"/>
      <c r="T103" s="13"/>
    </row>
    <row r="104" spans="1:20" ht="16.5">
      <c r="A104" s="13"/>
      <c r="B104" s="13"/>
      <c r="C104" s="13"/>
      <c r="D104" s="13"/>
      <c r="E104" s="13"/>
      <c r="F104" s="13"/>
      <c r="G104" s="13"/>
      <c r="H104" s="13"/>
      <c r="I104" s="13"/>
      <c r="J104" s="13"/>
      <c r="K104" s="13"/>
      <c r="L104" s="13"/>
      <c r="M104" s="13"/>
      <c r="N104" s="13"/>
      <c r="O104" s="13"/>
      <c r="P104" s="13"/>
      <c r="Q104" s="13"/>
      <c r="R104" s="13"/>
      <c r="S104" s="13"/>
      <c r="T104" s="13"/>
    </row>
    <row r="105" spans="1:20" ht="16.5">
      <c r="A105" s="13"/>
      <c r="B105" s="13"/>
      <c r="C105" s="13"/>
      <c r="D105" s="13"/>
      <c r="E105" s="13"/>
      <c r="F105" s="13"/>
      <c r="G105" s="13"/>
      <c r="H105" s="13"/>
      <c r="I105" s="13"/>
      <c r="J105" s="13"/>
      <c r="K105" s="13"/>
      <c r="L105" s="13"/>
      <c r="M105" s="13"/>
      <c r="N105" s="13"/>
      <c r="O105" s="13"/>
      <c r="P105" s="13"/>
      <c r="Q105" s="13"/>
      <c r="R105" s="13"/>
      <c r="S105" s="13"/>
      <c r="T105" s="13"/>
    </row>
    <row r="106" spans="1:20" ht="16.5">
      <c r="A106" s="13"/>
      <c r="B106" s="13"/>
      <c r="C106" s="13"/>
      <c r="D106" s="13"/>
      <c r="E106" s="13"/>
      <c r="F106" s="13"/>
      <c r="G106" s="13"/>
      <c r="H106" s="13"/>
      <c r="I106" s="13"/>
      <c r="J106" s="13"/>
      <c r="K106" s="13"/>
      <c r="L106" s="13"/>
      <c r="M106" s="13"/>
      <c r="N106" s="13"/>
      <c r="O106" s="13"/>
      <c r="P106" s="13"/>
      <c r="Q106" s="13"/>
      <c r="R106" s="13"/>
      <c r="S106" s="13"/>
      <c r="T106" s="13"/>
    </row>
    <row r="107" spans="1:20" ht="16.5">
      <c r="A107" s="13"/>
      <c r="B107" s="13"/>
      <c r="C107" s="13"/>
      <c r="D107" s="13"/>
      <c r="E107" s="13"/>
      <c r="F107" s="13"/>
      <c r="G107" s="13"/>
      <c r="H107" s="13"/>
      <c r="I107" s="13"/>
      <c r="J107" s="13"/>
      <c r="K107" s="13"/>
      <c r="L107" s="13"/>
      <c r="M107" s="13"/>
      <c r="N107" s="13"/>
      <c r="O107" s="13"/>
      <c r="P107" s="13"/>
      <c r="Q107" s="13"/>
      <c r="R107" s="13"/>
      <c r="S107" s="13"/>
      <c r="T107" s="13"/>
    </row>
    <row r="108" spans="1:20" ht="16.5">
      <c r="A108" s="13"/>
      <c r="B108" s="13"/>
      <c r="C108" s="13"/>
      <c r="D108" s="13"/>
      <c r="E108" s="13"/>
      <c r="F108" s="13"/>
      <c r="G108" s="13"/>
      <c r="H108" s="13"/>
      <c r="I108" s="13"/>
      <c r="J108" s="13"/>
      <c r="K108" s="13"/>
      <c r="L108" s="13"/>
      <c r="M108" s="13"/>
      <c r="N108" s="13"/>
      <c r="O108" s="13"/>
      <c r="P108" s="13"/>
      <c r="Q108" s="13"/>
      <c r="R108" s="13"/>
      <c r="S108" s="13"/>
      <c r="T108" s="13"/>
    </row>
    <row r="109" spans="1:20" ht="16.5">
      <c r="A109" s="13"/>
      <c r="B109" s="13"/>
      <c r="C109" s="13"/>
      <c r="D109" s="13"/>
      <c r="E109" s="13"/>
      <c r="F109" s="13"/>
      <c r="G109" s="13"/>
      <c r="H109" s="13"/>
      <c r="I109" s="13"/>
      <c r="J109" s="13"/>
      <c r="K109" s="13"/>
      <c r="L109" s="13"/>
      <c r="M109" s="13"/>
      <c r="N109" s="13"/>
      <c r="O109" s="13"/>
      <c r="P109" s="13"/>
      <c r="Q109" s="13"/>
      <c r="R109" s="13"/>
      <c r="S109" s="13"/>
      <c r="T109" s="13"/>
    </row>
    <row r="110" spans="1:20" ht="16.5">
      <c r="A110" s="13"/>
      <c r="B110" s="13"/>
      <c r="C110" s="13"/>
      <c r="D110" s="13"/>
      <c r="E110" s="13"/>
      <c r="F110" s="13"/>
      <c r="G110" s="13"/>
      <c r="H110" s="13"/>
      <c r="I110" s="13"/>
      <c r="J110" s="13"/>
      <c r="K110" s="13"/>
      <c r="L110" s="13"/>
      <c r="M110" s="13"/>
      <c r="N110" s="13"/>
      <c r="O110" s="13"/>
      <c r="P110" s="13"/>
      <c r="Q110" s="13"/>
      <c r="R110" s="13"/>
      <c r="S110" s="13"/>
      <c r="T110" s="13"/>
    </row>
    <row r="111" spans="1:20" ht="16.5">
      <c r="A111" s="13"/>
      <c r="B111" s="13"/>
      <c r="C111" s="13"/>
      <c r="D111" s="13"/>
      <c r="E111" s="13"/>
      <c r="F111" s="13"/>
      <c r="G111" s="13"/>
      <c r="H111" s="13"/>
      <c r="I111" s="13"/>
      <c r="J111" s="13"/>
      <c r="K111" s="13"/>
      <c r="L111" s="13"/>
      <c r="M111" s="13"/>
      <c r="N111" s="13"/>
      <c r="O111" s="13"/>
      <c r="P111" s="13"/>
      <c r="Q111" s="13"/>
      <c r="R111" s="13"/>
      <c r="S111" s="13"/>
      <c r="T111" s="13"/>
    </row>
    <row r="112" spans="1:20" ht="16.5">
      <c r="A112" s="13"/>
      <c r="B112" s="13"/>
      <c r="C112" s="13"/>
      <c r="D112" s="13"/>
      <c r="E112" s="13"/>
      <c r="F112" s="13"/>
      <c r="G112" s="13"/>
      <c r="H112" s="13"/>
      <c r="I112" s="13"/>
      <c r="J112" s="13"/>
      <c r="K112" s="13"/>
      <c r="L112" s="13"/>
      <c r="M112" s="13"/>
      <c r="N112" s="13"/>
      <c r="O112" s="13"/>
      <c r="P112" s="13"/>
      <c r="Q112" s="13"/>
      <c r="R112" s="13"/>
      <c r="S112" s="13"/>
      <c r="T112" s="13"/>
    </row>
    <row r="113" spans="1:20" ht="16.5">
      <c r="A113" s="13"/>
      <c r="B113" s="13"/>
      <c r="C113" s="13"/>
      <c r="D113" s="13"/>
      <c r="E113" s="13"/>
      <c r="F113" s="13"/>
      <c r="G113" s="13"/>
      <c r="H113" s="13"/>
      <c r="I113" s="13"/>
      <c r="J113" s="13"/>
      <c r="K113" s="13"/>
      <c r="L113" s="13"/>
      <c r="M113" s="13"/>
      <c r="N113" s="13"/>
      <c r="O113" s="13"/>
      <c r="P113" s="13"/>
      <c r="Q113" s="13"/>
      <c r="R113" s="13"/>
      <c r="S113" s="13"/>
      <c r="T113" s="13"/>
    </row>
    <row r="114" spans="1:20" ht="16.5">
      <c r="A114" s="13"/>
      <c r="B114" s="13"/>
      <c r="C114" s="13"/>
      <c r="D114" s="13"/>
      <c r="E114" s="13"/>
      <c r="F114" s="13"/>
      <c r="G114" s="13"/>
      <c r="H114" s="13"/>
      <c r="I114" s="13"/>
      <c r="J114" s="13"/>
      <c r="K114" s="13"/>
      <c r="L114" s="13"/>
      <c r="M114" s="13"/>
      <c r="N114" s="13"/>
      <c r="O114" s="13"/>
      <c r="P114" s="13"/>
      <c r="Q114" s="13"/>
      <c r="R114" s="13"/>
      <c r="S114" s="13"/>
      <c r="T114" s="13"/>
    </row>
    <row r="115" spans="1:20" ht="16.5">
      <c r="A115" s="13"/>
      <c r="B115" s="13"/>
      <c r="C115" s="13"/>
      <c r="D115" s="13"/>
      <c r="E115" s="13"/>
      <c r="F115" s="13"/>
      <c r="G115" s="13"/>
      <c r="H115" s="13"/>
      <c r="I115" s="13"/>
      <c r="J115" s="13"/>
      <c r="K115" s="13"/>
      <c r="L115" s="13"/>
      <c r="M115" s="13"/>
      <c r="N115" s="13"/>
      <c r="O115" s="13"/>
      <c r="P115" s="13"/>
      <c r="Q115" s="13"/>
      <c r="R115" s="13"/>
      <c r="S115" s="13"/>
      <c r="T115" s="13"/>
    </row>
    <row r="116" spans="1:20" ht="16.5">
      <c r="A116" s="13"/>
      <c r="B116" s="13"/>
      <c r="C116" s="13"/>
      <c r="D116" s="13"/>
      <c r="E116" s="13"/>
      <c r="F116" s="13"/>
      <c r="G116" s="13"/>
      <c r="H116" s="13"/>
      <c r="I116" s="13"/>
      <c r="J116" s="13"/>
      <c r="K116" s="13"/>
      <c r="L116" s="13"/>
      <c r="M116" s="13"/>
      <c r="N116" s="13"/>
      <c r="O116" s="13"/>
      <c r="P116" s="13"/>
      <c r="Q116" s="13"/>
      <c r="R116" s="13"/>
      <c r="S116" s="13"/>
      <c r="T116" s="13"/>
    </row>
    <row r="117" spans="1:20" ht="16.5">
      <c r="A117" s="13"/>
      <c r="B117" s="13"/>
      <c r="C117" s="13"/>
      <c r="D117" s="13"/>
      <c r="E117" s="13"/>
      <c r="F117" s="13"/>
      <c r="G117" s="13"/>
      <c r="H117" s="13"/>
      <c r="I117" s="13"/>
      <c r="J117" s="13"/>
      <c r="K117" s="13"/>
      <c r="L117" s="13"/>
      <c r="M117" s="13"/>
      <c r="N117" s="13"/>
      <c r="O117" s="13"/>
      <c r="P117" s="13"/>
      <c r="Q117" s="13"/>
      <c r="R117" s="13"/>
      <c r="S117" s="13"/>
      <c r="T117" s="13"/>
    </row>
    <row r="118" spans="1:20" ht="16.5">
      <c r="A118" s="13"/>
      <c r="B118" s="13"/>
      <c r="C118" s="13"/>
      <c r="D118" s="13"/>
      <c r="E118" s="13"/>
      <c r="F118" s="13"/>
      <c r="G118" s="13"/>
      <c r="H118" s="13"/>
      <c r="I118" s="13"/>
      <c r="J118" s="13"/>
      <c r="K118" s="13"/>
      <c r="L118" s="13"/>
      <c r="M118" s="13"/>
      <c r="N118" s="13"/>
      <c r="O118" s="13"/>
      <c r="P118" s="13"/>
      <c r="Q118" s="13"/>
      <c r="R118" s="13"/>
      <c r="S118" s="13"/>
      <c r="T118" s="13"/>
    </row>
    <row r="119" spans="1:20" ht="16.5">
      <c r="A119" s="13"/>
      <c r="B119" s="13"/>
      <c r="C119" s="13"/>
      <c r="D119" s="13"/>
      <c r="E119" s="13"/>
      <c r="F119" s="13"/>
      <c r="G119" s="13"/>
      <c r="H119" s="13"/>
      <c r="I119" s="13"/>
      <c r="J119" s="13"/>
      <c r="K119" s="13"/>
      <c r="L119" s="13"/>
      <c r="M119" s="13"/>
      <c r="N119" s="13"/>
      <c r="O119" s="13"/>
      <c r="P119" s="13"/>
      <c r="Q119" s="13"/>
      <c r="R119" s="13"/>
      <c r="S119" s="13"/>
      <c r="T119" s="13"/>
    </row>
    <row r="120" spans="1:20" ht="16.5">
      <c r="A120" s="13"/>
      <c r="B120" s="13"/>
      <c r="C120" s="13"/>
      <c r="D120" s="13"/>
      <c r="E120" s="13"/>
      <c r="F120" s="13"/>
      <c r="G120" s="13"/>
      <c r="H120" s="13"/>
      <c r="I120" s="13"/>
      <c r="J120" s="13"/>
      <c r="K120" s="13"/>
      <c r="L120" s="13"/>
      <c r="M120" s="13"/>
      <c r="N120" s="13"/>
      <c r="O120" s="13"/>
      <c r="P120" s="13"/>
      <c r="Q120" s="13"/>
      <c r="R120" s="13"/>
      <c r="S120" s="13"/>
      <c r="T120" s="13"/>
    </row>
    <row r="121" spans="1:20" ht="16.5">
      <c r="A121" s="13"/>
      <c r="B121" s="13"/>
      <c r="C121" s="13"/>
      <c r="D121" s="13"/>
      <c r="E121" s="13"/>
      <c r="F121" s="13"/>
      <c r="G121" s="13"/>
      <c r="H121" s="13"/>
      <c r="I121" s="13"/>
      <c r="J121" s="13"/>
      <c r="K121" s="13"/>
      <c r="L121" s="13"/>
      <c r="M121" s="13"/>
      <c r="N121" s="13"/>
      <c r="O121" s="13"/>
      <c r="P121" s="13"/>
      <c r="Q121" s="13"/>
      <c r="R121" s="13"/>
      <c r="S121" s="13"/>
      <c r="T121" s="13"/>
    </row>
    <row r="122" spans="1:20" ht="16.5">
      <c r="A122" s="13"/>
      <c r="B122" s="13"/>
      <c r="C122" s="13"/>
      <c r="D122" s="13"/>
      <c r="E122" s="13"/>
      <c r="F122" s="13"/>
      <c r="G122" s="13"/>
      <c r="H122" s="13"/>
      <c r="I122" s="13"/>
      <c r="J122" s="13"/>
      <c r="K122" s="13"/>
      <c r="L122" s="13"/>
      <c r="M122" s="13"/>
      <c r="N122" s="13"/>
      <c r="O122" s="13"/>
      <c r="P122" s="13"/>
      <c r="Q122" s="13"/>
      <c r="R122" s="13"/>
      <c r="S122" s="13"/>
      <c r="T122" s="13"/>
    </row>
    <row r="123" spans="1:20" ht="16.5">
      <c r="A123" s="13"/>
      <c r="B123" s="13"/>
      <c r="C123" s="13"/>
      <c r="D123" s="13"/>
      <c r="E123" s="13"/>
      <c r="F123" s="13"/>
      <c r="G123" s="13"/>
      <c r="H123" s="13"/>
      <c r="I123" s="13"/>
      <c r="J123" s="13"/>
      <c r="K123" s="13"/>
      <c r="L123" s="13"/>
      <c r="M123" s="13"/>
      <c r="N123" s="13"/>
      <c r="O123" s="13"/>
      <c r="P123" s="13"/>
      <c r="Q123" s="13"/>
      <c r="R123" s="13"/>
      <c r="S123" s="13"/>
      <c r="T123" s="13"/>
    </row>
    <row r="124" spans="1:20" ht="16.5">
      <c r="A124" s="13"/>
      <c r="B124" s="13"/>
      <c r="C124" s="13"/>
      <c r="D124" s="13"/>
      <c r="E124" s="13"/>
      <c r="F124" s="13"/>
      <c r="G124" s="13"/>
      <c r="H124" s="13"/>
      <c r="I124" s="13"/>
      <c r="J124" s="13"/>
      <c r="K124" s="13"/>
      <c r="L124" s="13"/>
      <c r="M124" s="13"/>
      <c r="N124" s="13"/>
      <c r="O124" s="13"/>
      <c r="P124" s="13"/>
      <c r="Q124" s="13"/>
      <c r="R124" s="13"/>
      <c r="S124" s="13"/>
      <c r="T124" s="13"/>
    </row>
    <row r="125" spans="1:20" ht="16.5">
      <c r="A125" s="13"/>
      <c r="B125" s="13"/>
      <c r="C125" s="13"/>
      <c r="D125" s="13"/>
      <c r="E125" s="13"/>
      <c r="F125" s="13"/>
      <c r="G125" s="13"/>
      <c r="H125" s="13"/>
      <c r="I125" s="13"/>
      <c r="J125" s="13"/>
      <c r="K125" s="13"/>
      <c r="L125" s="13"/>
      <c r="M125" s="13"/>
      <c r="N125" s="13"/>
      <c r="O125" s="13"/>
      <c r="P125" s="13"/>
      <c r="Q125" s="13"/>
      <c r="R125" s="13"/>
      <c r="S125" s="13"/>
      <c r="T125" s="13"/>
    </row>
    <row r="126" spans="1:20" ht="16.5">
      <c r="A126" s="13"/>
      <c r="B126" s="13"/>
      <c r="C126" s="13"/>
      <c r="D126" s="13"/>
      <c r="E126" s="13"/>
      <c r="F126" s="13"/>
      <c r="G126" s="13"/>
      <c r="H126" s="13"/>
      <c r="I126" s="13"/>
      <c r="J126" s="13"/>
      <c r="K126" s="13"/>
      <c r="L126" s="13"/>
      <c r="M126" s="13"/>
      <c r="N126" s="13"/>
      <c r="O126" s="13"/>
      <c r="P126" s="13"/>
      <c r="Q126" s="13"/>
      <c r="R126" s="13"/>
      <c r="S126" s="13"/>
      <c r="T126" s="13"/>
    </row>
    <row r="127" spans="1:20" ht="16.5">
      <c r="A127" s="13"/>
      <c r="B127" s="13"/>
      <c r="C127" s="13"/>
      <c r="D127" s="13"/>
      <c r="E127" s="13"/>
      <c r="F127" s="13"/>
      <c r="G127" s="13"/>
      <c r="H127" s="13"/>
      <c r="I127" s="13"/>
      <c r="J127" s="13"/>
      <c r="K127" s="13"/>
      <c r="L127" s="13"/>
      <c r="M127" s="13"/>
      <c r="N127" s="13"/>
      <c r="O127" s="13"/>
      <c r="P127" s="13"/>
      <c r="Q127" s="13"/>
      <c r="R127" s="13"/>
      <c r="S127" s="13"/>
      <c r="T127" s="13"/>
    </row>
    <row r="128" spans="1:20" ht="16.5">
      <c r="A128" s="13"/>
      <c r="B128" s="13"/>
      <c r="C128" s="13"/>
      <c r="D128" s="13"/>
      <c r="E128" s="13"/>
      <c r="F128" s="13"/>
      <c r="G128" s="13"/>
      <c r="H128" s="13"/>
      <c r="I128" s="13"/>
      <c r="J128" s="13"/>
      <c r="K128" s="13"/>
      <c r="L128" s="13"/>
      <c r="M128" s="13"/>
      <c r="N128" s="13"/>
      <c r="O128" s="13"/>
      <c r="P128" s="13"/>
      <c r="Q128" s="13"/>
      <c r="R128" s="13"/>
      <c r="S128" s="13"/>
      <c r="T128" s="13"/>
    </row>
    <row r="129" spans="1:20" ht="16.5">
      <c r="A129" s="13"/>
      <c r="B129" s="13"/>
      <c r="C129" s="13"/>
      <c r="D129" s="13"/>
      <c r="E129" s="13"/>
      <c r="F129" s="13"/>
      <c r="G129" s="13"/>
      <c r="H129" s="13"/>
      <c r="I129" s="13"/>
      <c r="J129" s="13"/>
      <c r="K129" s="13"/>
      <c r="L129" s="13"/>
      <c r="M129" s="13"/>
      <c r="N129" s="13"/>
      <c r="O129" s="13"/>
      <c r="P129" s="13"/>
      <c r="Q129" s="13"/>
      <c r="R129" s="13"/>
      <c r="S129" s="13"/>
      <c r="T129" s="13"/>
    </row>
    <row r="130" spans="1:20" ht="16.5">
      <c r="A130" s="13"/>
      <c r="B130" s="13"/>
      <c r="C130" s="13"/>
      <c r="D130" s="13"/>
      <c r="E130" s="13"/>
      <c r="F130" s="13"/>
      <c r="G130" s="13"/>
      <c r="H130" s="13"/>
      <c r="I130" s="13"/>
      <c r="J130" s="13"/>
      <c r="K130" s="13"/>
      <c r="L130" s="13"/>
      <c r="M130" s="13"/>
      <c r="N130" s="13"/>
      <c r="O130" s="13"/>
      <c r="P130" s="13"/>
      <c r="Q130" s="13"/>
      <c r="R130" s="13"/>
      <c r="S130" s="13"/>
      <c r="T130" s="13"/>
    </row>
    <row r="131" spans="1:20" ht="16.5">
      <c r="A131" s="13"/>
      <c r="B131" s="13"/>
      <c r="C131" s="13"/>
      <c r="D131" s="13"/>
      <c r="E131" s="13"/>
      <c r="F131" s="13"/>
      <c r="G131" s="13"/>
      <c r="H131" s="13"/>
      <c r="I131" s="13"/>
      <c r="J131" s="13"/>
      <c r="K131" s="13"/>
      <c r="L131" s="13"/>
      <c r="M131" s="13"/>
      <c r="N131" s="13"/>
      <c r="O131" s="13"/>
      <c r="P131" s="13"/>
      <c r="Q131" s="13"/>
      <c r="R131" s="13"/>
      <c r="S131" s="13"/>
      <c r="T131" s="13"/>
    </row>
    <row r="132" spans="1:20" ht="16.5">
      <c r="A132" s="13"/>
      <c r="B132" s="13"/>
      <c r="C132" s="13"/>
      <c r="D132" s="13"/>
      <c r="E132" s="13"/>
      <c r="F132" s="13"/>
      <c r="G132" s="13"/>
      <c r="H132" s="13"/>
      <c r="I132" s="13"/>
      <c r="J132" s="13"/>
      <c r="K132" s="13"/>
      <c r="L132" s="13"/>
      <c r="M132" s="13"/>
      <c r="N132" s="13"/>
      <c r="O132" s="13"/>
      <c r="P132" s="13"/>
      <c r="Q132" s="13"/>
      <c r="R132" s="13"/>
      <c r="S132" s="13"/>
      <c r="T132" s="13"/>
    </row>
    <row r="133" spans="1:20" ht="16.5">
      <c r="A133" s="13"/>
      <c r="B133" s="13"/>
      <c r="C133" s="13"/>
      <c r="D133" s="13"/>
      <c r="E133" s="13"/>
      <c r="F133" s="13"/>
      <c r="G133" s="13"/>
      <c r="H133" s="13"/>
      <c r="I133" s="13"/>
      <c r="J133" s="13"/>
      <c r="K133" s="13"/>
      <c r="L133" s="13"/>
      <c r="M133" s="13"/>
      <c r="N133" s="13"/>
      <c r="O133" s="13"/>
      <c r="P133" s="13"/>
      <c r="Q133" s="13"/>
      <c r="R133" s="13"/>
      <c r="S133" s="13"/>
      <c r="T133" s="13"/>
    </row>
    <row r="134" spans="1:20" ht="16.5">
      <c r="A134" s="13"/>
      <c r="B134" s="13"/>
      <c r="C134" s="13"/>
      <c r="D134" s="13"/>
      <c r="E134" s="13"/>
      <c r="F134" s="13"/>
      <c r="G134" s="13"/>
      <c r="H134" s="13"/>
      <c r="I134" s="13"/>
      <c r="J134" s="13"/>
      <c r="K134" s="13"/>
      <c r="L134" s="13"/>
      <c r="M134" s="13"/>
      <c r="N134" s="13"/>
      <c r="O134" s="13"/>
      <c r="P134" s="13"/>
      <c r="Q134" s="13"/>
      <c r="R134" s="13"/>
      <c r="S134" s="13"/>
      <c r="T134" s="13"/>
    </row>
    <row r="135" spans="1:20" ht="16.5">
      <c r="A135" s="13"/>
      <c r="B135" s="13"/>
      <c r="C135" s="13"/>
      <c r="D135" s="13"/>
      <c r="E135" s="13"/>
      <c r="F135" s="13"/>
      <c r="G135" s="13"/>
      <c r="H135" s="13"/>
      <c r="I135" s="13"/>
      <c r="J135" s="13"/>
      <c r="K135" s="13"/>
      <c r="L135" s="13"/>
      <c r="M135" s="13"/>
      <c r="N135" s="13"/>
      <c r="O135" s="13"/>
      <c r="P135" s="13"/>
      <c r="Q135" s="13"/>
      <c r="R135" s="13"/>
      <c r="S135" s="13"/>
      <c r="T135" s="13"/>
    </row>
    <row r="136" spans="1:20" ht="16.5">
      <c r="A136" s="13"/>
      <c r="B136" s="13"/>
      <c r="C136" s="13"/>
      <c r="D136" s="13"/>
      <c r="E136" s="13"/>
      <c r="F136" s="13"/>
      <c r="G136" s="13"/>
      <c r="H136" s="13"/>
      <c r="I136" s="13"/>
      <c r="J136" s="13"/>
      <c r="K136" s="13"/>
      <c r="L136" s="13"/>
      <c r="M136" s="13"/>
      <c r="N136" s="13"/>
      <c r="O136" s="13"/>
      <c r="P136" s="13"/>
      <c r="Q136" s="13"/>
      <c r="R136" s="13"/>
      <c r="S136" s="13"/>
      <c r="T136" s="13"/>
    </row>
    <row r="137" spans="1:20" ht="16.5">
      <c r="A137" s="13"/>
      <c r="B137" s="13"/>
      <c r="C137" s="13"/>
      <c r="D137" s="13"/>
      <c r="E137" s="13"/>
      <c r="F137" s="13"/>
      <c r="G137" s="13"/>
      <c r="H137" s="13"/>
      <c r="I137" s="13"/>
      <c r="J137" s="13"/>
      <c r="K137" s="13"/>
      <c r="L137" s="13"/>
      <c r="M137" s="13"/>
      <c r="N137" s="13"/>
      <c r="O137" s="13"/>
      <c r="P137" s="13"/>
      <c r="Q137" s="13"/>
      <c r="R137" s="13"/>
      <c r="S137" s="13"/>
      <c r="T137" s="13"/>
    </row>
    <row r="138" spans="1:20" ht="16.5">
      <c r="A138" s="13"/>
      <c r="B138" s="13"/>
      <c r="C138" s="13"/>
      <c r="D138" s="13"/>
      <c r="E138" s="13"/>
      <c r="F138" s="13"/>
      <c r="G138" s="13"/>
      <c r="H138" s="13"/>
      <c r="I138" s="13"/>
      <c r="J138" s="13"/>
      <c r="K138" s="13"/>
      <c r="L138" s="13"/>
      <c r="M138" s="13"/>
      <c r="N138" s="13"/>
      <c r="O138" s="13"/>
      <c r="P138" s="13"/>
      <c r="Q138" s="13"/>
      <c r="R138" s="13"/>
      <c r="S138" s="13"/>
      <c r="T138" s="13"/>
    </row>
    <row r="139" spans="1:20" ht="16.5">
      <c r="A139" s="13"/>
      <c r="B139" s="13"/>
      <c r="C139" s="13"/>
      <c r="D139" s="13"/>
      <c r="E139" s="13"/>
      <c r="F139" s="13"/>
      <c r="G139" s="13"/>
      <c r="H139" s="13"/>
      <c r="I139" s="13"/>
      <c r="J139" s="13"/>
      <c r="K139" s="13"/>
      <c r="L139" s="13"/>
      <c r="M139" s="13"/>
      <c r="N139" s="13"/>
      <c r="O139" s="13"/>
      <c r="P139" s="13"/>
      <c r="Q139" s="13"/>
      <c r="R139" s="13"/>
      <c r="S139" s="13"/>
      <c r="T139" s="13"/>
    </row>
    <row r="140" spans="1:20" ht="16.5">
      <c r="A140" s="13"/>
      <c r="B140" s="13"/>
      <c r="C140" s="13"/>
      <c r="D140" s="13"/>
      <c r="E140" s="13"/>
      <c r="F140" s="13"/>
      <c r="G140" s="13"/>
      <c r="H140" s="13"/>
      <c r="I140" s="13"/>
      <c r="J140" s="13"/>
      <c r="K140" s="13"/>
      <c r="L140" s="13"/>
      <c r="M140" s="13"/>
      <c r="N140" s="13"/>
      <c r="O140" s="13"/>
      <c r="P140" s="13"/>
      <c r="Q140" s="13"/>
      <c r="R140" s="13"/>
      <c r="S140" s="13"/>
      <c r="T140" s="13"/>
    </row>
    <row r="141" spans="1:20" ht="16.5">
      <c r="A141" s="13"/>
      <c r="B141" s="13"/>
      <c r="C141" s="13"/>
      <c r="D141" s="13"/>
      <c r="E141" s="13"/>
      <c r="F141" s="13"/>
      <c r="G141" s="13"/>
      <c r="H141" s="13"/>
      <c r="I141" s="13"/>
      <c r="J141" s="13"/>
      <c r="K141" s="13"/>
      <c r="L141" s="13"/>
      <c r="M141" s="13"/>
      <c r="N141" s="13"/>
      <c r="O141" s="13"/>
      <c r="P141" s="13"/>
      <c r="Q141" s="13"/>
      <c r="R141" s="13"/>
      <c r="S141" s="13"/>
      <c r="T141" s="13"/>
    </row>
    <row r="142" spans="1:20" ht="16.5">
      <c r="A142" s="13"/>
      <c r="B142" s="13"/>
      <c r="C142" s="13"/>
      <c r="D142" s="13"/>
      <c r="E142" s="13"/>
      <c r="F142" s="13"/>
      <c r="G142" s="13"/>
      <c r="H142" s="13"/>
      <c r="I142" s="13"/>
      <c r="J142" s="13"/>
      <c r="K142" s="13"/>
      <c r="L142" s="13"/>
      <c r="M142" s="13"/>
      <c r="N142" s="13"/>
      <c r="O142" s="13"/>
      <c r="P142" s="13"/>
      <c r="Q142" s="13"/>
      <c r="R142" s="13"/>
      <c r="S142" s="13"/>
      <c r="T142" s="13"/>
    </row>
    <row r="143" spans="1:20" ht="16.5">
      <c r="A143" s="13"/>
      <c r="B143" s="13"/>
      <c r="C143" s="13"/>
      <c r="D143" s="13"/>
      <c r="E143" s="13"/>
      <c r="F143" s="13"/>
      <c r="G143" s="13"/>
      <c r="H143" s="13"/>
      <c r="I143" s="13"/>
      <c r="J143" s="13"/>
      <c r="K143" s="13"/>
      <c r="L143" s="13"/>
      <c r="M143" s="13"/>
      <c r="N143" s="13"/>
      <c r="O143" s="13"/>
      <c r="P143" s="13"/>
      <c r="Q143" s="13"/>
      <c r="R143" s="13"/>
      <c r="S143" s="13"/>
      <c r="T143" s="13"/>
    </row>
    <row r="144" spans="1:20" ht="16.5">
      <c r="A144" s="13"/>
      <c r="B144" s="13"/>
      <c r="C144" s="13"/>
      <c r="D144" s="13"/>
      <c r="E144" s="13"/>
      <c r="F144" s="13"/>
      <c r="G144" s="13"/>
      <c r="H144" s="13"/>
      <c r="I144" s="13"/>
      <c r="J144" s="13"/>
      <c r="K144" s="13"/>
      <c r="L144" s="13"/>
      <c r="M144" s="13"/>
      <c r="N144" s="13"/>
      <c r="O144" s="13"/>
      <c r="P144" s="13"/>
      <c r="Q144" s="13"/>
      <c r="R144" s="13"/>
      <c r="S144" s="13"/>
      <c r="T144" s="13"/>
    </row>
    <row r="145" spans="1:20" ht="16.5">
      <c r="A145" s="13"/>
      <c r="B145" s="13"/>
      <c r="C145" s="13"/>
      <c r="D145" s="13"/>
      <c r="E145" s="13"/>
      <c r="F145" s="13"/>
      <c r="G145" s="13"/>
      <c r="H145" s="13"/>
      <c r="I145" s="13"/>
      <c r="J145" s="13"/>
      <c r="K145" s="13"/>
      <c r="L145" s="13"/>
      <c r="M145" s="13"/>
      <c r="N145" s="13"/>
      <c r="O145" s="13"/>
      <c r="P145" s="13"/>
      <c r="Q145" s="13"/>
      <c r="R145" s="13"/>
      <c r="S145" s="13"/>
      <c r="T145" s="13"/>
    </row>
    <row r="146" spans="1:20" ht="16.5">
      <c r="A146" s="13"/>
      <c r="B146" s="13"/>
      <c r="C146" s="13"/>
      <c r="D146" s="13"/>
      <c r="E146" s="13"/>
      <c r="F146" s="13"/>
      <c r="G146" s="13"/>
      <c r="H146" s="13"/>
      <c r="I146" s="13"/>
      <c r="J146" s="13"/>
      <c r="K146" s="13"/>
      <c r="L146" s="13"/>
      <c r="M146" s="13"/>
      <c r="N146" s="13"/>
      <c r="O146" s="13"/>
      <c r="P146" s="13"/>
      <c r="Q146" s="13"/>
      <c r="R146" s="13"/>
      <c r="S146" s="13"/>
      <c r="T146" s="13"/>
    </row>
    <row r="147" spans="1:20" ht="16.5">
      <c r="A147" s="13"/>
      <c r="B147" s="13"/>
      <c r="C147" s="13"/>
      <c r="D147" s="13"/>
      <c r="E147" s="13"/>
      <c r="F147" s="13"/>
      <c r="G147" s="13"/>
      <c r="H147" s="13"/>
      <c r="I147" s="13"/>
      <c r="J147" s="13"/>
      <c r="K147" s="13"/>
      <c r="L147" s="13"/>
      <c r="M147" s="13"/>
      <c r="N147" s="13"/>
      <c r="O147" s="13"/>
      <c r="P147" s="13"/>
      <c r="Q147" s="13"/>
      <c r="R147" s="13"/>
      <c r="S147" s="13"/>
      <c r="T147" s="13"/>
    </row>
    <row r="148" spans="1:20" ht="16.5">
      <c r="A148" s="13"/>
      <c r="B148" s="13"/>
      <c r="C148" s="13"/>
      <c r="D148" s="13"/>
      <c r="E148" s="13"/>
      <c r="F148" s="13"/>
      <c r="G148" s="13"/>
      <c r="H148" s="13"/>
      <c r="I148" s="13"/>
      <c r="J148" s="13"/>
      <c r="K148" s="13"/>
      <c r="L148" s="13"/>
      <c r="M148" s="13"/>
      <c r="N148" s="13"/>
      <c r="O148" s="13"/>
      <c r="P148" s="13"/>
      <c r="Q148" s="13"/>
      <c r="R148" s="13"/>
      <c r="S148" s="13"/>
      <c r="T148" s="13"/>
    </row>
    <row r="149" spans="1:20" ht="16.5">
      <c r="A149" s="13"/>
      <c r="B149" s="13"/>
      <c r="C149" s="13"/>
      <c r="D149" s="13"/>
      <c r="E149" s="13"/>
      <c r="F149" s="13"/>
      <c r="G149" s="13"/>
      <c r="H149" s="13"/>
      <c r="I149" s="13"/>
      <c r="J149" s="13"/>
      <c r="K149" s="13"/>
      <c r="L149" s="13"/>
      <c r="M149" s="13"/>
      <c r="N149" s="13"/>
      <c r="O149" s="13"/>
      <c r="P149" s="13"/>
      <c r="Q149" s="13"/>
      <c r="R149" s="13"/>
      <c r="S149" s="13"/>
      <c r="T149" s="13"/>
    </row>
    <row r="150" spans="1:20" ht="16.5">
      <c r="A150" s="13"/>
      <c r="B150" s="13"/>
      <c r="C150" s="13"/>
      <c r="D150" s="13"/>
      <c r="E150" s="13"/>
      <c r="F150" s="13"/>
      <c r="G150" s="13"/>
      <c r="H150" s="13"/>
      <c r="I150" s="13"/>
      <c r="J150" s="13"/>
      <c r="K150" s="13"/>
      <c r="L150" s="13"/>
      <c r="M150" s="13"/>
      <c r="N150" s="13"/>
      <c r="O150" s="13"/>
      <c r="P150" s="13"/>
      <c r="Q150" s="13"/>
      <c r="R150" s="13"/>
      <c r="S150" s="13"/>
      <c r="T150" s="13"/>
    </row>
    <row r="151" spans="1:20" ht="16.5">
      <c r="A151" s="13"/>
      <c r="B151" s="13"/>
      <c r="C151" s="13"/>
      <c r="D151" s="13"/>
      <c r="E151" s="13"/>
      <c r="F151" s="13"/>
      <c r="G151" s="13"/>
      <c r="H151" s="13"/>
      <c r="I151" s="13"/>
      <c r="J151" s="13"/>
      <c r="K151" s="13"/>
      <c r="L151" s="13"/>
      <c r="M151" s="13"/>
      <c r="N151" s="13"/>
      <c r="O151" s="13"/>
      <c r="P151" s="13"/>
      <c r="Q151" s="13"/>
      <c r="R151" s="13"/>
      <c r="S151" s="13"/>
      <c r="T151" s="13"/>
    </row>
    <row r="152" spans="1:20" ht="16.5">
      <c r="A152" s="13"/>
      <c r="B152" s="13"/>
      <c r="C152" s="13"/>
      <c r="D152" s="13"/>
      <c r="E152" s="13"/>
      <c r="F152" s="13"/>
      <c r="G152" s="13"/>
      <c r="H152" s="13"/>
      <c r="I152" s="13"/>
      <c r="J152" s="13"/>
      <c r="K152" s="13"/>
      <c r="L152" s="13"/>
      <c r="M152" s="13"/>
      <c r="N152" s="13"/>
      <c r="O152" s="13"/>
      <c r="P152" s="13"/>
      <c r="Q152" s="13"/>
      <c r="R152" s="13"/>
      <c r="S152" s="13"/>
      <c r="T152" s="13"/>
    </row>
    <row r="153" spans="1:20" ht="16.5">
      <c r="A153" s="13"/>
      <c r="B153" s="13"/>
      <c r="C153" s="13"/>
      <c r="D153" s="13"/>
      <c r="E153" s="13"/>
      <c r="F153" s="13"/>
      <c r="G153" s="13"/>
      <c r="H153" s="13"/>
      <c r="I153" s="13"/>
      <c r="J153" s="13"/>
      <c r="K153" s="13"/>
      <c r="L153" s="13"/>
      <c r="M153" s="13"/>
      <c r="N153" s="13"/>
      <c r="O153" s="13"/>
      <c r="P153" s="13"/>
      <c r="Q153" s="13"/>
      <c r="R153" s="13"/>
      <c r="S153" s="13"/>
      <c r="T153" s="13"/>
    </row>
    <row r="154" spans="1:20" ht="16.5">
      <c r="A154" s="13"/>
      <c r="B154" s="13"/>
      <c r="C154" s="13"/>
      <c r="D154" s="13"/>
      <c r="E154" s="13"/>
      <c r="F154" s="13"/>
      <c r="G154" s="13"/>
      <c r="H154" s="13"/>
      <c r="I154" s="13"/>
      <c r="J154" s="13"/>
      <c r="K154" s="13"/>
      <c r="L154" s="13"/>
      <c r="M154" s="13"/>
      <c r="N154" s="13"/>
      <c r="O154" s="13"/>
      <c r="P154" s="13"/>
      <c r="Q154" s="13"/>
      <c r="R154" s="13"/>
      <c r="S154" s="13"/>
      <c r="T154" s="13"/>
    </row>
    <row r="155" spans="1:20" ht="16.5">
      <c r="A155" s="13"/>
      <c r="B155" s="13"/>
      <c r="C155" s="13"/>
      <c r="D155" s="13"/>
      <c r="E155" s="13"/>
      <c r="F155" s="13"/>
      <c r="G155" s="13"/>
      <c r="H155" s="13"/>
      <c r="I155" s="13"/>
      <c r="J155" s="13"/>
      <c r="K155" s="13"/>
      <c r="L155" s="13"/>
      <c r="M155" s="13"/>
      <c r="N155" s="13"/>
      <c r="O155" s="13"/>
      <c r="P155" s="13"/>
      <c r="Q155" s="13"/>
      <c r="R155" s="13"/>
      <c r="S155" s="13"/>
      <c r="T155" s="13"/>
    </row>
    <row r="156" spans="1:20" ht="16.5">
      <c r="A156" s="13"/>
      <c r="B156" s="13"/>
      <c r="C156" s="13"/>
      <c r="D156" s="13"/>
      <c r="E156" s="13"/>
      <c r="F156" s="13"/>
      <c r="G156" s="13"/>
      <c r="H156" s="13"/>
      <c r="I156" s="13"/>
      <c r="J156" s="13"/>
      <c r="K156" s="13"/>
      <c r="L156" s="13"/>
      <c r="M156" s="13"/>
      <c r="N156" s="13"/>
      <c r="O156" s="13"/>
      <c r="P156" s="13"/>
      <c r="Q156" s="13"/>
      <c r="R156" s="13"/>
      <c r="S156" s="13"/>
      <c r="T156" s="13"/>
    </row>
    <row r="157" spans="1:20" ht="16.5">
      <c r="A157" s="13"/>
      <c r="B157" s="13"/>
      <c r="C157" s="13"/>
      <c r="D157" s="13"/>
      <c r="E157" s="13"/>
      <c r="F157" s="13"/>
      <c r="G157" s="13"/>
      <c r="H157" s="13"/>
      <c r="I157" s="13"/>
      <c r="J157" s="13"/>
      <c r="K157" s="13"/>
      <c r="L157" s="13"/>
      <c r="M157" s="13"/>
      <c r="N157" s="13"/>
      <c r="O157" s="13"/>
      <c r="P157" s="13"/>
      <c r="Q157" s="13"/>
      <c r="R157" s="13"/>
      <c r="S157" s="13"/>
      <c r="T157" s="13"/>
    </row>
    <row r="158" spans="1:20" ht="16.5">
      <c r="A158" s="13"/>
      <c r="B158" s="13"/>
      <c r="C158" s="13"/>
      <c r="D158" s="13"/>
      <c r="E158" s="13"/>
      <c r="F158" s="13"/>
      <c r="G158" s="13"/>
      <c r="H158" s="13"/>
      <c r="I158" s="13"/>
      <c r="J158" s="13"/>
      <c r="K158" s="13"/>
      <c r="L158" s="13"/>
      <c r="M158" s="13"/>
      <c r="N158" s="13"/>
      <c r="O158" s="13"/>
      <c r="P158" s="13"/>
      <c r="Q158" s="13"/>
      <c r="R158" s="13"/>
      <c r="S158" s="13"/>
      <c r="T158" s="13"/>
    </row>
    <row r="159" spans="1:20" ht="16.5">
      <c r="A159" s="13"/>
      <c r="B159" s="13"/>
      <c r="C159" s="13"/>
      <c r="D159" s="13"/>
      <c r="E159" s="13"/>
      <c r="F159" s="13"/>
      <c r="G159" s="13"/>
      <c r="H159" s="13"/>
      <c r="I159" s="13"/>
      <c r="J159" s="13"/>
      <c r="K159" s="13"/>
      <c r="L159" s="13"/>
      <c r="M159" s="13"/>
      <c r="N159" s="13"/>
      <c r="O159" s="13"/>
      <c r="P159" s="13"/>
      <c r="Q159" s="13"/>
      <c r="R159" s="13"/>
      <c r="S159" s="13"/>
      <c r="T159" s="13"/>
    </row>
    <row r="160" spans="1:20" ht="16.5">
      <c r="A160" s="13"/>
      <c r="B160" s="13"/>
      <c r="C160" s="13"/>
      <c r="D160" s="13"/>
      <c r="E160" s="13"/>
      <c r="F160" s="13"/>
      <c r="G160" s="13"/>
      <c r="H160" s="13"/>
      <c r="I160" s="13"/>
      <c r="J160" s="13"/>
      <c r="K160" s="13"/>
      <c r="L160" s="13"/>
      <c r="M160" s="13"/>
      <c r="N160" s="13"/>
      <c r="O160" s="13"/>
      <c r="P160" s="13"/>
      <c r="Q160" s="13"/>
      <c r="R160" s="13"/>
      <c r="S160" s="13"/>
      <c r="T160" s="13"/>
    </row>
    <row r="161" spans="1:20" ht="16.5">
      <c r="A161" s="13"/>
      <c r="B161" s="13"/>
      <c r="C161" s="13"/>
      <c r="D161" s="13"/>
      <c r="E161" s="13"/>
      <c r="F161" s="13"/>
      <c r="G161" s="13"/>
      <c r="H161" s="13"/>
      <c r="I161" s="13"/>
      <c r="J161" s="13"/>
      <c r="K161" s="13"/>
      <c r="L161" s="13"/>
      <c r="M161" s="13"/>
      <c r="N161" s="13"/>
      <c r="O161" s="13"/>
      <c r="P161" s="13"/>
      <c r="Q161" s="13"/>
      <c r="R161" s="13"/>
      <c r="S161" s="13"/>
      <c r="T161" s="13"/>
    </row>
    <row r="162" spans="1:20" ht="16.5">
      <c r="A162" s="13"/>
      <c r="B162" s="13"/>
      <c r="C162" s="13"/>
      <c r="D162" s="13"/>
      <c r="E162" s="13"/>
      <c r="F162" s="13"/>
      <c r="G162" s="13"/>
      <c r="H162" s="13"/>
      <c r="I162" s="13"/>
      <c r="J162" s="13"/>
      <c r="K162" s="13"/>
      <c r="L162" s="13"/>
      <c r="M162" s="13"/>
      <c r="N162" s="13"/>
      <c r="O162" s="13"/>
      <c r="P162" s="13"/>
      <c r="Q162" s="13"/>
      <c r="R162" s="13"/>
      <c r="S162" s="13"/>
      <c r="T162" s="13"/>
    </row>
    <row r="163" spans="1:20" ht="16.5">
      <c r="A163" s="13"/>
      <c r="B163" s="13"/>
      <c r="C163" s="13"/>
      <c r="D163" s="13"/>
      <c r="E163" s="13"/>
      <c r="F163" s="13"/>
      <c r="G163" s="13"/>
      <c r="H163" s="13"/>
      <c r="I163" s="13"/>
      <c r="J163" s="13"/>
      <c r="K163" s="13"/>
      <c r="L163" s="13"/>
      <c r="M163" s="13"/>
      <c r="N163" s="13"/>
      <c r="O163" s="13"/>
      <c r="P163" s="13"/>
      <c r="Q163" s="13"/>
      <c r="R163" s="13"/>
      <c r="S163" s="13"/>
      <c r="T163" s="13"/>
    </row>
    <row r="164" spans="1:20" ht="16.5">
      <c r="A164" s="13"/>
      <c r="B164" s="13"/>
      <c r="C164" s="13"/>
      <c r="D164" s="13"/>
      <c r="E164" s="13"/>
      <c r="F164" s="13"/>
      <c r="G164" s="13"/>
      <c r="H164" s="13"/>
      <c r="I164" s="13"/>
      <c r="J164" s="13"/>
      <c r="K164" s="13"/>
      <c r="L164" s="13"/>
      <c r="M164" s="13"/>
      <c r="N164" s="13"/>
      <c r="O164" s="13"/>
      <c r="P164" s="13"/>
      <c r="Q164" s="13"/>
      <c r="R164" s="13"/>
      <c r="S164" s="13"/>
      <c r="T164" s="13"/>
    </row>
    <row r="165" spans="1:20" ht="16.5">
      <c r="A165" s="13"/>
      <c r="B165" s="13"/>
      <c r="C165" s="13"/>
      <c r="D165" s="13"/>
      <c r="E165" s="13"/>
      <c r="F165" s="13"/>
      <c r="G165" s="13"/>
      <c r="H165" s="13"/>
      <c r="I165" s="13"/>
      <c r="J165" s="13"/>
      <c r="K165" s="13"/>
      <c r="L165" s="13"/>
      <c r="M165" s="13"/>
      <c r="N165" s="13"/>
      <c r="O165" s="13"/>
      <c r="P165" s="13"/>
      <c r="Q165" s="13"/>
      <c r="R165" s="13"/>
      <c r="S165" s="13"/>
      <c r="T165" s="13"/>
    </row>
    <row r="166" spans="1:20" ht="16.5">
      <c r="A166" s="13"/>
      <c r="B166" s="13"/>
      <c r="C166" s="13"/>
      <c r="D166" s="13"/>
      <c r="E166" s="13"/>
      <c r="F166" s="13"/>
      <c r="G166" s="13"/>
      <c r="H166" s="13"/>
      <c r="I166" s="13"/>
      <c r="J166" s="13"/>
      <c r="K166" s="13"/>
      <c r="L166" s="13"/>
      <c r="M166" s="13"/>
      <c r="N166" s="13"/>
      <c r="O166" s="13"/>
      <c r="P166" s="13"/>
      <c r="Q166" s="13"/>
      <c r="R166" s="13"/>
      <c r="S166" s="13"/>
      <c r="T166" s="13"/>
    </row>
    <row r="167" spans="1:20" ht="16.5">
      <c r="A167" s="13"/>
      <c r="B167" s="13"/>
      <c r="C167" s="13"/>
      <c r="D167" s="13"/>
      <c r="E167" s="13"/>
      <c r="F167" s="13"/>
      <c r="G167" s="13"/>
      <c r="H167" s="13"/>
      <c r="I167" s="13"/>
      <c r="J167" s="13"/>
      <c r="K167" s="13"/>
      <c r="L167" s="13"/>
      <c r="M167" s="13"/>
      <c r="N167" s="13"/>
      <c r="O167" s="13"/>
      <c r="P167" s="13"/>
      <c r="Q167" s="13"/>
      <c r="R167" s="13"/>
      <c r="S167" s="13"/>
      <c r="T167" s="13"/>
    </row>
    <row r="168" spans="1:20" ht="16.5">
      <c r="A168" s="13"/>
      <c r="B168" s="13"/>
      <c r="C168" s="13"/>
      <c r="D168" s="13"/>
      <c r="E168" s="13"/>
      <c r="F168" s="13"/>
      <c r="G168" s="13"/>
      <c r="H168" s="13"/>
      <c r="I168" s="13"/>
      <c r="J168" s="13"/>
      <c r="K168" s="13"/>
      <c r="L168" s="13"/>
      <c r="M168" s="13"/>
      <c r="N168" s="13"/>
      <c r="O168" s="13"/>
      <c r="P168" s="13"/>
      <c r="Q168" s="13"/>
      <c r="R168" s="13"/>
      <c r="S168" s="13"/>
      <c r="T168" s="13"/>
    </row>
    <row r="169" spans="1:20" ht="16.5">
      <c r="A169" s="13"/>
      <c r="B169" s="13"/>
      <c r="C169" s="13"/>
      <c r="D169" s="13"/>
      <c r="E169" s="13"/>
      <c r="F169" s="13"/>
      <c r="G169" s="13"/>
      <c r="H169" s="13"/>
      <c r="I169" s="13"/>
      <c r="J169" s="13"/>
      <c r="K169" s="13"/>
      <c r="L169" s="13"/>
      <c r="M169" s="13"/>
      <c r="N169" s="13"/>
      <c r="O169" s="13"/>
      <c r="P169" s="13"/>
      <c r="Q169" s="13"/>
      <c r="R169" s="13"/>
      <c r="S169" s="13"/>
      <c r="T169" s="13"/>
    </row>
    <row r="170" spans="1:20" ht="16.5">
      <c r="A170" s="13"/>
      <c r="B170" s="13"/>
      <c r="C170" s="13"/>
      <c r="D170" s="13"/>
      <c r="E170" s="13"/>
      <c r="F170" s="13"/>
      <c r="G170" s="13"/>
      <c r="H170" s="13"/>
      <c r="I170" s="13"/>
      <c r="J170" s="13"/>
      <c r="K170" s="13"/>
      <c r="L170" s="13"/>
      <c r="M170" s="13"/>
      <c r="N170" s="13"/>
      <c r="O170" s="13"/>
      <c r="P170" s="13"/>
      <c r="Q170" s="13"/>
      <c r="R170" s="13"/>
      <c r="S170" s="13"/>
      <c r="T170" s="13"/>
    </row>
    <row r="171" spans="1:20" ht="16.5">
      <c r="A171" s="13"/>
      <c r="B171" s="13"/>
      <c r="C171" s="13"/>
      <c r="D171" s="13"/>
      <c r="E171" s="13"/>
      <c r="F171" s="13"/>
      <c r="G171" s="13"/>
      <c r="H171" s="13"/>
      <c r="I171" s="13"/>
      <c r="J171" s="13"/>
      <c r="K171" s="13"/>
      <c r="L171" s="13"/>
      <c r="M171" s="13"/>
      <c r="N171" s="13"/>
      <c r="O171" s="13"/>
      <c r="P171" s="13"/>
      <c r="Q171" s="13"/>
      <c r="R171" s="13"/>
      <c r="S171" s="13"/>
      <c r="T171" s="13"/>
    </row>
    <row r="172" spans="1:20" ht="16.5">
      <c r="A172" s="13"/>
      <c r="B172" s="13"/>
      <c r="C172" s="13"/>
      <c r="D172" s="13"/>
      <c r="E172" s="13"/>
      <c r="F172" s="13"/>
      <c r="G172" s="13"/>
      <c r="H172" s="13"/>
      <c r="I172" s="13"/>
      <c r="J172" s="13"/>
      <c r="K172" s="13"/>
      <c r="L172" s="13"/>
      <c r="M172" s="13"/>
      <c r="N172" s="13"/>
      <c r="O172" s="13"/>
      <c r="P172" s="13"/>
      <c r="Q172" s="13"/>
      <c r="R172" s="13"/>
      <c r="S172" s="13"/>
      <c r="T172" s="13"/>
    </row>
    <row r="173" spans="1:20" ht="16.5">
      <c r="A173" s="13"/>
      <c r="B173" s="13"/>
      <c r="C173" s="13"/>
      <c r="D173" s="13"/>
      <c r="E173" s="13"/>
      <c r="F173" s="13"/>
      <c r="G173" s="13"/>
      <c r="H173" s="13"/>
      <c r="I173" s="13"/>
      <c r="J173" s="13"/>
      <c r="K173" s="13"/>
      <c r="L173" s="13"/>
      <c r="M173" s="13"/>
      <c r="N173" s="13"/>
      <c r="O173" s="13"/>
      <c r="P173" s="13"/>
      <c r="Q173" s="13"/>
      <c r="R173" s="13"/>
      <c r="S173" s="13"/>
      <c r="T173" s="13"/>
    </row>
    <row r="174" spans="1:20" ht="16.5">
      <c r="A174" s="13"/>
      <c r="B174" s="13"/>
      <c r="C174" s="13"/>
      <c r="D174" s="13"/>
      <c r="E174" s="13"/>
      <c r="F174" s="13"/>
      <c r="G174" s="13"/>
      <c r="H174" s="13"/>
      <c r="I174" s="13"/>
      <c r="J174" s="13"/>
      <c r="K174" s="13"/>
      <c r="L174" s="13"/>
      <c r="M174" s="13"/>
      <c r="N174" s="13"/>
      <c r="O174" s="13"/>
      <c r="P174" s="13"/>
      <c r="Q174" s="13"/>
      <c r="R174" s="13"/>
      <c r="S174" s="13"/>
      <c r="T174" s="13"/>
    </row>
    <row r="175" spans="1:20" ht="16.5">
      <c r="A175" s="13"/>
      <c r="B175" s="13"/>
      <c r="C175" s="13"/>
      <c r="D175" s="13"/>
      <c r="E175" s="13"/>
      <c r="F175" s="13"/>
      <c r="G175" s="13"/>
      <c r="H175" s="13"/>
      <c r="I175" s="13"/>
      <c r="J175" s="13"/>
      <c r="K175" s="13"/>
      <c r="L175" s="13"/>
      <c r="M175" s="13"/>
      <c r="N175" s="13"/>
      <c r="O175" s="13"/>
      <c r="P175" s="13"/>
      <c r="Q175" s="13"/>
      <c r="R175" s="13"/>
      <c r="S175" s="13"/>
      <c r="T175" s="13"/>
    </row>
    <row r="176" spans="1:20" ht="16.5">
      <c r="A176" s="13"/>
      <c r="B176" s="13"/>
      <c r="C176" s="13"/>
      <c r="D176" s="13"/>
      <c r="E176" s="13"/>
      <c r="F176" s="13"/>
      <c r="G176" s="13"/>
      <c r="H176" s="13"/>
      <c r="I176" s="13"/>
      <c r="J176" s="13"/>
      <c r="K176" s="13"/>
      <c r="L176" s="13"/>
      <c r="M176" s="13"/>
      <c r="N176" s="13"/>
      <c r="O176" s="13"/>
      <c r="P176" s="13"/>
      <c r="Q176" s="13"/>
      <c r="R176" s="13"/>
      <c r="S176" s="13"/>
      <c r="T176" s="13"/>
    </row>
    <row r="177" spans="1:20" ht="16.5">
      <c r="A177" s="13"/>
      <c r="B177" s="13"/>
      <c r="C177" s="13"/>
      <c r="D177" s="13"/>
      <c r="E177" s="13"/>
      <c r="F177" s="13"/>
      <c r="G177" s="13"/>
      <c r="H177" s="13"/>
      <c r="I177" s="13"/>
      <c r="J177" s="13"/>
      <c r="K177" s="13"/>
      <c r="L177" s="13"/>
      <c r="M177" s="13"/>
      <c r="N177" s="13"/>
      <c r="O177" s="13"/>
      <c r="P177" s="13"/>
      <c r="Q177" s="13"/>
      <c r="R177" s="13"/>
      <c r="S177" s="13"/>
      <c r="T177" s="13"/>
    </row>
    <row r="178" spans="1:20" ht="16.5">
      <c r="A178" s="13"/>
      <c r="B178" s="13"/>
      <c r="C178" s="13"/>
      <c r="D178" s="13"/>
      <c r="E178" s="13"/>
      <c r="F178" s="13"/>
      <c r="G178" s="13"/>
      <c r="H178" s="13"/>
      <c r="I178" s="13"/>
      <c r="J178" s="13"/>
      <c r="K178" s="13"/>
      <c r="L178" s="13"/>
      <c r="M178" s="13"/>
      <c r="N178" s="13"/>
      <c r="O178" s="13"/>
      <c r="P178" s="13"/>
      <c r="Q178" s="13"/>
      <c r="R178" s="13"/>
      <c r="S178" s="13"/>
      <c r="T178" s="13"/>
    </row>
    <row r="179" spans="1:20" ht="16.5">
      <c r="A179" s="13"/>
      <c r="B179" s="13"/>
      <c r="C179" s="13"/>
      <c r="D179" s="13"/>
      <c r="E179" s="13"/>
      <c r="F179" s="13"/>
      <c r="G179" s="13"/>
      <c r="H179" s="13"/>
      <c r="I179" s="13"/>
      <c r="J179" s="13"/>
      <c r="K179" s="13"/>
      <c r="L179" s="13"/>
      <c r="M179" s="13"/>
      <c r="N179" s="13"/>
      <c r="O179" s="13"/>
      <c r="P179" s="13"/>
      <c r="Q179" s="13"/>
      <c r="R179" s="13"/>
      <c r="S179" s="13"/>
      <c r="T179" s="13"/>
    </row>
    <row r="180" spans="1:20" ht="16.5">
      <c r="A180" s="13"/>
      <c r="B180" s="13"/>
      <c r="C180" s="13"/>
      <c r="D180" s="13"/>
      <c r="E180" s="13"/>
      <c r="F180" s="13"/>
      <c r="G180" s="13"/>
      <c r="H180" s="13"/>
      <c r="I180" s="13"/>
      <c r="J180" s="13"/>
      <c r="K180" s="13"/>
      <c r="L180" s="13"/>
      <c r="M180" s="13"/>
      <c r="N180" s="13"/>
      <c r="O180" s="13"/>
      <c r="P180" s="13"/>
      <c r="Q180" s="13"/>
      <c r="R180" s="13"/>
      <c r="S180" s="13"/>
      <c r="T180" s="13"/>
    </row>
    <row r="181" spans="1:20" ht="16.5">
      <c r="A181" s="13"/>
      <c r="B181" s="13"/>
      <c r="C181" s="13"/>
      <c r="D181" s="13"/>
      <c r="E181" s="13"/>
      <c r="F181" s="13"/>
      <c r="G181" s="13"/>
      <c r="H181" s="13"/>
      <c r="I181" s="13"/>
      <c r="J181" s="13"/>
      <c r="K181" s="13"/>
      <c r="L181" s="13"/>
      <c r="M181" s="13"/>
      <c r="N181" s="13"/>
      <c r="O181" s="13"/>
      <c r="P181" s="13"/>
      <c r="Q181" s="13"/>
      <c r="R181" s="13"/>
      <c r="S181" s="13"/>
      <c r="T181" s="13"/>
    </row>
    <row r="182" spans="1:20" ht="16.5">
      <c r="A182" s="13"/>
      <c r="B182" s="13"/>
      <c r="C182" s="13"/>
      <c r="D182" s="13"/>
      <c r="E182" s="13"/>
      <c r="F182" s="13"/>
      <c r="G182" s="13"/>
      <c r="H182" s="13"/>
      <c r="I182" s="13"/>
      <c r="J182" s="13"/>
      <c r="K182" s="13"/>
      <c r="L182" s="13"/>
      <c r="M182" s="13"/>
      <c r="N182" s="13"/>
      <c r="O182" s="13"/>
      <c r="P182" s="13"/>
      <c r="Q182" s="13"/>
      <c r="R182" s="13"/>
      <c r="S182" s="13"/>
      <c r="T182" s="13"/>
    </row>
    <row r="183" spans="1:20" ht="16.5">
      <c r="A183" s="13"/>
      <c r="B183" s="13"/>
      <c r="C183" s="13"/>
      <c r="D183" s="13"/>
      <c r="E183" s="13"/>
      <c r="F183" s="13"/>
      <c r="G183" s="13"/>
      <c r="H183" s="13"/>
      <c r="I183" s="13"/>
      <c r="J183" s="13"/>
      <c r="K183" s="13"/>
      <c r="L183" s="13"/>
      <c r="M183" s="13"/>
      <c r="N183" s="13"/>
      <c r="O183" s="13"/>
      <c r="P183" s="13"/>
      <c r="Q183" s="13"/>
      <c r="R183" s="13"/>
      <c r="S183" s="13"/>
      <c r="T183" s="13"/>
    </row>
    <row r="184" spans="1:20" ht="16.5">
      <c r="A184" s="13"/>
      <c r="B184" s="13"/>
      <c r="C184" s="13"/>
      <c r="D184" s="13"/>
      <c r="E184" s="13"/>
      <c r="F184" s="13"/>
      <c r="G184" s="13"/>
      <c r="H184" s="13"/>
      <c r="I184" s="13"/>
      <c r="J184" s="13"/>
      <c r="K184" s="13"/>
      <c r="L184" s="13"/>
      <c r="M184" s="13"/>
      <c r="N184" s="13"/>
      <c r="O184" s="13"/>
      <c r="P184" s="13"/>
      <c r="Q184" s="13"/>
      <c r="R184" s="13"/>
      <c r="S184" s="13"/>
      <c r="T184" s="13"/>
    </row>
    <row r="185" spans="1:20" ht="16.5">
      <c r="A185" s="13"/>
      <c r="B185" s="13"/>
      <c r="C185" s="13"/>
      <c r="D185" s="13"/>
      <c r="E185" s="13"/>
      <c r="F185" s="13"/>
      <c r="G185" s="13"/>
      <c r="H185" s="13"/>
      <c r="I185" s="13"/>
      <c r="J185" s="13"/>
      <c r="K185" s="13"/>
      <c r="L185" s="13"/>
      <c r="M185" s="13"/>
      <c r="N185" s="13"/>
      <c r="O185" s="13"/>
      <c r="P185" s="13"/>
      <c r="Q185" s="13"/>
      <c r="R185" s="13"/>
      <c r="S185" s="13"/>
      <c r="T185" s="13"/>
    </row>
    <row r="186" spans="1:20" ht="16.5">
      <c r="A186" s="13"/>
      <c r="B186" s="13"/>
      <c r="C186" s="13"/>
      <c r="D186" s="13"/>
      <c r="E186" s="13"/>
      <c r="F186" s="13"/>
      <c r="G186" s="13"/>
      <c r="H186" s="13"/>
      <c r="I186" s="13"/>
      <c r="J186" s="13"/>
      <c r="K186" s="13"/>
      <c r="L186" s="13"/>
      <c r="M186" s="13"/>
      <c r="N186" s="13"/>
      <c r="O186" s="13"/>
      <c r="P186" s="13"/>
      <c r="Q186" s="13"/>
      <c r="R186" s="13"/>
      <c r="S186" s="13"/>
      <c r="T186" s="13"/>
    </row>
    <row r="187" spans="1:20" ht="16.5">
      <c r="A187" s="13"/>
      <c r="B187" s="13"/>
      <c r="C187" s="13"/>
      <c r="D187" s="13"/>
      <c r="E187" s="13"/>
      <c r="F187" s="13"/>
      <c r="G187" s="13"/>
      <c r="H187" s="13"/>
      <c r="I187" s="13"/>
      <c r="J187" s="13"/>
      <c r="K187" s="13"/>
      <c r="L187" s="13"/>
      <c r="M187" s="13"/>
      <c r="N187" s="13"/>
      <c r="O187" s="13"/>
      <c r="P187" s="13"/>
      <c r="Q187" s="13"/>
      <c r="R187" s="13"/>
      <c r="S187" s="13"/>
      <c r="T187" s="13"/>
    </row>
    <row r="188" spans="1:20" ht="16.5">
      <c r="A188" s="13"/>
      <c r="B188" s="13"/>
      <c r="C188" s="13"/>
      <c r="D188" s="13"/>
      <c r="E188" s="13"/>
      <c r="F188" s="13"/>
      <c r="G188" s="13"/>
      <c r="H188" s="13"/>
      <c r="I188" s="13"/>
      <c r="J188" s="13"/>
      <c r="K188" s="13"/>
      <c r="L188" s="13"/>
      <c r="M188" s="13"/>
      <c r="N188" s="13"/>
      <c r="O188" s="13"/>
      <c r="P188" s="13"/>
      <c r="Q188" s="13"/>
      <c r="R188" s="13"/>
      <c r="S188" s="13"/>
      <c r="T188" s="13"/>
    </row>
    <row r="189" spans="1:20" ht="16.5">
      <c r="A189" s="13"/>
      <c r="B189" s="13"/>
      <c r="C189" s="13"/>
      <c r="D189" s="13"/>
      <c r="E189" s="13"/>
      <c r="F189" s="13"/>
      <c r="G189" s="13"/>
      <c r="H189" s="13"/>
      <c r="I189" s="13"/>
      <c r="J189" s="13"/>
      <c r="K189" s="13"/>
      <c r="L189" s="13"/>
      <c r="M189" s="13"/>
      <c r="N189" s="13"/>
      <c r="O189" s="13"/>
      <c r="P189" s="13"/>
      <c r="Q189" s="13"/>
      <c r="R189" s="13"/>
      <c r="S189" s="13"/>
      <c r="T189" s="13"/>
    </row>
    <row r="190" spans="1:20" ht="16.5">
      <c r="A190" s="13"/>
      <c r="B190" s="13"/>
      <c r="C190" s="13"/>
      <c r="D190" s="13"/>
      <c r="E190" s="13"/>
      <c r="F190" s="13"/>
      <c r="G190" s="13"/>
      <c r="H190" s="13"/>
      <c r="I190" s="13"/>
      <c r="J190" s="13"/>
      <c r="K190" s="13"/>
      <c r="L190" s="13"/>
      <c r="M190" s="13"/>
      <c r="N190" s="13"/>
      <c r="O190" s="13"/>
      <c r="P190" s="13"/>
      <c r="Q190" s="13"/>
      <c r="R190" s="13"/>
      <c r="S190" s="13"/>
      <c r="T190" s="13"/>
    </row>
    <row r="191" spans="1:20" ht="16.5">
      <c r="A191" s="13"/>
      <c r="B191" s="13"/>
      <c r="C191" s="13"/>
      <c r="D191" s="13"/>
      <c r="E191" s="13"/>
      <c r="F191" s="13"/>
      <c r="G191" s="13"/>
      <c r="H191" s="13"/>
      <c r="I191" s="13"/>
      <c r="J191" s="13"/>
      <c r="K191" s="13"/>
      <c r="L191" s="13"/>
      <c r="M191" s="13"/>
      <c r="N191" s="13"/>
      <c r="O191" s="13"/>
      <c r="P191" s="13"/>
      <c r="Q191" s="13"/>
      <c r="R191" s="13"/>
      <c r="S191" s="13"/>
      <c r="T191" s="13"/>
    </row>
    <row r="192" spans="1:20" ht="16.5">
      <c r="A192" s="13"/>
      <c r="B192" s="13"/>
      <c r="C192" s="13"/>
      <c r="D192" s="13"/>
      <c r="E192" s="13"/>
      <c r="F192" s="13"/>
      <c r="G192" s="13"/>
      <c r="H192" s="13"/>
      <c r="I192" s="13"/>
      <c r="J192" s="13"/>
      <c r="K192" s="13"/>
      <c r="L192" s="13"/>
      <c r="M192" s="13"/>
      <c r="N192" s="13"/>
      <c r="O192" s="13"/>
      <c r="P192" s="13"/>
      <c r="Q192" s="13"/>
      <c r="R192" s="13"/>
      <c r="S192" s="13"/>
      <c r="T192" s="13"/>
    </row>
    <row r="193" spans="1:20" ht="16.5">
      <c r="A193" s="13"/>
      <c r="B193" s="13"/>
      <c r="C193" s="13"/>
      <c r="D193" s="13"/>
      <c r="E193" s="13"/>
      <c r="F193" s="13"/>
      <c r="G193" s="13"/>
      <c r="H193" s="13"/>
      <c r="I193" s="13"/>
      <c r="J193" s="13"/>
      <c r="K193" s="13"/>
      <c r="L193" s="13"/>
      <c r="M193" s="13"/>
      <c r="N193" s="13"/>
      <c r="O193" s="13"/>
      <c r="P193" s="13"/>
      <c r="Q193" s="13"/>
      <c r="R193" s="13"/>
      <c r="S193" s="13"/>
      <c r="T193" s="13"/>
    </row>
    <row r="194" spans="1:20" ht="16.5">
      <c r="A194" s="13"/>
      <c r="B194" s="13"/>
      <c r="C194" s="13"/>
      <c r="D194" s="13"/>
      <c r="E194" s="13"/>
      <c r="F194" s="13"/>
      <c r="G194" s="13"/>
      <c r="H194" s="13"/>
      <c r="I194" s="13"/>
      <c r="J194" s="13"/>
      <c r="K194" s="13"/>
      <c r="L194" s="13"/>
      <c r="M194" s="13"/>
      <c r="N194" s="13"/>
      <c r="O194" s="13"/>
      <c r="P194" s="13"/>
      <c r="Q194" s="13"/>
      <c r="R194" s="13"/>
      <c r="S194" s="13"/>
      <c r="T194" s="13"/>
    </row>
    <row r="195" spans="1:20" ht="16.5">
      <c r="A195" s="13"/>
      <c r="B195" s="13"/>
      <c r="C195" s="13"/>
      <c r="D195" s="13"/>
      <c r="E195" s="13"/>
      <c r="F195" s="13"/>
      <c r="G195" s="13"/>
      <c r="H195" s="13"/>
      <c r="I195" s="13"/>
      <c r="J195" s="13"/>
      <c r="K195" s="13"/>
      <c r="L195" s="13"/>
      <c r="M195" s="13"/>
      <c r="N195" s="13"/>
      <c r="O195" s="13"/>
      <c r="P195" s="13"/>
      <c r="Q195" s="13"/>
      <c r="R195" s="13"/>
      <c r="S195" s="13"/>
      <c r="T195" s="13"/>
    </row>
    <row r="196" spans="1:20" ht="16.5">
      <c r="A196" s="13"/>
      <c r="B196" s="13"/>
      <c r="C196" s="13"/>
      <c r="D196" s="13"/>
      <c r="E196" s="13"/>
      <c r="F196" s="13"/>
      <c r="G196" s="13"/>
      <c r="H196" s="13"/>
      <c r="I196" s="13"/>
      <c r="J196" s="13"/>
      <c r="K196" s="13"/>
      <c r="L196" s="13"/>
      <c r="M196" s="13"/>
      <c r="N196" s="13"/>
      <c r="O196" s="13"/>
      <c r="P196" s="13"/>
      <c r="Q196" s="13"/>
      <c r="R196" s="13"/>
      <c r="S196" s="13"/>
      <c r="T196" s="13"/>
    </row>
    <row r="197" spans="1:20" ht="16.5">
      <c r="A197" s="13"/>
      <c r="B197" s="13"/>
      <c r="C197" s="13"/>
      <c r="D197" s="13"/>
      <c r="E197" s="13"/>
      <c r="F197" s="13"/>
      <c r="G197" s="13"/>
      <c r="H197" s="13"/>
      <c r="I197" s="13"/>
      <c r="J197" s="13"/>
      <c r="K197" s="13"/>
      <c r="L197" s="13"/>
      <c r="M197" s="13"/>
      <c r="N197" s="13"/>
      <c r="O197" s="13"/>
      <c r="P197" s="13"/>
      <c r="Q197" s="13"/>
      <c r="R197" s="13"/>
      <c r="S197" s="13"/>
      <c r="T197" s="13"/>
    </row>
    <row r="198" spans="1:20" ht="16.5">
      <c r="A198" s="13"/>
      <c r="B198" s="13"/>
      <c r="C198" s="13"/>
      <c r="D198" s="13"/>
      <c r="E198" s="13"/>
      <c r="F198" s="13"/>
      <c r="G198" s="13"/>
      <c r="H198" s="13"/>
      <c r="I198" s="13"/>
      <c r="J198" s="13"/>
      <c r="K198" s="13"/>
      <c r="L198" s="13"/>
      <c r="M198" s="13"/>
      <c r="N198" s="13"/>
      <c r="O198" s="13"/>
      <c r="P198" s="13"/>
      <c r="Q198" s="13"/>
      <c r="R198" s="13"/>
      <c r="S198" s="13"/>
      <c r="T198" s="13"/>
    </row>
    <row r="199" spans="1:20" ht="16.5">
      <c r="A199" s="13"/>
      <c r="B199" s="13"/>
      <c r="C199" s="13"/>
      <c r="D199" s="13"/>
      <c r="E199" s="13"/>
      <c r="F199" s="13"/>
      <c r="G199" s="13"/>
      <c r="H199" s="13"/>
      <c r="I199" s="13"/>
      <c r="J199" s="13"/>
      <c r="K199" s="13"/>
      <c r="L199" s="13"/>
      <c r="M199" s="13"/>
      <c r="N199" s="13"/>
      <c r="O199" s="13"/>
      <c r="P199" s="13"/>
      <c r="Q199" s="13"/>
      <c r="R199" s="13"/>
      <c r="S199" s="13"/>
      <c r="T199" s="13"/>
    </row>
    <row r="200" spans="1:20" ht="16.5">
      <c r="A200" s="13"/>
      <c r="B200" s="13"/>
      <c r="C200" s="13"/>
      <c r="D200" s="13"/>
      <c r="E200" s="13"/>
      <c r="F200" s="13"/>
      <c r="G200" s="13"/>
      <c r="H200" s="13"/>
      <c r="I200" s="13"/>
      <c r="J200" s="13"/>
      <c r="K200" s="13"/>
      <c r="L200" s="13"/>
      <c r="M200" s="13"/>
      <c r="N200" s="13"/>
      <c r="O200" s="13"/>
      <c r="P200" s="13"/>
      <c r="Q200" s="13"/>
      <c r="R200" s="13"/>
      <c r="S200" s="13"/>
      <c r="T200" s="13"/>
    </row>
    <row r="201" spans="1:20" ht="16.5">
      <c r="A201" s="13"/>
      <c r="B201" s="13"/>
      <c r="C201" s="13"/>
      <c r="D201" s="13"/>
      <c r="E201" s="13"/>
      <c r="F201" s="13"/>
      <c r="G201" s="13"/>
      <c r="H201" s="13"/>
      <c r="I201" s="13"/>
      <c r="J201" s="13"/>
      <c r="K201" s="13"/>
      <c r="L201" s="13"/>
      <c r="M201" s="13"/>
      <c r="N201" s="13"/>
      <c r="O201" s="13"/>
      <c r="P201" s="13"/>
      <c r="Q201" s="13"/>
      <c r="R201" s="13"/>
      <c r="S201" s="13"/>
      <c r="T201" s="13"/>
    </row>
    <row r="202" spans="1:20" ht="16.5">
      <c r="A202" s="13"/>
      <c r="B202" s="13"/>
      <c r="C202" s="13"/>
      <c r="D202" s="13"/>
      <c r="E202" s="13"/>
      <c r="F202" s="13"/>
      <c r="G202" s="13"/>
      <c r="H202" s="13"/>
      <c r="I202" s="13"/>
      <c r="J202" s="13"/>
      <c r="K202" s="13"/>
      <c r="L202" s="13"/>
      <c r="M202" s="13"/>
      <c r="N202" s="13"/>
      <c r="O202" s="13"/>
      <c r="P202" s="13"/>
      <c r="Q202" s="13"/>
      <c r="R202" s="13"/>
      <c r="S202" s="13"/>
      <c r="T202" s="13"/>
    </row>
    <row r="203" spans="1:20" ht="16.5">
      <c r="A203" s="13"/>
      <c r="B203" s="13"/>
      <c r="C203" s="13"/>
      <c r="D203" s="13"/>
      <c r="E203" s="13"/>
      <c r="F203" s="13"/>
      <c r="G203" s="13"/>
      <c r="H203" s="13"/>
      <c r="I203" s="13"/>
      <c r="J203" s="13"/>
      <c r="K203" s="13"/>
      <c r="L203" s="13"/>
      <c r="M203" s="13"/>
      <c r="N203" s="13"/>
      <c r="O203" s="13"/>
      <c r="P203" s="13"/>
      <c r="Q203" s="13"/>
      <c r="R203" s="13"/>
      <c r="S203" s="13"/>
      <c r="T203" s="13"/>
    </row>
    <row r="204" spans="1:20" ht="16.5">
      <c r="A204" s="13"/>
      <c r="B204" s="13"/>
      <c r="C204" s="13"/>
      <c r="D204" s="13"/>
      <c r="E204" s="13"/>
      <c r="F204" s="13"/>
      <c r="G204" s="13"/>
      <c r="H204" s="13"/>
      <c r="I204" s="13"/>
      <c r="J204" s="13"/>
      <c r="K204" s="13"/>
      <c r="L204" s="13"/>
      <c r="M204" s="13"/>
      <c r="N204" s="13"/>
      <c r="O204" s="13"/>
      <c r="P204" s="13"/>
      <c r="Q204" s="13"/>
      <c r="R204" s="13"/>
      <c r="S204" s="13"/>
      <c r="T204" s="13"/>
    </row>
    <row r="205" spans="1:20" ht="16.5">
      <c r="A205" s="13"/>
      <c r="B205" s="13"/>
      <c r="C205" s="13"/>
      <c r="D205" s="13"/>
      <c r="E205" s="13"/>
      <c r="F205" s="13"/>
      <c r="G205" s="13"/>
      <c r="H205" s="13"/>
      <c r="I205" s="13"/>
      <c r="J205" s="13"/>
      <c r="K205" s="13"/>
      <c r="L205" s="13"/>
      <c r="M205" s="13"/>
      <c r="N205" s="13"/>
      <c r="O205" s="13"/>
      <c r="P205" s="13"/>
      <c r="Q205" s="13"/>
      <c r="R205" s="13"/>
      <c r="S205" s="13"/>
      <c r="T205" s="13"/>
    </row>
    <row r="206" spans="1:20" ht="16.5">
      <c r="A206" s="13"/>
      <c r="B206" s="13"/>
      <c r="C206" s="13"/>
      <c r="D206" s="13"/>
      <c r="E206" s="13"/>
      <c r="F206" s="13"/>
      <c r="G206" s="13"/>
      <c r="H206" s="13"/>
      <c r="I206" s="13"/>
      <c r="J206" s="13"/>
      <c r="K206" s="13"/>
      <c r="L206" s="13"/>
      <c r="M206" s="13"/>
      <c r="N206" s="13"/>
      <c r="O206" s="13"/>
      <c r="P206" s="13"/>
      <c r="Q206" s="13"/>
      <c r="R206" s="13"/>
      <c r="S206" s="13"/>
      <c r="T206" s="13"/>
    </row>
    <row r="207" spans="1:20" ht="16.5">
      <c r="A207" s="13"/>
      <c r="B207" s="13"/>
      <c r="C207" s="13"/>
      <c r="D207" s="13"/>
      <c r="E207" s="13"/>
      <c r="F207" s="13"/>
      <c r="G207" s="13"/>
      <c r="H207" s="13"/>
      <c r="I207" s="13"/>
      <c r="J207" s="13"/>
      <c r="K207" s="13"/>
      <c r="L207" s="13"/>
      <c r="M207" s="13"/>
      <c r="N207" s="13"/>
      <c r="O207" s="13"/>
      <c r="P207" s="13"/>
      <c r="Q207" s="13"/>
      <c r="R207" s="13"/>
      <c r="S207" s="13"/>
      <c r="T207" s="13"/>
    </row>
    <row r="208" spans="1:20" ht="16.5">
      <c r="A208" s="13"/>
      <c r="B208" s="13"/>
      <c r="C208" s="13"/>
      <c r="D208" s="13"/>
      <c r="E208" s="13"/>
      <c r="F208" s="13"/>
      <c r="G208" s="13"/>
      <c r="H208" s="13"/>
      <c r="I208" s="13"/>
      <c r="J208" s="13"/>
      <c r="K208" s="13"/>
      <c r="L208" s="13"/>
      <c r="M208" s="13"/>
      <c r="N208" s="13"/>
      <c r="O208" s="13"/>
      <c r="P208" s="13"/>
      <c r="Q208" s="13"/>
      <c r="R208" s="13"/>
      <c r="S208" s="13"/>
      <c r="T208" s="13"/>
    </row>
    <row r="209" spans="1:20" ht="16.5">
      <c r="A209" s="13"/>
      <c r="B209" s="13"/>
      <c r="C209" s="13"/>
      <c r="D209" s="13"/>
      <c r="E209" s="13"/>
      <c r="F209" s="13"/>
      <c r="G209" s="13"/>
      <c r="H209" s="13"/>
      <c r="I209" s="13"/>
      <c r="J209" s="13"/>
      <c r="K209" s="13"/>
      <c r="L209" s="13"/>
      <c r="M209" s="13"/>
      <c r="N209" s="13"/>
      <c r="O209" s="13"/>
      <c r="P209" s="13"/>
      <c r="Q209" s="13"/>
      <c r="R209" s="13"/>
      <c r="S209" s="13"/>
      <c r="T209" s="13"/>
    </row>
    <row r="210" spans="1:20" ht="16.5">
      <c r="A210" s="13"/>
      <c r="B210" s="13"/>
      <c r="C210" s="13"/>
      <c r="D210" s="13"/>
      <c r="E210" s="13"/>
      <c r="F210" s="13"/>
      <c r="G210" s="13"/>
      <c r="H210" s="13"/>
      <c r="I210" s="13"/>
      <c r="J210" s="13"/>
      <c r="K210" s="13"/>
      <c r="L210" s="13"/>
      <c r="M210" s="13"/>
      <c r="N210" s="13"/>
      <c r="O210" s="13"/>
      <c r="P210" s="13"/>
      <c r="Q210" s="13"/>
      <c r="R210" s="13"/>
      <c r="S210" s="13"/>
      <c r="T210" s="13"/>
    </row>
    <row r="211" spans="1:20" ht="16.5">
      <c r="A211" s="13"/>
      <c r="B211" s="13"/>
      <c r="C211" s="13"/>
      <c r="D211" s="13"/>
      <c r="E211" s="13"/>
      <c r="F211" s="13"/>
      <c r="G211" s="13"/>
      <c r="H211" s="13"/>
      <c r="I211" s="13"/>
      <c r="J211" s="13"/>
      <c r="K211" s="13"/>
      <c r="L211" s="13"/>
      <c r="M211" s="13"/>
      <c r="N211" s="13"/>
      <c r="O211" s="13"/>
      <c r="P211" s="13"/>
      <c r="Q211" s="13"/>
      <c r="R211" s="13"/>
      <c r="S211" s="13"/>
      <c r="T211" s="13"/>
    </row>
    <row r="212" spans="1:20" ht="16.5">
      <c r="A212" s="13"/>
      <c r="B212" s="13"/>
      <c r="C212" s="13"/>
      <c r="D212" s="13"/>
      <c r="E212" s="13"/>
      <c r="F212" s="13"/>
      <c r="G212" s="13"/>
      <c r="H212" s="13"/>
      <c r="I212" s="13"/>
      <c r="J212" s="13"/>
      <c r="K212" s="13"/>
      <c r="L212" s="13"/>
      <c r="M212" s="13"/>
      <c r="N212" s="13"/>
      <c r="O212" s="13"/>
      <c r="P212" s="13"/>
      <c r="Q212" s="13"/>
      <c r="R212" s="13"/>
      <c r="S212" s="13"/>
      <c r="T212" s="13"/>
    </row>
    <row r="213" spans="1:20" ht="16.5">
      <c r="A213" s="13"/>
      <c r="B213" s="13"/>
      <c r="C213" s="13"/>
      <c r="D213" s="13"/>
      <c r="E213" s="13"/>
      <c r="F213" s="13"/>
      <c r="G213" s="13"/>
      <c r="H213" s="13"/>
      <c r="I213" s="13"/>
      <c r="J213" s="13"/>
      <c r="K213" s="13"/>
      <c r="L213" s="13"/>
      <c r="M213" s="13"/>
      <c r="N213" s="13"/>
      <c r="O213" s="13"/>
      <c r="P213" s="13"/>
      <c r="Q213" s="13"/>
      <c r="R213" s="13"/>
      <c r="S213" s="13"/>
      <c r="T213" s="13"/>
    </row>
    <row r="214" spans="1:20" ht="16.5">
      <c r="A214" s="13"/>
      <c r="B214" s="13"/>
      <c r="C214" s="13"/>
      <c r="D214" s="13"/>
      <c r="E214" s="13"/>
      <c r="F214" s="13"/>
      <c r="G214" s="13"/>
      <c r="H214" s="13"/>
      <c r="I214" s="13"/>
      <c r="J214" s="13"/>
      <c r="K214" s="13"/>
      <c r="L214" s="13"/>
      <c r="M214" s="13"/>
      <c r="N214" s="13"/>
      <c r="O214" s="13"/>
      <c r="P214" s="13"/>
      <c r="Q214" s="13"/>
      <c r="R214" s="13"/>
      <c r="S214" s="13"/>
      <c r="T214" s="13"/>
    </row>
    <row r="215" spans="1:20" ht="16.5">
      <c r="A215" s="13"/>
      <c r="B215" s="13"/>
      <c r="C215" s="13"/>
      <c r="D215" s="13"/>
      <c r="E215" s="13"/>
      <c r="F215" s="13"/>
      <c r="G215" s="13"/>
      <c r="H215" s="13"/>
      <c r="I215" s="13"/>
      <c r="J215" s="13"/>
      <c r="K215" s="13"/>
      <c r="L215" s="13"/>
      <c r="M215" s="13"/>
      <c r="N215" s="13"/>
      <c r="O215" s="13"/>
      <c r="P215" s="13"/>
      <c r="Q215" s="13"/>
      <c r="R215" s="13"/>
      <c r="S215" s="13"/>
      <c r="T215" s="13"/>
    </row>
  </sheetData>
  <sheetProtection/>
  <mergeCells count="10">
    <mergeCell ref="U3:AI3"/>
    <mergeCell ref="AJ3:AX3"/>
    <mergeCell ref="H3:T3"/>
    <mergeCell ref="A3:A4"/>
    <mergeCell ref="C3:C4"/>
    <mergeCell ref="D3:D4"/>
    <mergeCell ref="E3:E4"/>
    <mergeCell ref="G3:G4"/>
    <mergeCell ref="B3:B4"/>
    <mergeCell ref="F3:F4"/>
  </mergeCells>
  <printOptions/>
  <pageMargins left="0.7" right="0.7" top="0.75" bottom="0.75" header="0.3" footer="0.3"/>
  <pageSetup orientation="portrait" r:id="rId1"/>
  <ignoredErrors>
    <ignoredError sqref="F5 F10 F15 F20:F6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Bae Ki-Kang</dc:creator>
  <cp:keywords/>
  <dc:description/>
  <cp:lastModifiedBy>Kikang</cp:lastModifiedBy>
  <cp:lastPrinted>2010-04-08T02:53:48Z</cp:lastPrinted>
  <dcterms:created xsi:type="dcterms:W3CDTF">2009-11-28T19:56:39Z</dcterms:created>
  <dcterms:modified xsi:type="dcterms:W3CDTF">2011-10-16T21:06:40Z</dcterms:modified>
  <cp:category/>
  <cp:version/>
  <cp:contentType/>
  <cp:contentStatus/>
</cp:coreProperties>
</file>