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6.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8.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12.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13.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drawings/drawing14.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15.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drawings/drawing16.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drawings/drawing17.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drawings/drawing18.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drawings/drawing19.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amric\Documents\College Years!\SUNY ESF\MELNHE\Nutrient Uptake\"/>
    </mc:Choice>
  </mc:AlternateContent>
  <xr:revisionPtr revIDLastSave="0" documentId="10_ncr:100000_{CF27EA58-6776-4C55-ADC9-27CD85CCC906}" xr6:coauthVersionLast="31" xr6:coauthVersionMax="31" xr10:uidLastSave="{00000000-0000-0000-0000-000000000000}"/>
  <bookViews>
    <workbookView xWindow="96" yWindow="60" windowWidth="22932" windowHeight="9504" tabRatio="898" firstSheet="1" activeTab="2" xr2:uid="{00000000-000D-0000-FFFF-FFFF00000000}"/>
  </bookViews>
  <sheets>
    <sheet name="Metadata" sheetId="1" r:id="rId1"/>
    <sheet name="ICP Raw Data" sheetId="2" r:id="rId2"/>
    <sheet name="All Graphs" sheetId="19" r:id="rId3"/>
    <sheet name="Sas Results" sheetId="21" r:id="rId4"/>
    <sheet name="Al" sheetId="11" r:id="rId5"/>
    <sheet name="Ca" sheetId="12" r:id="rId6"/>
    <sheet name="K" sheetId="13" r:id="rId7"/>
    <sheet name="Mg" sheetId="14" r:id="rId8"/>
    <sheet name="NH4" sheetId="15" r:id="rId9"/>
    <sheet name="NO3" sheetId="16" r:id="rId10"/>
    <sheet name="P" sheetId="17" r:id="rId11"/>
    <sheet name="S" sheetId="18" r:id="rId12"/>
    <sheet name="Sigmaplot results (JB)" sheetId="22" r:id="rId13"/>
    <sheet name="stock controls (JB)" sheetId="23" r:id="rId14"/>
    <sheet name="1x depletion (JB)" sheetId="24" r:id="rId15"/>
    <sheet name="1x rate (JB)" sheetId="25" r:id="rId16"/>
    <sheet name="5x depletion (JB)" sheetId="26" r:id="rId17"/>
    <sheet name="5x rate (JB)" sheetId="27" r:id="rId18"/>
    <sheet name="10x depletion (JB)" sheetId="28" r:id="rId19"/>
    <sheet name="10x rate (JB)" sheetId="29" r:id="rId20"/>
    <sheet name="comparative depletion (JB)" sheetId="30" r:id="rId21"/>
    <sheet name="comparative rate (JB)" sheetId="31" r:id="rId22"/>
  </sheets>
  <externalReferences>
    <externalReference r:id="rId23"/>
  </externalReferences>
  <definedNames>
    <definedName name="_xlnm._FilterDatabase" localSheetId="1" hidden="1">'ICP Raw Data'!$G$1:$G$769</definedName>
  </definedNames>
  <calcPr calcId="179017"/>
</workbook>
</file>

<file path=xl/calcChain.xml><?xml version="1.0" encoding="utf-8"?>
<calcChain xmlns="http://schemas.openxmlformats.org/spreadsheetml/2006/main">
  <c r="U28" i="29" l="1"/>
  <c r="T28" i="29"/>
  <c r="R28" i="29"/>
  <c r="Q28" i="29"/>
  <c r="O28" i="29"/>
  <c r="N28" i="29"/>
  <c r="L28" i="29"/>
  <c r="K28" i="29"/>
  <c r="I28" i="29"/>
  <c r="H28" i="29"/>
  <c r="F28" i="29"/>
  <c r="E28" i="29"/>
  <c r="U27" i="29"/>
  <c r="T27" i="29"/>
  <c r="R27" i="29"/>
  <c r="Q27" i="29"/>
  <c r="O27" i="29"/>
  <c r="N27" i="29"/>
  <c r="L27" i="29"/>
  <c r="K27" i="29"/>
  <c r="I27" i="29"/>
  <c r="H27" i="29"/>
  <c r="F27" i="29"/>
  <c r="E27" i="29"/>
  <c r="U26" i="29"/>
  <c r="T26" i="29"/>
  <c r="R26" i="29"/>
  <c r="Q26" i="29"/>
  <c r="O26" i="29"/>
  <c r="N26" i="29"/>
  <c r="L26" i="29"/>
  <c r="K26" i="29"/>
  <c r="I26" i="29"/>
  <c r="H26" i="29"/>
  <c r="F26" i="29"/>
  <c r="E26" i="29"/>
  <c r="U25" i="29"/>
  <c r="T25" i="29"/>
  <c r="R25" i="29"/>
  <c r="Q25" i="29"/>
  <c r="O25" i="29"/>
  <c r="N25" i="29"/>
  <c r="L25" i="29"/>
  <c r="K25" i="29"/>
  <c r="I25" i="29"/>
  <c r="H25" i="29"/>
  <c r="F25" i="29"/>
  <c r="E25" i="29"/>
  <c r="T23" i="28"/>
  <c r="S23" i="28"/>
  <c r="Q23" i="28"/>
  <c r="P23" i="28"/>
  <c r="N23" i="28"/>
  <c r="M23" i="28"/>
  <c r="K23" i="28"/>
  <c r="J23" i="28"/>
  <c r="H23" i="28"/>
  <c r="G23" i="28"/>
  <c r="E23" i="28"/>
  <c r="D23" i="28"/>
  <c r="T22" i="28"/>
  <c r="S22" i="28"/>
  <c r="Q22" i="28"/>
  <c r="P22" i="28"/>
  <c r="N22" i="28"/>
  <c r="M22" i="28"/>
  <c r="K22" i="28"/>
  <c r="J22" i="28"/>
  <c r="H22" i="28"/>
  <c r="G22" i="28"/>
  <c r="E22" i="28"/>
  <c r="D22" i="28"/>
  <c r="T21" i="28"/>
  <c r="S21" i="28"/>
  <c r="Q21" i="28"/>
  <c r="P21" i="28"/>
  <c r="N21" i="28"/>
  <c r="M21" i="28"/>
  <c r="K21" i="28"/>
  <c r="J21" i="28"/>
  <c r="H21" i="28"/>
  <c r="G21" i="28"/>
  <c r="E21" i="28"/>
  <c r="D21" i="28"/>
  <c r="T20" i="28"/>
  <c r="S20" i="28"/>
  <c r="Q20" i="28"/>
  <c r="P20" i="28"/>
  <c r="N20" i="28"/>
  <c r="M20" i="28"/>
  <c r="K20" i="28"/>
  <c r="J20" i="28"/>
  <c r="H20" i="28"/>
  <c r="G20" i="28"/>
  <c r="E20" i="28"/>
  <c r="D20" i="28"/>
  <c r="T28" i="27"/>
  <c r="S28" i="27"/>
  <c r="Q28" i="27"/>
  <c r="P28" i="27"/>
  <c r="N28" i="27"/>
  <c r="M28" i="27"/>
  <c r="K28" i="27"/>
  <c r="J28" i="27"/>
  <c r="H28" i="27"/>
  <c r="G28" i="27"/>
  <c r="E28" i="27"/>
  <c r="D28" i="27"/>
  <c r="T27" i="27"/>
  <c r="S27" i="27"/>
  <c r="Q27" i="27"/>
  <c r="P27" i="27"/>
  <c r="N27" i="27"/>
  <c r="M27" i="27"/>
  <c r="K27" i="27"/>
  <c r="J27" i="27"/>
  <c r="H27" i="27"/>
  <c r="G27" i="27"/>
  <c r="E27" i="27"/>
  <c r="D27" i="27"/>
  <c r="T26" i="27"/>
  <c r="S26" i="27"/>
  <c r="Q26" i="27"/>
  <c r="P26" i="27"/>
  <c r="N26" i="27"/>
  <c r="M26" i="27"/>
  <c r="K26" i="27"/>
  <c r="J26" i="27"/>
  <c r="H26" i="27"/>
  <c r="G26" i="27"/>
  <c r="E26" i="27"/>
  <c r="D26" i="27"/>
  <c r="T25" i="27"/>
  <c r="S25" i="27"/>
  <c r="Q25" i="27"/>
  <c r="P25" i="27"/>
  <c r="N25" i="27"/>
  <c r="M25" i="27"/>
  <c r="K25" i="27"/>
  <c r="J25" i="27"/>
  <c r="H25" i="27"/>
  <c r="G25" i="27"/>
  <c r="E25" i="27"/>
  <c r="D25" i="27"/>
  <c r="T24" i="26"/>
  <c r="S24" i="26"/>
  <c r="Q24" i="26"/>
  <c r="P24" i="26"/>
  <c r="N24" i="26"/>
  <c r="M24" i="26"/>
  <c r="K24" i="26"/>
  <c r="J24" i="26"/>
  <c r="H24" i="26"/>
  <c r="G24" i="26"/>
  <c r="E24" i="26"/>
  <c r="D24" i="26"/>
  <c r="T23" i="26"/>
  <c r="S23" i="26"/>
  <c r="Q23" i="26"/>
  <c r="P23" i="26"/>
  <c r="N23" i="26"/>
  <c r="M23" i="26"/>
  <c r="K23" i="26"/>
  <c r="J23" i="26"/>
  <c r="H23" i="26"/>
  <c r="G23" i="26"/>
  <c r="E23" i="26"/>
  <c r="D23" i="26"/>
  <c r="T22" i="26"/>
  <c r="S22" i="26"/>
  <c r="Q22" i="26"/>
  <c r="P22" i="26"/>
  <c r="N22" i="26"/>
  <c r="M22" i="26"/>
  <c r="K22" i="26"/>
  <c r="J22" i="26"/>
  <c r="H22" i="26"/>
  <c r="G22" i="26"/>
  <c r="E22" i="26"/>
  <c r="D22" i="26"/>
  <c r="T21" i="26"/>
  <c r="S21" i="26"/>
  <c r="Q21" i="26"/>
  <c r="P21" i="26"/>
  <c r="N21" i="26"/>
  <c r="M21" i="26"/>
  <c r="K21" i="26"/>
  <c r="J21" i="26"/>
  <c r="H21" i="26"/>
  <c r="G21" i="26"/>
  <c r="E21" i="26"/>
  <c r="D21" i="26"/>
  <c r="U27" i="25"/>
  <c r="T27" i="25"/>
  <c r="R27" i="25"/>
  <c r="Q27" i="25"/>
  <c r="O27" i="25"/>
  <c r="N27" i="25"/>
  <c r="L27" i="25"/>
  <c r="K27" i="25"/>
  <c r="I27" i="25"/>
  <c r="H27" i="25"/>
  <c r="F27" i="25"/>
  <c r="E27" i="25"/>
  <c r="U26" i="25"/>
  <c r="T26" i="25"/>
  <c r="R26" i="25"/>
  <c r="Q26" i="25"/>
  <c r="O26" i="25"/>
  <c r="N26" i="25"/>
  <c r="L26" i="25"/>
  <c r="K26" i="25"/>
  <c r="I26" i="25"/>
  <c r="H26" i="25"/>
  <c r="F26" i="25"/>
  <c r="E26" i="25"/>
  <c r="U25" i="25"/>
  <c r="T25" i="25"/>
  <c r="R25" i="25"/>
  <c r="Q25" i="25"/>
  <c r="O25" i="25"/>
  <c r="N25" i="25"/>
  <c r="L25" i="25"/>
  <c r="K25" i="25"/>
  <c r="I25" i="25"/>
  <c r="H25" i="25"/>
  <c r="F25" i="25"/>
  <c r="E25" i="25"/>
  <c r="U24" i="25"/>
  <c r="T24" i="25"/>
  <c r="R24" i="25"/>
  <c r="Q24" i="25"/>
  <c r="O24" i="25"/>
  <c r="N24" i="25"/>
  <c r="L24" i="25"/>
  <c r="K24" i="25"/>
  <c r="I24" i="25"/>
  <c r="H24" i="25"/>
  <c r="F24" i="25"/>
  <c r="E24" i="25"/>
  <c r="T26" i="24"/>
  <c r="S26" i="24"/>
  <c r="Q26" i="24"/>
  <c r="P26" i="24"/>
  <c r="N26" i="24"/>
  <c r="M26" i="24"/>
  <c r="K26" i="24"/>
  <c r="J26" i="24"/>
  <c r="H26" i="24"/>
  <c r="G26" i="24"/>
  <c r="E26" i="24"/>
  <c r="D26" i="24"/>
  <c r="T25" i="24"/>
  <c r="S25" i="24"/>
  <c r="Q25" i="24"/>
  <c r="P25" i="24"/>
  <c r="N25" i="24"/>
  <c r="M25" i="24"/>
  <c r="K25" i="24"/>
  <c r="J25" i="24"/>
  <c r="H25" i="24"/>
  <c r="G25" i="24"/>
  <c r="E25" i="24"/>
  <c r="D25" i="24"/>
  <c r="T24" i="24"/>
  <c r="S24" i="24"/>
  <c r="Q24" i="24"/>
  <c r="P24" i="24"/>
  <c r="N24" i="24"/>
  <c r="M24" i="24"/>
  <c r="K24" i="24"/>
  <c r="J24" i="24"/>
  <c r="H24" i="24"/>
  <c r="G24" i="24"/>
  <c r="E24" i="24"/>
  <c r="D24" i="24"/>
  <c r="T23" i="24"/>
  <c r="S23" i="24"/>
  <c r="Q23" i="24"/>
  <c r="P23" i="24"/>
  <c r="N23" i="24"/>
  <c r="M23" i="24"/>
  <c r="K23" i="24"/>
  <c r="J23" i="24"/>
  <c r="H23" i="24"/>
  <c r="G23" i="24"/>
  <c r="E23" i="24"/>
  <c r="D23" i="24"/>
  <c r="J25" i="23"/>
  <c r="J24" i="23"/>
  <c r="J23" i="23"/>
  <c r="J20" i="23"/>
  <c r="J19" i="23"/>
  <c r="J18" i="23"/>
  <c r="J17" i="23"/>
  <c r="J14" i="23"/>
  <c r="J13" i="23"/>
  <c r="J12" i="23"/>
  <c r="J11" i="23"/>
  <c r="J8" i="23"/>
  <c r="J7" i="23"/>
  <c r="J6" i="23"/>
  <c r="J5" i="23"/>
  <c r="J2" i="23"/>
  <c r="M756" i="2" l="1"/>
  <c r="O756" i="2" s="1"/>
  <c r="P756" i="2" s="1"/>
  <c r="M748" i="2"/>
  <c r="M740" i="2"/>
  <c r="M732" i="2"/>
  <c r="O732" i="2" s="1"/>
  <c r="P732" i="2" s="1"/>
  <c r="M724" i="2"/>
  <c r="O724" i="2" s="1"/>
  <c r="P724" i="2" s="1"/>
  <c r="M716" i="2"/>
  <c r="M708" i="2"/>
  <c r="M700" i="2"/>
  <c r="O700" i="2" s="1"/>
  <c r="P700" i="2" s="1"/>
  <c r="M692" i="2"/>
  <c r="M684" i="2"/>
  <c r="O684" i="2" s="1"/>
  <c r="P684" i="2" s="1"/>
  <c r="M676" i="2"/>
  <c r="M668" i="2"/>
  <c r="M660" i="2"/>
  <c r="O660" i="2" s="1"/>
  <c r="P660" i="2" s="1"/>
  <c r="M652" i="2"/>
  <c r="O652" i="2" s="1"/>
  <c r="P652" i="2" s="1"/>
  <c r="M644" i="2"/>
  <c r="M636" i="2"/>
  <c r="M628" i="2"/>
  <c r="O628" i="2" s="1"/>
  <c r="P628" i="2" s="1"/>
  <c r="M620" i="2"/>
  <c r="M612" i="2"/>
  <c r="O612" i="2" s="1"/>
  <c r="P612" i="2" s="1"/>
  <c r="M604" i="2"/>
  <c r="O604" i="2" s="1"/>
  <c r="P604" i="2" s="1"/>
  <c r="M596" i="2"/>
  <c r="M588" i="2"/>
  <c r="M580" i="2"/>
  <c r="M572" i="2"/>
  <c r="O572" i="2" s="1"/>
  <c r="P572" i="2" s="1"/>
  <c r="M564" i="2"/>
  <c r="O564" i="2" s="1"/>
  <c r="P564" i="2" s="1"/>
  <c r="M556" i="2"/>
  <c r="M548" i="2"/>
  <c r="O548" i="2" s="1"/>
  <c r="P548" i="2" s="1"/>
  <c r="M540" i="2"/>
  <c r="O540" i="2" s="1"/>
  <c r="P540" i="2" s="1"/>
  <c r="M532" i="2"/>
  <c r="O532" i="2" s="1"/>
  <c r="P532" i="2" s="1"/>
  <c r="M524" i="2"/>
  <c r="M516" i="2"/>
  <c r="M508" i="2"/>
  <c r="O508" i="2" s="1"/>
  <c r="P508" i="2" s="1"/>
  <c r="M500" i="2"/>
  <c r="O500" i="2" s="1"/>
  <c r="P500" i="2" s="1"/>
  <c r="M492" i="2"/>
  <c r="M484" i="2"/>
  <c r="M476" i="2"/>
  <c r="O476" i="2" s="1"/>
  <c r="P476" i="2" s="1"/>
  <c r="M468" i="2"/>
  <c r="O468" i="2" s="1"/>
  <c r="P468" i="2" s="1"/>
  <c r="M460" i="2"/>
  <c r="M444" i="2"/>
  <c r="M436" i="2"/>
  <c r="O436" i="2" s="1"/>
  <c r="P436" i="2" s="1"/>
  <c r="M428" i="2"/>
  <c r="O428" i="2" s="1"/>
  <c r="P428" i="2" s="1"/>
  <c r="M420" i="2"/>
  <c r="M412" i="2"/>
  <c r="O412" i="2" s="1"/>
  <c r="P412" i="2" s="1"/>
  <c r="M404" i="2"/>
  <c r="M396" i="2"/>
  <c r="O396" i="2" s="1"/>
  <c r="P396" i="2" s="1"/>
  <c r="M388" i="2"/>
  <c r="M380" i="2"/>
  <c r="M372" i="2"/>
  <c r="O372" i="2" s="1"/>
  <c r="P372" i="2" s="1"/>
  <c r="M364" i="2"/>
  <c r="O364" i="2" s="1"/>
  <c r="P364" i="2" s="1"/>
  <c r="M356" i="2"/>
  <c r="M348" i="2"/>
  <c r="M340" i="2"/>
  <c r="O340" i="2" s="1"/>
  <c r="P340" i="2" s="1"/>
  <c r="M332" i="2"/>
  <c r="O332" i="2" s="1"/>
  <c r="P332" i="2" s="1"/>
  <c r="M324" i="2"/>
  <c r="M316" i="2"/>
  <c r="M308" i="2"/>
  <c r="O308" i="2" s="1"/>
  <c r="P308" i="2" s="1"/>
  <c r="M300" i="2"/>
  <c r="O300" i="2" s="1"/>
  <c r="P300" i="2" s="1"/>
  <c r="M292" i="2"/>
  <c r="O292" i="2" s="1"/>
  <c r="P292" i="2" s="1"/>
  <c r="M284" i="2"/>
  <c r="M276" i="2"/>
  <c r="O276" i="2" s="1"/>
  <c r="P276" i="2" s="1"/>
  <c r="M268" i="2"/>
  <c r="O268" i="2" s="1"/>
  <c r="P268" i="2" s="1"/>
  <c r="M260" i="2"/>
  <c r="M252" i="2"/>
  <c r="M244" i="2"/>
  <c r="O244" i="2" s="1"/>
  <c r="P244" i="2" s="1"/>
  <c r="M236" i="2"/>
  <c r="M228" i="2"/>
  <c r="O228" i="2" s="1"/>
  <c r="P228" i="2" s="1"/>
  <c r="M220" i="2"/>
  <c r="M212" i="2"/>
  <c r="O212" i="2" s="1"/>
  <c r="P212" i="2" s="1"/>
  <c r="M204" i="2"/>
  <c r="O204" i="2" s="1"/>
  <c r="P204" i="2" s="1"/>
  <c r="M196" i="2"/>
  <c r="M188" i="2"/>
  <c r="M180" i="2"/>
  <c r="O180" i="2" s="1"/>
  <c r="P180" i="2" s="1"/>
  <c r="M172" i="2"/>
  <c r="O172" i="2" s="1"/>
  <c r="P172" i="2" s="1"/>
  <c r="M164" i="2"/>
  <c r="M156" i="2"/>
  <c r="M148" i="2"/>
  <c r="O148" i="2" s="1"/>
  <c r="P148" i="2" s="1"/>
  <c r="M140" i="2"/>
  <c r="M132" i="2"/>
  <c r="M124" i="2"/>
  <c r="M116" i="2"/>
  <c r="O116" i="2" s="1"/>
  <c r="P116" i="2" s="1"/>
  <c r="M108" i="2"/>
  <c r="O108" i="2" s="1"/>
  <c r="P108" i="2" s="1"/>
  <c r="M100" i="2"/>
  <c r="M92" i="2"/>
  <c r="O92" i="2" s="1"/>
  <c r="P92" i="2" s="1"/>
  <c r="M84" i="2"/>
  <c r="O84" i="2" s="1"/>
  <c r="P84" i="2" s="1"/>
  <c r="M76" i="2"/>
  <c r="M68" i="2"/>
  <c r="M60" i="2"/>
  <c r="O60" i="2" s="1"/>
  <c r="P60" i="2" s="1"/>
  <c r="M52" i="2"/>
  <c r="O52" i="2" s="1"/>
  <c r="P52" i="2" s="1"/>
  <c r="M44" i="2"/>
  <c r="O44" i="2" s="1"/>
  <c r="P44" i="2" s="1"/>
  <c r="M36" i="2"/>
  <c r="M28" i="2"/>
  <c r="N4" i="2" s="1"/>
  <c r="O4" i="2" s="1"/>
  <c r="P4" i="2" s="1"/>
  <c r="M20" i="2"/>
  <c r="O20" i="2" s="1"/>
  <c r="P20" i="2" s="1"/>
  <c r="M12" i="2"/>
  <c r="M4" i="2"/>
  <c r="M5" i="2"/>
  <c r="M6" i="2"/>
  <c r="M7" i="2"/>
  <c r="M10" i="2"/>
  <c r="O10" i="2" s="1"/>
  <c r="P10" i="2" s="1"/>
  <c r="M11" i="2"/>
  <c r="M13" i="2"/>
  <c r="O13" i="2" s="1"/>
  <c r="P13" i="2" s="1"/>
  <c r="M14" i="2"/>
  <c r="M15" i="2"/>
  <c r="O15" i="2" s="1"/>
  <c r="P15" i="2" s="1"/>
  <c r="M18" i="2"/>
  <c r="M19" i="2"/>
  <c r="O19" i="2" s="1"/>
  <c r="P19" i="2" s="1"/>
  <c r="M21" i="2"/>
  <c r="M22" i="2"/>
  <c r="M23" i="2"/>
  <c r="O23" i="2" s="1"/>
  <c r="P23" i="2" s="1"/>
  <c r="M26" i="2"/>
  <c r="M27" i="2"/>
  <c r="M29" i="2"/>
  <c r="M30" i="2"/>
  <c r="M31" i="2"/>
  <c r="M34" i="2"/>
  <c r="M35" i="2"/>
  <c r="M37" i="2"/>
  <c r="O37" i="2" s="1"/>
  <c r="P37" i="2" s="1"/>
  <c r="M38" i="2"/>
  <c r="O38" i="2" s="1"/>
  <c r="P38" i="2" s="1"/>
  <c r="M39" i="2"/>
  <c r="M42" i="2"/>
  <c r="M43" i="2"/>
  <c r="M45" i="2"/>
  <c r="O45" i="2" s="1"/>
  <c r="P45" i="2" s="1"/>
  <c r="M46" i="2"/>
  <c r="M47" i="2"/>
  <c r="O47" i="2" s="1"/>
  <c r="P47" i="2" s="1"/>
  <c r="M50" i="2"/>
  <c r="M51" i="2"/>
  <c r="O51" i="2" s="1"/>
  <c r="P51" i="2" s="1"/>
  <c r="M53" i="2"/>
  <c r="M54" i="2"/>
  <c r="O54" i="2" s="1"/>
  <c r="P54" i="2" s="1"/>
  <c r="M55" i="2"/>
  <c r="M58" i="2"/>
  <c r="O58" i="2" s="1"/>
  <c r="P58" i="2" s="1"/>
  <c r="M59" i="2"/>
  <c r="M61" i="2"/>
  <c r="O61" i="2" s="1"/>
  <c r="P61" i="2" s="1"/>
  <c r="M62" i="2"/>
  <c r="O62" i="2" s="1"/>
  <c r="P62" i="2" s="1"/>
  <c r="M63" i="2"/>
  <c r="O63" i="2" s="1"/>
  <c r="P63" i="2" s="1"/>
  <c r="M66" i="2"/>
  <c r="M67" i="2"/>
  <c r="M69" i="2"/>
  <c r="M70" i="2"/>
  <c r="M71" i="2"/>
  <c r="M74" i="2"/>
  <c r="M75" i="2"/>
  <c r="O75" i="2" s="1"/>
  <c r="P75" i="2" s="1"/>
  <c r="M77" i="2"/>
  <c r="O77" i="2" s="1"/>
  <c r="P77" i="2" s="1"/>
  <c r="M78" i="2"/>
  <c r="M79" i="2"/>
  <c r="O79" i="2" s="1"/>
  <c r="P79" i="2" s="1"/>
  <c r="M82" i="2"/>
  <c r="O82" i="2" s="1"/>
  <c r="P82" i="2" s="1"/>
  <c r="M83" i="2"/>
  <c r="M85" i="2"/>
  <c r="M86" i="2"/>
  <c r="M87" i="2"/>
  <c r="O87" i="2" s="1"/>
  <c r="P87" i="2" s="1"/>
  <c r="M90" i="2"/>
  <c r="M91" i="2"/>
  <c r="M93" i="2"/>
  <c r="M94" i="2"/>
  <c r="M95" i="2"/>
  <c r="M98" i="2"/>
  <c r="M99" i="2"/>
  <c r="M101" i="2"/>
  <c r="O101" i="2" s="1"/>
  <c r="P101" i="2" s="1"/>
  <c r="M102" i="2"/>
  <c r="M103" i="2"/>
  <c r="M106" i="2"/>
  <c r="O106" i="2" s="1"/>
  <c r="P106" i="2" s="1"/>
  <c r="M107" i="2"/>
  <c r="O107" i="2" s="1"/>
  <c r="P107" i="2" s="1"/>
  <c r="M109" i="2"/>
  <c r="O109" i="2" s="1"/>
  <c r="P109" i="2" s="1"/>
  <c r="M110" i="2"/>
  <c r="M111" i="2"/>
  <c r="M114" i="2"/>
  <c r="O114" i="2" s="1"/>
  <c r="P114" i="2" s="1"/>
  <c r="M115" i="2"/>
  <c r="O115" i="2" s="1"/>
  <c r="P115" i="2" s="1"/>
  <c r="M117" i="2"/>
  <c r="M118" i="2"/>
  <c r="O118" i="2" s="1"/>
  <c r="P118" i="2" s="1"/>
  <c r="M119" i="2"/>
  <c r="M122" i="2"/>
  <c r="O122" i="2" s="1"/>
  <c r="P122" i="2" s="1"/>
  <c r="M123" i="2"/>
  <c r="M125" i="2"/>
  <c r="O125" i="2" s="1"/>
  <c r="P125" i="2" s="1"/>
  <c r="M126" i="2"/>
  <c r="M127" i="2"/>
  <c r="O127" i="2" s="1"/>
  <c r="P127" i="2" s="1"/>
  <c r="M130" i="2"/>
  <c r="M131" i="2"/>
  <c r="M133" i="2"/>
  <c r="M134" i="2"/>
  <c r="M135" i="2"/>
  <c r="M138" i="2"/>
  <c r="O138" i="2" s="1"/>
  <c r="P138" i="2" s="1"/>
  <c r="M139" i="2"/>
  <c r="O139" i="2" s="1"/>
  <c r="P139" i="2" s="1"/>
  <c r="M141" i="2"/>
  <c r="O141" i="2" s="1"/>
  <c r="P141" i="2" s="1"/>
  <c r="M142" i="2"/>
  <c r="M143" i="2"/>
  <c r="O143" i="2" s="1"/>
  <c r="P143" i="2" s="1"/>
  <c r="M146" i="2"/>
  <c r="M147" i="2"/>
  <c r="O147" i="2" s="1"/>
  <c r="P147" i="2" s="1"/>
  <c r="M149" i="2"/>
  <c r="M150" i="2"/>
  <c r="O150" i="2" s="1"/>
  <c r="P150" i="2" s="1"/>
  <c r="M151" i="2"/>
  <c r="M154" i="2"/>
  <c r="M155" i="2"/>
  <c r="M157" i="2"/>
  <c r="M158" i="2"/>
  <c r="M159" i="2"/>
  <c r="M162" i="2"/>
  <c r="M163" i="2"/>
  <c r="O163" i="2" s="1"/>
  <c r="P163" i="2" s="1"/>
  <c r="M165" i="2"/>
  <c r="M166" i="2"/>
  <c r="O166" i="2" s="1"/>
  <c r="P166" i="2" s="1"/>
  <c r="M167" i="2"/>
  <c r="M170" i="2"/>
  <c r="O170" i="2" s="1"/>
  <c r="P170" i="2" s="1"/>
  <c r="M171" i="2"/>
  <c r="M173" i="2"/>
  <c r="O173" i="2" s="1"/>
  <c r="P173" i="2" s="1"/>
  <c r="M174" i="2"/>
  <c r="M175" i="2"/>
  <c r="O175" i="2" s="1"/>
  <c r="P175" i="2" s="1"/>
  <c r="M178" i="2"/>
  <c r="M179" i="2"/>
  <c r="O179" i="2" s="1"/>
  <c r="P179" i="2" s="1"/>
  <c r="M181" i="2"/>
  <c r="M182" i="2"/>
  <c r="M183" i="2"/>
  <c r="O183" i="2" s="1"/>
  <c r="P183" i="2" s="1"/>
  <c r="M186" i="2"/>
  <c r="O186" i="2" s="1"/>
  <c r="P186" i="2" s="1"/>
  <c r="M187" i="2"/>
  <c r="M189" i="2"/>
  <c r="O189" i="2" s="1"/>
  <c r="P189" i="2" s="1"/>
  <c r="M190" i="2"/>
  <c r="O190" i="2" s="1"/>
  <c r="P190" i="2" s="1"/>
  <c r="M191" i="2"/>
  <c r="O191" i="2" s="1"/>
  <c r="P191" i="2" s="1"/>
  <c r="M194" i="2"/>
  <c r="M195" i="2"/>
  <c r="M197" i="2"/>
  <c r="M198" i="2"/>
  <c r="M199" i="2"/>
  <c r="M202" i="2"/>
  <c r="O202" i="2" s="1"/>
  <c r="P202" i="2" s="1"/>
  <c r="M203" i="2"/>
  <c r="O203" i="2" s="1"/>
  <c r="P203" i="2" s="1"/>
  <c r="M205" i="2"/>
  <c r="O205" i="2" s="1"/>
  <c r="P205" i="2" s="1"/>
  <c r="M206" i="2"/>
  <c r="M207" i="2"/>
  <c r="M210" i="2"/>
  <c r="M211" i="2"/>
  <c r="O211" i="2" s="1"/>
  <c r="P211" i="2" s="1"/>
  <c r="M213" i="2"/>
  <c r="M214" i="2"/>
  <c r="M215" i="2"/>
  <c r="O215" i="2" s="1"/>
  <c r="P215" i="2" s="1"/>
  <c r="M218" i="2"/>
  <c r="M219" i="2"/>
  <c r="M221" i="2"/>
  <c r="M222" i="2"/>
  <c r="M223" i="2"/>
  <c r="M226" i="2"/>
  <c r="M227" i="2"/>
  <c r="O227" i="2" s="1"/>
  <c r="P227" i="2" s="1"/>
  <c r="M229" i="2"/>
  <c r="M230" i="2"/>
  <c r="O230" i="2" s="1"/>
  <c r="P230" i="2" s="1"/>
  <c r="M231" i="2"/>
  <c r="M234" i="2"/>
  <c r="O234" i="2" s="1"/>
  <c r="P234" i="2" s="1"/>
  <c r="M235" i="2"/>
  <c r="O235" i="2" s="1"/>
  <c r="P235" i="2" s="1"/>
  <c r="M237" i="2"/>
  <c r="M238" i="2"/>
  <c r="M239" i="2"/>
  <c r="O239" i="2" s="1"/>
  <c r="P239" i="2" s="1"/>
  <c r="M242" i="2"/>
  <c r="M243" i="2"/>
  <c r="O243" i="2" s="1"/>
  <c r="P243" i="2" s="1"/>
  <c r="M245" i="2"/>
  <c r="M246" i="2"/>
  <c r="O246" i="2" s="1"/>
  <c r="P246" i="2" s="1"/>
  <c r="M247" i="2"/>
  <c r="M250" i="2"/>
  <c r="O250" i="2" s="1"/>
  <c r="P250" i="2" s="1"/>
  <c r="M251" i="2"/>
  <c r="M253" i="2"/>
  <c r="M254" i="2"/>
  <c r="M255" i="2"/>
  <c r="O255" i="2" s="1"/>
  <c r="P255" i="2" s="1"/>
  <c r="M258" i="2"/>
  <c r="M259" i="2"/>
  <c r="M261" i="2"/>
  <c r="M262" i="2"/>
  <c r="M263" i="2"/>
  <c r="M266" i="2"/>
  <c r="O266" i="2" s="1"/>
  <c r="M267" i="2"/>
  <c r="O267" i="2" s="1"/>
  <c r="P267" i="2" s="1"/>
  <c r="M269" i="2"/>
  <c r="O269" i="2" s="1"/>
  <c r="P269" i="2" s="1"/>
  <c r="M270" i="2"/>
  <c r="M271" i="2"/>
  <c r="O271" i="2" s="1"/>
  <c r="P271" i="2" s="1"/>
  <c r="M274" i="2"/>
  <c r="M275" i="2"/>
  <c r="O275" i="2" s="1"/>
  <c r="P275" i="2" s="1"/>
  <c r="M277" i="2"/>
  <c r="M278" i="2"/>
  <c r="M279" i="2"/>
  <c r="O279" i="2" s="1"/>
  <c r="P279" i="2" s="1"/>
  <c r="M282" i="2"/>
  <c r="O282" i="2" s="1"/>
  <c r="P282" i="2" s="1"/>
  <c r="M283" i="2"/>
  <c r="M285" i="2"/>
  <c r="M286" i="2"/>
  <c r="O286" i="2" s="1"/>
  <c r="P286" i="2" s="1"/>
  <c r="M287" i="2"/>
  <c r="O287" i="2" s="1"/>
  <c r="P287" i="2" s="1"/>
  <c r="M290" i="2"/>
  <c r="M291" i="2"/>
  <c r="M293" i="2"/>
  <c r="M294" i="2"/>
  <c r="O294" i="2" s="1"/>
  <c r="P294" i="2" s="1"/>
  <c r="M295" i="2"/>
  <c r="M298" i="2"/>
  <c r="O298" i="2" s="1"/>
  <c r="M299" i="2"/>
  <c r="O299" i="2" s="1"/>
  <c r="P299" i="2" s="1"/>
  <c r="M301" i="2"/>
  <c r="M302" i="2"/>
  <c r="M303" i="2"/>
  <c r="O303" i="2" s="1"/>
  <c r="P303" i="2" s="1"/>
  <c r="M306" i="2"/>
  <c r="M307" i="2"/>
  <c r="O307" i="2" s="1"/>
  <c r="P307" i="2" s="1"/>
  <c r="M309" i="2"/>
  <c r="M310" i="2"/>
  <c r="M311" i="2"/>
  <c r="M314" i="2"/>
  <c r="M315" i="2"/>
  <c r="M317" i="2"/>
  <c r="O317" i="2" s="1"/>
  <c r="P317" i="2" s="1"/>
  <c r="M318" i="2"/>
  <c r="M319" i="2"/>
  <c r="O319" i="2" s="1"/>
  <c r="P319" i="2" s="1"/>
  <c r="M322" i="2"/>
  <c r="M323" i="2"/>
  <c r="M325" i="2"/>
  <c r="M326" i="2"/>
  <c r="M327" i="2"/>
  <c r="M330" i="2"/>
  <c r="O330" i="2" s="1"/>
  <c r="P330" i="2" s="1"/>
  <c r="M331" i="2"/>
  <c r="O331" i="2" s="1"/>
  <c r="P331" i="2" s="1"/>
  <c r="M333" i="2"/>
  <c r="O333" i="2" s="1"/>
  <c r="P333" i="2" s="1"/>
  <c r="M334" i="2"/>
  <c r="M335" i="2"/>
  <c r="O335" i="2" s="1"/>
  <c r="P335" i="2" s="1"/>
  <c r="M338" i="2"/>
  <c r="M339" i="2"/>
  <c r="O339" i="2" s="1"/>
  <c r="P339" i="2" s="1"/>
  <c r="M341" i="2"/>
  <c r="M342" i="2"/>
  <c r="O342" i="2" s="1"/>
  <c r="P342" i="2" s="1"/>
  <c r="M343" i="2"/>
  <c r="M346" i="2"/>
  <c r="O346" i="2" s="1"/>
  <c r="P346" i="2" s="1"/>
  <c r="M347" i="2"/>
  <c r="M349" i="2"/>
  <c r="M350" i="2"/>
  <c r="O350" i="2" s="1"/>
  <c r="P350" i="2" s="1"/>
  <c r="M351" i="2"/>
  <c r="O351" i="2" s="1"/>
  <c r="P351" i="2" s="1"/>
  <c r="M354" i="2"/>
  <c r="M355" i="2"/>
  <c r="O355" i="2" s="1"/>
  <c r="P355" i="2" s="1"/>
  <c r="M357" i="2"/>
  <c r="O357" i="2" s="1"/>
  <c r="P357" i="2" s="1"/>
  <c r="M358" i="2"/>
  <c r="M359" i="2"/>
  <c r="M362" i="2"/>
  <c r="M363" i="2"/>
  <c r="O363" i="2" s="1"/>
  <c r="P363" i="2" s="1"/>
  <c r="M365" i="2"/>
  <c r="O365" i="2" s="1"/>
  <c r="P365" i="2" s="1"/>
  <c r="M366" i="2"/>
  <c r="M367" i="2"/>
  <c r="M370" i="2"/>
  <c r="O370" i="2" s="1"/>
  <c r="P370" i="2" s="1"/>
  <c r="M371" i="2"/>
  <c r="O371" i="2" s="1"/>
  <c r="P371" i="2" s="1"/>
  <c r="M373" i="2"/>
  <c r="M374" i="2"/>
  <c r="M375" i="2"/>
  <c r="M378" i="2"/>
  <c r="O378" i="2" s="1"/>
  <c r="P378" i="2" s="1"/>
  <c r="M379" i="2"/>
  <c r="M381" i="2"/>
  <c r="M382" i="2"/>
  <c r="O382" i="2" s="1"/>
  <c r="P382" i="2" s="1"/>
  <c r="M383" i="2"/>
  <c r="O383" i="2" s="1"/>
  <c r="P383" i="2" s="1"/>
  <c r="M386" i="2"/>
  <c r="M387" i="2"/>
  <c r="M389" i="2"/>
  <c r="M390" i="2"/>
  <c r="M391" i="2"/>
  <c r="M394" i="2"/>
  <c r="O394" i="2" s="1"/>
  <c r="P394" i="2" s="1"/>
  <c r="M395" i="2"/>
  <c r="O395" i="2" s="1"/>
  <c r="P395" i="2" s="1"/>
  <c r="M397" i="2"/>
  <c r="O397" i="2" s="1"/>
  <c r="P397" i="2" s="1"/>
  <c r="M398" i="2"/>
  <c r="M399" i="2"/>
  <c r="M402" i="2"/>
  <c r="M403" i="2"/>
  <c r="O403" i="2" s="1"/>
  <c r="P403" i="2" s="1"/>
  <c r="M405" i="2"/>
  <c r="M406" i="2"/>
  <c r="M407" i="2"/>
  <c r="M410" i="2"/>
  <c r="M411" i="2"/>
  <c r="M413" i="2"/>
  <c r="M414" i="2"/>
  <c r="M415" i="2"/>
  <c r="M418" i="2"/>
  <c r="M419" i="2"/>
  <c r="O419" i="2" s="1"/>
  <c r="P419" i="2" s="1"/>
  <c r="M421" i="2"/>
  <c r="O421" i="2" s="1"/>
  <c r="P421" i="2" s="1"/>
  <c r="M422" i="2"/>
  <c r="O422" i="2" s="1"/>
  <c r="P422" i="2" s="1"/>
  <c r="M423" i="2"/>
  <c r="M426" i="2"/>
  <c r="O426" i="2" s="1"/>
  <c r="P426" i="2" s="1"/>
  <c r="M427" i="2"/>
  <c r="M429" i="2"/>
  <c r="M430" i="2"/>
  <c r="M431" i="2"/>
  <c r="O431" i="2" s="1"/>
  <c r="P431" i="2" s="1"/>
  <c r="M434" i="2"/>
  <c r="O434" i="2" s="1"/>
  <c r="P434" i="2" s="1"/>
  <c r="M435" i="2"/>
  <c r="O435" i="2" s="1"/>
  <c r="P435" i="2" s="1"/>
  <c r="M437" i="2"/>
  <c r="M438" i="2"/>
  <c r="O438" i="2" s="1"/>
  <c r="P438" i="2" s="1"/>
  <c r="M439" i="2"/>
  <c r="M442" i="2"/>
  <c r="O442" i="2" s="1"/>
  <c r="P442" i="2" s="1"/>
  <c r="M443" i="2"/>
  <c r="M445" i="2"/>
  <c r="M446" i="2"/>
  <c r="M447" i="2"/>
  <c r="O447" i="2" s="1"/>
  <c r="P447" i="2" s="1"/>
  <c r="M458" i="2"/>
  <c r="M459" i="2"/>
  <c r="M461" i="2"/>
  <c r="M462" i="2"/>
  <c r="M463" i="2"/>
  <c r="M466" i="2"/>
  <c r="M467" i="2"/>
  <c r="O467" i="2" s="1"/>
  <c r="P467" i="2" s="1"/>
  <c r="M469" i="2"/>
  <c r="O469" i="2" s="1"/>
  <c r="P469" i="2" s="1"/>
  <c r="M470" i="2"/>
  <c r="M471" i="2"/>
  <c r="M474" i="2"/>
  <c r="O474" i="2" s="1"/>
  <c r="P474" i="2" s="1"/>
  <c r="M475" i="2"/>
  <c r="M477" i="2"/>
  <c r="M478" i="2"/>
  <c r="O478" i="2" s="1"/>
  <c r="P478" i="2" s="1"/>
  <c r="M479" i="2"/>
  <c r="M482" i="2"/>
  <c r="O482" i="2" s="1"/>
  <c r="P482" i="2" s="1"/>
  <c r="M483" i="2"/>
  <c r="M485" i="2"/>
  <c r="O485" i="2" s="1"/>
  <c r="P485" i="2" s="1"/>
  <c r="M486" i="2"/>
  <c r="M487" i="2"/>
  <c r="O487" i="2" s="1"/>
  <c r="P487" i="2" s="1"/>
  <c r="M490" i="2"/>
  <c r="M491" i="2"/>
  <c r="O491" i="2" s="1"/>
  <c r="P491" i="2" s="1"/>
  <c r="M493" i="2"/>
  <c r="M494" i="2"/>
  <c r="O494" i="2" s="1"/>
  <c r="P494" i="2" s="1"/>
  <c r="M495" i="2"/>
  <c r="M498" i="2"/>
  <c r="O498" i="2" s="1"/>
  <c r="P498" i="2" s="1"/>
  <c r="M499" i="2"/>
  <c r="M501" i="2"/>
  <c r="O501" i="2" s="1"/>
  <c r="P501" i="2" s="1"/>
  <c r="M502" i="2"/>
  <c r="M503" i="2"/>
  <c r="O503" i="2" s="1"/>
  <c r="P503" i="2" s="1"/>
  <c r="M506" i="2"/>
  <c r="O506" i="2" s="1"/>
  <c r="P506" i="2" s="1"/>
  <c r="M507" i="2"/>
  <c r="O507" i="2" s="1"/>
  <c r="P507" i="2" s="1"/>
  <c r="M509" i="2"/>
  <c r="M510" i="2"/>
  <c r="M511" i="2"/>
  <c r="M514" i="2"/>
  <c r="M515" i="2"/>
  <c r="M517" i="2"/>
  <c r="M518" i="2"/>
  <c r="M519" i="2"/>
  <c r="M522" i="2"/>
  <c r="M523" i="2"/>
  <c r="O523" i="2" s="1"/>
  <c r="P523" i="2" s="1"/>
  <c r="M525" i="2"/>
  <c r="M526" i="2"/>
  <c r="O526" i="2" s="1"/>
  <c r="P526" i="2" s="1"/>
  <c r="M527" i="2"/>
  <c r="M530" i="2"/>
  <c r="M531" i="2"/>
  <c r="M533" i="2"/>
  <c r="O533" i="2" s="1"/>
  <c r="P533" i="2" s="1"/>
  <c r="M534" i="2"/>
  <c r="M535" i="2"/>
  <c r="M538" i="2"/>
  <c r="M539" i="2"/>
  <c r="O539" i="2" s="1"/>
  <c r="P539" i="2" s="1"/>
  <c r="M541" i="2"/>
  <c r="M542" i="2"/>
  <c r="M543" i="2"/>
  <c r="O543" i="2" s="1"/>
  <c r="P543" i="2" s="1"/>
  <c r="M546" i="2"/>
  <c r="O546" i="2" s="1"/>
  <c r="P546" i="2" s="1"/>
  <c r="M547" i="2"/>
  <c r="M549" i="2"/>
  <c r="M550" i="2"/>
  <c r="M551" i="2"/>
  <c r="O551" i="2" s="1"/>
  <c r="P551" i="2" s="1"/>
  <c r="M554" i="2"/>
  <c r="M555" i="2"/>
  <c r="M557" i="2"/>
  <c r="O557" i="2" s="1"/>
  <c r="P557" i="2" s="1"/>
  <c r="M558" i="2"/>
  <c r="O558" i="2" s="1"/>
  <c r="P558" i="2" s="1"/>
  <c r="M559" i="2"/>
  <c r="M562" i="2"/>
  <c r="O562" i="2" s="1"/>
  <c r="P562" i="2" s="1"/>
  <c r="M563" i="2"/>
  <c r="M565" i="2"/>
  <c r="M566" i="2"/>
  <c r="M567" i="2"/>
  <c r="M570" i="2"/>
  <c r="O570" i="2" s="1"/>
  <c r="P570" i="2" s="1"/>
  <c r="M571" i="2"/>
  <c r="O571" i="2" s="1"/>
  <c r="P571" i="2" s="1"/>
  <c r="M573" i="2"/>
  <c r="M574" i="2"/>
  <c r="M575" i="2"/>
  <c r="O575" i="2" s="1"/>
  <c r="P575" i="2" s="1"/>
  <c r="M578" i="2"/>
  <c r="M579" i="2"/>
  <c r="M581" i="2"/>
  <c r="M582" i="2"/>
  <c r="M583" i="2"/>
  <c r="M586" i="2"/>
  <c r="M587" i="2"/>
  <c r="O587" i="2" s="1"/>
  <c r="P587" i="2" s="1"/>
  <c r="M589" i="2"/>
  <c r="M590" i="2"/>
  <c r="O590" i="2" s="1"/>
  <c r="P590" i="2" s="1"/>
  <c r="M591" i="2"/>
  <c r="M594" i="2"/>
  <c r="O594" i="2" s="1"/>
  <c r="P594" i="2" s="1"/>
  <c r="M595" i="2"/>
  <c r="M597" i="2"/>
  <c r="O597" i="2" s="1"/>
  <c r="P597" i="2" s="1"/>
  <c r="M598" i="2"/>
  <c r="M599" i="2"/>
  <c r="M602" i="2"/>
  <c r="O602" i="2" s="1"/>
  <c r="P602" i="2" s="1"/>
  <c r="M603" i="2"/>
  <c r="O603" i="2" s="1"/>
  <c r="P603" i="2" s="1"/>
  <c r="M605" i="2"/>
  <c r="M606" i="2"/>
  <c r="M607" i="2"/>
  <c r="M610" i="2"/>
  <c r="O610" i="2" s="1"/>
  <c r="P610" i="2" s="1"/>
  <c r="M611" i="2"/>
  <c r="M613" i="2"/>
  <c r="M614" i="2"/>
  <c r="M615" i="2"/>
  <c r="O615" i="2" s="1"/>
  <c r="P615" i="2" s="1"/>
  <c r="M618" i="2"/>
  <c r="M619" i="2"/>
  <c r="O619" i="2" s="1"/>
  <c r="P619" i="2" s="1"/>
  <c r="M621" i="2"/>
  <c r="M622" i="2"/>
  <c r="M623" i="2"/>
  <c r="M626" i="2"/>
  <c r="O626" i="2" s="1"/>
  <c r="P626" i="2" s="1"/>
  <c r="M627" i="2"/>
  <c r="O627" i="2" s="1"/>
  <c r="P627" i="2" s="1"/>
  <c r="M629" i="2"/>
  <c r="O629" i="2" s="1"/>
  <c r="P629" i="2" s="1"/>
  <c r="M630" i="2"/>
  <c r="M631" i="2"/>
  <c r="M634" i="2"/>
  <c r="M635" i="2"/>
  <c r="O635" i="2" s="1"/>
  <c r="P635" i="2" s="1"/>
  <c r="M637" i="2"/>
  <c r="M638" i="2"/>
  <c r="O638" i="2" s="1"/>
  <c r="P638" i="2" s="1"/>
  <c r="M639" i="2"/>
  <c r="M642" i="2"/>
  <c r="M643" i="2"/>
  <c r="M645" i="2"/>
  <c r="M646" i="2"/>
  <c r="M647" i="2"/>
  <c r="M650" i="2"/>
  <c r="M651" i="2"/>
  <c r="O651" i="2" s="1"/>
  <c r="P651" i="2" s="1"/>
  <c r="M653" i="2"/>
  <c r="M654" i="2"/>
  <c r="O654" i="2" s="1"/>
  <c r="P654" i="2" s="1"/>
  <c r="M655" i="2"/>
  <c r="M658" i="2"/>
  <c r="M659" i="2"/>
  <c r="M661" i="2"/>
  <c r="O661" i="2" s="1"/>
  <c r="P661" i="2" s="1"/>
  <c r="M662" i="2"/>
  <c r="M663" i="2"/>
  <c r="O663" i="2" s="1"/>
  <c r="P663" i="2" s="1"/>
  <c r="M666" i="2"/>
  <c r="O666" i="2" s="1"/>
  <c r="P666" i="2" s="1"/>
  <c r="M667" i="2"/>
  <c r="M669" i="2"/>
  <c r="M670" i="2"/>
  <c r="M671" i="2"/>
  <c r="O671" i="2" s="1"/>
  <c r="P671" i="2" s="1"/>
  <c r="M674" i="2"/>
  <c r="O674" i="2" s="1"/>
  <c r="P674" i="2" s="1"/>
  <c r="M675" i="2"/>
  <c r="M677" i="2"/>
  <c r="O677" i="2" s="1"/>
  <c r="P677" i="2" s="1"/>
  <c r="M678" i="2"/>
  <c r="M679" i="2"/>
  <c r="O679" i="2" s="1"/>
  <c r="P679" i="2" s="1"/>
  <c r="M682" i="2"/>
  <c r="M683" i="2"/>
  <c r="O683" i="2" s="1"/>
  <c r="P683" i="2" s="1"/>
  <c r="M685" i="2"/>
  <c r="O685" i="2" s="1"/>
  <c r="P685" i="2" s="1"/>
  <c r="M686" i="2"/>
  <c r="O686" i="2" s="1"/>
  <c r="P686" i="2" s="1"/>
  <c r="M687" i="2"/>
  <c r="M690" i="2"/>
  <c r="M691" i="2"/>
  <c r="M693" i="2"/>
  <c r="O693" i="2" s="1"/>
  <c r="P693" i="2" s="1"/>
  <c r="M694" i="2"/>
  <c r="M695" i="2"/>
  <c r="M698" i="2"/>
  <c r="M699" i="2"/>
  <c r="O699" i="2" s="1"/>
  <c r="P699" i="2" s="1"/>
  <c r="M701" i="2"/>
  <c r="M702" i="2"/>
  <c r="O702" i="2" s="1"/>
  <c r="P702" i="2" s="1"/>
  <c r="M703" i="2"/>
  <c r="M706" i="2"/>
  <c r="M707" i="2"/>
  <c r="M709" i="2"/>
  <c r="M710" i="2"/>
  <c r="M711" i="2"/>
  <c r="M714" i="2"/>
  <c r="M715" i="2"/>
  <c r="M717" i="2"/>
  <c r="M718" i="2"/>
  <c r="O718" i="2" s="1"/>
  <c r="P718" i="2" s="1"/>
  <c r="M719" i="2"/>
  <c r="M722" i="2"/>
  <c r="O722" i="2" s="1"/>
  <c r="P722" i="2" s="1"/>
  <c r="M723" i="2"/>
  <c r="O723" i="2" s="1"/>
  <c r="P723" i="2" s="1"/>
  <c r="M725" i="2"/>
  <c r="O725" i="2" s="1"/>
  <c r="P725" i="2" s="1"/>
  <c r="M726" i="2"/>
  <c r="M727" i="2"/>
  <c r="M730" i="2"/>
  <c r="O730" i="2" s="1"/>
  <c r="P730" i="2" s="1"/>
  <c r="M731" i="2"/>
  <c r="N707" i="2" s="1"/>
  <c r="M733" i="2"/>
  <c r="M734" i="2"/>
  <c r="O734" i="2" s="1"/>
  <c r="P734" i="2" s="1"/>
  <c r="M735" i="2"/>
  <c r="M738" i="2"/>
  <c r="M739" i="2"/>
  <c r="M741" i="2"/>
  <c r="O741" i="2" s="1"/>
  <c r="P741" i="2" s="1"/>
  <c r="M742" i="2"/>
  <c r="M743" i="2"/>
  <c r="O743" i="2" s="1"/>
  <c r="P743" i="2" s="1"/>
  <c r="M746" i="2"/>
  <c r="M747" i="2"/>
  <c r="M749" i="2"/>
  <c r="M750" i="2"/>
  <c r="M751" i="2"/>
  <c r="M754" i="2"/>
  <c r="O754" i="2" s="1"/>
  <c r="P754" i="2" s="1"/>
  <c r="O11" i="2"/>
  <c r="P11" i="2" s="1"/>
  <c r="O14" i="2"/>
  <c r="P14" i="2" s="1"/>
  <c r="O27" i="2"/>
  <c r="P27" i="2" s="1"/>
  <c r="O36" i="2"/>
  <c r="P36" i="2" s="1"/>
  <c r="O39" i="2"/>
  <c r="P39" i="2" s="1"/>
  <c r="O43" i="2"/>
  <c r="P43" i="2" s="1"/>
  <c r="O46" i="2"/>
  <c r="P46" i="2" s="1"/>
  <c r="O53" i="2"/>
  <c r="P53" i="2" s="1"/>
  <c r="O55" i="2"/>
  <c r="P55" i="2" s="1"/>
  <c r="O76" i="2"/>
  <c r="P76" i="2" s="1"/>
  <c r="O78" i="2"/>
  <c r="P78" i="2" s="1"/>
  <c r="O85" i="2"/>
  <c r="P85" i="2" s="1"/>
  <c r="N68" i="2"/>
  <c r="O100" i="2"/>
  <c r="P100" i="2" s="1"/>
  <c r="O110" i="2"/>
  <c r="P110" i="2" s="1"/>
  <c r="O123" i="2"/>
  <c r="P123" i="2" s="1"/>
  <c r="O126" i="2"/>
  <c r="P126" i="2" s="1"/>
  <c r="O164" i="2"/>
  <c r="P164" i="2" s="1"/>
  <c r="O174" i="2"/>
  <c r="P174" i="2" s="1"/>
  <c r="O181" i="2"/>
  <c r="P181" i="2" s="1"/>
  <c r="O187" i="2"/>
  <c r="P187" i="2" s="1"/>
  <c r="O206" i="2"/>
  <c r="P206" i="2" s="1"/>
  <c r="O213" i="2"/>
  <c r="P213" i="2" s="1"/>
  <c r="O220" i="2"/>
  <c r="P220" i="2" s="1"/>
  <c r="O229" i="2"/>
  <c r="P229" i="2" s="1"/>
  <c r="O238" i="2"/>
  <c r="P238" i="2" s="1"/>
  <c r="O245" i="2"/>
  <c r="P245" i="2" s="1"/>
  <c r="O251" i="2"/>
  <c r="P251" i="2" s="1"/>
  <c r="O252" i="2"/>
  <c r="P252" i="2" s="1"/>
  <c r="O270" i="2"/>
  <c r="P270" i="2" s="1"/>
  <c r="O277" i="2"/>
  <c r="P277" i="2" s="1"/>
  <c r="O283" i="2"/>
  <c r="P283" i="2" s="1"/>
  <c r="O290" i="2"/>
  <c r="P290" i="2" s="1"/>
  <c r="O302" i="2"/>
  <c r="P302" i="2" s="1"/>
  <c r="O309" i="2"/>
  <c r="P309" i="2" s="1"/>
  <c r="O315" i="2"/>
  <c r="P315" i="2" s="1"/>
  <c r="O318" i="2"/>
  <c r="P318" i="2" s="1"/>
  <c r="O356" i="2"/>
  <c r="P356" i="2" s="1"/>
  <c r="O359" i="2"/>
  <c r="P359" i="2" s="1"/>
  <c r="O366" i="2"/>
  <c r="P366" i="2" s="1"/>
  <c r="O375" i="2"/>
  <c r="P375" i="2" s="1"/>
  <c r="O381" i="2"/>
  <c r="P381" i="2" s="1"/>
  <c r="O398" i="2"/>
  <c r="P398" i="2" s="1"/>
  <c r="O404" i="2"/>
  <c r="P404" i="2" s="1"/>
  <c r="O405" i="2"/>
  <c r="P405" i="2" s="1"/>
  <c r="O411" i="2"/>
  <c r="P411" i="2" s="1"/>
  <c r="O418" i="2"/>
  <c r="P418" i="2" s="1"/>
  <c r="O420" i="2"/>
  <c r="P420" i="2" s="1"/>
  <c r="O423" i="2"/>
  <c r="P423" i="2" s="1"/>
  <c r="O427" i="2"/>
  <c r="P427" i="2" s="1"/>
  <c r="O430" i="2"/>
  <c r="P430" i="2" s="1"/>
  <c r="O446" i="2"/>
  <c r="P446" i="2" s="1"/>
  <c r="O473" i="2"/>
  <c r="P473" i="2" s="1"/>
  <c r="O480" i="2"/>
  <c r="P480" i="2" s="1"/>
  <c r="O481" i="2"/>
  <c r="P481" i="2" s="1"/>
  <c r="O483" i="2"/>
  <c r="P483" i="2" s="1"/>
  <c r="O484" i="2"/>
  <c r="P484" i="2" s="1"/>
  <c r="O496" i="2"/>
  <c r="P496" i="2" s="1"/>
  <c r="O509" i="2"/>
  <c r="P509" i="2" s="1"/>
  <c r="O512" i="2"/>
  <c r="P512" i="2" s="1"/>
  <c r="O513" i="2"/>
  <c r="P513" i="2" s="1"/>
  <c r="O522" i="2"/>
  <c r="P522" i="2" s="1"/>
  <c r="O529" i="2"/>
  <c r="P529" i="2" s="1"/>
  <c r="O538" i="2"/>
  <c r="P538" i="2" s="1"/>
  <c r="O544" i="2"/>
  <c r="P544" i="2" s="1"/>
  <c r="O549" i="2"/>
  <c r="P549" i="2" s="1"/>
  <c r="O552" i="2"/>
  <c r="P552" i="2" s="1"/>
  <c r="O554" i="2"/>
  <c r="P554" i="2" s="1"/>
  <c r="O561" i="2"/>
  <c r="P561" i="2" s="1"/>
  <c r="O563" i="2"/>
  <c r="P563" i="2" s="1"/>
  <c r="O565" i="2"/>
  <c r="P565" i="2" s="1"/>
  <c r="O569" i="2"/>
  <c r="P569" i="2" s="1"/>
  <c r="N517" i="2"/>
  <c r="O576" i="2"/>
  <c r="P576" i="2" s="1"/>
  <c r="O577" i="2"/>
  <c r="P577" i="2" s="1"/>
  <c r="O586" i="2"/>
  <c r="P586" i="2" s="1"/>
  <c r="O592" i="2"/>
  <c r="P592" i="2" s="1"/>
  <c r="O593" i="2"/>
  <c r="P593" i="2" s="1"/>
  <c r="O596" i="2"/>
  <c r="P596" i="2" s="1"/>
  <c r="O601" i="2"/>
  <c r="P601" i="2" s="1"/>
  <c r="O608" i="2"/>
  <c r="P608" i="2" s="1"/>
  <c r="O618" i="2"/>
  <c r="P618" i="2" s="1"/>
  <c r="O624" i="2"/>
  <c r="P624" i="2" s="1"/>
  <c r="O625" i="2"/>
  <c r="P625" i="2" s="1"/>
  <c r="O633" i="2"/>
  <c r="P633" i="2" s="1"/>
  <c r="O637" i="2"/>
  <c r="P637" i="2" s="1"/>
  <c r="O640" i="2"/>
  <c r="P640" i="2" s="1"/>
  <c r="O650" i="2"/>
  <c r="P650" i="2" s="1"/>
  <c r="O656" i="2"/>
  <c r="P656" i="2" s="1"/>
  <c r="O658" i="2"/>
  <c r="P658" i="2" s="1"/>
  <c r="O664" i="2"/>
  <c r="P664" i="2" s="1"/>
  <c r="O673" i="2"/>
  <c r="P673" i="2" s="1"/>
  <c r="O676" i="2"/>
  <c r="P676" i="2" s="1"/>
  <c r="O682" i="2"/>
  <c r="P682" i="2" s="1"/>
  <c r="O688" i="2"/>
  <c r="P688" i="2" s="1"/>
  <c r="O691" i="2"/>
  <c r="P691" i="2" s="1"/>
  <c r="O696" i="2"/>
  <c r="P696" i="2" s="1"/>
  <c r="O697" i="2"/>
  <c r="P697" i="2" s="1"/>
  <c r="O698" i="2"/>
  <c r="P698" i="2" s="1"/>
  <c r="O701" i="2"/>
  <c r="P701" i="2" s="1"/>
  <c r="O705" i="2"/>
  <c r="P705" i="2" s="1"/>
  <c r="O715" i="2"/>
  <c r="P715" i="2" s="1"/>
  <c r="O717" i="2"/>
  <c r="P717" i="2" s="1"/>
  <c r="O720" i="2"/>
  <c r="P720" i="2" s="1"/>
  <c r="O729" i="2"/>
  <c r="P729" i="2" s="1"/>
  <c r="O733" i="2"/>
  <c r="P733" i="2" s="1"/>
  <c r="O736" i="2"/>
  <c r="P736" i="2" s="1"/>
  <c r="O737" i="2"/>
  <c r="P737" i="2" s="1"/>
  <c r="O739" i="2"/>
  <c r="P739" i="2" s="1"/>
  <c r="O740" i="2"/>
  <c r="P740" i="2" s="1"/>
  <c r="O745" i="2"/>
  <c r="P745" i="2" s="1"/>
  <c r="O747" i="2"/>
  <c r="P747" i="2" s="1"/>
  <c r="O752" i="2"/>
  <c r="P752" i="2" s="1"/>
  <c r="O83" i="2"/>
  <c r="P83" i="2" s="1"/>
  <c r="O18" i="2"/>
  <c r="P18" i="2" s="1"/>
  <c r="T760" i="2"/>
  <c r="T761" i="2"/>
  <c r="U745" i="2"/>
  <c r="U744" i="2"/>
  <c r="U743" i="2"/>
  <c r="U742" i="2"/>
  <c r="U741" i="2"/>
  <c r="U740" i="2"/>
  <c r="U739" i="2"/>
  <c r="S737" i="2"/>
  <c r="S736" i="2"/>
  <c r="S729" i="2"/>
  <c r="T729" i="2" s="1"/>
  <c r="S728" i="2"/>
  <c r="T728" i="2" s="1"/>
  <c r="S727" i="2"/>
  <c r="T727" i="2" s="1"/>
  <c r="S726" i="2"/>
  <c r="T726" i="2" s="1"/>
  <c r="S725" i="2"/>
  <c r="T725" i="2" s="1"/>
  <c r="S724" i="2"/>
  <c r="T724" i="2" s="1"/>
  <c r="S723" i="2"/>
  <c r="T723" i="2" s="1"/>
  <c r="S721" i="2"/>
  <c r="T721" i="2" s="1"/>
  <c r="S720" i="2"/>
  <c r="T720" i="2" s="1"/>
  <c r="S719" i="2"/>
  <c r="T719" i="2" s="1"/>
  <c r="S718" i="2"/>
  <c r="T718" i="2" s="1"/>
  <c r="S717" i="2"/>
  <c r="T717" i="2" s="1"/>
  <c r="S716" i="2"/>
  <c r="T716" i="2" s="1"/>
  <c r="S715" i="2"/>
  <c r="T715" i="2" s="1"/>
  <c r="U713" i="2"/>
  <c r="S713" i="2"/>
  <c r="U712" i="2"/>
  <c r="S712" i="2"/>
  <c r="U711" i="2"/>
  <c r="S711" i="2"/>
  <c r="U710" i="2"/>
  <c r="S710" i="2"/>
  <c r="U709" i="2"/>
  <c r="S709" i="2"/>
  <c r="U708" i="2"/>
  <c r="S708" i="2"/>
  <c r="U707" i="2"/>
  <c r="S707" i="2"/>
  <c r="S705" i="2"/>
  <c r="S704" i="2"/>
  <c r="S703" i="2"/>
  <c r="S702" i="2"/>
  <c r="S701" i="2"/>
  <c r="S700" i="2"/>
  <c r="S699" i="2"/>
  <c r="S697" i="2"/>
  <c r="T697" i="2" s="1"/>
  <c r="S696" i="2"/>
  <c r="T696" i="2" s="1"/>
  <c r="S695" i="2"/>
  <c r="T695" i="2" s="1"/>
  <c r="S694" i="2"/>
  <c r="T694" i="2" s="1"/>
  <c r="S693" i="2"/>
  <c r="T693" i="2" s="1"/>
  <c r="S692" i="2"/>
  <c r="T692" i="2" s="1"/>
  <c r="S691" i="2"/>
  <c r="T691" i="2" s="1"/>
  <c r="U689" i="2"/>
  <c r="S689" i="2"/>
  <c r="T689" i="2" s="1"/>
  <c r="U688" i="2"/>
  <c r="S688" i="2"/>
  <c r="T688" i="2" s="1"/>
  <c r="U687" i="2"/>
  <c r="S687" i="2"/>
  <c r="T687" i="2" s="1"/>
  <c r="U686" i="2"/>
  <c r="S686" i="2"/>
  <c r="T686" i="2" s="1"/>
  <c r="U685" i="2"/>
  <c r="S685" i="2"/>
  <c r="T685" i="2" s="1"/>
  <c r="U684" i="2"/>
  <c r="S684" i="2"/>
  <c r="T684" i="2" s="1"/>
  <c r="U683" i="2"/>
  <c r="S683" i="2"/>
  <c r="T683" i="2" s="1"/>
  <c r="S681" i="2"/>
  <c r="T681" i="2" s="1"/>
  <c r="S680" i="2"/>
  <c r="T680" i="2" s="1"/>
  <c r="S679" i="2"/>
  <c r="T679" i="2" s="1"/>
  <c r="S678" i="2"/>
  <c r="T678" i="2" s="1"/>
  <c r="S677" i="2"/>
  <c r="T677" i="2" s="1"/>
  <c r="S676" i="2"/>
  <c r="T676" i="2" s="1"/>
  <c r="S675" i="2"/>
  <c r="T675" i="2" s="1"/>
  <c r="S673" i="2"/>
  <c r="S672" i="2"/>
  <c r="S671" i="2"/>
  <c r="S670" i="2"/>
  <c r="S669" i="2"/>
  <c r="S668" i="2"/>
  <c r="S667" i="2"/>
  <c r="S665" i="2"/>
  <c r="T665" i="2" s="1"/>
  <c r="S664" i="2"/>
  <c r="T664" i="2" s="1"/>
  <c r="S663" i="2"/>
  <c r="T663" i="2" s="1"/>
  <c r="S662" i="2"/>
  <c r="T662" i="2" s="1"/>
  <c r="S661" i="2"/>
  <c r="T661" i="2" s="1"/>
  <c r="S660" i="2"/>
  <c r="T660" i="2" s="1"/>
  <c r="S659" i="2"/>
  <c r="T659" i="2" s="1"/>
  <c r="S657" i="2"/>
  <c r="T657" i="2" s="1"/>
  <c r="S656" i="2"/>
  <c r="T656" i="2" s="1"/>
  <c r="S655" i="2"/>
  <c r="T655" i="2" s="1"/>
  <c r="S654" i="2"/>
  <c r="T654" i="2" s="1"/>
  <c r="S653" i="2"/>
  <c r="T653" i="2" s="1"/>
  <c r="S652" i="2"/>
  <c r="T652" i="2" s="1"/>
  <c r="S651" i="2"/>
  <c r="T651" i="2" s="1"/>
  <c r="S649" i="2"/>
  <c r="S648" i="2"/>
  <c r="S647" i="2"/>
  <c r="S646" i="2"/>
  <c r="S645" i="2"/>
  <c r="S644" i="2"/>
  <c r="S643" i="2"/>
  <c r="S641" i="2"/>
  <c r="S640" i="2"/>
  <c r="S639" i="2"/>
  <c r="S638" i="2"/>
  <c r="S637" i="2"/>
  <c r="S636" i="2"/>
  <c r="S635" i="2"/>
  <c r="S633" i="2"/>
  <c r="T633" i="2" s="1"/>
  <c r="S632" i="2"/>
  <c r="T632" i="2" s="1"/>
  <c r="S631" i="2"/>
  <c r="T631" i="2" s="1"/>
  <c r="S630" i="2"/>
  <c r="T630" i="2" s="1"/>
  <c r="S629" i="2"/>
  <c r="T629" i="2" s="1"/>
  <c r="S628" i="2"/>
  <c r="T628" i="2" s="1"/>
  <c r="S627" i="2"/>
  <c r="T627" i="2" s="1"/>
  <c r="S625" i="2"/>
  <c r="T625" i="2" s="1"/>
  <c r="S624" i="2"/>
  <c r="T624" i="2" s="1"/>
  <c r="S623" i="2"/>
  <c r="T623" i="2" s="1"/>
  <c r="S622" i="2"/>
  <c r="T622" i="2" s="1"/>
  <c r="S621" i="2"/>
  <c r="T621" i="2" s="1"/>
  <c r="S620" i="2"/>
  <c r="T620" i="2" s="1"/>
  <c r="S619" i="2"/>
  <c r="T619" i="2" s="1"/>
  <c r="S617" i="2"/>
  <c r="T617" i="2" s="1"/>
  <c r="S616" i="2"/>
  <c r="T616" i="2" s="1"/>
  <c r="S615" i="2"/>
  <c r="T615" i="2" s="1"/>
  <c r="S614" i="2"/>
  <c r="T614" i="2" s="1"/>
  <c r="S613" i="2"/>
  <c r="T613" i="2" s="1"/>
  <c r="S612" i="2"/>
  <c r="T612" i="2" s="1"/>
  <c r="S611" i="2"/>
  <c r="T611" i="2" s="1"/>
  <c r="S609" i="2"/>
  <c r="S608" i="2"/>
  <c r="S607" i="2"/>
  <c r="S606" i="2"/>
  <c r="S605" i="2"/>
  <c r="S604" i="2"/>
  <c r="S603" i="2"/>
  <c r="S601" i="2"/>
  <c r="T601" i="2" s="1"/>
  <c r="S600" i="2"/>
  <c r="T600" i="2" s="1"/>
  <c r="S599" i="2"/>
  <c r="T599" i="2" s="1"/>
  <c r="S598" i="2"/>
  <c r="T598" i="2" s="1"/>
  <c r="S597" i="2"/>
  <c r="T597" i="2" s="1"/>
  <c r="S596" i="2"/>
  <c r="T596" i="2" s="1"/>
  <c r="S595" i="2"/>
  <c r="T595" i="2" s="1"/>
  <c r="S593" i="2"/>
  <c r="T593" i="2" s="1"/>
  <c r="S592" i="2"/>
  <c r="T592" i="2" s="1"/>
  <c r="S591" i="2"/>
  <c r="T591" i="2" s="1"/>
  <c r="S590" i="2"/>
  <c r="T590" i="2" s="1"/>
  <c r="S589" i="2"/>
  <c r="T589" i="2" s="1"/>
  <c r="S588" i="2"/>
  <c r="T588" i="2" s="1"/>
  <c r="S587" i="2"/>
  <c r="T587" i="2" s="1"/>
  <c r="S585" i="2"/>
  <c r="S584" i="2"/>
  <c r="S583" i="2"/>
  <c r="S582" i="2"/>
  <c r="S581" i="2"/>
  <c r="S580" i="2"/>
  <c r="S579" i="2"/>
  <c r="S577" i="2"/>
  <c r="S576" i="2"/>
  <c r="S575" i="2"/>
  <c r="S574" i="2"/>
  <c r="S573" i="2"/>
  <c r="S572" i="2"/>
  <c r="S571" i="2"/>
  <c r="U569" i="2"/>
  <c r="S569" i="2"/>
  <c r="T569" i="2" s="1"/>
  <c r="U568" i="2"/>
  <c r="S568" i="2"/>
  <c r="T568" i="2" s="1"/>
  <c r="U567" i="2"/>
  <c r="S567" i="2"/>
  <c r="T567" i="2" s="1"/>
  <c r="U566" i="2"/>
  <c r="S566" i="2"/>
  <c r="T566" i="2" s="1"/>
  <c r="U565" i="2"/>
  <c r="S565" i="2"/>
  <c r="T565" i="2" s="1"/>
  <c r="U564" i="2"/>
  <c r="S564" i="2"/>
  <c r="T564" i="2" s="1"/>
  <c r="U563" i="2"/>
  <c r="S563" i="2"/>
  <c r="T563" i="2" s="1"/>
  <c r="U561" i="2"/>
  <c r="S561" i="2"/>
  <c r="T561" i="2" s="1"/>
  <c r="U560" i="2"/>
  <c r="S560" i="2"/>
  <c r="T560" i="2" s="1"/>
  <c r="U559" i="2"/>
  <c r="S559" i="2"/>
  <c r="T559" i="2" s="1"/>
  <c r="U558" i="2"/>
  <c r="S558" i="2"/>
  <c r="T558" i="2" s="1"/>
  <c r="U557" i="2"/>
  <c r="S557" i="2"/>
  <c r="T557" i="2" s="1"/>
  <c r="U556" i="2"/>
  <c r="S556" i="2"/>
  <c r="T556" i="2" s="1"/>
  <c r="U555" i="2"/>
  <c r="S555" i="2"/>
  <c r="T555" i="2" s="1"/>
  <c r="S553" i="2"/>
  <c r="T553" i="2" s="1"/>
  <c r="S552" i="2"/>
  <c r="T552" i="2" s="1"/>
  <c r="S551" i="2"/>
  <c r="T551" i="2" s="1"/>
  <c r="S550" i="2"/>
  <c r="T550" i="2" s="1"/>
  <c r="S549" i="2"/>
  <c r="T549" i="2" s="1"/>
  <c r="S548" i="2"/>
  <c r="T548" i="2" s="1"/>
  <c r="S547" i="2"/>
  <c r="T547" i="2" s="1"/>
  <c r="S545" i="2"/>
  <c r="S544" i="2"/>
  <c r="S543" i="2"/>
  <c r="S542" i="2"/>
  <c r="S541" i="2"/>
  <c r="S540" i="2"/>
  <c r="S539" i="2"/>
  <c r="S537" i="2"/>
  <c r="T537" i="2" s="1"/>
  <c r="S536" i="2"/>
  <c r="T536" i="2" s="1"/>
  <c r="S535" i="2"/>
  <c r="T535" i="2" s="1"/>
  <c r="S534" i="2"/>
  <c r="T534" i="2" s="1"/>
  <c r="S533" i="2"/>
  <c r="T533" i="2" s="1"/>
  <c r="S532" i="2"/>
  <c r="T532" i="2" s="1"/>
  <c r="S531" i="2"/>
  <c r="T531" i="2" s="1"/>
  <c r="S529" i="2"/>
  <c r="T529" i="2" s="1"/>
  <c r="S528" i="2"/>
  <c r="T528" i="2" s="1"/>
  <c r="S527" i="2"/>
  <c r="T527" i="2" s="1"/>
  <c r="S526" i="2"/>
  <c r="T526" i="2" s="1"/>
  <c r="S525" i="2"/>
  <c r="T525" i="2" s="1"/>
  <c r="S524" i="2"/>
  <c r="T524" i="2" s="1"/>
  <c r="S523" i="2"/>
  <c r="T523" i="2" s="1"/>
  <c r="S521" i="2"/>
  <c r="S520" i="2"/>
  <c r="S519" i="2"/>
  <c r="S518" i="2"/>
  <c r="S517" i="2"/>
  <c r="S516" i="2"/>
  <c r="S515" i="2"/>
  <c r="S513" i="2"/>
  <c r="S512" i="2"/>
  <c r="S511" i="2"/>
  <c r="S510" i="2"/>
  <c r="S509" i="2"/>
  <c r="S508" i="2"/>
  <c r="S507" i="2"/>
  <c r="S505" i="2"/>
  <c r="T505" i="2" s="1"/>
  <c r="S504" i="2"/>
  <c r="T504" i="2" s="1"/>
  <c r="S503" i="2"/>
  <c r="T503" i="2" s="1"/>
  <c r="S502" i="2"/>
  <c r="T502" i="2" s="1"/>
  <c r="S501" i="2"/>
  <c r="T501" i="2" s="1"/>
  <c r="S500" i="2"/>
  <c r="T500" i="2" s="1"/>
  <c r="S499" i="2"/>
  <c r="T499" i="2" s="1"/>
  <c r="S497" i="2"/>
  <c r="T497" i="2" s="1"/>
  <c r="S496" i="2"/>
  <c r="T496" i="2" s="1"/>
  <c r="S495" i="2"/>
  <c r="T495" i="2" s="1"/>
  <c r="S494" i="2"/>
  <c r="T494" i="2" s="1"/>
  <c r="S493" i="2"/>
  <c r="T493" i="2" s="1"/>
  <c r="S492" i="2"/>
  <c r="T492" i="2" s="1"/>
  <c r="S491" i="2"/>
  <c r="T491" i="2" s="1"/>
  <c r="U489" i="2"/>
  <c r="S489" i="2"/>
  <c r="T489" i="2" s="1"/>
  <c r="U488" i="2"/>
  <c r="S488" i="2"/>
  <c r="T488" i="2" s="1"/>
  <c r="U487" i="2"/>
  <c r="S487" i="2"/>
  <c r="T487" i="2" s="1"/>
  <c r="U486" i="2"/>
  <c r="S486" i="2"/>
  <c r="T486" i="2" s="1"/>
  <c r="U485" i="2"/>
  <c r="S485" i="2"/>
  <c r="T485" i="2" s="1"/>
  <c r="U484" i="2"/>
  <c r="S484" i="2"/>
  <c r="T484" i="2" s="1"/>
  <c r="U483" i="2"/>
  <c r="S483" i="2"/>
  <c r="T483" i="2" s="1"/>
  <c r="S481" i="2"/>
  <c r="S480" i="2"/>
  <c r="S479" i="2"/>
  <c r="S478" i="2"/>
  <c r="S477" i="2"/>
  <c r="S476" i="2"/>
  <c r="S475" i="2"/>
  <c r="S473" i="2"/>
  <c r="T473" i="2" s="1"/>
  <c r="S472" i="2"/>
  <c r="T472" i="2" s="1"/>
  <c r="S471" i="2"/>
  <c r="T471" i="2" s="1"/>
  <c r="S470" i="2"/>
  <c r="T470" i="2" s="1"/>
  <c r="S469" i="2"/>
  <c r="T469" i="2" s="1"/>
  <c r="S468" i="2"/>
  <c r="T468" i="2" s="1"/>
  <c r="S467" i="2"/>
  <c r="T467" i="2" s="1"/>
  <c r="S465" i="2"/>
  <c r="S464" i="2"/>
  <c r="S463" i="2"/>
  <c r="S462" i="2"/>
  <c r="S461" i="2"/>
  <c r="S460" i="2"/>
  <c r="S459" i="2"/>
  <c r="U457" i="2"/>
  <c r="S457" i="2"/>
  <c r="U456" i="2"/>
  <c r="S456" i="2"/>
  <c r="U455" i="2"/>
  <c r="S455" i="2"/>
  <c r="U454" i="2"/>
  <c r="S454" i="2"/>
  <c r="U453" i="2"/>
  <c r="S453" i="2"/>
  <c r="U452" i="2"/>
  <c r="S452" i="2"/>
  <c r="U451" i="2"/>
  <c r="S451" i="2"/>
  <c r="S449" i="2"/>
  <c r="S448" i="2"/>
  <c r="S447" i="2"/>
  <c r="S446" i="2"/>
  <c r="S445" i="2"/>
  <c r="S444" i="2"/>
  <c r="S443" i="2"/>
  <c r="S441" i="2"/>
  <c r="T441" i="2" s="1"/>
  <c r="S440" i="2"/>
  <c r="T440" i="2" s="1"/>
  <c r="S439" i="2"/>
  <c r="T439" i="2" s="1"/>
  <c r="S438" i="2"/>
  <c r="T438" i="2" s="1"/>
  <c r="S437" i="2"/>
  <c r="T437" i="2" s="1"/>
  <c r="S436" i="2"/>
  <c r="T436" i="2" s="1"/>
  <c r="S435" i="2"/>
  <c r="T435" i="2" s="1"/>
  <c r="U433" i="2"/>
  <c r="S433" i="2"/>
  <c r="T433" i="2" s="1"/>
  <c r="U432" i="2"/>
  <c r="S432" i="2"/>
  <c r="T432" i="2" s="1"/>
  <c r="U431" i="2"/>
  <c r="S431" i="2"/>
  <c r="T431" i="2" s="1"/>
  <c r="U430" i="2"/>
  <c r="S430" i="2"/>
  <c r="T430" i="2" s="1"/>
  <c r="U429" i="2"/>
  <c r="S429" i="2"/>
  <c r="T429" i="2" s="1"/>
  <c r="U428" i="2"/>
  <c r="S428" i="2"/>
  <c r="T428" i="2" s="1"/>
  <c r="U427" i="2"/>
  <c r="S427" i="2"/>
  <c r="T427" i="2" s="1"/>
  <c r="S425" i="2"/>
  <c r="T425" i="2" s="1"/>
  <c r="S424" i="2"/>
  <c r="T424" i="2" s="1"/>
  <c r="S423" i="2"/>
  <c r="T423" i="2" s="1"/>
  <c r="S422" i="2"/>
  <c r="T422" i="2" s="1"/>
  <c r="S421" i="2"/>
  <c r="T421" i="2" s="1"/>
  <c r="S420" i="2"/>
  <c r="T420" i="2" s="1"/>
  <c r="S419" i="2"/>
  <c r="T419" i="2" s="1"/>
  <c r="S417" i="2"/>
  <c r="S416" i="2"/>
  <c r="S415" i="2"/>
  <c r="S414" i="2"/>
  <c r="S413" i="2"/>
  <c r="S412" i="2"/>
  <c r="S411" i="2"/>
  <c r="S409" i="2"/>
  <c r="T409" i="2" s="1"/>
  <c r="S408" i="2"/>
  <c r="T408" i="2" s="1"/>
  <c r="S407" i="2"/>
  <c r="T407" i="2" s="1"/>
  <c r="S406" i="2"/>
  <c r="T406" i="2" s="1"/>
  <c r="S405" i="2"/>
  <c r="T405" i="2" s="1"/>
  <c r="S404" i="2"/>
  <c r="T404" i="2" s="1"/>
  <c r="S403" i="2"/>
  <c r="T403" i="2" s="1"/>
  <c r="S401" i="2"/>
  <c r="T401" i="2" s="1"/>
  <c r="S400" i="2"/>
  <c r="T400" i="2" s="1"/>
  <c r="S399" i="2"/>
  <c r="T399" i="2" s="1"/>
  <c r="S398" i="2"/>
  <c r="T398" i="2" s="1"/>
  <c r="S397" i="2"/>
  <c r="T397" i="2" s="1"/>
  <c r="S396" i="2"/>
  <c r="T396" i="2" s="1"/>
  <c r="S395" i="2"/>
  <c r="T395" i="2" s="1"/>
  <c r="S393" i="2"/>
  <c r="S392" i="2"/>
  <c r="S391" i="2"/>
  <c r="S390" i="2"/>
  <c r="S389" i="2"/>
  <c r="S388" i="2"/>
  <c r="S387" i="2"/>
  <c r="S385" i="2"/>
  <c r="S384" i="2"/>
  <c r="S383" i="2"/>
  <c r="S382" i="2"/>
  <c r="S381" i="2"/>
  <c r="S380" i="2"/>
  <c r="S379" i="2"/>
  <c r="S377" i="2"/>
  <c r="T377" i="2" s="1"/>
  <c r="S376" i="2"/>
  <c r="T376" i="2" s="1"/>
  <c r="S375" i="2"/>
  <c r="T375" i="2" s="1"/>
  <c r="S374" i="2"/>
  <c r="T374" i="2" s="1"/>
  <c r="S373" i="2"/>
  <c r="T373" i="2" s="1"/>
  <c r="S372" i="2"/>
  <c r="T372" i="2" s="1"/>
  <c r="S371" i="2"/>
  <c r="T371" i="2" s="1"/>
  <c r="S369" i="2"/>
  <c r="T369" i="2" s="1"/>
  <c r="S368" i="2"/>
  <c r="T368" i="2" s="1"/>
  <c r="S367" i="2"/>
  <c r="T367" i="2" s="1"/>
  <c r="S366" i="2"/>
  <c r="T366" i="2" s="1"/>
  <c r="S365" i="2"/>
  <c r="T365" i="2" s="1"/>
  <c r="S364" i="2"/>
  <c r="T364" i="2" s="1"/>
  <c r="S363" i="2"/>
  <c r="T363" i="2" s="1"/>
  <c r="S361" i="2"/>
  <c r="T361" i="2" s="1"/>
  <c r="S360" i="2"/>
  <c r="T360" i="2" s="1"/>
  <c r="S359" i="2"/>
  <c r="T359" i="2" s="1"/>
  <c r="S358" i="2"/>
  <c r="T358" i="2" s="1"/>
  <c r="S357" i="2"/>
  <c r="T357" i="2" s="1"/>
  <c r="S356" i="2"/>
  <c r="T356" i="2" s="1"/>
  <c r="S355" i="2"/>
  <c r="T355" i="2" s="1"/>
  <c r="S353" i="2"/>
  <c r="S352" i="2"/>
  <c r="S351" i="2"/>
  <c r="S350" i="2"/>
  <c r="S349" i="2"/>
  <c r="S348" i="2"/>
  <c r="S347" i="2"/>
  <c r="S345" i="2"/>
  <c r="T345" i="2" s="1"/>
  <c r="S344" i="2"/>
  <c r="T344" i="2" s="1"/>
  <c r="S343" i="2"/>
  <c r="T343" i="2" s="1"/>
  <c r="S342" i="2"/>
  <c r="T342" i="2" s="1"/>
  <c r="S341" i="2"/>
  <c r="T341" i="2" s="1"/>
  <c r="S340" i="2"/>
  <c r="T340" i="2" s="1"/>
  <c r="S339" i="2"/>
  <c r="T339" i="2" s="1"/>
  <c r="S337" i="2"/>
  <c r="T337" i="2" s="1"/>
  <c r="S336" i="2"/>
  <c r="T336" i="2" s="1"/>
  <c r="S335" i="2"/>
  <c r="T335" i="2" s="1"/>
  <c r="S334" i="2"/>
  <c r="T334" i="2" s="1"/>
  <c r="S333" i="2"/>
  <c r="T333" i="2" s="1"/>
  <c r="S332" i="2"/>
  <c r="T332" i="2" s="1"/>
  <c r="S331" i="2"/>
  <c r="T331" i="2" s="1"/>
  <c r="S329" i="2"/>
  <c r="S328" i="2"/>
  <c r="S327" i="2"/>
  <c r="S326" i="2"/>
  <c r="S325" i="2"/>
  <c r="S324" i="2"/>
  <c r="S323" i="2"/>
  <c r="S321" i="2"/>
  <c r="S320" i="2"/>
  <c r="S319" i="2"/>
  <c r="S318" i="2"/>
  <c r="S317" i="2"/>
  <c r="S316" i="2"/>
  <c r="S315" i="2"/>
  <c r="U313" i="2"/>
  <c r="S313" i="2"/>
  <c r="T313" i="2" s="1"/>
  <c r="U312" i="2"/>
  <c r="S312" i="2"/>
  <c r="T312" i="2" s="1"/>
  <c r="U311" i="2"/>
  <c r="S311" i="2"/>
  <c r="T311" i="2" s="1"/>
  <c r="U310" i="2"/>
  <c r="S310" i="2"/>
  <c r="T310" i="2" s="1"/>
  <c r="U309" i="2"/>
  <c r="S309" i="2"/>
  <c r="T309" i="2" s="1"/>
  <c r="U308" i="2"/>
  <c r="S308" i="2"/>
  <c r="T308" i="2" s="1"/>
  <c r="U307" i="2"/>
  <c r="S307" i="2"/>
  <c r="T307" i="2" s="1"/>
  <c r="U305" i="2"/>
  <c r="S305" i="2"/>
  <c r="T305" i="2" s="1"/>
  <c r="U304" i="2"/>
  <c r="S304" i="2"/>
  <c r="T304" i="2" s="1"/>
  <c r="U303" i="2"/>
  <c r="S303" i="2"/>
  <c r="T303" i="2" s="1"/>
  <c r="U302" i="2"/>
  <c r="S302" i="2"/>
  <c r="T302" i="2" s="1"/>
  <c r="U301" i="2"/>
  <c r="S301" i="2"/>
  <c r="T301" i="2" s="1"/>
  <c r="U300" i="2"/>
  <c r="S300" i="2"/>
  <c r="T300" i="2" s="1"/>
  <c r="U299" i="2"/>
  <c r="S299" i="2"/>
  <c r="T299" i="2" s="1"/>
  <c r="S297" i="2"/>
  <c r="T297" i="2" s="1"/>
  <c r="S296" i="2"/>
  <c r="T296" i="2" s="1"/>
  <c r="S295" i="2"/>
  <c r="T295" i="2" s="1"/>
  <c r="S294" i="2"/>
  <c r="T294" i="2" s="1"/>
  <c r="S293" i="2"/>
  <c r="T293" i="2" s="1"/>
  <c r="S292" i="2"/>
  <c r="T292" i="2" s="1"/>
  <c r="S291" i="2"/>
  <c r="T291" i="2" s="1"/>
  <c r="S289" i="2"/>
  <c r="S288" i="2"/>
  <c r="S287" i="2"/>
  <c r="S286" i="2"/>
  <c r="S285" i="2"/>
  <c r="S284" i="2"/>
  <c r="S283" i="2"/>
  <c r="S281" i="2"/>
  <c r="T281" i="2" s="1"/>
  <c r="S280" i="2"/>
  <c r="T280" i="2" s="1"/>
  <c r="S279" i="2"/>
  <c r="T279" i="2" s="1"/>
  <c r="S278" i="2"/>
  <c r="T278" i="2" s="1"/>
  <c r="S277" i="2"/>
  <c r="T277" i="2" s="1"/>
  <c r="S276" i="2"/>
  <c r="T276" i="2" s="1"/>
  <c r="S275" i="2"/>
  <c r="T275" i="2" s="1"/>
  <c r="S273" i="2"/>
  <c r="T273" i="2" s="1"/>
  <c r="S272" i="2"/>
  <c r="T272" i="2" s="1"/>
  <c r="S271" i="2"/>
  <c r="T271" i="2" s="1"/>
  <c r="S270" i="2"/>
  <c r="T270" i="2" s="1"/>
  <c r="S269" i="2"/>
  <c r="T269" i="2" s="1"/>
  <c r="S268" i="2"/>
  <c r="T268" i="2" s="1"/>
  <c r="S267" i="2"/>
  <c r="T267" i="2" s="1"/>
  <c r="S265" i="2"/>
  <c r="S264" i="2"/>
  <c r="S263" i="2"/>
  <c r="S262" i="2"/>
  <c r="S261" i="2"/>
  <c r="S260" i="2"/>
  <c r="S259" i="2"/>
  <c r="S257" i="2"/>
  <c r="S256" i="2"/>
  <c r="S255" i="2"/>
  <c r="S254" i="2"/>
  <c r="S253" i="2"/>
  <c r="S252" i="2"/>
  <c r="S251" i="2"/>
  <c r="S249" i="2"/>
  <c r="T249" i="2" s="1"/>
  <c r="S248" i="2"/>
  <c r="T248" i="2" s="1"/>
  <c r="S247" i="2"/>
  <c r="T247" i="2" s="1"/>
  <c r="S246" i="2"/>
  <c r="T246" i="2" s="1"/>
  <c r="S245" i="2"/>
  <c r="T245" i="2" s="1"/>
  <c r="S244" i="2"/>
  <c r="T244" i="2" s="1"/>
  <c r="S243" i="2"/>
  <c r="T243" i="2" s="1"/>
  <c r="S241" i="2"/>
  <c r="T241" i="2" s="1"/>
  <c r="S240" i="2"/>
  <c r="T240" i="2" s="1"/>
  <c r="S239" i="2"/>
  <c r="T239" i="2" s="1"/>
  <c r="S238" i="2"/>
  <c r="T238" i="2" s="1"/>
  <c r="S237" i="2"/>
  <c r="T237" i="2" s="1"/>
  <c r="S236" i="2"/>
  <c r="T236" i="2" s="1"/>
  <c r="S235" i="2"/>
  <c r="T235" i="2" s="1"/>
  <c r="U233" i="2"/>
  <c r="S233" i="2"/>
  <c r="T233" i="2" s="1"/>
  <c r="U232" i="2"/>
  <c r="S232" i="2"/>
  <c r="T232" i="2" s="1"/>
  <c r="U231" i="2"/>
  <c r="S231" i="2"/>
  <c r="T231" i="2" s="1"/>
  <c r="U230" i="2"/>
  <c r="S230" i="2"/>
  <c r="T230" i="2" s="1"/>
  <c r="U229" i="2"/>
  <c r="S229" i="2"/>
  <c r="T229" i="2" s="1"/>
  <c r="U228" i="2"/>
  <c r="S228" i="2"/>
  <c r="T228" i="2" s="1"/>
  <c r="U227" i="2"/>
  <c r="S227" i="2"/>
  <c r="T227" i="2" s="1"/>
  <c r="S225" i="2"/>
  <c r="S224" i="2"/>
  <c r="S223" i="2"/>
  <c r="S222" i="2"/>
  <c r="S221" i="2"/>
  <c r="S220" i="2"/>
  <c r="S219" i="2"/>
  <c r="S217" i="2"/>
  <c r="T217" i="2" s="1"/>
  <c r="S216" i="2"/>
  <c r="T216" i="2" s="1"/>
  <c r="S215" i="2"/>
  <c r="T215" i="2" s="1"/>
  <c r="S214" i="2"/>
  <c r="T214" i="2" s="1"/>
  <c r="S213" i="2"/>
  <c r="T213" i="2" s="1"/>
  <c r="S212" i="2"/>
  <c r="T212" i="2" s="1"/>
  <c r="S211" i="2"/>
  <c r="T211" i="2" s="1"/>
  <c r="S209" i="2"/>
  <c r="T209" i="2" s="1"/>
  <c r="S208" i="2"/>
  <c r="T208" i="2" s="1"/>
  <c r="S207" i="2"/>
  <c r="T207" i="2" s="1"/>
  <c r="S206" i="2"/>
  <c r="T206" i="2" s="1"/>
  <c r="S205" i="2"/>
  <c r="T205" i="2" s="1"/>
  <c r="S204" i="2"/>
  <c r="T204" i="2" s="1"/>
  <c r="S203" i="2"/>
  <c r="T203" i="2" s="1"/>
  <c r="U201" i="2"/>
  <c r="S201" i="2"/>
  <c r="U200" i="2"/>
  <c r="S200" i="2"/>
  <c r="U199" i="2"/>
  <c r="S199" i="2"/>
  <c r="U198" i="2"/>
  <c r="S198" i="2"/>
  <c r="U197" i="2"/>
  <c r="S197" i="2"/>
  <c r="U196" i="2"/>
  <c r="S196" i="2"/>
  <c r="U195" i="2"/>
  <c r="S195" i="2"/>
  <c r="S193" i="2"/>
  <c r="S192" i="2"/>
  <c r="S191" i="2"/>
  <c r="S190" i="2"/>
  <c r="S189" i="2"/>
  <c r="S188" i="2"/>
  <c r="S187" i="2"/>
  <c r="S185" i="2"/>
  <c r="T185" i="2" s="1"/>
  <c r="S184" i="2"/>
  <c r="T184" i="2" s="1"/>
  <c r="S183" i="2"/>
  <c r="T183" i="2" s="1"/>
  <c r="S182" i="2"/>
  <c r="T182" i="2" s="1"/>
  <c r="S181" i="2"/>
  <c r="T181" i="2" s="1"/>
  <c r="S180" i="2"/>
  <c r="T180" i="2" s="1"/>
  <c r="S179" i="2"/>
  <c r="T179" i="2" s="1"/>
  <c r="U177" i="2"/>
  <c r="S177" i="2"/>
  <c r="T177" i="2" s="1"/>
  <c r="U176" i="2"/>
  <c r="S176" i="2"/>
  <c r="T176" i="2" s="1"/>
  <c r="U175" i="2"/>
  <c r="S175" i="2"/>
  <c r="T175" i="2" s="1"/>
  <c r="U174" i="2"/>
  <c r="S174" i="2"/>
  <c r="T174" i="2" s="1"/>
  <c r="U173" i="2"/>
  <c r="S173" i="2"/>
  <c r="T173" i="2" s="1"/>
  <c r="U172" i="2"/>
  <c r="S172" i="2"/>
  <c r="T172" i="2" s="1"/>
  <c r="U171" i="2"/>
  <c r="S171" i="2"/>
  <c r="T171" i="2" s="1"/>
  <c r="S169" i="2"/>
  <c r="T169" i="2" s="1"/>
  <c r="S168" i="2"/>
  <c r="T168" i="2" s="1"/>
  <c r="S167" i="2"/>
  <c r="T167" i="2" s="1"/>
  <c r="S166" i="2"/>
  <c r="T166" i="2" s="1"/>
  <c r="S165" i="2"/>
  <c r="T165" i="2" s="1"/>
  <c r="S164" i="2"/>
  <c r="T164" i="2" s="1"/>
  <c r="S163" i="2"/>
  <c r="T163" i="2" s="1"/>
  <c r="S161" i="2"/>
  <c r="S160" i="2"/>
  <c r="S159" i="2"/>
  <c r="S158" i="2"/>
  <c r="S157" i="2"/>
  <c r="S156" i="2"/>
  <c r="S155" i="2"/>
  <c r="S153" i="2"/>
  <c r="T153" i="2" s="1"/>
  <c r="S152" i="2"/>
  <c r="T152" i="2" s="1"/>
  <c r="S151" i="2"/>
  <c r="T151" i="2" s="1"/>
  <c r="S150" i="2"/>
  <c r="T150" i="2" s="1"/>
  <c r="S149" i="2"/>
  <c r="T149" i="2" s="1"/>
  <c r="S148" i="2"/>
  <c r="T148" i="2" s="1"/>
  <c r="S147" i="2"/>
  <c r="T147" i="2" s="1"/>
  <c r="S145" i="2"/>
  <c r="T145" i="2" s="1"/>
  <c r="S144" i="2"/>
  <c r="T144" i="2" s="1"/>
  <c r="S143" i="2"/>
  <c r="T143" i="2" s="1"/>
  <c r="S142" i="2"/>
  <c r="T142" i="2" s="1"/>
  <c r="S141" i="2"/>
  <c r="T141" i="2" s="1"/>
  <c r="S140" i="2"/>
  <c r="T140" i="2" s="1"/>
  <c r="S139" i="2"/>
  <c r="T139" i="2" s="1"/>
  <c r="S137" i="2"/>
  <c r="S136" i="2"/>
  <c r="S135" i="2"/>
  <c r="S134" i="2"/>
  <c r="S133" i="2"/>
  <c r="S132" i="2"/>
  <c r="S131" i="2"/>
  <c r="S129" i="2"/>
  <c r="S128" i="2"/>
  <c r="S127" i="2"/>
  <c r="S126" i="2"/>
  <c r="S125" i="2"/>
  <c r="S124" i="2"/>
  <c r="S123" i="2"/>
  <c r="S121" i="2"/>
  <c r="T121" i="2" s="1"/>
  <c r="S120" i="2"/>
  <c r="T120" i="2" s="1"/>
  <c r="S119" i="2"/>
  <c r="T119" i="2" s="1"/>
  <c r="S118" i="2"/>
  <c r="T118" i="2" s="1"/>
  <c r="S117" i="2"/>
  <c r="T117" i="2" s="1"/>
  <c r="S116" i="2"/>
  <c r="T116" i="2" s="1"/>
  <c r="S115" i="2"/>
  <c r="T115" i="2" s="1"/>
  <c r="S113" i="2"/>
  <c r="T113" i="2" s="1"/>
  <c r="S112" i="2"/>
  <c r="T112" i="2" s="1"/>
  <c r="S111" i="2"/>
  <c r="T111" i="2" s="1"/>
  <c r="S110" i="2"/>
  <c r="T110" i="2" s="1"/>
  <c r="S109" i="2"/>
  <c r="T109" i="2" s="1"/>
  <c r="S108" i="2"/>
  <c r="T108" i="2" s="1"/>
  <c r="S107" i="2"/>
  <c r="T107" i="2" s="1"/>
  <c r="S105" i="2"/>
  <c r="T105" i="2" s="1"/>
  <c r="S104" i="2"/>
  <c r="T104" i="2" s="1"/>
  <c r="S103" i="2"/>
  <c r="T103" i="2" s="1"/>
  <c r="S102" i="2"/>
  <c r="T102" i="2" s="1"/>
  <c r="S101" i="2"/>
  <c r="T101" i="2" s="1"/>
  <c r="S100" i="2"/>
  <c r="T100" i="2" s="1"/>
  <c r="S99" i="2"/>
  <c r="T99" i="2" s="1"/>
  <c r="S97" i="2"/>
  <c r="S96" i="2"/>
  <c r="S95" i="2"/>
  <c r="S94" i="2"/>
  <c r="S93" i="2"/>
  <c r="S92" i="2"/>
  <c r="S91" i="2"/>
  <c r="S89" i="2"/>
  <c r="T89" i="2" s="1"/>
  <c r="S88" i="2"/>
  <c r="T88" i="2" s="1"/>
  <c r="S87" i="2"/>
  <c r="T87" i="2" s="1"/>
  <c r="S86" i="2"/>
  <c r="T86" i="2" s="1"/>
  <c r="S85" i="2"/>
  <c r="T85" i="2" s="1"/>
  <c r="S84" i="2"/>
  <c r="T84" i="2" s="1"/>
  <c r="S83" i="2"/>
  <c r="T83" i="2" s="1"/>
  <c r="S81" i="2"/>
  <c r="T81" i="2" s="1"/>
  <c r="S80" i="2"/>
  <c r="T80" i="2" s="1"/>
  <c r="S79" i="2"/>
  <c r="T79" i="2" s="1"/>
  <c r="S78" i="2"/>
  <c r="T78" i="2" s="1"/>
  <c r="S77" i="2"/>
  <c r="T77" i="2" s="1"/>
  <c r="S76" i="2"/>
  <c r="T76" i="2" s="1"/>
  <c r="S75" i="2"/>
  <c r="T75" i="2" s="1"/>
  <c r="S73" i="2"/>
  <c r="S72" i="2"/>
  <c r="S71" i="2"/>
  <c r="S70" i="2"/>
  <c r="S69" i="2"/>
  <c r="S68" i="2"/>
  <c r="S67" i="2"/>
  <c r="S65" i="2"/>
  <c r="S64" i="2"/>
  <c r="S63" i="2"/>
  <c r="S62" i="2"/>
  <c r="S61" i="2"/>
  <c r="S60" i="2"/>
  <c r="S59" i="2"/>
  <c r="U57" i="2"/>
  <c r="S57" i="2"/>
  <c r="T57" i="2" s="1"/>
  <c r="U56" i="2"/>
  <c r="S56" i="2"/>
  <c r="T56" i="2" s="1"/>
  <c r="U55" i="2"/>
  <c r="S55" i="2"/>
  <c r="T55" i="2" s="1"/>
  <c r="U54" i="2"/>
  <c r="S54" i="2"/>
  <c r="T54" i="2" s="1"/>
  <c r="U53" i="2"/>
  <c r="S53" i="2"/>
  <c r="T53" i="2" s="1"/>
  <c r="U52" i="2"/>
  <c r="S52" i="2"/>
  <c r="T52" i="2" s="1"/>
  <c r="U51" i="2"/>
  <c r="S51" i="2"/>
  <c r="T51" i="2" s="1"/>
  <c r="U49" i="2"/>
  <c r="S49" i="2"/>
  <c r="T49" i="2" s="1"/>
  <c r="U48" i="2"/>
  <c r="S48" i="2"/>
  <c r="T48" i="2" s="1"/>
  <c r="U47" i="2"/>
  <c r="S47" i="2"/>
  <c r="T47" i="2" s="1"/>
  <c r="U46" i="2"/>
  <c r="S46" i="2"/>
  <c r="T46" i="2" s="1"/>
  <c r="U45" i="2"/>
  <c r="S45" i="2"/>
  <c r="T45" i="2" s="1"/>
  <c r="U44" i="2"/>
  <c r="S44" i="2"/>
  <c r="T44" i="2" s="1"/>
  <c r="U43" i="2"/>
  <c r="S43" i="2"/>
  <c r="T43" i="2" s="1"/>
  <c r="S41" i="2"/>
  <c r="T41" i="2" s="1"/>
  <c r="S40" i="2"/>
  <c r="T40" i="2" s="1"/>
  <c r="S39" i="2"/>
  <c r="T39" i="2" s="1"/>
  <c r="S38" i="2"/>
  <c r="T38" i="2" s="1"/>
  <c r="S37" i="2"/>
  <c r="T37" i="2" s="1"/>
  <c r="S36" i="2"/>
  <c r="T36" i="2" s="1"/>
  <c r="S35" i="2"/>
  <c r="T35" i="2" s="1"/>
  <c r="S33" i="2"/>
  <c r="S32" i="2"/>
  <c r="S31" i="2"/>
  <c r="S30" i="2"/>
  <c r="S29" i="2"/>
  <c r="S28" i="2"/>
  <c r="S27" i="2"/>
  <c r="S25" i="2"/>
  <c r="T25" i="2" s="1"/>
  <c r="S24" i="2"/>
  <c r="T24" i="2" s="1"/>
  <c r="S23" i="2"/>
  <c r="T23" i="2" s="1"/>
  <c r="S22" i="2"/>
  <c r="T22" i="2" s="1"/>
  <c r="S21" i="2"/>
  <c r="T21" i="2" s="1"/>
  <c r="S20" i="2"/>
  <c r="T20" i="2" s="1"/>
  <c r="S19" i="2"/>
  <c r="T19" i="2" s="1"/>
  <c r="S17" i="2"/>
  <c r="T17" i="2" s="1"/>
  <c r="S16" i="2"/>
  <c r="T16" i="2" s="1"/>
  <c r="S15" i="2"/>
  <c r="T15" i="2" s="1"/>
  <c r="S14" i="2"/>
  <c r="T14" i="2" s="1"/>
  <c r="S13" i="2"/>
  <c r="T13" i="2" s="1"/>
  <c r="S12" i="2"/>
  <c r="T12" i="2" s="1"/>
  <c r="S11" i="2"/>
  <c r="T11" i="2" s="1"/>
  <c r="S10" i="2"/>
  <c r="T10" i="2" s="1"/>
  <c r="S9" i="2"/>
  <c r="S8" i="2"/>
  <c r="S7" i="2"/>
  <c r="S6" i="2"/>
  <c r="S5" i="2"/>
  <c r="S4" i="2"/>
  <c r="S3" i="2"/>
  <c r="S759" i="2"/>
  <c r="T759" i="2" s="1"/>
  <c r="S758" i="2"/>
  <c r="T758" i="2" s="1"/>
  <c r="S757" i="2"/>
  <c r="T757" i="2" s="1"/>
  <c r="S756" i="2"/>
  <c r="T756" i="2" s="1"/>
  <c r="S755" i="2"/>
  <c r="T755" i="2" s="1"/>
  <c r="S754" i="2"/>
  <c r="T754" i="2" s="1"/>
  <c r="S753" i="2"/>
  <c r="T753" i="2" s="1"/>
  <c r="S752" i="2"/>
  <c r="T752" i="2" s="1"/>
  <c r="S751" i="2"/>
  <c r="T751" i="2" s="1"/>
  <c r="S750" i="2"/>
  <c r="T750" i="2" s="1"/>
  <c r="S749" i="2"/>
  <c r="T749" i="2" s="1"/>
  <c r="S748" i="2"/>
  <c r="T748" i="2" s="1"/>
  <c r="S747" i="2"/>
  <c r="T747" i="2" s="1"/>
  <c r="S746" i="2"/>
  <c r="T746" i="2" s="1"/>
  <c r="S745" i="2"/>
  <c r="T745" i="2" s="1"/>
  <c r="S744" i="2"/>
  <c r="T744" i="2" s="1"/>
  <c r="S743" i="2"/>
  <c r="T743" i="2" s="1"/>
  <c r="S742" i="2"/>
  <c r="T742" i="2" s="1"/>
  <c r="S741" i="2"/>
  <c r="T741" i="2" s="1"/>
  <c r="S740" i="2"/>
  <c r="T740" i="2" s="1"/>
  <c r="S739" i="2"/>
  <c r="T739" i="2" s="1"/>
  <c r="U738" i="2"/>
  <c r="S738" i="2"/>
  <c r="T738" i="2" s="1"/>
  <c r="S735" i="2"/>
  <c r="S734" i="2"/>
  <c r="S733" i="2"/>
  <c r="S732" i="2"/>
  <c r="S731" i="2"/>
  <c r="S730" i="2"/>
  <c r="S722" i="2"/>
  <c r="T722" i="2" s="1"/>
  <c r="S714" i="2"/>
  <c r="T714" i="2" s="1"/>
  <c r="U706" i="2"/>
  <c r="S706" i="2"/>
  <c r="S698" i="2"/>
  <c r="S690" i="2"/>
  <c r="T690" i="2" s="1"/>
  <c r="U682" i="2"/>
  <c r="S682" i="2"/>
  <c r="T682" i="2" s="1"/>
  <c r="S674" i="2"/>
  <c r="T674" i="2" s="1"/>
  <c r="S666" i="2"/>
  <c r="S658" i="2"/>
  <c r="T658" i="2" s="1"/>
  <c r="S650" i="2"/>
  <c r="T650" i="2" s="1"/>
  <c r="S642" i="2"/>
  <c r="S634" i="2"/>
  <c r="S626" i="2"/>
  <c r="T626" i="2" s="1"/>
  <c r="S618" i="2"/>
  <c r="T618" i="2" s="1"/>
  <c r="S610" i="2"/>
  <c r="T610" i="2" s="1"/>
  <c r="S602" i="2"/>
  <c r="S594" i="2"/>
  <c r="T594" i="2" s="1"/>
  <c r="S586" i="2"/>
  <c r="T586" i="2" s="1"/>
  <c r="S578" i="2"/>
  <c r="S570" i="2"/>
  <c r="U562" i="2"/>
  <c r="S562" i="2"/>
  <c r="T562" i="2" s="1"/>
  <c r="U554" i="2"/>
  <c r="S554" i="2"/>
  <c r="T554" i="2" s="1"/>
  <c r="S546" i="2"/>
  <c r="T546" i="2" s="1"/>
  <c r="S538" i="2"/>
  <c r="S530" i="2"/>
  <c r="T530" i="2" s="1"/>
  <c r="S522" i="2"/>
  <c r="T522" i="2" s="1"/>
  <c r="S514" i="2"/>
  <c r="S506" i="2"/>
  <c r="S498" i="2"/>
  <c r="T498" i="2" s="1"/>
  <c r="S490" i="2"/>
  <c r="T490" i="2" s="1"/>
  <c r="U482" i="2"/>
  <c r="S482" i="2"/>
  <c r="T482" i="2" s="1"/>
  <c r="S474" i="2"/>
  <c r="S466" i="2"/>
  <c r="T466" i="2" s="1"/>
  <c r="S458" i="2"/>
  <c r="U450" i="2"/>
  <c r="S450" i="2"/>
  <c r="S442" i="2"/>
  <c r="S434" i="2"/>
  <c r="T434" i="2" s="1"/>
  <c r="U426" i="2"/>
  <c r="S426" i="2"/>
  <c r="T426" i="2" s="1"/>
  <c r="S418" i="2"/>
  <c r="T418" i="2" s="1"/>
  <c r="S410" i="2"/>
  <c r="S402" i="2"/>
  <c r="T402" i="2" s="1"/>
  <c r="S394" i="2"/>
  <c r="T394" i="2" s="1"/>
  <c r="S386" i="2"/>
  <c r="S378" i="2"/>
  <c r="S370" i="2"/>
  <c r="T370" i="2" s="1"/>
  <c r="S362" i="2"/>
  <c r="T362" i="2" s="1"/>
  <c r="S354" i="2"/>
  <c r="T354" i="2" s="1"/>
  <c r="S346" i="2"/>
  <c r="S338" i="2"/>
  <c r="T338" i="2" s="1"/>
  <c r="S330" i="2"/>
  <c r="T330" i="2" s="1"/>
  <c r="S322" i="2"/>
  <c r="S314" i="2"/>
  <c r="U306" i="2"/>
  <c r="S306" i="2"/>
  <c r="T306" i="2" s="1"/>
  <c r="U298" i="2"/>
  <c r="S298" i="2"/>
  <c r="T298" i="2" s="1"/>
  <c r="S290" i="2"/>
  <c r="T290" i="2" s="1"/>
  <c r="S282" i="2"/>
  <c r="S274" i="2"/>
  <c r="T274" i="2" s="1"/>
  <c r="S266" i="2"/>
  <c r="T266" i="2" s="1"/>
  <c r="S258" i="2"/>
  <c r="S250" i="2"/>
  <c r="S242" i="2"/>
  <c r="T242" i="2" s="1"/>
  <c r="S234" i="2"/>
  <c r="T234" i="2" s="1"/>
  <c r="U226" i="2"/>
  <c r="S226" i="2"/>
  <c r="T226" i="2" s="1"/>
  <c r="S218" i="2"/>
  <c r="S210" i="2"/>
  <c r="T210" i="2" s="1"/>
  <c r="S202" i="2"/>
  <c r="T202" i="2" s="1"/>
  <c r="U194" i="2"/>
  <c r="S194" i="2"/>
  <c r="S186" i="2"/>
  <c r="S178" i="2"/>
  <c r="T178" i="2" s="1"/>
  <c r="U170" i="2"/>
  <c r="S170" i="2"/>
  <c r="T170" i="2" s="1"/>
  <c r="S162" i="2"/>
  <c r="T162" i="2" s="1"/>
  <c r="S154" i="2"/>
  <c r="S146" i="2"/>
  <c r="T146" i="2" s="1"/>
  <c r="S138" i="2"/>
  <c r="T138" i="2" s="1"/>
  <c r="S130" i="2"/>
  <c r="S122" i="2"/>
  <c r="S114" i="2"/>
  <c r="T114" i="2" s="1"/>
  <c r="S106" i="2"/>
  <c r="T106" i="2" s="1"/>
  <c r="S98" i="2"/>
  <c r="T98" i="2" s="1"/>
  <c r="S90" i="2"/>
  <c r="S82" i="2"/>
  <c r="T82" i="2" s="1"/>
  <c r="S74" i="2"/>
  <c r="T74" i="2" s="1"/>
  <c r="S66" i="2"/>
  <c r="S58" i="2"/>
  <c r="U50" i="2"/>
  <c r="S50" i="2"/>
  <c r="T50" i="2" s="1"/>
  <c r="U42" i="2"/>
  <c r="S42" i="2"/>
  <c r="T42" i="2" s="1"/>
  <c r="S34" i="2"/>
  <c r="T34" i="2" s="1"/>
  <c r="S26" i="2"/>
  <c r="S18" i="2"/>
  <c r="T18" i="2" s="1"/>
  <c r="S2" i="2"/>
  <c r="O753" i="2"/>
  <c r="P753" i="2" s="1"/>
  <c r="O748" i="2"/>
  <c r="P748" i="2" s="1"/>
  <c r="O744" i="2"/>
  <c r="P744" i="2" s="1"/>
  <c r="O728" i="2"/>
  <c r="P728" i="2" s="1"/>
  <c r="O721" i="2"/>
  <c r="P721" i="2" s="1"/>
  <c r="O716" i="2"/>
  <c r="P716" i="2" s="1"/>
  <c r="O704" i="2"/>
  <c r="P704" i="2" s="1"/>
  <c r="O692" i="2"/>
  <c r="P692" i="2" s="1"/>
  <c r="O689" i="2"/>
  <c r="P689" i="2" s="1"/>
  <c r="O681" i="2"/>
  <c r="P681" i="2" s="1"/>
  <c r="O680" i="2"/>
  <c r="P680" i="2" s="1"/>
  <c r="O672" i="2"/>
  <c r="P672" i="2" s="1"/>
  <c r="O668" i="2"/>
  <c r="P668" i="2" s="1"/>
  <c r="O665" i="2"/>
  <c r="P665" i="2" s="1"/>
  <c r="O657" i="2"/>
  <c r="P657" i="2" s="1"/>
  <c r="O641" i="2"/>
  <c r="P641" i="2" s="1"/>
  <c r="O636" i="2"/>
  <c r="P636" i="2" s="1"/>
  <c r="O632" i="2"/>
  <c r="P632" i="2" s="1"/>
  <c r="O620" i="2"/>
  <c r="P620" i="2" s="1"/>
  <c r="O617" i="2"/>
  <c r="P617" i="2" s="1"/>
  <c r="O616" i="2"/>
  <c r="P616" i="2" s="1"/>
  <c r="O609" i="2"/>
  <c r="P609" i="2" s="1"/>
  <c r="O600" i="2"/>
  <c r="P600" i="2" s="1"/>
  <c r="O588" i="2"/>
  <c r="P588" i="2" s="1"/>
  <c r="O568" i="2"/>
  <c r="P568" i="2" s="1"/>
  <c r="O560" i="2"/>
  <c r="P560" i="2" s="1"/>
  <c r="O556" i="2"/>
  <c r="P556" i="2" s="1"/>
  <c r="O553" i="2"/>
  <c r="P553" i="2" s="1"/>
  <c r="O545" i="2"/>
  <c r="P545" i="2" s="1"/>
  <c r="O537" i="2"/>
  <c r="P537" i="2" s="1"/>
  <c r="O536" i="2"/>
  <c r="P536" i="2" s="1"/>
  <c r="O528" i="2"/>
  <c r="P528" i="2" s="1"/>
  <c r="O524" i="2"/>
  <c r="P524" i="2" s="1"/>
  <c r="O505" i="2"/>
  <c r="P505" i="2" s="1"/>
  <c r="O504" i="2"/>
  <c r="P504" i="2" s="1"/>
  <c r="O497" i="2"/>
  <c r="P497" i="2" s="1"/>
  <c r="O492" i="2"/>
  <c r="P492" i="2" s="1"/>
  <c r="O489" i="2"/>
  <c r="P489" i="2" s="1"/>
  <c r="O488" i="2"/>
  <c r="P488" i="2" s="1"/>
  <c r="O472" i="2"/>
  <c r="P472" i="2" s="1"/>
  <c r="O455" i="2"/>
  <c r="P455" i="2" s="1"/>
  <c r="O454" i="2"/>
  <c r="P454" i="2" s="1"/>
  <c r="O453" i="2"/>
  <c r="P453" i="2" s="1"/>
  <c r="O452" i="2"/>
  <c r="P452" i="2" s="1"/>
  <c r="O451" i="2"/>
  <c r="P451" i="2" s="1"/>
  <c r="O450" i="2"/>
  <c r="P450" i="2" s="1"/>
  <c r="O449" i="2"/>
  <c r="P449" i="2" s="1"/>
  <c r="O448" i="2"/>
  <c r="P448" i="2" s="1"/>
  <c r="O444" i="2"/>
  <c r="P444" i="2" s="1"/>
  <c r="O441" i="2"/>
  <c r="P441" i="2" s="1"/>
  <c r="O440" i="2"/>
  <c r="P440" i="2" s="1"/>
  <c r="O433" i="2"/>
  <c r="P433" i="2" s="1"/>
  <c r="O432" i="2"/>
  <c r="P432" i="2" s="1"/>
  <c r="O425" i="2"/>
  <c r="P425" i="2" s="1"/>
  <c r="O424" i="2"/>
  <c r="P424" i="2" s="1"/>
  <c r="O417" i="2"/>
  <c r="P417" i="2" s="1"/>
  <c r="O416" i="2"/>
  <c r="P416" i="2" s="1"/>
  <c r="O409" i="2"/>
  <c r="P409" i="2" s="1"/>
  <c r="O408" i="2"/>
  <c r="P408" i="2" s="1"/>
  <c r="O401" i="2"/>
  <c r="P401" i="2" s="1"/>
  <c r="O400" i="2"/>
  <c r="P400" i="2" s="1"/>
  <c r="O385" i="2"/>
  <c r="P385" i="2" s="1"/>
  <c r="O384" i="2"/>
  <c r="P384" i="2" s="1"/>
  <c r="O380" i="2"/>
  <c r="P380" i="2" s="1"/>
  <c r="O377" i="2"/>
  <c r="P377" i="2" s="1"/>
  <c r="O376" i="2"/>
  <c r="P376" i="2" s="1"/>
  <c r="O369" i="2"/>
  <c r="P369" i="2" s="1"/>
  <c r="O368" i="2"/>
  <c r="P368" i="2" s="1"/>
  <c r="O361" i="2"/>
  <c r="P361" i="2" s="1"/>
  <c r="O360" i="2"/>
  <c r="P360" i="2" s="1"/>
  <c r="O353" i="2"/>
  <c r="P353" i="2" s="1"/>
  <c r="O352" i="2"/>
  <c r="P352" i="2" s="1"/>
  <c r="O348" i="2"/>
  <c r="P348" i="2" s="1"/>
  <c r="O345" i="2"/>
  <c r="P345" i="2" s="1"/>
  <c r="O344" i="2"/>
  <c r="P344" i="2" s="1"/>
  <c r="O337" i="2"/>
  <c r="P337" i="2" s="1"/>
  <c r="O336" i="2"/>
  <c r="P336" i="2" s="1"/>
  <c r="O321" i="2"/>
  <c r="P321" i="2" s="1"/>
  <c r="O320" i="2"/>
  <c r="P320" i="2" s="1"/>
  <c r="O316" i="2"/>
  <c r="P316" i="2" s="1"/>
  <c r="O313" i="2"/>
  <c r="P313" i="2" s="1"/>
  <c r="O312" i="2"/>
  <c r="P312" i="2" s="1"/>
  <c r="O305" i="2"/>
  <c r="P305" i="2" s="1"/>
  <c r="O304" i="2"/>
  <c r="P304" i="2" s="1"/>
  <c r="O297" i="2"/>
  <c r="P297" i="2" s="1"/>
  <c r="O296" i="2"/>
  <c r="P296" i="2" s="1"/>
  <c r="O289" i="2"/>
  <c r="P289" i="2" s="1"/>
  <c r="O288" i="2"/>
  <c r="P288" i="2" s="1"/>
  <c r="O284" i="2"/>
  <c r="P284" i="2" s="1"/>
  <c r="O281" i="2"/>
  <c r="P281" i="2" s="1"/>
  <c r="O280" i="2"/>
  <c r="P280" i="2" s="1"/>
  <c r="O273" i="2"/>
  <c r="P273" i="2" s="1"/>
  <c r="O272" i="2"/>
  <c r="P272" i="2" s="1"/>
  <c r="O257" i="2"/>
  <c r="P257" i="2" s="1"/>
  <c r="O256" i="2"/>
  <c r="P256" i="2" s="1"/>
  <c r="O249" i="2"/>
  <c r="P249" i="2" s="1"/>
  <c r="O248" i="2"/>
  <c r="P248" i="2" s="1"/>
  <c r="O241" i="2"/>
  <c r="P241" i="2" s="1"/>
  <c r="O240" i="2"/>
  <c r="P240" i="2" s="1"/>
  <c r="O236" i="2"/>
  <c r="P236" i="2" s="1"/>
  <c r="O233" i="2"/>
  <c r="P233" i="2" s="1"/>
  <c r="O232" i="2"/>
  <c r="P232" i="2" s="1"/>
  <c r="O225" i="2"/>
  <c r="P225" i="2" s="1"/>
  <c r="O224" i="2"/>
  <c r="P224" i="2" s="1"/>
  <c r="O217" i="2"/>
  <c r="P217" i="2" s="1"/>
  <c r="O216" i="2"/>
  <c r="P216" i="2" s="1"/>
  <c r="O209" i="2"/>
  <c r="P209" i="2" s="1"/>
  <c r="O208" i="2"/>
  <c r="P208" i="2" s="1"/>
  <c r="O193" i="2"/>
  <c r="P193" i="2" s="1"/>
  <c r="O192" i="2"/>
  <c r="P192" i="2" s="1"/>
  <c r="O188" i="2"/>
  <c r="P188" i="2" s="1"/>
  <c r="O185" i="2"/>
  <c r="P185" i="2" s="1"/>
  <c r="O184" i="2"/>
  <c r="P184" i="2" s="1"/>
  <c r="O177" i="2"/>
  <c r="P177" i="2" s="1"/>
  <c r="O176" i="2"/>
  <c r="P176" i="2" s="1"/>
  <c r="O169" i="2"/>
  <c r="P169" i="2" s="1"/>
  <c r="O168" i="2"/>
  <c r="P168" i="2" s="1"/>
  <c r="O161" i="2"/>
  <c r="P161" i="2" s="1"/>
  <c r="O160" i="2"/>
  <c r="P160" i="2" s="1"/>
  <c r="O156" i="2"/>
  <c r="P156" i="2" s="1"/>
  <c r="O153" i="2"/>
  <c r="P153" i="2" s="1"/>
  <c r="O152" i="2"/>
  <c r="P152" i="2" s="1"/>
  <c r="O145" i="2"/>
  <c r="P145" i="2" s="1"/>
  <c r="O144" i="2"/>
  <c r="P144" i="2" s="1"/>
  <c r="O140" i="2"/>
  <c r="P140" i="2" s="1"/>
  <c r="O129" i="2"/>
  <c r="P129" i="2" s="1"/>
  <c r="O128" i="2"/>
  <c r="P128" i="2" s="1"/>
  <c r="O124" i="2"/>
  <c r="P124" i="2" s="1"/>
  <c r="O121" i="2"/>
  <c r="P121" i="2" s="1"/>
  <c r="O120" i="2"/>
  <c r="P120" i="2" s="1"/>
  <c r="O113" i="2"/>
  <c r="P113" i="2" s="1"/>
  <c r="O112" i="2"/>
  <c r="P112" i="2" s="1"/>
  <c r="O105" i="2"/>
  <c r="P105" i="2" s="1"/>
  <c r="O104" i="2"/>
  <c r="P104" i="2" s="1"/>
  <c r="O97" i="2"/>
  <c r="P97" i="2" s="1"/>
  <c r="O96" i="2"/>
  <c r="P96" i="2" s="1"/>
  <c r="O89" i="2"/>
  <c r="P89" i="2" s="1"/>
  <c r="O88" i="2"/>
  <c r="P88" i="2" s="1"/>
  <c r="O81" i="2"/>
  <c r="P81" i="2" s="1"/>
  <c r="O80" i="2"/>
  <c r="P80" i="2" s="1"/>
  <c r="O65" i="2"/>
  <c r="P65" i="2" s="1"/>
  <c r="O64" i="2"/>
  <c r="P64" i="2" s="1"/>
  <c r="O57" i="2"/>
  <c r="P57" i="2" s="1"/>
  <c r="O56" i="2"/>
  <c r="P56" i="2" s="1"/>
  <c r="O49" i="2"/>
  <c r="P49" i="2" s="1"/>
  <c r="O48" i="2"/>
  <c r="P48" i="2" s="1"/>
  <c r="O41" i="2"/>
  <c r="P41" i="2" s="1"/>
  <c r="O40" i="2"/>
  <c r="P40" i="2" s="1"/>
  <c r="O33" i="2"/>
  <c r="P33" i="2" s="1"/>
  <c r="O32" i="2"/>
  <c r="P32" i="2" s="1"/>
  <c r="O28" i="2"/>
  <c r="P28" i="2" s="1"/>
  <c r="O25" i="2"/>
  <c r="P25" i="2" s="1"/>
  <c r="O24" i="2"/>
  <c r="P24" i="2" s="1"/>
  <c r="O17" i="2"/>
  <c r="P17" i="2" s="1"/>
  <c r="O16" i="2"/>
  <c r="P16" i="2" s="1"/>
  <c r="O12" i="2"/>
  <c r="P12" i="2" s="1"/>
  <c r="N713" i="2"/>
  <c r="M759" i="2"/>
  <c r="O759" i="2" s="1"/>
  <c r="P759" i="2" s="1"/>
  <c r="M758" i="2"/>
  <c r="O758" i="2" s="1"/>
  <c r="P758" i="2" s="1"/>
  <c r="M757" i="2"/>
  <c r="O757" i="2" s="1"/>
  <c r="P757" i="2" s="1"/>
  <c r="M755" i="2"/>
  <c r="O755" i="2" s="1"/>
  <c r="P755" i="2" s="1"/>
  <c r="O751" i="2"/>
  <c r="P751" i="2" s="1"/>
  <c r="O750" i="2"/>
  <c r="P750" i="2" s="1"/>
  <c r="O749" i="2"/>
  <c r="P749" i="2" s="1"/>
  <c r="O746" i="2"/>
  <c r="P746" i="2" s="1"/>
  <c r="O742" i="2"/>
  <c r="P742" i="2" s="1"/>
  <c r="O738" i="2"/>
  <c r="P738" i="2" s="1"/>
  <c r="N711" i="2"/>
  <c r="T711" i="2" s="1"/>
  <c r="O727" i="2"/>
  <c r="P727" i="2" s="1"/>
  <c r="O726" i="2"/>
  <c r="P726" i="2" s="1"/>
  <c r="O719" i="2"/>
  <c r="P719" i="2" s="1"/>
  <c r="O714" i="2"/>
  <c r="P714" i="2" s="1"/>
  <c r="O703" i="2"/>
  <c r="P703" i="2" s="1"/>
  <c r="O695" i="2"/>
  <c r="P695" i="2" s="1"/>
  <c r="O694" i="2"/>
  <c r="P694" i="2" s="1"/>
  <c r="O690" i="2"/>
  <c r="P690" i="2" s="1"/>
  <c r="O687" i="2"/>
  <c r="P687" i="2" s="1"/>
  <c r="O678" i="2"/>
  <c r="P678" i="2" s="1"/>
  <c r="O675" i="2"/>
  <c r="P675" i="2" s="1"/>
  <c r="O670" i="2"/>
  <c r="P670" i="2" s="1"/>
  <c r="O669" i="2"/>
  <c r="P669" i="2" s="1"/>
  <c r="O667" i="2"/>
  <c r="P667" i="2" s="1"/>
  <c r="O662" i="2"/>
  <c r="P662" i="2" s="1"/>
  <c r="O659" i="2"/>
  <c r="P659" i="2" s="1"/>
  <c r="O655" i="2"/>
  <c r="P655" i="2" s="1"/>
  <c r="O653" i="2"/>
  <c r="P653" i="2" s="1"/>
  <c r="O639" i="2"/>
  <c r="P639" i="2" s="1"/>
  <c r="O634" i="2"/>
  <c r="P634" i="2" s="1"/>
  <c r="O631" i="2"/>
  <c r="P631" i="2" s="1"/>
  <c r="O630" i="2"/>
  <c r="P630" i="2" s="1"/>
  <c r="O623" i="2"/>
  <c r="P623" i="2" s="1"/>
  <c r="O622" i="2"/>
  <c r="P622" i="2" s="1"/>
  <c r="O621" i="2"/>
  <c r="P621" i="2" s="1"/>
  <c r="O614" i="2"/>
  <c r="P614" i="2" s="1"/>
  <c r="O613" i="2"/>
  <c r="P613" i="2" s="1"/>
  <c r="O611" i="2"/>
  <c r="P611" i="2" s="1"/>
  <c r="O607" i="2"/>
  <c r="P607" i="2" s="1"/>
  <c r="O606" i="2"/>
  <c r="P606" i="2" s="1"/>
  <c r="O605" i="2"/>
  <c r="P605" i="2" s="1"/>
  <c r="O599" i="2"/>
  <c r="P599" i="2" s="1"/>
  <c r="O598" i="2"/>
  <c r="P598" i="2" s="1"/>
  <c r="O595" i="2"/>
  <c r="P595" i="2" s="1"/>
  <c r="O591" i="2"/>
  <c r="P591" i="2" s="1"/>
  <c r="O589" i="2"/>
  <c r="P589" i="2" s="1"/>
  <c r="O574" i="2"/>
  <c r="P574" i="2" s="1"/>
  <c r="O567" i="2"/>
  <c r="P567" i="2" s="1"/>
  <c r="O566" i="2"/>
  <c r="P566" i="2" s="1"/>
  <c r="O559" i="2"/>
  <c r="P559" i="2" s="1"/>
  <c r="O555" i="2"/>
  <c r="P555" i="2" s="1"/>
  <c r="O550" i="2"/>
  <c r="P550" i="2" s="1"/>
  <c r="O547" i="2"/>
  <c r="P547" i="2" s="1"/>
  <c r="O542" i="2"/>
  <c r="P542" i="2" s="1"/>
  <c r="O541" i="2"/>
  <c r="P541" i="2" s="1"/>
  <c r="O535" i="2"/>
  <c r="P535" i="2" s="1"/>
  <c r="O534" i="2"/>
  <c r="P534" i="2" s="1"/>
  <c r="O531" i="2"/>
  <c r="P531" i="2" s="1"/>
  <c r="O530" i="2"/>
  <c r="P530" i="2" s="1"/>
  <c r="O527" i="2"/>
  <c r="P527" i="2" s="1"/>
  <c r="O525" i="2"/>
  <c r="P525" i="2" s="1"/>
  <c r="O511" i="2"/>
  <c r="P511" i="2" s="1"/>
  <c r="O510" i="2"/>
  <c r="P510" i="2" s="1"/>
  <c r="O502" i="2"/>
  <c r="P502" i="2" s="1"/>
  <c r="O499" i="2"/>
  <c r="P499" i="2" s="1"/>
  <c r="O495" i="2"/>
  <c r="P495" i="2" s="1"/>
  <c r="O493" i="2"/>
  <c r="P493" i="2" s="1"/>
  <c r="O490" i="2"/>
  <c r="P490" i="2" s="1"/>
  <c r="O486" i="2"/>
  <c r="P486" i="2" s="1"/>
  <c r="O479" i="2"/>
  <c r="P479" i="2" s="1"/>
  <c r="O475" i="2"/>
  <c r="P475" i="2" s="1"/>
  <c r="O471" i="2"/>
  <c r="P471" i="2" s="1"/>
  <c r="O470" i="2"/>
  <c r="P470" i="2" s="1"/>
  <c r="O466" i="2"/>
  <c r="P466" i="2" s="1"/>
  <c r="N709" i="2"/>
  <c r="N260" i="2"/>
  <c r="N265" i="2"/>
  <c r="O265" i="2" s="1"/>
  <c r="P265" i="2" s="1"/>
  <c r="N9" i="2"/>
  <c r="O9" i="2" s="1"/>
  <c r="P9" i="2" s="1"/>
  <c r="N581" i="2"/>
  <c r="O457" i="2"/>
  <c r="P457" i="2" s="1"/>
  <c r="O456" i="2"/>
  <c r="P456" i="2" s="1"/>
  <c r="O445" i="2"/>
  <c r="P445" i="2" s="1"/>
  <c r="O443" i="2"/>
  <c r="P443" i="2" s="1"/>
  <c r="O439" i="2"/>
  <c r="P439" i="2" s="1"/>
  <c r="O437" i="2"/>
  <c r="P437" i="2" s="1"/>
  <c r="O429" i="2"/>
  <c r="P429" i="2" s="1"/>
  <c r="O413" i="2"/>
  <c r="P413" i="2" s="1"/>
  <c r="O407" i="2"/>
  <c r="P407" i="2" s="1"/>
  <c r="O406" i="2"/>
  <c r="P406" i="2" s="1"/>
  <c r="O402" i="2"/>
  <c r="P402" i="2" s="1"/>
  <c r="O399" i="2"/>
  <c r="P399" i="2" s="1"/>
  <c r="O379" i="2"/>
  <c r="P379" i="2" s="1"/>
  <c r="O374" i="2"/>
  <c r="P374" i="2" s="1"/>
  <c r="O373" i="2"/>
  <c r="P373" i="2" s="1"/>
  <c r="O367" i="2"/>
  <c r="P367" i="2" s="1"/>
  <c r="O362" i="2"/>
  <c r="P362" i="2" s="1"/>
  <c r="O358" i="2"/>
  <c r="P358" i="2" s="1"/>
  <c r="O354" i="2"/>
  <c r="P354" i="2" s="1"/>
  <c r="O349" i="2"/>
  <c r="P349" i="2" s="1"/>
  <c r="O343" i="2"/>
  <c r="P343" i="2" s="1"/>
  <c r="O341" i="2"/>
  <c r="P341" i="2" s="1"/>
  <c r="O338" i="2"/>
  <c r="P338" i="2" s="1"/>
  <c r="O334" i="2"/>
  <c r="P334" i="2" s="1"/>
  <c r="O314" i="2"/>
  <c r="P314" i="2" s="1"/>
  <c r="O311" i="2"/>
  <c r="P311" i="2" s="1"/>
  <c r="O310" i="2"/>
  <c r="P310" i="2" s="1"/>
  <c r="O306" i="2"/>
  <c r="P306" i="2" s="1"/>
  <c r="O301" i="2"/>
  <c r="P301" i="2" s="1"/>
  <c r="O295" i="2"/>
  <c r="P295" i="2" s="1"/>
  <c r="O293" i="2"/>
  <c r="P293" i="2" s="1"/>
  <c r="O291" i="2"/>
  <c r="P291" i="2" s="1"/>
  <c r="O285" i="2"/>
  <c r="P285" i="2" s="1"/>
  <c r="O278" i="2"/>
  <c r="P278" i="2" s="1"/>
  <c r="O274" i="2"/>
  <c r="O254" i="2"/>
  <c r="P254" i="2" s="1"/>
  <c r="O253" i="2"/>
  <c r="P253" i="2" s="1"/>
  <c r="O247" i="2"/>
  <c r="P247" i="2" s="1"/>
  <c r="O242" i="2"/>
  <c r="P242" i="2" s="1"/>
  <c r="O237" i="2"/>
  <c r="P237" i="2" s="1"/>
  <c r="O231" i="2"/>
  <c r="P231" i="2" s="1"/>
  <c r="O226" i="2"/>
  <c r="P226" i="2" s="1"/>
  <c r="O221" i="2"/>
  <c r="P221" i="2" s="1"/>
  <c r="O214" i="2"/>
  <c r="P214" i="2" s="1"/>
  <c r="O210" i="2"/>
  <c r="P210" i="2" s="1"/>
  <c r="O207" i="2"/>
  <c r="P207" i="2" s="1"/>
  <c r="N8" i="2"/>
  <c r="O8" i="2" s="1"/>
  <c r="P8" i="2" s="1"/>
  <c r="O182" i="2"/>
  <c r="P182" i="2" s="1"/>
  <c r="O178" i="2"/>
  <c r="P178" i="2" s="1"/>
  <c r="O171" i="2"/>
  <c r="P171" i="2" s="1"/>
  <c r="O167" i="2"/>
  <c r="P167" i="2" s="1"/>
  <c r="O165" i="2"/>
  <c r="P165" i="2" s="1"/>
  <c r="O162" i="2"/>
  <c r="P162" i="2" s="1"/>
  <c r="O155" i="2"/>
  <c r="P155" i="2" s="1"/>
  <c r="O151" i="2"/>
  <c r="P151" i="2" s="1"/>
  <c r="O149" i="2"/>
  <c r="P149" i="2" s="1"/>
  <c r="O146" i="2"/>
  <c r="P146" i="2" s="1"/>
  <c r="O142" i="2"/>
  <c r="P142" i="2" s="1"/>
  <c r="N201" i="2"/>
  <c r="O201" i="2" s="1"/>
  <c r="P201" i="2" s="1"/>
  <c r="N196" i="2"/>
  <c r="O119" i="2"/>
  <c r="P119" i="2" s="1"/>
  <c r="O117" i="2"/>
  <c r="P117" i="2" s="1"/>
  <c r="O111" i="2"/>
  <c r="P111" i="2" s="1"/>
  <c r="O103" i="2"/>
  <c r="P103" i="2" s="1"/>
  <c r="O102" i="2"/>
  <c r="P102" i="2" s="1"/>
  <c r="O99" i="2"/>
  <c r="P99" i="2" s="1"/>
  <c r="O98" i="2"/>
  <c r="P98" i="2" s="1"/>
  <c r="O93" i="2"/>
  <c r="P93" i="2" s="1"/>
  <c r="O91" i="2"/>
  <c r="P91" i="2" s="1"/>
  <c r="O86" i="2"/>
  <c r="P86" i="2" s="1"/>
  <c r="O74" i="2"/>
  <c r="P74" i="2" s="1"/>
  <c r="N132" i="2"/>
  <c r="O59" i="2"/>
  <c r="P59" i="2" s="1"/>
  <c r="O50" i="2"/>
  <c r="P50" i="2" s="1"/>
  <c r="O42" i="2"/>
  <c r="P42" i="2" s="1"/>
  <c r="O35" i="2"/>
  <c r="P35" i="2" s="1"/>
  <c r="O34" i="2"/>
  <c r="P34" i="2" s="1"/>
  <c r="O22" i="2"/>
  <c r="P22" i="2" s="1"/>
  <c r="N73" i="2"/>
  <c r="M3" i="2"/>
  <c r="M2" i="2"/>
  <c r="T73" i="2" l="1"/>
  <c r="O731" i="2"/>
  <c r="P731" i="2" s="1"/>
  <c r="T68" i="2"/>
  <c r="N5" i="2"/>
  <c r="O5" i="2" s="1"/>
  <c r="P5" i="2" s="1"/>
  <c r="N133" i="2"/>
  <c r="T133" i="2" s="1"/>
  <c r="O573" i="2"/>
  <c r="P573" i="2" s="1"/>
  <c r="N645" i="2"/>
  <c r="T645" i="2" s="1"/>
  <c r="O713" i="2"/>
  <c r="P713" i="2" s="1"/>
  <c r="N2" i="2"/>
  <c r="T2" i="2" s="1"/>
  <c r="T707" i="2"/>
  <c r="N643" i="2"/>
  <c r="T643" i="2" s="1"/>
  <c r="N521" i="2"/>
  <c r="O521" i="2" s="1"/>
  <c r="P521" i="2" s="1"/>
  <c r="N135" i="2"/>
  <c r="O135" i="2" s="1"/>
  <c r="P135" i="2" s="1"/>
  <c r="N71" i="2"/>
  <c r="T71" i="2" s="1"/>
  <c r="O132" i="2"/>
  <c r="P132" i="2" s="1"/>
  <c r="O196" i="2"/>
  <c r="P196" i="2" s="1"/>
  <c r="O260" i="2"/>
  <c r="P260" i="2" s="1"/>
  <c r="T517" i="2"/>
  <c r="N579" i="2"/>
  <c r="T579" i="2" s="1"/>
  <c r="N647" i="2"/>
  <c r="T647" i="2" s="1"/>
  <c r="N69" i="2"/>
  <c r="T69" i="2" s="1"/>
  <c r="N197" i="2"/>
  <c r="O197" i="2" s="1"/>
  <c r="P197" i="2" s="1"/>
  <c r="N3" i="2"/>
  <c r="O3" i="2" s="1"/>
  <c r="P3" i="2" s="1"/>
  <c r="N258" i="2"/>
  <c r="T258" i="2" s="1"/>
  <c r="N263" i="2"/>
  <c r="T263" i="2" s="1"/>
  <c r="N515" i="2"/>
  <c r="T515" i="2" s="1"/>
  <c r="N262" i="2"/>
  <c r="T262" i="2" s="1"/>
  <c r="N519" i="2"/>
  <c r="T519" i="2" s="1"/>
  <c r="N6" i="2"/>
  <c r="O6" i="2" s="1"/>
  <c r="P6" i="2" s="1"/>
  <c r="N389" i="2"/>
  <c r="T389" i="2" s="1"/>
  <c r="N66" i="2"/>
  <c r="O66" i="2" s="1"/>
  <c r="P66" i="2" s="1"/>
  <c r="N130" i="2"/>
  <c r="O130" i="2" s="1"/>
  <c r="P130" i="2" s="1"/>
  <c r="N136" i="2"/>
  <c r="O136" i="2" s="1"/>
  <c r="P136" i="2" s="1"/>
  <c r="N134" i="2"/>
  <c r="O134" i="2" s="1"/>
  <c r="P134" i="2" s="1"/>
  <c r="N137" i="2"/>
  <c r="O137" i="2" s="1"/>
  <c r="P137" i="2" s="1"/>
  <c r="N200" i="2"/>
  <c r="O200" i="2" s="1"/>
  <c r="P200" i="2" s="1"/>
  <c r="N72" i="2"/>
  <c r="T72" i="2" s="1"/>
  <c r="N194" i="2"/>
  <c r="O194" i="2" s="1"/>
  <c r="P194" i="2" s="1"/>
  <c r="N585" i="2"/>
  <c r="O585" i="2" s="1"/>
  <c r="P585" i="2" s="1"/>
  <c r="N70" i="2"/>
  <c r="T70" i="2" s="1"/>
  <c r="N393" i="2"/>
  <c r="O393" i="2" s="1"/>
  <c r="P393" i="2" s="1"/>
  <c r="N264" i="2"/>
  <c r="O264" i="2" s="1"/>
  <c r="P264" i="2" s="1"/>
  <c r="N329" i="2"/>
  <c r="T329" i="2" s="1"/>
  <c r="N324" i="2"/>
  <c r="T324" i="2" s="1"/>
  <c r="N465" i="2"/>
  <c r="O465" i="2" s="1"/>
  <c r="P465" i="2" s="1"/>
  <c r="N649" i="2"/>
  <c r="O649" i="2" s="1"/>
  <c r="P649" i="2" s="1"/>
  <c r="N7" i="2"/>
  <c r="O7" i="2" s="1"/>
  <c r="P7" i="2" s="1"/>
  <c r="O709" i="2"/>
  <c r="P709" i="2" s="1"/>
  <c r="N195" i="2"/>
  <c r="T195" i="2" s="1"/>
  <c r="N323" i="2"/>
  <c r="T323" i="2" s="1"/>
  <c r="N642" i="2"/>
  <c r="O642" i="2" s="1"/>
  <c r="P642" i="2" s="1"/>
  <c r="N327" i="2"/>
  <c r="T327" i="2" s="1"/>
  <c r="N459" i="2"/>
  <c r="T459" i="2" s="1"/>
  <c r="N644" i="2"/>
  <c r="T644" i="2" s="1"/>
  <c r="N464" i="2"/>
  <c r="T464" i="2" s="1"/>
  <c r="N584" i="2"/>
  <c r="T584" i="2" s="1"/>
  <c r="N712" i="2"/>
  <c r="T712" i="2" s="1"/>
  <c r="O21" i="2"/>
  <c r="P21" i="2" s="1"/>
  <c r="O26" i="2"/>
  <c r="P26" i="2" s="1"/>
  <c r="T260" i="2"/>
  <c r="T196" i="2"/>
  <c r="T132" i="2"/>
  <c r="N392" i="2"/>
  <c r="N391" i="2"/>
  <c r="T391" i="2" s="1"/>
  <c r="N516" i="2"/>
  <c r="O581" i="2"/>
  <c r="P581" i="2" s="1"/>
  <c r="N328" i="2"/>
  <c r="N322" i="2"/>
  <c r="O322" i="2" s="1"/>
  <c r="P322" i="2" s="1"/>
  <c r="N708" i="2"/>
  <c r="T708" i="2" s="1"/>
  <c r="N463" i="2"/>
  <c r="T463" i="2" s="1"/>
  <c r="T713" i="2"/>
  <c r="T709" i="2"/>
  <c r="T581" i="2"/>
  <c r="T265" i="2"/>
  <c r="T201" i="2"/>
  <c r="T8" i="2"/>
  <c r="T4" i="2"/>
  <c r="N388" i="2"/>
  <c r="N460" i="2"/>
  <c r="T460" i="2" s="1"/>
  <c r="N580" i="2"/>
  <c r="T580" i="2" s="1"/>
  <c r="N520" i="2"/>
  <c r="T520" i="2" s="1"/>
  <c r="N648" i="2"/>
  <c r="T9" i="2"/>
  <c r="N578" i="2"/>
  <c r="O578" i="2" s="1"/>
  <c r="P578" i="2" s="1"/>
  <c r="N326" i="2"/>
  <c r="N706" i="2"/>
  <c r="O706" i="2" s="1"/>
  <c r="P706" i="2" s="1"/>
  <c r="O90" i="2"/>
  <c r="P90" i="2" s="1"/>
  <c r="O154" i="2"/>
  <c r="P154" i="2" s="1"/>
  <c r="O707" i="2"/>
  <c r="P707" i="2" s="1"/>
  <c r="O735" i="2"/>
  <c r="P735" i="2" s="1"/>
  <c r="O711" i="2"/>
  <c r="P711" i="2" s="1"/>
  <c r="N199" i="2"/>
  <c r="T199" i="2" s="1"/>
  <c r="O223" i="2"/>
  <c r="P223" i="2" s="1"/>
  <c r="N390" i="2"/>
  <c r="T390" i="2" s="1"/>
  <c r="O414" i="2"/>
  <c r="P414" i="2" s="1"/>
  <c r="N461" i="2"/>
  <c r="T461" i="2" s="1"/>
  <c r="O477" i="2"/>
  <c r="P477" i="2" s="1"/>
  <c r="N259" i="2"/>
  <c r="T259" i="2" s="1"/>
  <c r="O29" i="2"/>
  <c r="P29" i="2" s="1"/>
  <c r="O347" i="2"/>
  <c r="P347" i="2" s="1"/>
  <c r="N458" i="2"/>
  <c r="T458" i="2" s="1"/>
  <c r="N518" i="2"/>
  <c r="T518" i="2" s="1"/>
  <c r="N582" i="2"/>
  <c r="T582" i="2" s="1"/>
  <c r="N646" i="2"/>
  <c r="T646" i="2" s="1"/>
  <c r="N583" i="2"/>
  <c r="T583" i="2" s="1"/>
  <c r="N710" i="2"/>
  <c r="T710" i="2" s="1"/>
  <c r="N514" i="2"/>
  <c r="T514" i="2" s="1"/>
  <c r="O31" i="2"/>
  <c r="P31" i="2" s="1"/>
  <c r="O68" i="2"/>
  <c r="P68" i="2" s="1"/>
  <c r="O95" i="2"/>
  <c r="P95" i="2" s="1"/>
  <c r="O159" i="2"/>
  <c r="P159" i="2" s="1"/>
  <c r="O218" i="2"/>
  <c r="P218" i="2" s="1"/>
  <c r="N198" i="2"/>
  <c r="O222" i="2"/>
  <c r="P222" i="2" s="1"/>
  <c r="O157" i="2"/>
  <c r="P157" i="2" s="1"/>
  <c r="N131" i="2"/>
  <c r="N387" i="2"/>
  <c r="T387" i="2" s="1"/>
  <c r="N261" i="2"/>
  <c r="T261" i="2" s="1"/>
  <c r="N325" i="2"/>
  <c r="T325" i="2" s="1"/>
  <c r="O30" i="2"/>
  <c r="P30" i="2" s="1"/>
  <c r="O73" i="2"/>
  <c r="P73" i="2" s="1"/>
  <c r="O94" i="2"/>
  <c r="P94" i="2" s="1"/>
  <c r="O158" i="2"/>
  <c r="P158" i="2" s="1"/>
  <c r="N386" i="2"/>
  <c r="T386" i="2" s="1"/>
  <c r="O410" i="2"/>
  <c r="P410" i="2" s="1"/>
  <c r="O219" i="2"/>
  <c r="P219" i="2" s="1"/>
  <c r="N67" i="2"/>
  <c r="T67" i="2" s="1"/>
  <c r="N462" i="2"/>
  <c r="T462" i="2" s="1"/>
  <c r="O517" i="2"/>
  <c r="P517" i="2" s="1"/>
  <c r="O415" i="2"/>
  <c r="P415" i="2" s="1"/>
  <c r="P266" i="2"/>
  <c r="P298" i="2"/>
  <c r="P274" i="2"/>
  <c r="T521" i="2" l="1"/>
  <c r="O643" i="2"/>
  <c r="P643" i="2" s="1"/>
  <c r="T135" i="2"/>
  <c r="O133" i="2"/>
  <c r="P133" i="2" s="1"/>
  <c r="O69" i="2"/>
  <c r="P69" i="2" s="1"/>
  <c r="T465" i="2"/>
  <c r="O71" i="2"/>
  <c r="P71" i="2" s="1"/>
  <c r="O2" i="2"/>
  <c r="P2" i="2" s="1"/>
  <c r="T5" i="2"/>
  <c r="O263" i="2"/>
  <c r="P263" i="2" s="1"/>
  <c r="O645" i="2"/>
  <c r="P645" i="2" s="1"/>
  <c r="O647" i="2"/>
  <c r="P647" i="2" s="1"/>
  <c r="O391" i="2"/>
  <c r="P391" i="2" s="1"/>
  <c r="O579" i="2"/>
  <c r="P579" i="2" s="1"/>
  <c r="T197" i="2"/>
  <c r="O258" i="2"/>
  <c r="P258" i="2" s="1"/>
  <c r="O70" i="2"/>
  <c r="P70" i="2" s="1"/>
  <c r="T6" i="2"/>
  <c r="O460" i="2"/>
  <c r="P460" i="2" s="1"/>
  <c r="T130" i="2"/>
  <c r="O580" i="2"/>
  <c r="P580" i="2" s="1"/>
  <c r="O327" i="2"/>
  <c r="P327" i="2" s="1"/>
  <c r="O519" i="2"/>
  <c r="P519" i="2" s="1"/>
  <c r="O262" i="2"/>
  <c r="P262" i="2" s="1"/>
  <c r="T3" i="2"/>
  <c r="O389" i="2"/>
  <c r="P389" i="2" s="1"/>
  <c r="O459" i="2"/>
  <c r="P459" i="2" s="1"/>
  <c r="O515" i="2"/>
  <c r="P515" i="2" s="1"/>
  <c r="O324" i="2"/>
  <c r="P324" i="2" s="1"/>
  <c r="T134" i="2"/>
  <c r="T136" i="2"/>
  <c r="O584" i="2"/>
  <c r="P584" i="2" s="1"/>
  <c r="O72" i="2"/>
  <c r="P72" i="2" s="1"/>
  <c r="T200" i="2"/>
  <c r="T194" i="2"/>
  <c r="T137" i="2"/>
  <c r="T393" i="2"/>
  <c r="O195" i="2"/>
  <c r="P195" i="2" s="1"/>
  <c r="T66" i="2"/>
  <c r="O520" i="2"/>
  <c r="P520" i="2" s="1"/>
  <c r="T264" i="2"/>
  <c r="O708" i="2"/>
  <c r="P708" i="2" s="1"/>
  <c r="O323" i="2"/>
  <c r="P323" i="2" s="1"/>
  <c r="T649" i="2"/>
  <c r="O329" i="2"/>
  <c r="P329" i="2" s="1"/>
  <c r="O644" i="2"/>
  <c r="P644" i="2" s="1"/>
  <c r="O464" i="2"/>
  <c r="P464" i="2" s="1"/>
  <c r="T322" i="2"/>
  <c r="T585" i="2"/>
  <c r="T642" i="2"/>
  <c r="T7" i="2"/>
  <c r="T578" i="2"/>
  <c r="O648" i="2"/>
  <c r="P648" i="2" s="1"/>
  <c r="T648" i="2"/>
  <c r="O388" i="2"/>
  <c r="P388" i="2" s="1"/>
  <c r="T388" i="2"/>
  <c r="O392" i="2"/>
  <c r="P392" i="2" s="1"/>
  <c r="T392" i="2"/>
  <c r="O328" i="2"/>
  <c r="P328" i="2" s="1"/>
  <c r="T328" i="2"/>
  <c r="O463" i="2"/>
  <c r="P463" i="2" s="1"/>
  <c r="T706" i="2"/>
  <c r="T516" i="2"/>
  <c r="O516" i="2"/>
  <c r="P516" i="2" s="1"/>
  <c r="O198" i="2"/>
  <c r="P198" i="2" s="1"/>
  <c r="T198" i="2"/>
  <c r="O131" i="2"/>
  <c r="P131" i="2" s="1"/>
  <c r="T131" i="2"/>
  <c r="O326" i="2"/>
  <c r="P326" i="2" s="1"/>
  <c r="T326" i="2"/>
  <c r="O712" i="2"/>
  <c r="P712" i="2" s="1"/>
  <c r="O199" i="2"/>
  <c r="P199" i="2" s="1"/>
  <c r="O67" i="2"/>
  <c r="P67" i="2" s="1"/>
  <c r="O646" i="2"/>
  <c r="P646" i="2" s="1"/>
  <c r="O325" i="2"/>
  <c r="P325" i="2" s="1"/>
  <c r="O514" i="2"/>
  <c r="P514" i="2" s="1"/>
  <c r="O259" i="2"/>
  <c r="P259" i="2" s="1"/>
  <c r="O462" i="2"/>
  <c r="P462" i="2" s="1"/>
  <c r="O387" i="2"/>
  <c r="P387" i="2" s="1"/>
  <c r="O583" i="2"/>
  <c r="P583" i="2" s="1"/>
  <c r="O458" i="2"/>
  <c r="P458" i="2" s="1"/>
  <c r="O461" i="2"/>
  <c r="P461" i="2" s="1"/>
  <c r="O390" i="2"/>
  <c r="P390" i="2" s="1"/>
  <c r="O386" i="2"/>
  <c r="P386" i="2" s="1"/>
  <c r="O582" i="2"/>
  <c r="P582" i="2" s="1"/>
  <c r="O261" i="2"/>
  <c r="P261" i="2" s="1"/>
  <c r="O710" i="2"/>
  <c r="P710" i="2" s="1"/>
  <c r="O518" i="2"/>
  <c r="P5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226" authorId="0" shapeId="0" xr:uid="{00000000-0006-0000-0100-000001000000}">
      <text>
        <r>
          <rPr>
            <b/>
            <sz val="8"/>
            <color indexed="81"/>
            <rFont val="Tahoma"/>
            <family val="2"/>
          </rPr>
          <t>Administrator:</t>
        </r>
        <r>
          <rPr>
            <sz val="8"/>
            <color indexed="81"/>
            <rFont val="Tahoma"/>
            <family val="2"/>
          </rPr>
          <t xml:space="preserve">
same tree as July uptake experiment
</t>
        </r>
      </text>
    </comment>
    <comment ref="U227" authorId="0" shapeId="0" xr:uid="{00000000-0006-0000-0100-000002000000}">
      <text>
        <r>
          <rPr>
            <b/>
            <sz val="8"/>
            <color indexed="81"/>
            <rFont val="Tahoma"/>
            <family val="2"/>
          </rPr>
          <t>Administrator:</t>
        </r>
        <r>
          <rPr>
            <sz val="8"/>
            <color indexed="81"/>
            <rFont val="Tahoma"/>
            <family val="2"/>
          </rPr>
          <t xml:space="preserve">
same tree as July uptake experiment
</t>
        </r>
      </text>
    </comment>
    <comment ref="U228" authorId="0" shapeId="0" xr:uid="{00000000-0006-0000-0100-000003000000}">
      <text>
        <r>
          <rPr>
            <b/>
            <sz val="8"/>
            <color indexed="81"/>
            <rFont val="Tahoma"/>
            <family val="2"/>
          </rPr>
          <t>Administrator:</t>
        </r>
        <r>
          <rPr>
            <sz val="8"/>
            <color indexed="81"/>
            <rFont val="Tahoma"/>
            <family val="2"/>
          </rPr>
          <t xml:space="preserve">
same tree as July uptake experiment
</t>
        </r>
      </text>
    </comment>
    <comment ref="U229" authorId="0" shapeId="0" xr:uid="{00000000-0006-0000-0100-000004000000}">
      <text>
        <r>
          <rPr>
            <b/>
            <sz val="8"/>
            <color indexed="81"/>
            <rFont val="Tahoma"/>
            <family val="2"/>
          </rPr>
          <t>Administrator:</t>
        </r>
        <r>
          <rPr>
            <sz val="8"/>
            <color indexed="81"/>
            <rFont val="Tahoma"/>
            <family val="2"/>
          </rPr>
          <t xml:space="preserve">
same tree as July uptake experiment
</t>
        </r>
      </text>
    </comment>
    <comment ref="U230" authorId="0" shapeId="0" xr:uid="{00000000-0006-0000-0100-000005000000}">
      <text>
        <r>
          <rPr>
            <b/>
            <sz val="8"/>
            <color indexed="81"/>
            <rFont val="Tahoma"/>
            <family val="2"/>
          </rPr>
          <t>Administrator:</t>
        </r>
        <r>
          <rPr>
            <sz val="8"/>
            <color indexed="81"/>
            <rFont val="Tahoma"/>
            <family val="2"/>
          </rPr>
          <t xml:space="preserve">
same tree as July uptake experiment
</t>
        </r>
      </text>
    </comment>
    <comment ref="U231" authorId="0" shapeId="0" xr:uid="{00000000-0006-0000-0100-000006000000}">
      <text>
        <r>
          <rPr>
            <b/>
            <sz val="8"/>
            <color indexed="81"/>
            <rFont val="Tahoma"/>
            <family val="2"/>
          </rPr>
          <t>Administrator:</t>
        </r>
        <r>
          <rPr>
            <sz val="8"/>
            <color indexed="81"/>
            <rFont val="Tahoma"/>
            <family val="2"/>
          </rPr>
          <t xml:space="preserve">
same tree as July uptake experiment
</t>
        </r>
      </text>
    </comment>
    <comment ref="U232" authorId="0" shapeId="0" xr:uid="{00000000-0006-0000-0100-000007000000}">
      <text>
        <r>
          <rPr>
            <b/>
            <sz val="8"/>
            <color indexed="81"/>
            <rFont val="Tahoma"/>
            <family val="2"/>
          </rPr>
          <t>Administrator:</t>
        </r>
        <r>
          <rPr>
            <sz val="8"/>
            <color indexed="81"/>
            <rFont val="Tahoma"/>
            <family val="2"/>
          </rPr>
          <t xml:space="preserve">
same tree as July uptake experiment
</t>
        </r>
      </text>
    </comment>
    <comment ref="U233" authorId="0" shapeId="0" xr:uid="{00000000-0006-0000-0100-000008000000}">
      <text>
        <r>
          <rPr>
            <b/>
            <sz val="8"/>
            <color indexed="81"/>
            <rFont val="Tahoma"/>
            <family val="2"/>
          </rPr>
          <t>Administrator:</t>
        </r>
        <r>
          <rPr>
            <sz val="8"/>
            <color indexed="81"/>
            <rFont val="Tahoma"/>
            <family val="2"/>
          </rPr>
          <t xml:space="preserve">
same tree as July uptake experiment
</t>
        </r>
      </text>
    </comment>
    <comment ref="U234" authorId="0" shapeId="0" xr:uid="{00000000-0006-0000-0100-000009000000}">
      <text>
        <r>
          <rPr>
            <b/>
            <sz val="8"/>
            <color indexed="81"/>
            <rFont val="Tahoma"/>
            <family val="2"/>
          </rPr>
          <t>Administrator:</t>
        </r>
        <r>
          <rPr>
            <sz val="8"/>
            <color indexed="81"/>
            <rFont val="Tahoma"/>
            <family val="2"/>
          </rPr>
          <t xml:space="preserve">
same tree as July uptake experiment</t>
        </r>
      </text>
    </comment>
    <comment ref="U235" authorId="0" shapeId="0" xr:uid="{00000000-0006-0000-0100-00000A000000}">
      <text>
        <r>
          <rPr>
            <b/>
            <sz val="8"/>
            <color indexed="81"/>
            <rFont val="Tahoma"/>
            <family val="2"/>
          </rPr>
          <t>Administrator:</t>
        </r>
        <r>
          <rPr>
            <sz val="8"/>
            <color indexed="81"/>
            <rFont val="Tahoma"/>
            <family val="2"/>
          </rPr>
          <t xml:space="preserve">
same tree as July uptake experiment</t>
        </r>
      </text>
    </comment>
    <comment ref="U236" authorId="0" shapeId="0" xr:uid="{00000000-0006-0000-0100-00000B000000}">
      <text>
        <r>
          <rPr>
            <b/>
            <sz val="8"/>
            <color indexed="81"/>
            <rFont val="Tahoma"/>
            <family val="2"/>
          </rPr>
          <t>Administrator:</t>
        </r>
        <r>
          <rPr>
            <sz val="8"/>
            <color indexed="81"/>
            <rFont val="Tahoma"/>
            <family val="2"/>
          </rPr>
          <t xml:space="preserve">
same tree as July uptake experiment</t>
        </r>
      </text>
    </comment>
    <comment ref="U237" authorId="0" shapeId="0" xr:uid="{00000000-0006-0000-0100-00000C000000}">
      <text>
        <r>
          <rPr>
            <b/>
            <sz val="8"/>
            <color indexed="81"/>
            <rFont val="Tahoma"/>
            <family val="2"/>
          </rPr>
          <t>Administrator:</t>
        </r>
        <r>
          <rPr>
            <sz val="8"/>
            <color indexed="81"/>
            <rFont val="Tahoma"/>
            <family val="2"/>
          </rPr>
          <t xml:space="preserve">
same tree as July uptake experiment</t>
        </r>
      </text>
    </comment>
    <comment ref="U238" authorId="0" shapeId="0" xr:uid="{00000000-0006-0000-0100-00000D000000}">
      <text>
        <r>
          <rPr>
            <b/>
            <sz val="8"/>
            <color indexed="81"/>
            <rFont val="Tahoma"/>
            <family val="2"/>
          </rPr>
          <t>Administrator:</t>
        </r>
        <r>
          <rPr>
            <sz val="8"/>
            <color indexed="81"/>
            <rFont val="Tahoma"/>
            <family val="2"/>
          </rPr>
          <t xml:space="preserve">
same tree as July uptake experiment</t>
        </r>
      </text>
    </comment>
    <comment ref="U239" authorId="0" shapeId="0" xr:uid="{00000000-0006-0000-0100-00000E000000}">
      <text>
        <r>
          <rPr>
            <b/>
            <sz val="8"/>
            <color indexed="81"/>
            <rFont val="Tahoma"/>
            <family val="2"/>
          </rPr>
          <t>Administrator:</t>
        </r>
        <r>
          <rPr>
            <sz val="8"/>
            <color indexed="81"/>
            <rFont val="Tahoma"/>
            <family val="2"/>
          </rPr>
          <t xml:space="preserve">
same tree as July uptake experiment</t>
        </r>
      </text>
    </comment>
    <comment ref="U240" authorId="0" shapeId="0" xr:uid="{00000000-0006-0000-0100-00000F000000}">
      <text>
        <r>
          <rPr>
            <b/>
            <sz val="8"/>
            <color indexed="81"/>
            <rFont val="Tahoma"/>
            <family val="2"/>
          </rPr>
          <t>Administrator:</t>
        </r>
        <r>
          <rPr>
            <sz val="8"/>
            <color indexed="81"/>
            <rFont val="Tahoma"/>
            <family val="2"/>
          </rPr>
          <t xml:space="preserve">
same tree as July uptake experiment</t>
        </r>
      </text>
    </comment>
    <comment ref="U241" authorId="0" shapeId="0" xr:uid="{00000000-0006-0000-0100-000010000000}">
      <text>
        <r>
          <rPr>
            <b/>
            <sz val="8"/>
            <color indexed="81"/>
            <rFont val="Tahoma"/>
            <family val="2"/>
          </rPr>
          <t>Administrator:</t>
        </r>
        <r>
          <rPr>
            <sz val="8"/>
            <color indexed="81"/>
            <rFont val="Tahoma"/>
            <family val="2"/>
          </rPr>
          <t xml:space="preserve">
same tree as July uptake experiment</t>
        </r>
      </text>
    </comment>
    <comment ref="U242" authorId="0" shapeId="0" xr:uid="{00000000-0006-0000-0100-000011000000}">
      <text>
        <r>
          <rPr>
            <b/>
            <sz val="8"/>
            <color indexed="81"/>
            <rFont val="Tahoma"/>
            <family val="2"/>
          </rPr>
          <t>Administrator:</t>
        </r>
        <r>
          <rPr>
            <sz val="8"/>
            <color indexed="81"/>
            <rFont val="Tahoma"/>
            <family val="2"/>
          </rPr>
          <t xml:space="preserve">
same tree as July uptake experiment
</t>
        </r>
      </text>
    </comment>
    <comment ref="U243" authorId="0" shapeId="0" xr:uid="{00000000-0006-0000-0100-000012000000}">
      <text>
        <r>
          <rPr>
            <b/>
            <sz val="8"/>
            <color indexed="81"/>
            <rFont val="Tahoma"/>
            <family val="2"/>
          </rPr>
          <t>Administrator:</t>
        </r>
        <r>
          <rPr>
            <sz val="8"/>
            <color indexed="81"/>
            <rFont val="Tahoma"/>
            <family val="2"/>
          </rPr>
          <t xml:space="preserve">
same tree as July uptake experiment
</t>
        </r>
      </text>
    </comment>
    <comment ref="U244" authorId="0" shapeId="0" xr:uid="{00000000-0006-0000-0100-000013000000}">
      <text>
        <r>
          <rPr>
            <b/>
            <sz val="8"/>
            <color indexed="81"/>
            <rFont val="Tahoma"/>
            <family val="2"/>
          </rPr>
          <t>Administrator:</t>
        </r>
        <r>
          <rPr>
            <sz val="8"/>
            <color indexed="81"/>
            <rFont val="Tahoma"/>
            <family val="2"/>
          </rPr>
          <t xml:space="preserve">
same tree as July uptake experiment
</t>
        </r>
      </text>
    </comment>
    <comment ref="U245" authorId="0" shapeId="0" xr:uid="{00000000-0006-0000-0100-000014000000}">
      <text>
        <r>
          <rPr>
            <b/>
            <sz val="8"/>
            <color indexed="81"/>
            <rFont val="Tahoma"/>
            <family val="2"/>
          </rPr>
          <t>Administrator:</t>
        </r>
        <r>
          <rPr>
            <sz val="8"/>
            <color indexed="81"/>
            <rFont val="Tahoma"/>
            <family val="2"/>
          </rPr>
          <t xml:space="preserve">
same tree as July uptake experiment
</t>
        </r>
      </text>
    </comment>
    <comment ref="U246" authorId="0" shapeId="0" xr:uid="{00000000-0006-0000-0100-000015000000}">
      <text>
        <r>
          <rPr>
            <b/>
            <sz val="8"/>
            <color indexed="81"/>
            <rFont val="Tahoma"/>
            <family val="2"/>
          </rPr>
          <t>Administrator:</t>
        </r>
        <r>
          <rPr>
            <sz val="8"/>
            <color indexed="81"/>
            <rFont val="Tahoma"/>
            <family val="2"/>
          </rPr>
          <t xml:space="preserve">
same tree as July uptake experiment
</t>
        </r>
      </text>
    </comment>
    <comment ref="U247" authorId="0" shapeId="0" xr:uid="{00000000-0006-0000-0100-000016000000}">
      <text>
        <r>
          <rPr>
            <b/>
            <sz val="8"/>
            <color indexed="81"/>
            <rFont val="Tahoma"/>
            <family val="2"/>
          </rPr>
          <t>Administrator:</t>
        </r>
        <r>
          <rPr>
            <sz val="8"/>
            <color indexed="81"/>
            <rFont val="Tahoma"/>
            <family val="2"/>
          </rPr>
          <t xml:space="preserve">
same tree as July uptake experiment
</t>
        </r>
      </text>
    </comment>
    <comment ref="U248" authorId="0" shapeId="0" xr:uid="{00000000-0006-0000-0100-000017000000}">
      <text>
        <r>
          <rPr>
            <b/>
            <sz val="8"/>
            <color indexed="81"/>
            <rFont val="Tahoma"/>
            <family val="2"/>
          </rPr>
          <t>Administrator:</t>
        </r>
        <r>
          <rPr>
            <sz val="8"/>
            <color indexed="81"/>
            <rFont val="Tahoma"/>
            <family val="2"/>
          </rPr>
          <t xml:space="preserve">
same tree as July uptake experiment
</t>
        </r>
      </text>
    </comment>
    <comment ref="U249" authorId="0" shapeId="0" xr:uid="{00000000-0006-0000-0100-000018000000}">
      <text>
        <r>
          <rPr>
            <b/>
            <sz val="8"/>
            <color indexed="81"/>
            <rFont val="Tahoma"/>
            <family val="2"/>
          </rPr>
          <t>Administrator:</t>
        </r>
        <r>
          <rPr>
            <sz val="8"/>
            <color indexed="81"/>
            <rFont val="Tahoma"/>
            <family val="2"/>
          </rPr>
          <t xml:space="preserve">
same tree as July uptake experiment
</t>
        </r>
      </text>
    </comment>
    <comment ref="A370" authorId="0" shapeId="0" xr:uid="{00000000-0006-0000-0100-000019000000}">
      <text>
        <r>
          <rPr>
            <b/>
            <sz val="8"/>
            <color indexed="81"/>
            <rFont val="Tahoma"/>
            <family val="2"/>
          </rPr>
          <t>Administrator:</t>
        </r>
        <r>
          <rPr>
            <sz val="8"/>
            <color indexed="81"/>
            <rFont val="Tahoma"/>
            <family val="2"/>
          </rPr>
          <t xml:space="preserve">
old tip used in this experiment
</t>
        </r>
      </text>
    </comment>
    <comment ref="A371" authorId="0" shapeId="0" xr:uid="{00000000-0006-0000-0100-00001A000000}">
      <text>
        <r>
          <rPr>
            <b/>
            <sz val="8"/>
            <color indexed="81"/>
            <rFont val="Tahoma"/>
            <family val="2"/>
          </rPr>
          <t>Administrator:</t>
        </r>
        <r>
          <rPr>
            <sz val="8"/>
            <color indexed="81"/>
            <rFont val="Tahoma"/>
            <family val="2"/>
          </rPr>
          <t xml:space="preserve">
old tip used in this experiment
</t>
        </r>
      </text>
    </comment>
    <comment ref="A450" authorId="0" shapeId="0" xr:uid="{00000000-0006-0000-0100-00001B000000}">
      <text>
        <r>
          <rPr>
            <b/>
            <sz val="8"/>
            <color indexed="81"/>
            <rFont val="Tahoma"/>
            <family val="2"/>
          </rPr>
          <t>Administrator:</t>
        </r>
        <r>
          <rPr>
            <sz val="8"/>
            <color indexed="81"/>
            <rFont val="Tahoma"/>
            <family val="2"/>
          </rPr>
          <t xml:space="preserve">
sample spilled on site, lost</t>
        </r>
      </text>
    </comment>
    <comment ref="A451" authorId="0" shapeId="0" xr:uid="{00000000-0006-0000-0100-00001C000000}">
      <text>
        <r>
          <rPr>
            <b/>
            <sz val="8"/>
            <color indexed="81"/>
            <rFont val="Tahoma"/>
            <family val="2"/>
          </rPr>
          <t>Administrator:</t>
        </r>
        <r>
          <rPr>
            <sz val="8"/>
            <color indexed="81"/>
            <rFont val="Tahoma"/>
            <family val="2"/>
          </rPr>
          <t xml:space="preserve">
sample spilled on site, lost</t>
        </r>
      </text>
    </comment>
    <comment ref="A452" authorId="0" shapeId="0" xr:uid="{00000000-0006-0000-0100-00001D000000}">
      <text>
        <r>
          <rPr>
            <b/>
            <sz val="8"/>
            <color indexed="81"/>
            <rFont val="Tahoma"/>
            <family val="2"/>
          </rPr>
          <t>Administrator:</t>
        </r>
        <r>
          <rPr>
            <sz val="8"/>
            <color indexed="81"/>
            <rFont val="Tahoma"/>
            <family val="2"/>
          </rPr>
          <t xml:space="preserve">
sample spilled on site, lost</t>
        </r>
      </text>
    </comment>
    <comment ref="A453" authorId="0" shapeId="0" xr:uid="{00000000-0006-0000-0100-00001E000000}">
      <text>
        <r>
          <rPr>
            <b/>
            <sz val="8"/>
            <color indexed="81"/>
            <rFont val="Tahoma"/>
            <family val="2"/>
          </rPr>
          <t>Administrator:</t>
        </r>
        <r>
          <rPr>
            <sz val="8"/>
            <color indexed="81"/>
            <rFont val="Tahoma"/>
            <family val="2"/>
          </rPr>
          <t xml:space="preserve">
sample spilled on site, lost</t>
        </r>
      </text>
    </comment>
    <comment ref="A454" authorId="0" shapeId="0" xr:uid="{00000000-0006-0000-0100-00001F000000}">
      <text>
        <r>
          <rPr>
            <b/>
            <sz val="8"/>
            <color indexed="81"/>
            <rFont val="Tahoma"/>
            <family val="2"/>
          </rPr>
          <t>Administrator:</t>
        </r>
        <r>
          <rPr>
            <sz val="8"/>
            <color indexed="81"/>
            <rFont val="Tahoma"/>
            <family val="2"/>
          </rPr>
          <t xml:space="preserve">
sample spilled on site, lost</t>
        </r>
      </text>
    </comment>
    <comment ref="A455" authorId="0" shapeId="0" xr:uid="{00000000-0006-0000-0100-000020000000}">
      <text>
        <r>
          <rPr>
            <b/>
            <sz val="8"/>
            <color indexed="81"/>
            <rFont val="Tahoma"/>
            <family val="2"/>
          </rPr>
          <t>Administrator:</t>
        </r>
        <r>
          <rPr>
            <sz val="8"/>
            <color indexed="81"/>
            <rFont val="Tahoma"/>
            <family val="2"/>
          </rPr>
          <t xml:space="preserve">
sample spilled on site, lost</t>
        </r>
      </text>
    </comment>
    <comment ref="U482" authorId="0" shapeId="0" xr:uid="{00000000-0006-0000-0100-000021000000}">
      <text>
        <r>
          <rPr>
            <b/>
            <sz val="8"/>
            <color indexed="81"/>
            <rFont val="Tahoma"/>
            <family val="2"/>
          </rPr>
          <t>Administrator:</t>
        </r>
        <r>
          <rPr>
            <sz val="8"/>
            <color indexed="81"/>
            <rFont val="Tahoma"/>
            <family val="2"/>
          </rPr>
          <t xml:space="preserve">
same tree as July uptake experiment
</t>
        </r>
      </text>
    </comment>
    <comment ref="U483" authorId="0" shapeId="0" xr:uid="{00000000-0006-0000-0100-000022000000}">
      <text>
        <r>
          <rPr>
            <b/>
            <sz val="8"/>
            <color indexed="81"/>
            <rFont val="Tahoma"/>
            <family val="2"/>
          </rPr>
          <t>Administrator:</t>
        </r>
        <r>
          <rPr>
            <sz val="8"/>
            <color indexed="81"/>
            <rFont val="Tahoma"/>
            <family val="2"/>
          </rPr>
          <t xml:space="preserve">
same tree as July uptake experiment
</t>
        </r>
      </text>
    </comment>
    <comment ref="U484" authorId="0" shapeId="0" xr:uid="{00000000-0006-0000-0100-000023000000}">
      <text>
        <r>
          <rPr>
            <b/>
            <sz val="8"/>
            <color indexed="81"/>
            <rFont val="Tahoma"/>
            <family val="2"/>
          </rPr>
          <t>Administrator:</t>
        </r>
        <r>
          <rPr>
            <sz val="8"/>
            <color indexed="81"/>
            <rFont val="Tahoma"/>
            <family val="2"/>
          </rPr>
          <t xml:space="preserve">
same tree as July uptake experiment
</t>
        </r>
      </text>
    </comment>
    <comment ref="U485" authorId="0" shapeId="0" xr:uid="{00000000-0006-0000-0100-000024000000}">
      <text>
        <r>
          <rPr>
            <b/>
            <sz val="8"/>
            <color indexed="81"/>
            <rFont val="Tahoma"/>
            <family val="2"/>
          </rPr>
          <t>Administrator:</t>
        </r>
        <r>
          <rPr>
            <sz val="8"/>
            <color indexed="81"/>
            <rFont val="Tahoma"/>
            <family val="2"/>
          </rPr>
          <t xml:space="preserve">
same tree as July uptake experiment
</t>
        </r>
      </text>
    </comment>
    <comment ref="U486" authorId="0" shapeId="0" xr:uid="{00000000-0006-0000-0100-000025000000}">
      <text>
        <r>
          <rPr>
            <b/>
            <sz val="8"/>
            <color indexed="81"/>
            <rFont val="Tahoma"/>
            <family val="2"/>
          </rPr>
          <t>Administrator:</t>
        </r>
        <r>
          <rPr>
            <sz val="8"/>
            <color indexed="81"/>
            <rFont val="Tahoma"/>
            <family val="2"/>
          </rPr>
          <t xml:space="preserve">
same tree as July uptake experiment
</t>
        </r>
      </text>
    </comment>
    <comment ref="U487" authorId="0" shapeId="0" xr:uid="{00000000-0006-0000-0100-000026000000}">
      <text>
        <r>
          <rPr>
            <b/>
            <sz val="8"/>
            <color indexed="81"/>
            <rFont val="Tahoma"/>
            <family val="2"/>
          </rPr>
          <t>Administrator:</t>
        </r>
        <r>
          <rPr>
            <sz val="8"/>
            <color indexed="81"/>
            <rFont val="Tahoma"/>
            <family val="2"/>
          </rPr>
          <t xml:space="preserve">
same tree as July uptake experiment
</t>
        </r>
      </text>
    </comment>
    <comment ref="U488" authorId="0" shapeId="0" xr:uid="{00000000-0006-0000-0100-000027000000}">
      <text>
        <r>
          <rPr>
            <b/>
            <sz val="8"/>
            <color indexed="81"/>
            <rFont val="Tahoma"/>
            <family val="2"/>
          </rPr>
          <t>Administrator:</t>
        </r>
        <r>
          <rPr>
            <sz val="8"/>
            <color indexed="81"/>
            <rFont val="Tahoma"/>
            <family val="2"/>
          </rPr>
          <t xml:space="preserve">
same tree as July uptake experiment
</t>
        </r>
      </text>
    </comment>
    <comment ref="U489" authorId="0" shapeId="0" xr:uid="{00000000-0006-0000-0100-000028000000}">
      <text>
        <r>
          <rPr>
            <b/>
            <sz val="8"/>
            <color indexed="81"/>
            <rFont val="Tahoma"/>
            <family val="2"/>
          </rPr>
          <t>Administrator:</t>
        </r>
        <r>
          <rPr>
            <sz val="8"/>
            <color indexed="81"/>
            <rFont val="Tahoma"/>
            <family val="2"/>
          </rPr>
          <t xml:space="preserve">
same tree as July uptake experiment
</t>
        </r>
      </text>
    </comment>
    <comment ref="U490" authorId="0" shapeId="0" xr:uid="{00000000-0006-0000-0100-000029000000}">
      <text>
        <r>
          <rPr>
            <b/>
            <sz val="8"/>
            <color indexed="81"/>
            <rFont val="Tahoma"/>
            <family val="2"/>
          </rPr>
          <t>Administrator:</t>
        </r>
        <r>
          <rPr>
            <sz val="8"/>
            <color indexed="81"/>
            <rFont val="Tahoma"/>
            <family val="2"/>
          </rPr>
          <t xml:space="preserve">
same tree as July uptake experiment</t>
        </r>
      </text>
    </comment>
    <comment ref="U491" authorId="0" shapeId="0" xr:uid="{00000000-0006-0000-0100-00002A000000}">
      <text>
        <r>
          <rPr>
            <b/>
            <sz val="8"/>
            <color indexed="81"/>
            <rFont val="Tahoma"/>
            <family val="2"/>
          </rPr>
          <t>Administrator:</t>
        </r>
        <r>
          <rPr>
            <sz val="8"/>
            <color indexed="81"/>
            <rFont val="Tahoma"/>
            <family val="2"/>
          </rPr>
          <t xml:space="preserve">
same tree as July uptake experiment</t>
        </r>
      </text>
    </comment>
    <comment ref="U492" authorId="0" shapeId="0" xr:uid="{00000000-0006-0000-0100-00002B000000}">
      <text>
        <r>
          <rPr>
            <b/>
            <sz val="8"/>
            <color indexed="81"/>
            <rFont val="Tahoma"/>
            <family val="2"/>
          </rPr>
          <t>Administrator:</t>
        </r>
        <r>
          <rPr>
            <sz val="8"/>
            <color indexed="81"/>
            <rFont val="Tahoma"/>
            <family val="2"/>
          </rPr>
          <t xml:space="preserve">
same tree as July uptake experiment</t>
        </r>
      </text>
    </comment>
    <comment ref="U493" authorId="0" shapeId="0" xr:uid="{00000000-0006-0000-0100-00002C000000}">
      <text>
        <r>
          <rPr>
            <b/>
            <sz val="8"/>
            <color indexed="81"/>
            <rFont val="Tahoma"/>
            <family val="2"/>
          </rPr>
          <t>Administrator:</t>
        </r>
        <r>
          <rPr>
            <sz val="8"/>
            <color indexed="81"/>
            <rFont val="Tahoma"/>
            <family val="2"/>
          </rPr>
          <t xml:space="preserve">
same tree as July uptake experiment</t>
        </r>
      </text>
    </comment>
    <comment ref="U494" authorId="0" shapeId="0" xr:uid="{00000000-0006-0000-0100-00002D000000}">
      <text>
        <r>
          <rPr>
            <b/>
            <sz val="8"/>
            <color indexed="81"/>
            <rFont val="Tahoma"/>
            <family val="2"/>
          </rPr>
          <t>Administrator:</t>
        </r>
        <r>
          <rPr>
            <sz val="8"/>
            <color indexed="81"/>
            <rFont val="Tahoma"/>
            <family val="2"/>
          </rPr>
          <t xml:space="preserve">
same tree as July uptake experiment</t>
        </r>
      </text>
    </comment>
    <comment ref="U495" authorId="0" shapeId="0" xr:uid="{00000000-0006-0000-0100-00002E000000}">
      <text>
        <r>
          <rPr>
            <b/>
            <sz val="8"/>
            <color indexed="81"/>
            <rFont val="Tahoma"/>
            <family val="2"/>
          </rPr>
          <t>Administrator:</t>
        </r>
        <r>
          <rPr>
            <sz val="8"/>
            <color indexed="81"/>
            <rFont val="Tahoma"/>
            <family val="2"/>
          </rPr>
          <t xml:space="preserve">
same tree as July uptake experiment</t>
        </r>
      </text>
    </comment>
    <comment ref="U496" authorId="0" shapeId="0" xr:uid="{00000000-0006-0000-0100-00002F000000}">
      <text>
        <r>
          <rPr>
            <b/>
            <sz val="8"/>
            <color indexed="81"/>
            <rFont val="Tahoma"/>
            <family val="2"/>
          </rPr>
          <t>Administrator:</t>
        </r>
        <r>
          <rPr>
            <sz val="8"/>
            <color indexed="81"/>
            <rFont val="Tahoma"/>
            <family val="2"/>
          </rPr>
          <t xml:space="preserve">
same tree as July uptake experiment</t>
        </r>
      </text>
    </comment>
    <comment ref="U497" authorId="0" shapeId="0" xr:uid="{00000000-0006-0000-0100-000030000000}">
      <text>
        <r>
          <rPr>
            <b/>
            <sz val="8"/>
            <color indexed="81"/>
            <rFont val="Tahoma"/>
            <family val="2"/>
          </rPr>
          <t>Administrator:</t>
        </r>
        <r>
          <rPr>
            <sz val="8"/>
            <color indexed="81"/>
            <rFont val="Tahoma"/>
            <family val="2"/>
          </rPr>
          <t xml:space="preserve">
same tree as July uptake experiment</t>
        </r>
      </text>
    </comment>
    <comment ref="U498" authorId="0" shapeId="0" xr:uid="{00000000-0006-0000-0100-000031000000}">
      <text>
        <r>
          <rPr>
            <b/>
            <sz val="8"/>
            <color indexed="81"/>
            <rFont val="Tahoma"/>
            <family val="2"/>
          </rPr>
          <t>Administrator:</t>
        </r>
        <r>
          <rPr>
            <sz val="8"/>
            <color indexed="81"/>
            <rFont val="Tahoma"/>
            <family val="2"/>
          </rPr>
          <t xml:space="preserve">
same tree as July uptake experiment
</t>
        </r>
      </text>
    </comment>
    <comment ref="U499" authorId="0" shapeId="0" xr:uid="{00000000-0006-0000-0100-000032000000}">
      <text>
        <r>
          <rPr>
            <b/>
            <sz val="8"/>
            <color indexed="81"/>
            <rFont val="Tahoma"/>
            <family val="2"/>
          </rPr>
          <t>Administrator:</t>
        </r>
        <r>
          <rPr>
            <sz val="8"/>
            <color indexed="81"/>
            <rFont val="Tahoma"/>
            <family val="2"/>
          </rPr>
          <t xml:space="preserve">
same tree as July uptake experiment
</t>
        </r>
      </text>
    </comment>
    <comment ref="U500" authorId="0" shapeId="0" xr:uid="{00000000-0006-0000-0100-000033000000}">
      <text>
        <r>
          <rPr>
            <b/>
            <sz val="8"/>
            <color indexed="81"/>
            <rFont val="Tahoma"/>
            <family val="2"/>
          </rPr>
          <t>Administrator:</t>
        </r>
        <r>
          <rPr>
            <sz val="8"/>
            <color indexed="81"/>
            <rFont val="Tahoma"/>
            <family val="2"/>
          </rPr>
          <t xml:space="preserve">
same tree as July uptake experiment
</t>
        </r>
      </text>
    </comment>
    <comment ref="U501" authorId="0" shapeId="0" xr:uid="{00000000-0006-0000-0100-000034000000}">
      <text>
        <r>
          <rPr>
            <b/>
            <sz val="8"/>
            <color indexed="81"/>
            <rFont val="Tahoma"/>
            <family val="2"/>
          </rPr>
          <t>Administrator:</t>
        </r>
        <r>
          <rPr>
            <sz val="8"/>
            <color indexed="81"/>
            <rFont val="Tahoma"/>
            <family val="2"/>
          </rPr>
          <t xml:space="preserve">
same tree as July uptake experiment
</t>
        </r>
      </text>
    </comment>
    <comment ref="U502" authorId="0" shapeId="0" xr:uid="{00000000-0006-0000-0100-000035000000}">
      <text>
        <r>
          <rPr>
            <b/>
            <sz val="8"/>
            <color indexed="81"/>
            <rFont val="Tahoma"/>
            <family val="2"/>
          </rPr>
          <t>Administrator:</t>
        </r>
        <r>
          <rPr>
            <sz val="8"/>
            <color indexed="81"/>
            <rFont val="Tahoma"/>
            <family val="2"/>
          </rPr>
          <t xml:space="preserve">
same tree as July uptake experiment
</t>
        </r>
      </text>
    </comment>
    <comment ref="U503" authorId="0" shapeId="0" xr:uid="{00000000-0006-0000-0100-000036000000}">
      <text>
        <r>
          <rPr>
            <b/>
            <sz val="8"/>
            <color indexed="81"/>
            <rFont val="Tahoma"/>
            <family val="2"/>
          </rPr>
          <t>Administrator:</t>
        </r>
        <r>
          <rPr>
            <sz val="8"/>
            <color indexed="81"/>
            <rFont val="Tahoma"/>
            <family val="2"/>
          </rPr>
          <t xml:space="preserve">
same tree as July uptake experiment
</t>
        </r>
      </text>
    </comment>
    <comment ref="U504" authorId="0" shapeId="0" xr:uid="{00000000-0006-0000-0100-000037000000}">
      <text>
        <r>
          <rPr>
            <b/>
            <sz val="8"/>
            <color indexed="81"/>
            <rFont val="Tahoma"/>
            <family val="2"/>
          </rPr>
          <t>Administrator:</t>
        </r>
        <r>
          <rPr>
            <sz val="8"/>
            <color indexed="81"/>
            <rFont val="Tahoma"/>
            <family val="2"/>
          </rPr>
          <t xml:space="preserve">
same tree as July uptake experiment
</t>
        </r>
      </text>
    </comment>
    <comment ref="U505" authorId="0" shapeId="0" xr:uid="{00000000-0006-0000-0100-000038000000}">
      <text>
        <r>
          <rPr>
            <b/>
            <sz val="8"/>
            <color indexed="81"/>
            <rFont val="Tahoma"/>
            <family val="2"/>
          </rPr>
          <t>Administrator:</t>
        </r>
        <r>
          <rPr>
            <sz val="8"/>
            <color indexed="81"/>
            <rFont val="Tahoma"/>
            <family val="2"/>
          </rPr>
          <t xml:space="preserve">
same tree as July uptake experiment
</t>
        </r>
      </text>
    </comment>
    <comment ref="U738" authorId="0" shapeId="0" xr:uid="{00000000-0006-0000-0100-000039000000}">
      <text>
        <r>
          <rPr>
            <b/>
            <sz val="8"/>
            <color indexed="81"/>
            <rFont val="Tahoma"/>
            <family val="2"/>
          </rPr>
          <t>Administrator:</t>
        </r>
        <r>
          <rPr>
            <sz val="8"/>
            <color indexed="81"/>
            <rFont val="Tahoma"/>
            <family val="2"/>
          </rPr>
          <t xml:space="preserve">
same tree as July uptake experiment
</t>
        </r>
      </text>
    </comment>
    <comment ref="U739" authorId="0" shapeId="0" xr:uid="{00000000-0006-0000-0100-00003A000000}">
      <text>
        <r>
          <rPr>
            <b/>
            <sz val="8"/>
            <color indexed="81"/>
            <rFont val="Tahoma"/>
            <family val="2"/>
          </rPr>
          <t>Administrator:</t>
        </r>
        <r>
          <rPr>
            <sz val="8"/>
            <color indexed="81"/>
            <rFont val="Tahoma"/>
            <family val="2"/>
          </rPr>
          <t xml:space="preserve">
same tree as July uptake experiment
</t>
        </r>
      </text>
    </comment>
    <comment ref="U740" authorId="0" shapeId="0" xr:uid="{00000000-0006-0000-0100-00003B000000}">
      <text>
        <r>
          <rPr>
            <b/>
            <sz val="8"/>
            <color indexed="81"/>
            <rFont val="Tahoma"/>
            <family val="2"/>
          </rPr>
          <t>Administrator:</t>
        </r>
        <r>
          <rPr>
            <sz val="8"/>
            <color indexed="81"/>
            <rFont val="Tahoma"/>
            <family val="2"/>
          </rPr>
          <t xml:space="preserve">
same tree as July uptake experiment
</t>
        </r>
      </text>
    </comment>
    <comment ref="U741" authorId="0" shapeId="0" xr:uid="{00000000-0006-0000-0100-00003C000000}">
      <text>
        <r>
          <rPr>
            <b/>
            <sz val="8"/>
            <color indexed="81"/>
            <rFont val="Tahoma"/>
            <family val="2"/>
          </rPr>
          <t>Administrator:</t>
        </r>
        <r>
          <rPr>
            <sz val="8"/>
            <color indexed="81"/>
            <rFont val="Tahoma"/>
            <family val="2"/>
          </rPr>
          <t xml:space="preserve">
same tree as July uptake experiment
</t>
        </r>
      </text>
    </comment>
    <comment ref="U742" authorId="0" shapeId="0" xr:uid="{00000000-0006-0000-0100-00003D000000}">
      <text>
        <r>
          <rPr>
            <b/>
            <sz val="8"/>
            <color indexed="81"/>
            <rFont val="Tahoma"/>
            <family val="2"/>
          </rPr>
          <t>Administrator:</t>
        </r>
        <r>
          <rPr>
            <sz val="8"/>
            <color indexed="81"/>
            <rFont val="Tahoma"/>
            <family val="2"/>
          </rPr>
          <t xml:space="preserve">
same tree as July uptake experiment
</t>
        </r>
      </text>
    </comment>
    <comment ref="U743" authorId="0" shapeId="0" xr:uid="{00000000-0006-0000-0100-00003E000000}">
      <text>
        <r>
          <rPr>
            <b/>
            <sz val="8"/>
            <color indexed="81"/>
            <rFont val="Tahoma"/>
            <family val="2"/>
          </rPr>
          <t>Administrator:</t>
        </r>
        <r>
          <rPr>
            <sz val="8"/>
            <color indexed="81"/>
            <rFont val="Tahoma"/>
            <family val="2"/>
          </rPr>
          <t xml:space="preserve">
same tree as July uptake experiment
</t>
        </r>
      </text>
    </comment>
    <comment ref="U744" authorId="0" shapeId="0" xr:uid="{00000000-0006-0000-0100-00003F000000}">
      <text>
        <r>
          <rPr>
            <b/>
            <sz val="8"/>
            <color indexed="81"/>
            <rFont val="Tahoma"/>
            <family val="2"/>
          </rPr>
          <t>Administrator:</t>
        </r>
        <r>
          <rPr>
            <sz val="8"/>
            <color indexed="81"/>
            <rFont val="Tahoma"/>
            <family val="2"/>
          </rPr>
          <t xml:space="preserve">
same tree as July uptake experiment
</t>
        </r>
      </text>
    </comment>
    <comment ref="U745" authorId="0" shapeId="0" xr:uid="{00000000-0006-0000-0100-000040000000}">
      <text>
        <r>
          <rPr>
            <b/>
            <sz val="8"/>
            <color indexed="81"/>
            <rFont val="Tahoma"/>
            <family val="2"/>
          </rPr>
          <t>Administrator:</t>
        </r>
        <r>
          <rPr>
            <sz val="8"/>
            <color indexed="81"/>
            <rFont val="Tahoma"/>
            <family val="2"/>
          </rPr>
          <t xml:space="preserve">
same tree as July uptake experiment
</t>
        </r>
      </text>
    </comment>
    <comment ref="U746" authorId="0" shapeId="0" xr:uid="{00000000-0006-0000-0100-000041000000}">
      <text>
        <r>
          <rPr>
            <b/>
            <sz val="8"/>
            <color indexed="81"/>
            <rFont val="Tahoma"/>
            <family val="2"/>
          </rPr>
          <t>Administrator:</t>
        </r>
        <r>
          <rPr>
            <sz val="8"/>
            <color indexed="81"/>
            <rFont val="Tahoma"/>
            <family val="2"/>
          </rPr>
          <t xml:space="preserve">
same tree as July uptake experiment</t>
        </r>
      </text>
    </comment>
    <comment ref="U747" authorId="0" shapeId="0" xr:uid="{00000000-0006-0000-0100-000042000000}">
      <text>
        <r>
          <rPr>
            <b/>
            <sz val="8"/>
            <color indexed="81"/>
            <rFont val="Tahoma"/>
            <family val="2"/>
          </rPr>
          <t>Administrator:</t>
        </r>
        <r>
          <rPr>
            <sz val="8"/>
            <color indexed="81"/>
            <rFont val="Tahoma"/>
            <family val="2"/>
          </rPr>
          <t xml:space="preserve">
same tree as July uptake experiment</t>
        </r>
      </text>
    </comment>
    <comment ref="U748" authorId="0" shapeId="0" xr:uid="{00000000-0006-0000-0100-000043000000}">
      <text>
        <r>
          <rPr>
            <b/>
            <sz val="8"/>
            <color indexed="81"/>
            <rFont val="Tahoma"/>
            <family val="2"/>
          </rPr>
          <t>Administrator:</t>
        </r>
        <r>
          <rPr>
            <sz val="8"/>
            <color indexed="81"/>
            <rFont val="Tahoma"/>
            <family val="2"/>
          </rPr>
          <t xml:space="preserve">
same tree as July uptake experiment</t>
        </r>
      </text>
    </comment>
    <comment ref="U749" authorId="0" shapeId="0" xr:uid="{00000000-0006-0000-0100-000044000000}">
      <text>
        <r>
          <rPr>
            <b/>
            <sz val="8"/>
            <color indexed="81"/>
            <rFont val="Tahoma"/>
            <family val="2"/>
          </rPr>
          <t>Administrator:</t>
        </r>
        <r>
          <rPr>
            <sz val="8"/>
            <color indexed="81"/>
            <rFont val="Tahoma"/>
            <family val="2"/>
          </rPr>
          <t xml:space="preserve">
same tree as July uptake experiment</t>
        </r>
      </text>
    </comment>
    <comment ref="U750" authorId="0" shapeId="0" xr:uid="{00000000-0006-0000-0100-000045000000}">
      <text>
        <r>
          <rPr>
            <b/>
            <sz val="8"/>
            <color indexed="81"/>
            <rFont val="Tahoma"/>
            <family val="2"/>
          </rPr>
          <t>Administrator:</t>
        </r>
        <r>
          <rPr>
            <sz val="8"/>
            <color indexed="81"/>
            <rFont val="Tahoma"/>
            <family val="2"/>
          </rPr>
          <t xml:space="preserve">
same tree as July uptake experiment</t>
        </r>
      </text>
    </comment>
    <comment ref="U751" authorId="0" shapeId="0" xr:uid="{00000000-0006-0000-0100-000046000000}">
      <text>
        <r>
          <rPr>
            <b/>
            <sz val="8"/>
            <color indexed="81"/>
            <rFont val="Tahoma"/>
            <family val="2"/>
          </rPr>
          <t>Administrator:</t>
        </r>
        <r>
          <rPr>
            <sz val="8"/>
            <color indexed="81"/>
            <rFont val="Tahoma"/>
            <family val="2"/>
          </rPr>
          <t xml:space="preserve">
same tree as July uptake experiment</t>
        </r>
      </text>
    </comment>
    <comment ref="U752" authorId="0" shapeId="0" xr:uid="{00000000-0006-0000-0100-000047000000}">
      <text>
        <r>
          <rPr>
            <b/>
            <sz val="8"/>
            <color indexed="81"/>
            <rFont val="Tahoma"/>
            <family val="2"/>
          </rPr>
          <t>Administrator:</t>
        </r>
        <r>
          <rPr>
            <sz val="8"/>
            <color indexed="81"/>
            <rFont val="Tahoma"/>
            <family val="2"/>
          </rPr>
          <t xml:space="preserve">
same tree as July uptake experiment</t>
        </r>
      </text>
    </comment>
    <comment ref="U753" authorId="0" shapeId="0" xr:uid="{00000000-0006-0000-0100-000048000000}">
      <text>
        <r>
          <rPr>
            <b/>
            <sz val="8"/>
            <color indexed="81"/>
            <rFont val="Tahoma"/>
            <family val="2"/>
          </rPr>
          <t>Administrator:</t>
        </r>
        <r>
          <rPr>
            <sz val="8"/>
            <color indexed="81"/>
            <rFont val="Tahoma"/>
            <family val="2"/>
          </rPr>
          <t xml:space="preserve">
same tree as July uptake experiment</t>
        </r>
      </text>
    </comment>
    <comment ref="U754" authorId="0" shapeId="0" xr:uid="{00000000-0006-0000-0100-000049000000}">
      <text>
        <r>
          <rPr>
            <b/>
            <sz val="8"/>
            <color indexed="81"/>
            <rFont val="Tahoma"/>
            <family val="2"/>
          </rPr>
          <t>Administrator:</t>
        </r>
        <r>
          <rPr>
            <sz val="8"/>
            <color indexed="81"/>
            <rFont val="Tahoma"/>
            <family val="2"/>
          </rPr>
          <t xml:space="preserve">
same tree as July uptake experiment
</t>
        </r>
      </text>
    </comment>
    <comment ref="U755" authorId="0" shapeId="0" xr:uid="{00000000-0006-0000-0100-00004A000000}">
      <text>
        <r>
          <rPr>
            <b/>
            <sz val="8"/>
            <color indexed="81"/>
            <rFont val="Tahoma"/>
            <family val="2"/>
          </rPr>
          <t>Administrator:</t>
        </r>
        <r>
          <rPr>
            <sz val="8"/>
            <color indexed="81"/>
            <rFont val="Tahoma"/>
            <family val="2"/>
          </rPr>
          <t xml:space="preserve">
same tree as July uptake experiment
</t>
        </r>
      </text>
    </comment>
    <comment ref="U756" authorId="0" shapeId="0" xr:uid="{00000000-0006-0000-0100-00004B000000}">
      <text>
        <r>
          <rPr>
            <b/>
            <sz val="8"/>
            <color indexed="81"/>
            <rFont val="Tahoma"/>
            <family val="2"/>
          </rPr>
          <t>Administrator:</t>
        </r>
        <r>
          <rPr>
            <sz val="8"/>
            <color indexed="81"/>
            <rFont val="Tahoma"/>
            <family val="2"/>
          </rPr>
          <t xml:space="preserve">
same tree as July uptake experiment
</t>
        </r>
      </text>
    </comment>
    <comment ref="U757" authorId="0" shapeId="0" xr:uid="{00000000-0006-0000-0100-00004C000000}">
      <text>
        <r>
          <rPr>
            <b/>
            <sz val="8"/>
            <color indexed="81"/>
            <rFont val="Tahoma"/>
            <family val="2"/>
          </rPr>
          <t>Administrator:</t>
        </r>
        <r>
          <rPr>
            <sz val="8"/>
            <color indexed="81"/>
            <rFont val="Tahoma"/>
            <family val="2"/>
          </rPr>
          <t xml:space="preserve">
same tree as July uptake experiment
</t>
        </r>
      </text>
    </comment>
    <comment ref="U758" authorId="0" shapeId="0" xr:uid="{00000000-0006-0000-0100-00004D000000}">
      <text>
        <r>
          <rPr>
            <b/>
            <sz val="8"/>
            <color indexed="81"/>
            <rFont val="Tahoma"/>
            <family val="2"/>
          </rPr>
          <t>Administrator:</t>
        </r>
        <r>
          <rPr>
            <sz val="8"/>
            <color indexed="81"/>
            <rFont val="Tahoma"/>
            <family val="2"/>
          </rPr>
          <t xml:space="preserve">
same tree as July uptake experiment
</t>
        </r>
      </text>
    </comment>
    <comment ref="U759" authorId="0" shapeId="0" xr:uid="{00000000-0006-0000-0100-00004E000000}">
      <text>
        <r>
          <rPr>
            <b/>
            <sz val="8"/>
            <color indexed="81"/>
            <rFont val="Tahoma"/>
            <family val="2"/>
          </rPr>
          <t>Administrator:</t>
        </r>
        <r>
          <rPr>
            <sz val="8"/>
            <color indexed="81"/>
            <rFont val="Tahoma"/>
            <family val="2"/>
          </rPr>
          <t xml:space="preserve">
same tree as July uptake experiment
</t>
        </r>
      </text>
    </comment>
    <comment ref="U760" authorId="0" shapeId="0" xr:uid="{00000000-0006-0000-0100-00004F000000}">
      <text>
        <r>
          <rPr>
            <b/>
            <sz val="8"/>
            <color indexed="81"/>
            <rFont val="Tahoma"/>
            <family val="2"/>
          </rPr>
          <t>Administrator:</t>
        </r>
        <r>
          <rPr>
            <sz val="8"/>
            <color indexed="81"/>
            <rFont val="Tahoma"/>
            <family val="2"/>
          </rPr>
          <t xml:space="preserve">
same tree as July uptake experiment
</t>
        </r>
      </text>
    </comment>
    <comment ref="U761" authorId="0" shapeId="0" xr:uid="{00000000-0006-0000-0100-000050000000}">
      <text>
        <r>
          <rPr>
            <b/>
            <sz val="8"/>
            <color indexed="81"/>
            <rFont val="Tahoma"/>
            <family val="2"/>
          </rPr>
          <t>Administrator:</t>
        </r>
        <r>
          <rPr>
            <sz val="8"/>
            <color indexed="81"/>
            <rFont val="Tahoma"/>
            <family val="2"/>
          </rPr>
          <t xml:space="preserve">
same tree as July uptake experiment
</t>
        </r>
      </text>
    </comment>
    <comment ref="U762" authorId="0" shapeId="0" xr:uid="{00000000-0006-0000-0100-000051000000}">
      <text>
        <r>
          <rPr>
            <b/>
            <sz val="8"/>
            <color indexed="81"/>
            <rFont val="Tahoma"/>
            <family val="2"/>
          </rPr>
          <t>Administrator:</t>
        </r>
        <r>
          <rPr>
            <sz val="8"/>
            <color indexed="81"/>
            <rFont val="Tahoma"/>
            <family val="2"/>
          </rPr>
          <t xml:space="preserve">
same tree as July uptake experiment
</t>
        </r>
      </text>
    </comment>
    <comment ref="U763" authorId="0" shapeId="0" xr:uid="{00000000-0006-0000-0100-000052000000}">
      <text>
        <r>
          <rPr>
            <b/>
            <sz val="8"/>
            <color indexed="81"/>
            <rFont val="Tahoma"/>
            <family val="2"/>
          </rPr>
          <t>Administrator:</t>
        </r>
        <r>
          <rPr>
            <sz val="8"/>
            <color indexed="81"/>
            <rFont val="Tahoma"/>
            <family val="2"/>
          </rPr>
          <t xml:space="preserve">
same tree as July uptake experiment
</t>
        </r>
      </text>
    </comment>
  </commentList>
</comments>
</file>

<file path=xl/sharedStrings.xml><?xml version="1.0" encoding="utf-8"?>
<sst xmlns="http://schemas.openxmlformats.org/spreadsheetml/2006/main" count="7608" uniqueCount="248">
  <si>
    <t xml:space="preserve">Nutrient Uptake in fine roots of Yellow Birch and Sugar Maple </t>
  </si>
  <si>
    <t>September 20th, 2014</t>
  </si>
  <si>
    <t>MELNHE Stands, Bartlett Experimental Forest, Bartlett, NH</t>
  </si>
  <si>
    <t>Site C2, BEF</t>
  </si>
  <si>
    <t>Jerome C. Barner 2014</t>
  </si>
  <si>
    <t>General Nutrient Uptake Methods</t>
  </si>
  <si>
    <t>Notes</t>
  </si>
  <si>
    <r>
      <rPr>
        <b/>
        <sz val="11"/>
        <color theme="1"/>
        <rFont val="Calibri"/>
        <family val="2"/>
        <scheme val="minor"/>
      </rPr>
      <t xml:space="preserve">**** </t>
    </r>
    <r>
      <rPr>
        <sz val="11"/>
        <color theme="1"/>
        <rFont val="Calibri"/>
        <family val="2"/>
        <scheme val="minor"/>
      </rPr>
      <t xml:space="preserve">during this run of the nutrient uptake experiment, solutions were taken from the field back to the lab, and filterred using Lantmans filter paper and a funnel. </t>
    </r>
  </si>
  <si>
    <t>Plot 3 (P) roots from Red maple trees did not receive aeration properly throughout the course of the expeirment, at the 10x concentration, aeration was lost entirely.</t>
  </si>
  <si>
    <t>Experiment Sample ID</t>
  </si>
  <si>
    <t>1A YB</t>
  </si>
  <si>
    <t>2A YB</t>
  </si>
  <si>
    <t>3A YB</t>
  </si>
  <si>
    <t>4A control</t>
  </si>
  <si>
    <t>5A RM</t>
  </si>
  <si>
    <t>6A RM</t>
  </si>
  <si>
    <t>7A RM</t>
  </si>
  <si>
    <t>8A control</t>
  </si>
  <si>
    <t>9A YB</t>
  </si>
  <si>
    <t>10A YB</t>
  </si>
  <si>
    <t>11A YB</t>
  </si>
  <si>
    <t>12A control</t>
  </si>
  <si>
    <t>13A RM</t>
  </si>
  <si>
    <t>14A RM</t>
  </si>
  <si>
    <t>15A RM</t>
  </si>
  <si>
    <t>16A control</t>
  </si>
  <si>
    <t>17A YB</t>
  </si>
  <si>
    <t>18A YB</t>
  </si>
  <si>
    <t>19A YB</t>
  </si>
  <si>
    <t>20A control</t>
  </si>
  <si>
    <t>21A RM</t>
  </si>
  <si>
    <t>22A RM</t>
  </si>
  <si>
    <t>23A RM</t>
  </si>
  <si>
    <t>24A control</t>
  </si>
  <si>
    <t>25A YB</t>
  </si>
  <si>
    <t>26A YB</t>
  </si>
  <si>
    <t>27A YB</t>
  </si>
  <si>
    <t>28A control</t>
  </si>
  <si>
    <t>29A RM</t>
  </si>
  <si>
    <t>30A RM</t>
  </si>
  <si>
    <t>31A RM</t>
  </si>
  <si>
    <t>32A control</t>
  </si>
  <si>
    <t>1B YB</t>
  </si>
  <si>
    <t>2B YB</t>
  </si>
  <si>
    <t>3B YB</t>
  </si>
  <si>
    <t>4B control</t>
  </si>
  <si>
    <t>5B RM</t>
  </si>
  <si>
    <t>6B RM</t>
  </si>
  <si>
    <t>7B RM</t>
  </si>
  <si>
    <t>8B control</t>
  </si>
  <si>
    <t>9B YB</t>
  </si>
  <si>
    <t>10B YB</t>
  </si>
  <si>
    <t>11B YB</t>
  </si>
  <si>
    <t>12B control</t>
  </si>
  <si>
    <t>13B RM</t>
  </si>
  <si>
    <t>14B RM</t>
  </si>
  <si>
    <t>15B RM</t>
  </si>
  <si>
    <t>16B control</t>
  </si>
  <si>
    <t>17B YB</t>
  </si>
  <si>
    <t>18B YB</t>
  </si>
  <si>
    <t>19B YB</t>
  </si>
  <si>
    <t>20B control</t>
  </si>
  <si>
    <t>21B RM</t>
  </si>
  <si>
    <t>22B RM</t>
  </si>
  <si>
    <t>23B RM</t>
  </si>
  <si>
    <t>24B control</t>
  </si>
  <si>
    <t>25B YB</t>
  </si>
  <si>
    <t>26B YB</t>
  </si>
  <si>
    <t>27B YB</t>
  </si>
  <si>
    <t>28B control</t>
  </si>
  <si>
    <t>29B RM</t>
  </si>
  <si>
    <t>30B RM</t>
  </si>
  <si>
    <t>31B RM</t>
  </si>
  <si>
    <t>32B control</t>
  </si>
  <si>
    <t>1C YB</t>
  </si>
  <si>
    <t>2C YB</t>
  </si>
  <si>
    <t>3C YB</t>
  </si>
  <si>
    <t>4C control</t>
  </si>
  <si>
    <t>5C RM</t>
  </si>
  <si>
    <t>6C RM</t>
  </si>
  <si>
    <t>7C RM</t>
  </si>
  <si>
    <t>8C control</t>
  </si>
  <si>
    <t>9C YB</t>
  </si>
  <si>
    <t>10C YB</t>
  </si>
  <si>
    <t>11C YB</t>
  </si>
  <si>
    <t>12C control</t>
  </si>
  <si>
    <t>13C RM</t>
  </si>
  <si>
    <t>14C RM</t>
  </si>
  <si>
    <t>15C RM</t>
  </si>
  <si>
    <t>16C control</t>
  </si>
  <si>
    <t>17C YB</t>
  </si>
  <si>
    <t>18C YB</t>
  </si>
  <si>
    <t>19C YB</t>
  </si>
  <si>
    <t>20C control</t>
  </si>
  <si>
    <t>21C RM</t>
  </si>
  <si>
    <t>22C RM</t>
  </si>
  <si>
    <t>23C RM</t>
  </si>
  <si>
    <t>24C control</t>
  </si>
  <si>
    <t>25C YB</t>
  </si>
  <si>
    <t>26C YB</t>
  </si>
  <si>
    <t>27C YB</t>
  </si>
  <si>
    <t>28C control</t>
  </si>
  <si>
    <t>29C RM</t>
  </si>
  <si>
    <t>30C RM</t>
  </si>
  <si>
    <t>31C RM</t>
  </si>
  <si>
    <t>32C</t>
  </si>
  <si>
    <t>ICP Sample ID</t>
  </si>
  <si>
    <t>missing sample</t>
  </si>
  <si>
    <r>
      <rPr>
        <b/>
        <sz val="12"/>
        <color rgb="FF000000"/>
        <rFont val="Times New Roman"/>
        <family val="1"/>
      </rPr>
      <t xml:space="preserve">** </t>
    </r>
    <r>
      <rPr>
        <sz val="12"/>
        <color rgb="FF000000"/>
        <rFont val="Times New Roman"/>
        <family val="1"/>
      </rPr>
      <t>the time period where roots are left in moist paper towels is critical, this can add up quickly. In our case last September, it took ~2hrs to cycle through all plots and excavate roots before the experiment can begin. Some of the roots, even though wrapped tightly and drenched in water, can dry out in this time period. The roots remaining moist is critical to the function of this method.</t>
    </r>
  </si>
  <si>
    <r>
      <t xml:space="preserve">Nutrient uptake capacity was measured via the depletion method as described by </t>
    </r>
    <r>
      <rPr>
        <i/>
        <sz val="12"/>
        <color rgb="FF000000"/>
        <rFont val="Times New Roman"/>
        <family val="1"/>
      </rPr>
      <t>Lucash et al. 2005, 2007</t>
    </r>
    <r>
      <rPr>
        <sz val="12"/>
        <color rgb="FF000000"/>
        <rFont val="Times New Roman"/>
        <family val="1"/>
      </rPr>
      <t>. Roots are gently extracted by hand from the organic/upper mineral soil horizons and morphologically identified using a hand lense based on prominent root characteristics (color, morphology, spatial extent) (Yanai et al. 2009). Roots are traced from the main bole of the desired species (</t>
    </r>
    <r>
      <rPr>
        <i/>
        <sz val="12"/>
        <color rgb="FF000000"/>
        <rFont val="Times New Roman"/>
        <family val="1"/>
      </rPr>
      <t xml:space="preserve">Betula allegeniensis &amp; Acer rubrum), </t>
    </r>
    <r>
      <rPr>
        <sz val="12"/>
        <color rgb="FF000000"/>
        <rFont val="Times New Roman"/>
        <family val="1"/>
      </rPr>
      <t>down a first order root, until a second order root brach is located</t>
    </r>
    <r>
      <rPr>
        <i/>
        <sz val="12"/>
        <color rgb="FF000000"/>
        <rFont val="Times New Roman"/>
        <family val="1"/>
      </rPr>
      <t xml:space="preserve">. </t>
    </r>
    <r>
      <rPr>
        <sz val="12"/>
        <color rgb="FF000000"/>
        <rFont val="Times New Roman"/>
        <family val="1"/>
      </rPr>
      <t>Excavated fine roots (&lt;2mm in diameter) are left attached to the host tree, rinsed with distilled water to remove lose soil particles, and covered in a moist paper towel until the experiment begins</t>
    </r>
    <r>
      <rPr>
        <b/>
        <sz val="12"/>
        <color rgb="FF000000"/>
        <rFont val="Times New Roman"/>
        <family val="1"/>
      </rPr>
      <t>**</t>
    </r>
    <r>
      <rPr>
        <sz val="12"/>
        <color rgb="FF000000"/>
        <rFont val="Times New Roman"/>
        <family val="1"/>
      </rPr>
      <t>. When all roots are excavated, root branches are placed in 27 mL nutrient solution, in a 50 mL centrifuge tube. Soil solution concentrations are based on soil lysimetry from Hubbard Brook, and concentrations utilized by Melissa Lucash at Hubbard Brook were duplicated (see atached concentrations in Lucash stock conc. tab). Tubes were be sealed over with Parafilm, covered with tarps to prevent evaporation, and aerated with oxygen via tubing and fish pumps, to prevent formation of depletion zones around roots***. In order to ensure nutrient concentrations are available enough for measurable uptake, solutions consisting of 1x, 5x, and 10x initial solution concentrations were utilized for each subplot.  An aerated, control nutrient solution consisting of no roots will be utilized for comparative purposes. Solutions will be collected after a two-hour period, this should provide sufficient time for roots to recover from the shock of excavation and provide more reliable estimates of nutrient uptake capacity (Lucash et al. 2007). Samples will be immediately filtered utilizing a 0.4 micron polycarbonate filter</t>
    </r>
    <r>
      <rPr>
        <b/>
        <sz val="12"/>
        <color rgb="FF000000"/>
        <rFont val="Times New Roman"/>
        <family val="1"/>
      </rPr>
      <t>****</t>
    </r>
    <r>
      <rPr>
        <sz val="12"/>
        <color rgb="FF000000"/>
        <rFont val="Times New Roman"/>
        <family val="1"/>
      </rPr>
      <t xml:space="preserve">, kept on ice in the field, and frozen until processing. Solutions will be analyzed for ammonium and nitrate utilizing a continuous flow analyzer. Phosphorus, calcium, magnesium, potassium, and sulfur will be analyzed utilizing ICP-OES mass spectroscopy; samples will be analyzed within a QC threshold of +/- 5%. Roots were immediatelly excised in the field following completion of the nutrient uptake experiment, and placed in 30mL of CTAB (cetyl tri methyl ammonium bromide) for preservation for DNA extraction and analysis. </t>
    </r>
  </si>
  <si>
    <r>
      <rPr>
        <b/>
        <sz val="11"/>
        <color theme="1"/>
        <rFont val="Calibri"/>
        <family val="2"/>
        <scheme val="minor"/>
      </rPr>
      <t xml:space="preserve">*** </t>
    </r>
    <r>
      <rPr>
        <sz val="11"/>
        <color theme="1"/>
        <rFont val="Calibri"/>
        <family val="2"/>
        <scheme val="minor"/>
      </rPr>
      <t>aeration of the tubes is absolutely critical, it homogenizes solution and mixes nutrients to prevent depletion from around the root. This is very dificult to attain however in the field. We used fish pumps, tubing, and clamps. Failures in this method of aeration are prone, and can significantly impact results.</t>
    </r>
  </si>
  <si>
    <t>Analyte Name</t>
  </si>
  <si>
    <t>Al 394.401</t>
  </si>
  <si>
    <t>Ca 317.933</t>
  </si>
  <si>
    <t>K 766.490</t>
  </si>
  <si>
    <t>Mg 285.213</t>
  </si>
  <si>
    <t>P 213.617</t>
  </si>
  <si>
    <t>S 181.975</t>
  </si>
  <si>
    <t>NO3</t>
  </si>
  <si>
    <t>NH4</t>
  </si>
  <si>
    <t>Plot</t>
  </si>
  <si>
    <t>Site</t>
  </si>
  <si>
    <t>C2</t>
  </si>
  <si>
    <t xml:space="preserve">Int </t>
  </si>
  <si>
    <t xml:space="preserve">SD </t>
  </si>
  <si>
    <t xml:space="preserve">RSD </t>
  </si>
  <si>
    <t>Concentration</t>
  </si>
  <si>
    <t xml:space="preserve"> Units</t>
  </si>
  <si>
    <t>ug/L</t>
  </si>
  <si>
    <t>mg/L</t>
  </si>
  <si>
    <t>converted concentration (mg/L)</t>
  </si>
  <si>
    <t>Control Concentration (mg/L)(average of both controls in each plot)</t>
  </si>
  <si>
    <t>Fresh Root Weight(g)</t>
  </si>
  <si>
    <t>Incubation Time(min)</t>
  </si>
  <si>
    <t>Incubation Time (hr)</t>
  </si>
  <si>
    <t>Depletion (g/L/g frw / hr)</t>
  </si>
  <si>
    <t>Depletion (control - final conc.)(negative = efflux, positive = depletion)(mg/L)</t>
  </si>
  <si>
    <t>Depletion (g/L)</t>
  </si>
  <si>
    <t>DBH (cm) of tree associated with roots used in experiment</t>
  </si>
  <si>
    <t>Species</t>
  </si>
  <si>
    <t>YB</t>
  </si>
  <si>
    <t>RM</t>
  </si>
  <si>
    <t>Solution Concentration</t>
  </si>
  <si>
    <t>N</t>
  </si>
  <si>
    <t>C2-4</t>
  </si>
  <si>
    <t>P</t>
  </si>
  <si>
    <t>C2-3</t>
  </si>
  <si>
    <t>Con</t>
  </si>
  <si>
    <t>C2-2</t>
  </si>
  <si>
    <t>NP</t>
  </si>
  <si>
    <t>C2-1</t>
  </si>
  <si>
    <t>depletion (g/L)</t>
  </si>
  <si>
    <t>Concentration (mg/L)</t>
  </si>
  <si>
    <t>Depletion (mg/L/g Frw/hr)</t>
  </si>
  <si>
    <t>Depletion (g/L/g Frw/hr)</t>
  </si>
  <si>
    <t>treatment plot</t>
  </si>
  <si>
    <t>species</t>
  </si>
  <si>
    <t>Site and Plot</t>
  </si>
  <si>
    <t xml:space="preserve">The results that jerome had that showed high P exudationwith P addition was due to incorrectly converted units. Edited by Alexandrea Rice </t>
  </si>
  <si>
    <t>Al</t>
  </si>
  <si>
    <t>Ca</t>
  </si>
  <si>
    <t>K</t>
  </si>
  <si>
    <t>Mg</t>
  </si>
  <si>
    <t>S</t>
  </si>
  <si>
    <t>10x</t>
  </si>
  <si>
    <t>Type 3 Tests of Fixed Effects</t>
  </si>
  <si>
    <t>Effect</t>
  </si>
  <si>
    <t>Num DF</t>
  </si>
  <si>
    <t>Den DF</t>
  </si>
  <si>
    <t>F Value</t>
  </si>
  <si>
    <t>Pr &gt; F</t>
  </si>
  <si>
    <t>treatment</t>
  </si>
  <si>
    <t>species*treatment</t>
  </si>
  <si>
    <t>treatment*species</t>
  </si>
  <si>
    <t>5x</t>
  </si>
  <si>
    <t>1x</t>
  </si>
  <si>
    <t>1x concentration</t>
  </si>
  <si>
    <t>PROC CONTENTS DATA=WORK.IMPORT17; RUN;</t>
  </si>
  <si>
    <t>PROC MIXED DATA= WORK.IMPORT17;</t>
  </si>
  <si>
    <t>CLASS DEPLETION TREATMENT SPECIES;</t>
  </si>
  <si>
    <t>MODEL DEPLETION= TREATMENT SPECIES TREATMENT*SPECIES;</t>
  </si>
  <si>
    <t>lsmeans treatment/ adjust=tukey;</t>
  </si>
  <si>
    <t>RUN;</t>
  </si>
  <si>
    <r>
      <t>•</t>
    </r>
    <r>
      <rPr>
        <sz val="16"/>
        <color rgb="FF000000"/>
        <rFont val="Calibri"/>
        <family val="2"/>
        <scheme val="minor"/>
      </rPr>
      <t>No species differences in uptake</t>
    </r>
  </si>
  <si>
    <r>
      <t>•</t>
    </r>
    <r>
      <rPr>
        <sz val="16"/>
        <color rgb="FF000000"/>
        <rFont val="Calibri"/>
        <family val="2"/>
        <scheme val="minor"/>
      </rPr>
      <t>Uptake depended on concentration, higher concentration equates to greater uptake</t>
    </r>
  </si>
  <si>
    <r>
      <t>•</t>
    </r>
    <r>
      <rPr>
        <sz val="16"/>
        <color rgb="FF000000"/>
        <rFont val="Calibri"/>
        <family val="2"/>
        <scheme val="minor"/>
      </rPr>
      <t xml:space="preserve">Only significant differences between treatments were the P and Control, with higher uptake in the Control plot </t>
    </r>
  </si>
  <si>
    <t>QC Recovery</t>
  </si>
  <si>
    <t xml:space="preserve">Conc </t>
  </si>
  <si>
    <t>1X</t>
  </si>
  <si>
    <t xml:space="preserve"> </t>
  </si>
  <si>
    <t>stock</t>
  </si>
  <si>
    <t>C2-1A-control</t>
  </si>
  <si>
    <t>5X</t>
  </si>
  <si>
    <t>C2-2A-control</t>
  </si>
  <si>
    <t>C2-3A-control</t>
  </si>
  <si>
    <t>C2-4A-control</t>
  </si>
  <si>
    <t>C2-1B-control</t>
  </si>
  <si>
    <t>C2-2B-control</t>
  </si>
  <si>
    <t>C2-3B-control</t>
  </si>
  <si>
    <t>10X</t>
  </si>
  <si>
    <t>C2-4B-control</t>
  </si>
  <si>
    <t>C2-1C-control</t>
  </si>
  <si>
    <t>C2-2C-control</t>
  </si>
  <si>
    <t>C2-3C-control</t>
  </si>
  <si>
    <t>C2-4C-control</t>
  </si>
  <si>
    <t>STOCK</t>
  </si>
  <si>
    <t>1X Soil Solution Concentration</t>
  </si>
  <si>
    <t>Al 394.401 YB</t>
  </si>
  <si>
    <t>Al 394.401 RM</t>
  </si>
  <si>
    <t>Ca 317.933 YB</t>
  </si>
  <si>
    <t>Ca 317.933 RM</t>
  </si>
  <si>
    <t>K 766.490 YB</t>
  </si>
  <si>
    <t>K 766.490 RM</t>
  </si>
  <si>
    <t>Mg 285.213 YB</t>
  </si>
  <si>
    <t>Mg 285.213 RM</t>
  </si>
  <si>
    <t>P 213.617 YB</t>
  </si>
  <si>
    <t>P 213.617 RM</t>
  </si>
  <si>
    <t>S 181.975 YB</t>
  </si>
  <si>
    <t>S 181.975 RM</t>
  </si>
  <si>
    <t>Average Uptake Values</t>
  </si>
  <si>
    <t>Anova: Two-Factor With Replication</t>
  </si>
  <si>
    <t>SUMMARY</t>
  </si>
  <si>
    <t>Total</t>
  </si>
  <si>
    <t>Count</t>
  </si>
  <si>
    <t>Sum</t>
  </si>
  <si>
    <t>Average</t>
  </si>
  <si>
    <t>Variance</t>
  </si>
  <si>
    <t>ANOVA</t>
  </si>
  <si>
    <t>Source of Variation</t>
  </si>
  <si>
    <t>SS</t>
  </si>
  <si>
    <t>df</t>
  </si>
  <si>
    <t>MS</t>
  </si>
  <si>
    <t>F</t>
  </si>
  <si>
    <t>P-value</t>
  </si>
  <si>
    <t>F crit</t>
  </si>
  <si>
    <t>Sample</t>
  </si>
  <si>
    <t>Columns</t>
  </si>
  <si>
    <t>Interaction</t>
  </si>
  <si>
    <t>Within</t>
  </si>
  <si>
    <t>5x Soil Solution Concentration</t>
  </si>
  <si>
    <t>C2-1-1</t>
  </si>
  <si>
    <t>C2-2-1</t>
  </si>
  <si>
    <t>C2-3-1</t>
  </si>
  <si>
    <t>C2-4-1</t>
  </si>
  <si>
    <t>(</t>
  </si>
  <si>
    <t>10X Soil Solution Concentration</t>
  </si>
  <si>
    <t>Data tabs that are from Jerome's original file (have JB beside them): ICP Raw Data, Sigmaplot results, stock controls, 1x depletion, 1x rate, 5x depletion, 5x rate, 10x depletion, 10x rate, comparative depletion, comparative rate</t>
  </si>
  <si>
    <r>
      <rPr>
        <b/>
        <sz val="14"/>
        <color theme="1"/>
        <rFont val="Calibri"/>
        <family val="2"/>
        <scheme val="minor"/>
      </rPr>
      <t>C</t>
    </r>
    <r>
      <rPr>
        <sz val="14"/>
        <color theme="1"/>
        <rFont val="Calibri"/>
        <family val="2"/>
        <scheme val="minor"/>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</si>
</sst>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scheme val="minor"/>
    </font>
    <font>
      <b/>
      <sz val="11"/>
      <color theme="1"/>
      <name val="Calibri"/>
      <family val="2"/>
      <scheme val="minor"/>
    </font>
    <font>
      <b/>
      <sz val="12"/>
      <color theme="1"/>
      <name val="Calibri"/>
      <family val="2"/>
      <scheme val="minor"/>
    </font>
    <font>
      <sz val="12"/>
      <color rgb="FF000000"/>
      <name val="Times New Roman"/>
      <family val="1"/>
    </font>
    <font>
      <i/>
      <sz val="12"/>
      <color rgb="FF000000"/>
      <name val="Times New Roman"/>
      <family val="1"/>
    </font>
    <font>
      <b/>
      <sz val="12"/>
      <color rgb="FF000000"/>
      <name val="Times New Roman"/>
      <family val="1"/>
    </font>
    <font>
      <b/>
      <sz val="8"/>
      <color indexed="81"/>
      <name val="Tahoma"/>
      <family val="2"/>
    </font>
    <font>
      <sz val="8"/>
      <color indexed="81"/>
      <name val="Tahoma"/>
      <family val="2"/>
    </font>
    <font>
      <sz val="11"/>
      <color rgb="FF000000"/>
      <name val="Calibri"/>
      <family val="2"/>
      <scheme val="minor"/>
    </font>
    <font>
      <sz val="11"/>
      <name val="Calibri"/>
      <family val="2"/>
      <scheme val="minor"/>
    </font>
    <font>
      <b/>
      <sz val="14"/>
      <color theme="1"/>
      <name val="Calibri"/>
      <family val="2"/>
      <scheme val="minor"/>
    </font>
    <font>
      <b/>
      <sz val="6"/>
      <color rgb="FF112277"/>
      <name val="Arial"/>
      <family val="2"/>
    </font>
    <font>
      <sz val="6"/>
      <color rgb="FF000000"/>
      <name val="Arial"/>
      <family val="2"/>
    </font>
    <font>
      <sz val="16"/>
      <color theme="1"/>
      <name val="Arial"/>
      <family val="2"/>
    </font>
    <font>
      <sz val="16"/>
      <color rgb="FF000000"/>
      <name val="Calibri"/>
      <family val="2"/>
      <scheme val="minor"/>
    </font>
    <font>
      <i/>
      <sz val="10"/>
      <color theme="1"/>
      <name val="Calibri"/>
      <family val="2"/>
      <scheme val="minor"/>
    </font>
    <font>
      <i/>
      <sz val="11"/>
      <color theme="1"/>
      <name val="Calibri"/>
      <family val="2"/>
      <scheme val="minor"/>
    </font>
    <font>
      <b/>
      <sz val="10"/>
      <color rgb="FF000000"/>
      <name val="Calibri"/>
      <family val="2"/>
      <scheme val="minor"/>
    </font>
    <font>
      <sz val="14"/>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EDF2F9"/>
        <bgColor indexed="64"/>
      </patternFill>
    </fill>
    <fill>
      <patternFill patternType="solid">
        <fgColor rgb="FFFFFFFF"/>
        <bgColor indexed="64"/>
      </patternFill>
    </fill>
  </fills>
  <borders count="21">
    <border>
      <left/>
      <right/>
      <top/>
      <bottom/>
      <diagonal/>
    </border>
    <border>
      <left/>
      <right style="thin">
        <color auto="1"/>
      </right>
      <top/>
      <bottom style="double">
        <color auto="1"/>
      </bottom>
      <diagonal/>
    </border>
    <border>
      <left/>
      <right style="thin">
        <color auto="1"/>
      </right>
      <top/>
      <bottom/>
      <diagonal/>
    </border>
    <border>
      <left/>
      <right/>
      <top/>
      <bottom style="double">
        <color auto="1"/>
      </bottom>
      <diagonal/>
    </border>
    <border>
      <left/>
      <right/>
      <top/>
      <bottom style="thin">
        <color auto="1"/>
      </bottom>
      <diagonal/>
    </border>
    <border>
      <left/>
      <right/>
      <top/>
      <bottom style="medium">
        <color rgb="FFB0B7BB"/>
      </bottom>
      <diagonal/>
    </border>
    <border>
      <left/>
      <right style="medium">
        <color rgb="FFB0B7BB"/>
      </right>
      <top/>
      <bottom style="medium">
        <color rgb="FFB0B7BB"/>
      </bottom>
      <diagonal/>
    </border>
    <border>
      <left/>
      <right style="medium">
        <color rgb="FFC1C1C1"/>
      </right>
      <top/>
      <bottom style="medium">
        <color rgb="FFC1C1C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indexed="18"/>
      </bottom>
      <diagonal/>
    </border>
    <border>
      <left/>
      <right/>
      <top/>
      <bottom style="medium">
        <color indexed="18"/>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s>
  <cellStyleXfs count="1">
    <xf numFmtId="0" fontId="0" fillId="0" borderId="0"/>
  </cellStyleXfs>
  <cellXfs count="66">
    <xf numFmtId="0" fontId="0" fillId="0" borderId="0" xfId="0"/>
    <xf numFmtId="0" fontId="2" fillId="0" borderId="0" xfId="0" applyNumberFormat="1" applyFont="1"/>
    <xf numFmtId="0" fontId="0" fillId="0" borderId="0" xfId="0" applyNumberFormat="1"/>
    <xf numFmtId="49" fontId="0" fillId="0" borderId="0" xfId="0" applyNumberFormat="1"/>
    <xf numFmtId="0" fontId="1" fillId="0" borderId="0" xfId="0" applyNumberFormat="1" applyFont="1"/>
    <xf numFmtId="0" fontId="3" fillId="0" borderId="0" xfId="0" applyFont="1" applyAlignment="1">
      <alignment vertical="center" wrapText="1"/>
    </xf>
    <xf numFmtId="49" fontId="1" fillId="0" borderId="0" xfId="0" applyNumberFormat="1" applyFont="1"/>
    <xf numFmtId="49" fontId="1" fillId="0" borderId="0" xfId="0" applyNumberFormat="1" applyFont="1" applyAlignment="1">
      <alignment wrapText="1"/>
    </xf>
    <xf numFmtId="0" fontId="0" fillId="0" borderId="0" xfId="0" applyAlignment="1">
      <alignment wrapText="1"/>
    </xf>
    <xf numFmtId="0" fontId="1" fillId="0" borderId="1" xfId="0" applyFont="1" applyBorder="1" applyAlignment="1">
      <alignment wrapText="1"/>
    </xf>
    <xf numFmtId="0" fontId="0" fillId="0" borderId="2" xfId="0" applyBorder="1"/>
    <xf numFmtId="0" fontId="0" fillId="2" borderId="2" xfId="0" applyFill="1" applyBorder="1"/>
    <xf numFmtId="0" fontId="0" fillId="3" borderId="2" xfId="0" applyFill="1" applyBorder="1"/>
    <xf numFmtId="0" fontId="1" fillId="0" borderId="3" xfId="0" applyFont="1" applyBorder="1" applyAlignment="1">
      <alignment wrapText="1"/>
    </xf>
    <xf numFmtId="0" fontId="3" fillId="0" borderId="0" xfId="0" applyNumberFormat="1" applyFont="1" applyAlignment="1">
      <alignment vertical="center" wrapText="1"/>
    </xf>
    <xf numFmtId="0" fontId="0" fillId="0" borderId="0" xfId="0" applyNumberFormat="1" applyAlignment="1">
      <alignment wrapText="1"/>
    </xf>
    <xf numFmtId="0" fontId="8" fillId="0" borderId="0" xfId="0" applyFont="1"/>
    <xf numFmtId="2" fontId="0" fillId="0" borderId="0" xfId="0" applyNumberFormat="1"/>
    <xf numFmtId="0" fontId="1" fillId="4" borderId="3" xfId="0" applyFont="1" applyFill="1" applyBorder="1" applyAlignment="1">
      <alignment wrapText="1"/>
    </xf>
    <xf numFmtId="0" fontId="1" fillId="2" borderId="3" xfId="0" applyFont="1" applyFill="1" applyBorder="1" applyAlignment="1">
      <alignment wrapText="1"/>
    </xf>
    <xf numFmtId="0" fontId="0" fillId="0" borderId="0" xfId="0" applyFill="1"/>
    <xf numFmtId="0" fontId="0" fillId="2" borderId="0" xfId="0" applyFill="1"/>
    <xf numFmtId="2" fontId="0" fillId="0" borderId="0" xfId="0" applyNumberFormat="1" applyFill="1"/>
    <xf numFmtId="164" fontId="0" fillId="0" borderId="0" xfId="0" applyNumberFormat="1"/>
    <xf numFmtId="164" fontId="0" fillId="5" borderId="0" xfId="0" applyNumberFormat="1" applyFill="1"/>
    <xf numFmtId="0" fontId="9" fillId="6" borderId="0" xfId="0" applyFont="1" applyFill="1"/>
    <xf numFmtId="0" fontId="0" fillId="6" borderId="0" xfId="0" applyFill="1"/>
    <xf numFmtId="0" fontId="1" fillId="0" borderId="0" xfId="0" applyFont="1" applyFill="1" applyBorder="1"/>
    <xf numFmtId="0" fontId="1" fillId="0" borderId="4" xfId="0" applyFont="1" applyBorder="1"/>
    <xf numFmtId="0" fontId="10" fillId="0" borderId="0" xfId="0" applyFont="1"/>
    <xf numFmtId="0" fontId="11" fillId="7" borderId="5" xfId="0" applyFont="1" applyFill="1" applyBorder="1" applyAlignment="1">
      <alignment horizontal="center" wrapText="1"/>
    </xf>
    <xf numFmtId="0" fontId="11" fillId="7" borderId="6" xfId="0" applyFont="1" applyFill="1" applyBorder="1" applyAlignment="1">
      <alignment horizontal="center" wrapText="1"/>
    </xf>
    <xf numFmtId="0" fontId="11" fillId="7" borderId="6" xfId="0" applyFont="1" applyFill="1" applyBorder="1" applyAlignment="1">
      <alignment horizontal="left" wrapText="1"/>
    </xf>
    <xf numFmtId="0" fontId="11" fillId="7" borderId="6" xfId="0" applyFont="1" applyFill="1" applyBorder="1" applyAlignment="1">
      <alignment horizontal="right" wrapText="1"/>
    </xf>
    <xf numFmtId="0" fontId="11" fillId="7" borderId="6" xfId="0" applyFont="1" applyFill="1" applyBorder="1" applyAlignment="1">
      <alignment horizontal="left" vertical="top" wrapText="1"/>
    </xf>
    <xf numFmtId="0" fontId="12" fillId="8" borderId="7" xfId="0" applyFont="1" applyFill="1" applyBorder="1" applyAlignment="1">
      <alignment horizontal="right" vertical="top" wrapText="1"/>
    </xf>
    <xf numFmtId="0" fontId="13" fillId="0" borderId="0" xfId="0" applyFont="1" applyAlignment="1">
      <alignment horizontal="left" vertical="center" wrapText="1" indent="2"/>
    </xf>
    <xf numFmtId="0" fontId="1" fillId="0" borderId="0" xfId="0" applyFont="1" applyAlignment="1">
      <alignment wrapText="1"/>
    </xf>
    <xf numFmtId="0" fontId="1" fillId="0" borderId="0" xfId="0" applyFont="1"/>
    <xf numFmtId="0" fontId="1" fillId="0" borderId="8" xfId="0" applyFont="1" applyFill="1" applyBorder="1" applyAlignment="1">
      <alignment wrapText="1"/>
    </xf>
    <xf numFmtId="0" fontId="1" fillId="0" borderId="8" xfId="0" applyFont="1" applyBorder="1"/>
    <xf numFmtId="0" fontId="1" fillId="0" borderId="0" xfId="0" applyFont="1" applyBorder="1"/>
    <xf numFmtId="0" fontId="0" fillId="0" borderId="0" xfId="0" applyBorder="1"/>
    <xf numFmtId="0" fontId="1" fillId="0" borderId="8" xfId="0" applyFont="1" applyBorder="1" applyAlignment="1">
      <alignment wrapText="1"/>
    </xf>
    <xf numFmtId="0" fontId="0" fillId="0" borderId="9" xfId="0" applyBorder="1"/>
    <xf numFmtId="0" fontId="0" fillId="0" borderId="10" xfId="0" applyBorder="1"/>
    <xf numFmtId="0" fontId="0" fillId="0" borderId="11" xfId="0" applyBorder="1"/>
    <xf numFmtId="0" fontId="0" fillId="0" borderId="12" xfId="0" applyBorder="1"/>
    <xf numFmtId="0" fontId="15" fillId="0" borderId="13" xfId="0" applyFont="1" applyFill="1" applyBorder="1" applyAlignment="1">
      <alignment horizontal="right"/>
    </xf>
    <xf numFmtId="0" fontId="15" fillId="0" borderId="14" xfId="0" applyFont="1" applyFill="1" applyBorder="1" applyAlignment="1">
      <alignment horizontal="right"/>
    </xf>
    <xf numFmtId="0" fontId="0" fillId="0" borderId="12" xfId="0" applyFill="1" applyBorder="1" applyAlignment="1"/>
    <xf numFmtId="0" fontId="0" fillId="0" borderId="0" xfId="0" applyFill="1" applyBorder="1" applyAlignment="1"/>
    <xf numFmtId="0" fontId="16" fillId="0" borderId="15" xfId="0" applyFont="1" applyFill="1" applyBorder="1" applyAlignment="1">
      <alignment horizontal="center"/>
    </xf>
    <xf numFmtId="0" fontId="16" fillId="0" borderId="16" xfId="0" applyFont="1" applyFill="1" applyBorder="1" applyAlignment="1">
      <alignment horizontal="center"/>
    </xf>
    <xf numFmtId="0" fontId="16" fillId="0" borderId="17" xfId="0" applyFont="1" applyFill="1" applyBorder="1" applyAlignment="1">
      <alignment horizontal="center"/>
    </xf>
    <xf numFmtId="0" fontId="16" fillId="0" borderId="0" xfId="0" applyFont="1" applyFill="1" applyBorder="1" applyAlignment="1">
      <alignment horizontal="center"/>
    </xf>
    <xf numFmtId="0" fontId="0" fillId="0" borderId="2" xfId="0" applyFill="1" applyBorder="1" applyAlignment="1"/>
    <xf numFmtId="0" fontId="0" fillId="0" borderId="18" xfId="0" applyFill="1" applyBorder="1" applyAlignment="1"/>
    <xf numFmtId="0" fontId="0" fillId="0" borderId="4" xfId="0" applyFill="1" applyBorder="1" applyAlignment="1"/>
    <xf numFmtId="0" fontId="0" fillId="0" borderId="19" xfId="0" applyFill="1" applyBorder="1" applyAlignment="1"/>
    <xf numFmtId="0" fontId="0" fillId="0" borderId="20" xfId="0" applyFill="1" applyBorder="1" applyAlignment="1"/>
    <xf numFmtId="0" fontId="0" fillId="0" borderId="3" xfId="0" applyBorder="1"/>
    <xf numFmtId="0" fontId="0" fillId="0" borderId="8" xfId="0" applyBorder="1"/>
    <xf numFmtId="0" fontId="17" fillId="0" borderId="0" xfId="0" applyFont="1" applyAlignment="1">
      <alignment horizontal="center" vertical="center" readingOrder="1"/>
    </xf>
    <xf numFmtId="0" fontId="18" fillId="0" borderId="0" xfId="0" applyFont="1"/>
    <xf numFmtId="0" fontId="19"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Al!$G$2</c:f>
              <c:strCache>
                <c:ptCount val="1"/>
                <c:pt idx="0">
                  <c:v>NP</c:v>
                </c:pt>
              </c:strCache>
            </c:strRef>
          </c:tx>
          <c:spPr>
            <a:ln w="28575">
              <a:noFill/>
            </a:ln>
          </c:spPr>
          <c:xVal>
            <c:numRef>
              <c:f>Al!$F$2:$F$7</c:f>
              <c:numCache>
                <c:formatCode>General</c:formatCode>
                <c:ptCount val="6"/>
                <c:pt idx="0">
                  <c:v>4</c:v>
                </c:pt>
                <c:pt idx="1">
                  <c:v>4</c:v>
                </c:pt>
                <c:pt idx="2">
                  <c:v>4</c:v>
                </c:pt>
                <c:pt idx="3">
                  <c:v>4</c:v>
                </c:pt>
                <c:pt idx="4">
                  <c:v>4</c:v>
                </c:pt>
                <c:pt idx="5">
                  <c:v>4</c:v>
                </c:pt>
              </c:numCache>
            </c:numRef>
          </c:xVal>
          <c:yVal>
            <c:numRef>
              <c:f>Al!$I$2:$I$7</c:f>
              <c:numCache>
                <c:formatCode>General</c:formatCode>
                <c:ptCount val="6"/>
                <c:pt idx="0">
                  <c:v>-7.74601006093548E-3</c:v>
                </c:pt>
                <c:pt idx="1">
                  <c:v>-1.0520116274832588E-2</c:v>
                </c:pt>
                <c:pt idx="2">
                  <c:v>7.3533671801948074E-3</c:v>
                </c:pt>
                <c:pt idx="3">
                  <c:v>6.0698082503076949E-2</c:v>
                </c:pt>
                <c:pt idx="4">
                  <c:v>4.0556846738445396E-2</c:v>
                </c:pt>
                <c:pt idx="5">
                  <c:v>6.1277143589312993E-2</c:v>
                </c:pt>
              </c:numCache>
            </c:numRef>
          </c:yVal>
          <c:smooth val="0"/>
          <c:extLst>
            <c:ext xmlns:c16="http://schemas.microsoft.com/office/drawing/2014/chart" uri="{C3380CC4-5D6E-409C-BE32-E72D297353CC}">
              <c16:uniqueId val="{00000000-E3D2-47E2-96E1-F92A50B9B07C}"/>
            </c:ext>
          </c:extLst>
        </c:ser>
        <c:ser>
          <c:idx val="1"/>
          <c:order val="1"/>
          <c:tx>
            <c:strRef>
              <c:f>Al!$G$8</c:f>
              <c:strCache>
                <c:ptCount val="1"/>
                <c:pt idx="0">
                  <c:v>Con</c:v>
                </c:pt>
              </c:strCache>
            </c:strRef>
          </c:tx>
          <c:spPr>
            <a:ln w="28575">
              <a:noFill/>
            </a:ln>
          </c:spPr>
          <c:xVal>
            <c:numRef>
              <c:f>Al!$F$8:$F$13</c:f>
              <c:numCache>
                <c:formatCode>General</c:formatCode>
                <c:ptCount val="6"/>
                <c:pt idx="0">
                  <c:v>1</c:v>
                </c:pt>
                <c:pt idx="1">
                  <c:v>1</c:v>
                </c:pt>
                <c:pt idx="2">
                  <c:v>1</c:v>
                </c:pt>
                <c:pt idx="3">
                  <c:v>1</c:v>
                </c:pt>
                <c:pt idx="4">
                  <c:v>1</c:v>
                </c:pt>
                <c:pt idx="5">
                  <c:v>1</c:v>
                </c:pt>
              </c:numCache>
            </c:numRef>
          </c:xVal>
          <c:yVal>
            <c:numRef>
              <c:f>Al!$I$8:$I$13</c:f>
              <c:numCache>
                <c:formatCode>General</c:formatCode>
                <c:ptCount val="6"/>
                <c:pt idx="0">
                  <c:v>-1.1478844395085713E-2</c:v>
                </c:pt>
                <c:pt idx="1">
                  <c:v>1.0799262536885249E-2</c:v>
                </c:pt>
                <c:pt idx="2">
                  <c:v>-6.2896434424603168E-3</c:v>
                </c:pt>
                <c:pt idx="3">
                  <c:v>-1.5201746811562502E-2</c:v>
                </c:pt>
                <c:pt idx="4">
                  <c:v>1.6960734217741934E-2</c:v>
                </c:pt>
                <c:pt idx="5">
                  <c:v>0.1043378472421875</c:v>
                </c:pt>
              </c:numCache>
            </c:numRef>
          </c:yVal>
          <c:smooth val="0"/>
          <c:extLst>
            <c:ext xmlns:c16="http://schemas.microsoft.com/office/drawing/2014/chart" uri="{C3380CC4-5D6E-409C-BE32-E72D297353CC}">
              <c16:uniqueId val="{00000001-E3D2-47E2-96E1-F92A50B9B07C}"/>
            </c:ext>
          </c:extLst>
        </c:ser>
        <c:ser>
          <c:idx val="2"/>
          <c:order val="2"/>
          <c:tx>
            <c:strRef>
              <c:f>Al!$G$14</c:f>
              <c:strCache>
                <c:ptCount val="1"/>
                <c:pt idx="0">
                  <c:v>P</c:v>
                </c:pt>
              </c:strCache>
            </c:strRef>
          </c:tx>
          <c:spPr>
            <a:ln w="28575">
              <a:noFill/>
            </a:ln>
          </c:spPr>
          <c:xVal>
            <c:numRef>
              <c:f>Al!$F$14:$F$19</c:f>
              <c:numCache>
                <c:formatCode>General</c:formatCode>
                <c:ptCount val="6"/>
                <c:pt idx="0">
                  <c:v>3</c:v>
                </c:pt>
                <c:pt idx="1">
                  <c:v>3</c:v>
                </c:pt>
                <c:pt idx="2">
                  <c:v>3</c:v>
                </c:pt>
                <c:pt idx="3">
                  <c:v>3</c:v>
                </c:pt>
                <c:pt idx="4">
                  <c:v>3</c:v>
                </c:pt>
                <c:pt idx="5">
                  <c:v>3</c:v>
                </c:pt>
              </c:numCache>
            </c:numRef>
          </c:xVal>
          <c:yVal>
            <c:numRef>
              <c:f>Al!$I$14:$I$19</c:f>
              <c:numCache>
                <c:formatCode>General</c:formatCode>
                <c:ptCount val="6"/>
                <c:pt idx="0">
                  <c:v>-1.0244137779889806E-2</c:v>
                </c:pt>
                <c:pt idx="1">
                  <c:v>0.15310737951707315</c:v>
                </c:pt>
                <c:pt idx="2">
                  <c:v>2.0873961924118946E-4</c:v>
                </c:pt>
                <c:pt idx="3">
                  <c:v>-1.2089719961142858E-3</c:v>
                </c:pt>
                <c:pt idx="4">
                  <c:v>-2.5010981265877013E-2</c:v>
                </c:pt>
                <c:pt idx="5">
                  <c:v>-9.3584076910299026E-3</c:v>
                </c:pt>
              </c:numCache>
            </c:numRef>
          </c:yVal>
          <c:smooth val="0"/>
          <c:extLst>
            <c:ext xmlns:c16="http://schemas.microsoft.com/office/drawing/2014/chart" uri="{C3380CC4-5D6E-409C-BE32-E72D297353CC}">
              <c16:uniqueId val="{00000002-E3D2-47E2-96E1-F92A50B9B07C}"/>
            </c:ext>
          </c:extLst>
        </c:ser>
        <c:ser>
          <c:idx val="3"/>
          <c:order val="3"/>
          <c:tx>
            <c:strRef>
              <c:f>Al!$G$20</c:f>
              <c:strCache>
                <c:ptCount val="1"/>
                <c:pt idx="0">
                  <c:v>N</c:v>
                </c:pt>
              </c:strCache>
            </c:strRef>
          </c:tx>
          <c:spPr>
            <a:ln w="28575">
              <a:noFill/>
            </a:ln>
          </c:spPr>
          <c:xVal>
            <c:numRef>
              <c:f>Al!$F$20:$F$25</c:f>
              <c:numCache>
                <c:formatCode>General</c:formatCode>
                <c:ptCount val="6"/>
                <c:pt idx="0">
                  <c:v>2</c:v>
                </c:pt>
                <c:pt idx="1">
                  <c:v>2</c:v>
                </c:pt>
                <c:pt idx="2">
                  <c:v>2</c:v>
                </c:pt>
                <c:pt idx="3">
                  <c:v>2</c:v>
                </c:pt>
                <c:pt idx="4">
                  <c:v>2</c:v>
                </c:pt>
                <c:pt idx="5">
                  <c:v>2</c:v>
                </c:pt>
              </c:numCache>
            </c:numRef>
          </c:xVal>
          <c:yVal>
            <c:numRef>
              <c:f>Al!$I$20:$I$25</c:f>
              <c:numCache>
                <c:formatCode>General</c:formatCode>
                <c:ptCount val="6"/>
                <c:pt idx="0">
                  <c:v>-2.4240262696476965E-2</c:v>
                </c:pt>
                <c:pt idx="1">
                  <c:v>-6.5580015614754138E-3</c:v>
                </c:pt>
                <c:pt idx="2">
                  <c:v>-2.6403035830457292E-2</c:v>
                </c:pt>
                <c:pt idx="3">
                  <c:v>-3.2072480502049177E-3</c:v>
                </c:pt>
                <c:pt idx="4">
                  <c:v>7.4748899336283176E-2</c:v>
                </c:pt>
                <c:pt idx="5">
                  <c:v>5.9392319265040648E-2</c:v>
                </c:pt>
              </c:numCache>
            </c:numRef>
          </c:yVal>
          <c:smooth val="0"/>
          <c:extLst>
            <c:ext xmlns:c16="http://schemas.microsoft.com/office/drawing/2014/chart" uri="{C3380CC4-5D6E-409C-BE32-E72D297353CC}">
              <c16:uniqueId val="{00000003-E3D2-47E2-96E1-F92A50B9B07C}"/>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a:t>
                </a:r>
                <a:r>
                  <a:rPr lang="en-US" baseline="0"/>
                  <a:t> Al/ L/ g FRW/ hr</a:t>
                </a:r>
                <a:endParaRPr lang="en-US"/>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Mg!$G$2</c:f>
              <c:strCache>
                <c:ptCount val="1"/>
                <c:pt idx="0">
                  <c:v>NP</c:v>
                </c:pt>
              </c:strCache>
            </c:strRef>
          </c:tx>
          <c:spPr>
            <a:ln w="28575">
              <a:noFill/>
            </a:ln>
          </c:spPr>
          <c:xVal>
            <c:numRef>
              <c:f>Mg!$F$2:$F$7</c:f>
              <c:numCache>
                <c:formatCode>General</c:formatCode>
                <c:ptCount val="6"/>
                <c:pt idx="0">
                  <c:v>4</c:v>
                </c:pt>
                <c:pt idx="1">
                  <c:v>4</c:v>
                </c:pt>
                <c:pt idx="2">
                  <c:v>4</c:v>
                </c:pt>
                <c:pt idx="3">
                  <c:v>4</c:v>
                </c:pt>
                <c:pt idx="4">
                  <c:v>4</c:v>
                </c:pt>
                <c:pt idx="5">
                  <c:v>4</c:v>
                </c:pt>
              </c:numCache>
            </c:numRef>
          </c:xVal>
          <c:yVal>
            <c:numRef>
              <c:f>Mg!$I$2:$I$7</c:f>
              <c:numCache>
                <c:formatCode>General</c:formatCode>
                <c:ptCount val="6"/>
                <c:pt idx="0">
                  <c:v>-2.740190431258064E-2</c:v>
                </c:pt>
                <c:pt idx="1">
                  <c:v>0.10718265739118306</c:v>
                </c:pt>
                <c:pt idx="2">
                  <c:v>0.23817002576298699</c:v>
                </c:pt>
                <c:pt idx="3">
                  <c:v>0.68928460093846167</c:v>
                </c:pt>
                <c:pt idx="4">
                  <c:v>0.45293554320378154</c:v>
                </c:pt>
                <c:pt idx="5">
                  <c:v>0.6497247877099237</c:v>
                </c:pt>
              </c:numCache>
            </c:numRef>
          </c:yVal>
          <c:smooth val="0"/>
          <c:extLst>
            <c:ext xmlns:c16="http://schemas.microsoft.com/office/drawing/2014/chart" uri="{C3380CC4-5D6E-409C-BE32-E72D297353CC}">
              <c16:uniqueId val="{00000000-8A9E-46AD-9DE7-09B85BB131A3}"/>
            </c:ext>
          </c:extLst>
        </c:ser>
        <c:ser>
          <c:idx val="1"/>
          <c:order val="1"/>
          <c:tx>
            <c:strRef>
              <c:f>Mg!$G$8</c:f>
              <c:strCache>
                <c:ptCount val="1"/>
                <c:pt idx="0">
                  <c:v>Con</c:v>
                </c:pt>
              </c:strCache>
            </c:strRef>
          </c:tx>
          <c:spPr>
            <a:ln w="28575">
              <a:noFill/>
            </a:ln>
          </c:spPr>
          <c:xVal>
            <c:numRef>
              <c:f>Mg!$F$8:$F$13</c:f>
              <c:numCache>
                <c:formatCode>General</c:formatCode>
                <c:ptCount val="6"/>
                <c:pt idx="0">
                  <c:v>1</c:v>
                </c:pt>
                <c:pt idx="1">
                  <c:v>1</c:v>
                </c:pt>
                <c:pt idx="2">
                  <c:v>1</c:v>
                </c:pt>
                <c:pt idx="3">
                  <c:v>1</c:v>
                </c:pt>
                <c:pt idx="4">
                  <c:v>1</c:v>
                </c:pt>
                <c:pt idx="5">
                  <c:v>1</c:v>
                </c:pt>
              </c:numCache>
            </c:numRef>
          </c:xVal>
          <c:yVal>
            <c:numRef>
              <c:f>Mg!$I$8:$I$13</c:f>
              <c:numCache>
                <c:formatCode>General</c:formatCode>
                <c:ptCount val="6"/>
                <c:pt idx="0">
                  <c:v>-0.11393034798514283</c:v>
                </c:pt>
                <c:pt idx="1">
                  <c:v>0.51056566045081964</c:v>
                </c:pt>
                <c:pt idx="2">
                  <c:v>2.975539057539681E-2</c:v>
                </c:pt>
                <c:pt idx="3">
                  <c:v>8.994503719687498E-2</c:v>
                </c:pt>
                <c:pt idx="4">
                  <c:v>-8.720594801612909E-2</c:v>
                </c:pt>
                <c:pt idx="5">
                  <c:v>2.5353881936718747</c:v>
                </c:pt>
              </c:numCache>
            </c:numRef>
          </c:yVal>
          <c:smooth val="0"/>
          <c:extLst>
            <c:ext xmlns:c16="http://schemas.microsoft.com/office/drawing/2014/chart" uri="{C3380CC4-5D6E-409C-BE32-E72D297353CC}">
              <c16:uniqueId val="{00000001-8A9E-46AD-9DE7-09B85BB131A3}"/>
            </c:ext>
          </c:extLst>
        </c:ser>
        <c:ser>
          <c:idx val="2"/>
          <c:order val="2"/>
          <c:tx>
            <c:strRef>
              <c:f>Mg!$G$14</c:f>
              <c:strCache>
                <c:ptCount val="1"/>
                <c:pt idx="0">
                  <c:v>P</c:v>
                </c:pt>
              </c:strCache>
            </c:strRef>
          </c:tx>
          <c:spPr>
            <a:ln w="28575">
              <a:noFill/>
            </a:ln>
          </c:spPr>
          <c:xVal>
            <c:numRef>
              <c:f>Mg!$F$14:$F$19</c:f>
              <c:numCache>
                <c:formatCode>General</c:formatCode>
                <c:ptCount val="6"/>
                <c:pt idx="0">
                  <c:v>3</c:v>
                </c:pt>
                <c:pt idx="1">
                  <c:v>3</c:v>
                </c:pt>
                <c:pt idx="2">
                  <c:v>3</c:v>
                </c:pt>
                <c:pt idx="3">
                  <c:v>3</c:v>
                </c:pt>
                <c:pt idx="4">
                  <c:v>3</c:v>
                </c:pt>
                <c:pt idx="5">
                  <c:v>3</c:v>
                </c:pt>
              </c:numCache>
            </c:numRef>
          </c:xVal>
          <c:yVal>
            <c:numRef>
              <c:f>Mg!$I$14:$I$19</c:f>
              <c:numCache>
                <c:formatCode>General</c:formatCode>
                <c:ptCount val="6"/>
                <c:pt idx="0">
                  <c:v>-0.11641111863636364</c:v>
                </c:pt>
                <c:pt idx="1">
                  <c:v>3.5568250065853655</c:v>
                </c:pt>
                <c:pt idx="2">
                  <c:v>0.11136659017615178</c:v>
                </c:pt>
                <c:pt idx="3">
                  <c:v>6.4201193533714271E-2</c:v>
                </c:pt>
                <c:pt idx="4">
                  <c:v>6.1120285138608864E-2</c:v>
                </c:pt>
                <c:pt idx="5">
                  <c:v>0.41371882129568116</c:v>
                </c:pt>
              </c:numCache>
            </c:numRef>
          </c:yVal>
          <c:smooth val="0"/>
          <c:extLst>
            <c:ext xmlns:c16="http://schemas.microsoft.com/office/drawing/2014/chart" uri="{C3380CC4-5D6E-409C-BE32-E72D297353CC}">
              <c16:uniqueId val="{00000002-8A9E-46AD-9DE7-09B85BB131A3}"/>
            </c:ext>
          </c:extLst>
        </c:ser>
        <c:ser>
          <c:idx val="3"/>
          <c:order val="3"/>
          <c:tx>
            <c:strRef>
              <c:f>Mg!$G$20</c:f>
              <c:strCache>
                <c:ptCount val="1"/>
                <c:pt idx="0">
                  <c:v>N</c:v>
                </c:pt>
              </c:strCache>
            </c:strRef>
          </c:tx>
          <c:spPr>
            <a:ln w="28575">
              <a:noFill/>
            </a:ln>
          </c:spPr>
          <c:xVal>
            <c:numRef>
              <c:f>Mg!$F$20:$F$25</c:f>
              <c:numCache>
                <c:formatCode>General</c:formatCode>
                <c:ptCount val="6"/>
                <c:pt idx="0">
                  <c:v>2</c:v>
                </c:pt>
                <c:pt idx="1">
                  <c:v>2</c:v>
                </c:pt>
                <c:pt idx="2">
                  <c:v>2</c:v>
                </c:pt>
                <c:pt idx="3">
                  <c:v>2</c:v>
                </c:pt>
                <c:pt idx="4">
                  <c:v>2</c:v>
                </c:pt>
                <c:pt idx="5">
                  <c:v>2</c:v>
                </c:pt>
              </c:numCache>
            </c:numRef>
          </c:xVal>
          <c:yVal>
            <c:numRef>
              <c:f>Mg!$I$20:$I$25</c:f>
              <c:numCache>
                <c:formatCode>General</c:formatCode>
                <c:ptCount val="6"/>
                <c:pt idx="0">
                  <c:v>-0.14732292709756101</c:v>
                </c:pt>
                <c:pt idx="1">
                  <c:v>0.24566327137295088</c:v>
                </c:pt>
                <c:pt idx="2">
                  <c:v>6.6202114070319229E-2</c:v>
                </c:pt>
                <c:pt idx="3">
                  <c:v>1.6374020763319681E-2</c:v>
                </c:pt>
                <c:pt idx="4">
                  <c:v>1.4671943457079646</c:v>
                </c:pt>
                <c:pt idx="5">
                  <c:v>0.98292116040650412</c:v>
                </c:pt>
              </c:numCache>
            </c:numRef>
          </c:yVal>
          <c:smooth val="0"/>
          <c:extLst>
            <c:ext xmlns:c16="http://schemas.microsoft.com/office/drawing/2014/chart" uri="{C3380CC4-5D6E-409C-BE32-E72D297353CC}">
              <c16:uniqueId val="{00000003-8A9E-46AD-9DE7-09B85BB131A3}"/>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Mg/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Al Uptake</a:t>
            </a:r>
          </a:p>
        </c:rich>
      </c:tx>
      <c:overlay val="0"/>
    </c:title>
    <c:autoTitleDeleted val="0"/>
    <c:plotArea>
      <c:layout/>
      <c:lineChart>
        <c:grouping val="standard"/>
        <c:varyColors val="0"/>
        <c:ser>
          <c:idx val="0"/>
          <c:order val="0"/>
          <c:tx>
            <c:strRef>
              <c:f>'[1]comparitive-depletion'!$D$5</c:f>
              <c:strCache>
                <c:ptCount val="1"/>
                <c:pt idx="0">
                  <c:v>Al 394.401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'[1]comparitive-depletion'!$D$20:$D$22</c:f>
              <c:numCache>
                <c:formatCode>General</c:formatCode>
                <c:ptCount val="3"/>
                <c:pt idx="0">
                  <c:v>-0.75549222084833334</c:v>
                </c:pt>
                <c:pt idx="1">
                  <c:v>1.4229709766666663</c:v>
                </c:pt>
                <c:pt idx="2">
                  <c:v>3.0843710611333335</c:v>
                </c:pt>
              </c:numCache>
            </c:numRef>
          </c:val>
          <c:smooth val="0"/>
          <c:extLst>
            <c:ext xmlns:c16="http://schemas.microsoft.com/office/drawing/2014/chart" uri="{C3380CC4-5D6E-409C-BE32-E72D297353CC}">
              <c16:uniqueId val="{00000000-BF85-438B-AEB3-CBF92AB65E59}"/>
            </c:ext>
          </c:extLst>
        </c:ser>
        <c:ser>
          <c:idx val="1"/>
          <c:order val="1"/>
          <c:tx>
            <c:strRef>
              <c:f>'[1]comparitive-depletion'!$E$5</c:f>
              <c:strCache>
                <c:ptCount val="1"/>
                <c:pt idx="0">
                  <c:v>Al 394.401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'[1]comparitive-depletion'!$E$20:$E$22</c:f>
              <c:numCache>
                <c:formatCode>General</c:formatCode>
                <c:ptCount val="3"/>
                <c:pt idx="0">
                  <c:v>-7.5505226681666648E-2</c:v>
                </c:pt>
                <c:pt idx="1">
                  <c:v>1.7733125837333328</c:v>
                </c:pt>
                <c:pt idx="2">
                  <c:v>3.1476719195666667</c:v>
                </c:pt>
              </c:numCache>
            </c:numRef>
          </c:val>
          <c:smooth val="0"/>
          <c:extLst>
            <c:ext xmlns:c16="http://schemas.microsoft.com/office/drawing/2014/chart" uri="{C3380CC4-5D6E-409C-BE32-E72D297353CC}">
              <c16:uniqueId val="{00000001-BF85-438B-AEB3-CBF92AB65E59}"/>
            </c:ext>
          </c:extLst>
        </c:ser>
        <c:dLbls>
          <c:showLegendKey val="0"/>
          <c:showVal val="0"/>
          <c:showCatName val="0"/>
          <c:showSerName val="0"/>
          <c:showPercent val="0"/>
          <c:showBubbleSize val="0"/>
        </c:dLbls>
        <c:marker val="1"/>
        <c:smooth val="0"/>
        <c:axId val="148118912"/>
        <c:axId val="148132992"/>
      </c:lineChart>
      <c:catAx>
        <c:axId val="148118912"/>
        <c:scaling>
          <c:orientation val="minMax"/>
        </c:scaling>
        <c:delete val="0"/>
        <c:axPos val="b"/>
        <c:numFmt formatCode="General" sourceLinked="0"/>
        <c:majorTickMark val="out"/>
        <c:minorTickMark val="none"/>
        <c:tickLblPos val="nextTo"/>
        <c:crossAx val="148132992"/>
        <c:crosses val="autoZero"/>
        <c:auto val="1"/>
        <c:lblAlgn val="ctr"/>
        <c:lblOffset val="100"/>
        <c:noMultiLvlLbl val="0"/>
      </c:catAx>
      <c:valAx>
        <c:axId val="148132992"/>
        <c:scaling>
          <c:orientation val="minMax"/>
        </c:scaling>
        <c:delete val="0"/>
        <c:axPos val="l"/>
        <c:majorGridlines/>
        <c:numFmt formatCode="General" sourceLinked="1"/>
        <c:majorTickMark val="out"/>
        <c:minorTickMark val="none"/>
        <c:tickLblPos val="nextTo"/>
        <c:crossAx val="14811891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Al Uptake</a:t>
            </a:r>
          </a:p>
        </c:rich>
      </c:tx>
      <c:overlay val="0"/>
    </c:title>
    <c:autoTitleDeleted val="0"/>
    <c:plotArea>
      <c:layout/>
      <c:lineChart>
        <c:grouping val="standard"/>
        <c:varyColors val="0"/>
        <c:ser>
          <c:idx val="0"/>
          <c:order val="0"/>
          <c:tx>
            <c:strRef>
              <c:f>'[1]comparitive-depletion'!$D$5</c:f>
              <c:strCache>
                <c:ptCount val="1"/>
                <c:pt idx="0">
                  <c:v>Al 394.401 YB</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'[1]comparitive-depletion'!$D$24:$D$26</c:f>
              <c:numCache>
                <c:formatCode>General</c:formatCode>
                <c:ptCount val="3"/>
                <c:pt idx="0">
                  <c:v>-0.29988964699499998</c:v>
                </c:pt>
                <c:pt idx="1">
                  <c:v>1.3831179297000002</c:v>
                </c:pt>
                <c:pt idx="2">
                  <c:v>3.4847466037999992</c:v>
                </c:pt>
              </c:numCache>
            </c:numRef>
          </c:val>
          <c:smooth val="0"/>
          <c:extLst>
            <c:ext xmlns:c16="http://schemas.microsoft.com/office/drawing/2014/chart" uri="{C3380CC4-5D6E-409C-BE32-E72D297353CC}">
              <c16:uniqueId val="{00000000-DC30-4B6A-B708-14FD61E059DE}"/>
            </c:ext>
          </c:extLst>
        </c:ser>
        <c:ser>
          <c:idx val="1"/>
          <c:order val="1"/>
          <c:tx>
            <c:strRef>
              <c:f>'[1]comparitive-depletion'!$E$5</c:f>
              <c:strCache>
                <c:ptCount val="1"/>
                <c:pt idx="0">
                  <c:v>Al 394.401 RM</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'[1]comparitive-depletion'!$E$24:$E$26</c:f>
              <c:numCache>
                <c:formatCode>General</c:formatCode>
                <c:ptCount val="3"/>
                <c:pt idx="0">
                  <c:v>-0.49039772496166673</c:v>
                </c:pt>
                <c:pt idx="1">
                  <c:v>1.6542852511666668</c:v>
                </c:pt>
                <c:pt idx="2">
                  <c:v>4.3673012738999999</c:v>
                </c:pt>
              </c:numCache>
            </c:numRef>
          </c:val>
          <c:smooth val="0"/>
          <c:extLst>
            <c:ext xmlns:c16="http://schemas.microsoft.com/office/drawing/2014/chart" uri="{C3380CC4-5D6E-409C-BE32-E72D297353CC}">
              <c16:uniqueId val="{00000001-DC30-4B6A-B708-14FD61E059DE}"/>
            </c:ext>
          </c:extLst>
        </c:ser>
        <c:dLbls>
          <c:showLegendKey val="0"/>
          <c:showVal val="0"/>
          <c:showCatName val="0"/>
          <c:showSerName val="0"/>
          <c:showPercent val="0"/>
          <c:showBubbleSize val="0"/>
        </c:dLbls>
        <c:marker val="1"/>
        <c:smooth val="0"/>
        <c:axId val="148171008"/>
        <c:axId val="148180992"/>
      </c:lineChart>
      <c:catAx>
        <c:axId val="148171008"/>
        <c:scaling>
          <c:orientation val="minMax"/>
        </c:scaling>
        <c:delete val="0"/>
        <c:axPos val="b"/>
        <c:numFmt formatCode="General" sourceLinked="0"/>
        <c:majorTickMark val="out"/>
        <c:minorTickMark val="none"/>
        <c:tickLblPos val="nextTo"/>
        <c:crossAx val="148180992"/>
        <c:crosses val="autoZero"/>
        <c:auto val="1"/>
        <c:lblAlgn val="ctr"/>
        <c:lblOffset val="100"/>
        <c:noMultiLvlLbl val="0"/>
      </c:catAx>
      <c:valAx>
        <c:axId val="148180992"/>
        <c:scaling>
          <c:orientation val="minMax"/>
        </c:scaling>
        <c:delete val="0"/>
        <c:axPos val="l"/>
        <c:majorGridlines/>
        <c:numFmt formatCode="General" sourceLinked="1"/>
        <c:majorTickMark val="out"/>
        <c:minorTickMark val="none"/>
        <c:tickLblPos val="nextTo"/>
        <c:crossAx val="1481710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Al uptake</a:t>
            </a:r>
          </a:p>
        </c:rich>
      </c:tx>
      <c:overlay val="0"/>
    </c:title>
    <c:autoTitleDeleted val="0"/>
    <c:plotArea>
      <c:layout/>
      <c:lineChart>
        <c:grouping val="standard"/>
        <c:varyColors val="0"/>
        <c:ser>
          <c:idx val="0"/>
          <c:order val="0"/>
          <c:tx>
            <c:strRef>
              <c:f>'[1]comparitive-depletion'!$D$5</c:f>
              <c:strCache>
                <c:ptCount val="1"/>
                <c:pt idx="0">
                  <c:v>Al 394.401 YB</c:v>
                </c:pt>
              </c:strCache>
            </c:strRef>
          </c:tx>
          <c:errBars>
            <c:errDir val="y"/>
            <c:errBarType val="both"/>
            <c:errValType val="stdErr"/>
            <c:noEndCap val="0"/>
          </c:errBars>
          <c:cat>
            <c:strRef>
              <c:f>'[1]comparitive-depletion'!$B$28:$B$30</c:f>
              <c:strCache>
                <c:ptCount val="3"/>
                <c:pt idx="0">
                  <c:v>1X</c:v>
                </c:pt>
                <c:pt idx="1">
                  <c:v>5X</c:v>
                </c:pt>
                <c:pt idx="2">
                  <c:v>10X</c:v>
                </c:pt>
              </c:strCache>
            </c:strRef>
          </c:cat>
          <c:val>
            <c:numRef>
              <c:f>'[1]comparitive-depletion'!$D$28:$D$30</c:f>
              <c:numCache>
                <c:formatCode>General</c:formatCode>
                <c:ptCount val="3"/>
                <c:pt idx="0">
                  <c:v>-0.18715360041833337</c:v>
                </c:pt>
                <c:pt idx="1">
                  <c:v>0.43008790193333341</c:v>
                </c:pt>
                <c:pt idx="2">
                  <c:v>3.8134830380666664</c:v>
                </c:pt>
              </c:numCache>
            </c:numRef>
          </c:val>
          <c:smooth val="0"/>
          <c:extLst>
            <c:ext xmlns:c16="http://schemas.microsoft.com/office/drawing/2014/chart" uri="{C3380CC4-5D6E-409C-BE32-E72D297353CC}">
              <c16:uniqueId val="{00000000-9D73-4BB3-A3E2-C3784F957C07}"/>
            </c:ext>
          </c:extLst>
        </c:ser>
        <c:ser>
          <c:idx val="1"/>
          <c:order val="1"/>
          <c:tx>
            <c:strRef>
              <c:f>'[1]comparitive-depletion'!$E$5</c:f>
              <c:strCache>
                <c:ptCount val="1"/>
                <c:pt idx="0">
                  <c:v>Al 394.401 RM</c:v>
                </c:pt>
              </c:strCache>
            </c:strRef>
          </c:tx>
          <c:errBars>
            <c:errDir val="y"/>
            <c:errBarType val="both"/>
            <c:errValType val="stdErr"/>
            <c:noEndCap val="0"/>
          </c:errBars>
          <c:cat>
            <c:strRef>
              <c:f>'[1]comparitive-depletion'!$B$28:$B$30</c:f>
              <c:strCache>
                <c:ptCount val="3"/>
                <c:pt idx="0">
                  <c:v>1X</c:v>
                </c:pt>
                <c:pt idx="1">
                  <c:v>5X</c:v>
                </c:pt>
                <c:pt idx="2">
                  <c:v>10X</c:v>
                </c:pt>
              </c:strCache>
            </c:strRef>
          </c:cat>
          <c:val>
            <c:numRef>
              <c:f>'[1]comparitive-depletion'!$E$28:$E$30</c:f>
              <c:numCache>
                <c:formatCode>General</c:formatCode>
                <c:ptCount val="3"/>
                <c:pt idx="0">
                  <c:v>-0.97623709520500002</c:v>
                </c:pt>
                <c:pt idx="1">
                  <c:v>-0.42509682529999998</c:v>
                </c:pt>
                <c:pt idx="2">
                  <c:v>3.219631729833333</c:v>
                </c:pt>
              </c:numCache>
            </c:numRef>
          </c:val>
          <c:smooth val="0"/>
          <c:extLst>
            <c:ext xmlns:c16="http://schemas.microsoft.com/office/drawing/2014/chart" uri="{C3380CC4-5D6E-409C-BE32-E72D297353CC}">
              <c16:uniqueId val="{00000001-9D73-4BB3-A3E2-C3784F957C07}"/>
            </c:ext>
          </c:extLst>
        </c:ser>
        <c:dLbls>
          <c:showLegendKey val="0"/>
          <c:showVal val="0"/>
          <c:showCatName val="0"/>
          <c:showSerName val="0"/>
          <c:showPercent val="0"/>
          <c:showBubbleSize val="0"/>
        </c:dLbls>
        <c:marker val="1"/>
        <c:smooth val="0"/>
        <c:axId val="148202624"/>
        <c:axId val="148204160"/>
      </c:lineChart>
      <c:catAx>
        <c:axId val="148202624"/>
        <c:scaling>
          <c:orientation val="minMax"/>
        </c:scaling>
        <c:delete val="0"/>
        <c:axPos val="b"/>
        <c:numFmt formatCode="General" sourceLinked="0"/>
        <c:majorTickMark val="out"/>
        <c:minorTickMark val="none"/>
        <c:tickLblPos val="nextTo"/>
        <c:crossAx val="148204160"/>
        <c:crosses val="autoZero"/>
        <c:auto val="1"/>
        <c:lblAlgn val="ctr"/>
        <c:lblOffset val="100"/>
        <c:noMultiLvlLbl val="0"/>
      </c:catAx>
      <c:valAx>
        <c:axId val="148204160"/>
        <c:scaling>
          <c:orientation val="minMax"/>
        </c:scaling>
        <c:delete val="0"/>
        <c:axPos val="l"/>
        <c:majorGridlines/>
        <c:numFmt formatCode="General" sourceLinked="1"/>
        <c:majorTickMark val="out"/>
        <c:minorTickMark val="none"/>
        <c:tickLblPos val="nextTo"/>
        <c:crossAx val="14820262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Al uptake</a:t>
            </a:r>
          </a:p>
        </c:rich>
      </c:tx>
      <c:overlay val="0"/>
    </c:title>
    <c:autoTitleDeleted val="0"/>
    <c:plotArea>
      <c:layout/>
      <c:lineChart>
        <c:grouping val="standard"/>
        <c:varyColors val="0"/>
        <c:ser>
          <c:idx val="0"/>
          <c:order val="0"/>
          <c:tx>
            <c:strRef>
              <c:f>'[1]comparitive-depletion'!$D$5</c:f>
              <c:strCache>
                <c:ptCount val="1"/>
                <c:pt idx="0">
                  <c:v>Al 394.401 YB</c:v>
                </c:pt>
              </c:strCache>
            </c:strRef>
          </c:tx>
          <c:errBars>
            <c:errDir val="y"/>
            <c:errBarType val="both"/>
            <c:errValType val="stdErr"/>
            <c:noEndCap val="0"/>
          </c:errBars>
          <c:cat>
            <c:strRef>
              <c:f>'[1]comparitive-depletion'!$B$32:$B$34</c:f>
              <c:strCache>
                <c:ptCount val="3"/>
                <c:pt idx="0">
                  <c:v>1X</c:v>
                </c:pt>
                <c:pt idx="1">
                  <c:v>5X</c:v>
                </c:pt>
                <c:pt idx="2">
                  <c:v>10X</c:v>
                </c:pt>
              </c:strCache>
            </c:strRef>
          </c:cat>
          <c:val>
            <c:numRef>
              <c:f>'[1]comparitive-depletion'!$D$32:$D$34</c:f>
              <c:numCache>
                <c:formatCode>General</c:formatCode>
                <c:ptCount val="3"/>
                <c:pt idx="0">
                  <c:v>-1.1378634353499999</c:v>
                </c:pt>
                <c:pt idx="1">
                  <c:v>0.16130067506666659</c:v>
                </c:pt>
                <c:pt idx="2">
                  <c:v>4.5555942433333341</c:v>
                </c:pt>
              </c:numCache>
            </c:numRef>
          </c:val>
          <c:smooth val="0"/>
          <c:extLst>
            <c:ext xmlns:c16="http://schemas.microsoft.com/office/drawing/2014/chart" uri="{C3380CC4-5D6E-409C-BE32-E72D297353CC}">
              <c16:uniqueId val="{00000000-38D3-4A68-AF19-6CD9F7B5ACB8}"/>
            </c:ext>
          </c:extLst>
        </c:ser>
        <c:ser>
          <c:idx val="1"/>
          <c:order val="1"/>
          <c:tx>
            <c:strRef>
              <c:f>'[1]comparitive-depletion'!$E$5</c:f>
              <c:strCache>
                <c:ptCount val="1"/>
                <c:pt idx="0">
                  <c:v>Al 394.401 RM</c:v>
                </c:pt>
              </c:strCache>
            </c:strRef>
          </c:tx>
          <c:errBars>
            <c:errDir val="y"/>
            <c:errBarType val="both"/>
            <c:errValType val="stdErr"/>
            <c:noEndCap val="0"/>
          </c:errBars>
          <c:cat>
            <c:strRef>
              <c:f>'[1]comparitive-depletion'!$B$32:$B$34</c:f>
              <c:strCache>
                <c:ptCount val="3"/>
                <c:pt idx="0">
                  <c:v>1X</c:v>
                </c:pt>
                <c:pt idx="1">
                  <c:v>5X</c:v>
                </c:pt>
                <c:pt idx="2">
                  <c:v>10X</c:v>
                </c:pt>
              </c:strCache>
            </c:strRef>
          </c:cat>
          <c:val>
            <c:numRef>
              <c:f>'[1]comparitive-depletion'!$E$32:$E$34</c:f>
              <c:numCache>
                <c:formatCode>General</c:formatCode>
                <c:ptCount val="3"/>
                <c:pt idx="0">
                  <c:v>-0.20230899932333332</c:v>
                </c:pt>
                <c:pt idx="1">
                  <c:v>1.0250616638166665</c:v>
                </c:pt>
                <c:pt idx="2">
                  <c:v>5.0997117537333336</c:v>
                </c:pt>
              </c:numCache>
            </c:numRef>
          </c:val>
          <c:smooth val="0"/>
          <c:extLst>
            <c:ext xmlns:c16="http://schemas.microsoft.com/office/drawing/2014/chart" uri="{C3380CC4-5D6E-409C-BE32-E72D297353CC}">
              <c16:uniqueId val="{00000001-38D3-4A68-AF19-6CD9F7B5ACB8}"/>
            </c:ext>
          </c:extLst>
        </c:ser>
        <c:dLbls>
          <c:showLegendKey val="0"/>
          <c:showVal val="0"/>
          <c:showCatName val="0"/>
          <c:showSerName val="0"/>
          <c:showPercent val="0"/>
          <c:showBubbleSize val="0"/>
        </c:dLbls>
        <c:marker val="1"/>
        <c:smooth val="0"/>
        <c:axId val="148320256"/>
        <c:axId val="148321792"/>
      </c:lineChart>
      <c:catAx>
        <c:axId val="148320256"/>
        <c:scaling>
          <c:orientation val="minMax"/>
        </c:scaling>
        <c:delete val="0"/>
        <c:axPos val="b"/>
        <c:numFmt formatCode="General" sourceLinked="0"/>
        <c:majorTickMark val="out"/>
        <c:minorTickMark val="none"/>
        <c:tickLblPos val="nextTo"/>
        <c:crossAx val="148321792"/>
        <c:crosses val="autoZero"/>
        <c:auto val="1"/>
        <c:lblAlgn val="ctr"/>
        <c:lblOffset val="100"/>
        <c:noMultiLvlLbl val="0"/>
      </c:catAx>
      <c:valAx>
        <c:axId val="148321792"/>
        <c:scaling>
          <c:orientation val="minMax"/>
        </c:scaling>
        <c:delete val="0"/>
        <c:axPos val="l"/>
        <c:majorGridlines/>
        <c:numFmt formatCode="General" sourceLinked="1"/>
        <c:majorTickMark val="out"/>
        <c:minorTickMark val="none"/>
        <c:tickLblPos val="nextTo"/>
        <c:crossAx val="14832025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Ca Uptake</a:t>
            </a:r>
          </a:p>
        </c:rich>
      </c:tx>
      <c:overlay val="0"/>
    </c:title>
    <c:autoTitleDeleted val="0"/>
    <c:plotArea>
      <c:layout/>
      <c:lineChart>
        <c:grouping val="standard"/>
        <c:varyColors val="0"/>
        <c:ser>
          <c:idx val="0"/>
          <c:order val="0"/>
          <c:tx>
            <c:strRef>
              <c:f>'[1]comparitive-depletion'!$G$5</c:f>
              <c:strCache>
                <c:ptCount val="1"/>
                <c:pt idx="0">
                  <c:v>Ca 317.933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'[1]comparitive-depletion'!$G$20:$G$22</c:f>
              <c:numCache>
                <c:formatCode>General</c:formatCode>
                <c:ptCount val="3"/>
                <c:pt idx="0">
                  <c:v>-0.28560076006666674</c:v>
                </c:pt>
                <c:pt idx="1">
                  <c:v>-0.133972364833333</c:v>
                </c:pt>
                <c:pt idx="2">
                  <c:v>-0.34094827999999983</c:v>
                </c:pt>
              </c:numCache>
            </c:numRef>
          </c:val>
          <c:smooth val="0"/>
          <c:extLst>
            <c:ext xmlns:c16="http://schemas.microsoft.com/office/drawing/2014/chart" uri="{C3380CC4-5D6E-409C-BE32-E72D297353CC}">
              <c16:uniqueId val="{00000000-BDC1-4588-822C-F36B99602FA8}"/>
            </c:ext>
          </c:extLst>
        </c:ser>
        <c:ser>
          <c:idx val="1"/>
          <c:order val="1"/>
          <c:tx>
            <c:strRef>
              <c:f>'[1]comparitive-depletion'!$H$5</c:f>
              <c:strCache>
                <c:ptCount val="1"/>
                <c:pt idx="0">
                  <c:v>Ca 317.933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'[1]comparitive-depletion'!$H$20:$H$22</c:f>
              <c:numCache>
                <c:formatCode>General</c:formatCode>
                <c:ptCount val="3"/>
                <c:pt idx="0">
                  <c:v>2.4705377599999911E-2</c:v>
                </c:pt>
                <c:pt idx="1">
                  <c:v>-0.13257368316666618</c:v>
                </c:pt>
                <c:pt idx="2">
                  <c:v>-0.70264918999999948</c:v>
                </c:pt>
              </c:numCache>
            </c:numRef>
          </c:val>
          <c:smooth val="0"/>
          <c:extLst>
            <c:ext xmlns:c16="http://schemas.microsoft.com/office/drawing/2014/chart" uri="{C3380CC4-5D6E-409C-BE32-E72D297353CC}">
              <c16:uniqueId val="{00000001-BDC1-4588-822C-F36B99602FA8}"/>
            </c:ext>
          </c:extLst>
        </c:ser>
        <c:dLbls>
          <c:showLegendKey val="0"/>
          <c:showVal val="0"/>
          <c:showCatName val="0"/>
          <c:showSerName val="0"/>
          <c:showPercent val="0"/>
          <c:showBubbleSize val="0"/>
        </c:dLbls>
        <c:marker val="1"/>
        <c:smooth val="0"/>
        <c:axId val="148351616"/>
        <c:axId val="148242816"/>
      </c:lineChart>
      <c:catAx>
        <c:axId val="148351616"/>
        <c:scaling>
          <c:orientation val="minMax"/>
        </c:scaling>
        <c:delete val="0"/>
        <c:axPos val="b"/>
        <c:numFmt formatCode="General" sourceLinked="0"/>
        <c:majorTickMark val="out"/>
        <c:minorTickMark val="none"/>
        <c:tickLblPos val="nextTo"/>
        <c:crossAx val="148242816"/>
        <c:crosses val="autoZero"/>
        <c:auto val="1"/>
        <c:lblAlgn val="ctr"/>
        <c:lblOffset val="100"/>
        <c:noMultiLvlLbl val="0"/>
      </c:catAx>
      <c:valAx>
        <c:axId val="148242816"/>
        <c:scaling>
          <c:orientation val="minMax"/>
        </c:scaling>
        <c:delete val="0"/>
        <c:axPos val="l"/>
        <c:majorGridlines/>
        <c:numFmt formatCode="General" sourceLinked="1"/>
        <c:majorTickMark val="out"/>
        <c:minorTickMark val="none"/>
        <c:tickLblPos val="nextTo"/>
        <c:crossAx val="14835161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K Uptake</a:t>
            </a:r>
          </a:p>
        </c:rich>
      </c:tx>
      <c:overlay val="0"/>
    </c:title>
    <c:autoTitleDeleted val="0"/>
    <c:plotArea>
      <c:layout/>
      <c:lineChart>
        <c:grouping val="standard"/>
        <c:varyColors val="0"/>
        <c:ser>
          <c:idx val="0"/>
          <c:order val="0"/>
          <c:tx>
            <c:strRef>
              <c:f>'[1]comparitive-depletion'!$J$5</c:f>
              <c:strCache>
                <c:ptCount val="1"/>
                <c:pt idx="0">
                  <c:v>K 766.490 YB</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'[1]comparitive-depletion'!$J$20:$J$22</c:f>
              <c:numCache>
                <c:formatCode>General</c:formatCode>
                <c:ptCount val="3"/>
                <c:pt idx="0">
                  <c:v>-1.5340185969500002</c:v>
                </c:pt>
                <c:pt idx="1">
                  <c:v>-0.66895859216666642</c:v>
                </c:pt>
                <c:pt idx="2">
                  <c:v>0.50016978000000023</c:v>
                </c:pt>
              </c:numCache>
            </c:numRef>
          </c:val>
          <c:smooth val="0"/>
          <c:extLst>
            <c:ext xmlns:c16="http://schemas.microsoft.com/office/drawing/2014/chart" uri="{C3380CC4-5D6E-409C-BE32-E72D297353CC}">
              <c16:uniqueId val="{00000000-C77C-476E-930E-09B088A89795}"/>
            </c:ext>
          </c:extLst>
        </c:ser>
        <c:ser>
          <c:idx val="1"/>
          <c:order val="1"/>
          <c:tx>
            <c:strRef>
              <c:f>'[1]comparitive-depletion'!$K$5</c:f>
              <c:strCache>
                <c:ptCount val="1"/>
                <c:pt idx="0">
                  <c:v>K 766.490 RM</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'[1]comparitive-depletion'!$K$20:$K$22</c:f>
              <c:numCache>
                <c:formatCode>General</c:formatCode>
                <c:ptCount val="3"/>
                <c:pt idx="0">
                  <c:v>-1.87177320295</c:v>
                </c:pt>
                <c:pt idx="1">
                  <c:v>-1.2810440528333331</c:v>
                </c:pt>
                <c:pt idx="2">
                  <c:v>-0.82725619333333478</c:v>
                </c:pt>
              </c:numCache>
            </c:numRef>
          </c:val>
          <c:smooth val="0"/>
          <c:extLst>
            <c:ext xmlns:c16="http://schemas.microsoft.com/office/drawing/2014/chart" uri="{C3380CC4-5D6E-409C-BE32-E72D297353CC}">
              <c16:uniqueId val="{00000001-C77C-476E-930E-09B088A89795}"/>
            </c:ext>
          </c:extLst>
        </c:ser>
        <c:dLbls>
          <c:showLegendKey val="0"/>
          <c:showVal val="0"/>
          <c:showCatName val="0"/>
          <c:showSerName val="0"/>
          <c:showPercent val="0"/>
          <c:showBubbleSize val="0"/>
        </c:dLbls>
        <c:marker val="1"/>
        <c:smooth val="0"/>
        <c:axId val="148268544"/>
        <c:axId val="148270080"/>
      </c:lineChart>
      <c:catAx>
        <c:axId val="148268544"/>
        <c:scaling>
          <c:orientation val="minMax"/>
        </c:scaling>
        <c:delete val="0"/>
        <c:axPos val="b"/>
        <c:numFmt formatCode="General" sourceLinked="0"/>
        <c:majorTickMark val="out"/>
        <c:minorTickMark val="none"/>
        <c:tickLblPos val="nextTo"/>
        <c:crossAx val="148270080"/>
        <c:crosses val="autoZero"/>
        <c:auto val="1"/>
        <c:lblAlgn val="ctr"/>
        <c:lblOffset val="100"/>
        <c:noMultiLvlLbl val="0"/>
      </c:catAx>
      <c:valAx>
        <c:axId val="148270080"/>
        <c:scaling>
          <c:orientation val="minMax"/>
        </c:scaling>
        <c:delete val="0"/>
        <c:axPos val="l"/>
        <c:majorGridlines/>
        <c:numFmt formatCode="General" sourceLinked="1"/>
        <c:majorTickMark val="out"/>
        <c:minorTickMark val="none"/>
        <c:tickLblPos val="nextTo"/>
        <c:crossAx val="14826854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Mg Uptake</a:t>
            </a:r>
          </a:p>
        </c:rich>
      </c:tx>
      <c:overlay val="0"/>
    </c:title>
    <c:autoTitleDeleted val="0"/>
    <c:plotArea>
      <c:layout/>
      <c:lineChart>
        <c:grouping val="standard"/>
        <c:varyColors val="0"/>
        <c:ser>
          <c:idx val="0"/>
          <c:order val="0"/>
          <c:tx>
            <c:strRef>
              <c:f>'[1]comparitive-depletion'!$M$5</c:f>
              <c:strCache>
                <c:ptCount val="1"/>
                <c:pt idx="0">
                  <c:v>Mg 285.213 YB</c:v>
                </c:pt>
              </c:strCache>
            </c:strRef>
          </c:tx>
          <c:cat>
            <c:strRef>
              <c:f>'[1]comparitive-depletion'!$B$20:$B$22</c:f>
              <c:strCache>
                <c:ptCount val="3"/>
                <c:pt idx="0">
                  <c:v>1X</c:v>
                </c:pt>
                <c:pt idx="1">
                  <c:v>5X</c:v>
                </c:pt>
                <c:pt idx="2">
                  <c:v>10X</c:v>
                </c:pt>
              </c:strCache>
            </c:strRef>
          </c:cat>
          <c:val>
            <c:numRef>
              <c:f>'[1]comparitive-depletion'!$M$20:$M$22</c:f>
              <c:numCache>
                <c:formatCode>General</c:formatCode>
                <c:ptCount val="3"/>
                <c:pt idx="0">
                  <c:v>-1.0321880234833334</c:v>
                </c:pt>
                <c:pt idx="1">
                  <c:v>-2.3679903849999993</c:v>
                </c:pt>
                <c:pt idx="2">
                  <c:v>-2.1039122916666635</c:v>
                </c:pt>
              </c:numCache>
            </c:numRef>
          </c:val>
          <c:smooth val="0"/>
          <c:extLst>
            <c:ext xmlns:c16="http://schemas.microsoft.com/office/drawing/2014/chart" uri="{C3380CC4-5D6E-409C-BE32-E72D297353CC}">
              <c16:uniqueId val="{00000000-86F7-4583-A4FC-9386902DFCC2}"/>
            </c:ext>
          </c:extLst>
        </c:ser>
        <c:ser>
          <c:idx val="1"/>
          <c:order val="1"/>
          <c:tx>
            <c:strRef>
              <c:f>'[1]comparitive-depletion'!$N$5</c:f>
              <c:strCache>
                <c:ptCount val="1"/>
                <c:pt idx="0">
                  <c:v>Mg 285.213 RM</c:v>
                </c:pt>
              </c:strCache>
            </c:strRef>
          </c:tx>
          <c:cat>
            <c:strRef>
              <c:f>'[1]comparitive-depletion'!$B$20:$B$22</c:f>
              <c:strCache>
                <c:ptCount val="3"/>
                <c:pt idx="0">
                  <c:v>1X</c:v>
                </c:pt>
                <c:pt idx="1">
                  <c:v>5X</c:v>
                </c:pt>
                <c:pt idx="2">
                  <c:v>10X</c:v>
                </c:pt>
              </c:strCache>
            </c:strRef>
          </c:cat>
          <c:val>
            <c:numRef>
              <c:f>'[1]comparitive-depletion'!$N$20:$N$22</c:f>
              <c:numCache>
                <c:formatCode>General</c:formatCode>
                <c:ptCount val="3"/>
                <c:pt idx="0">
                  <c:v>-0.46052125081666678</c:v>
                </c:pt>
                <c:pt idx="1">
                  <c:v>-2.5305560116666665</c:v>
                </c:pt>
                <c:pt idx="2">
                  <c:v>-2.6184695716666639</c:v>
                </c:pt>
              </c:numCache>
            </c:numRef>
          </c:val>
          <c:smooth val="0"/>
          <c:extLst>
            <c:ext xmlns:c16="http://schemas.microsoft.com/office/drawing/2014/chart" uri="{C3380CC4-5D6E-409C-BE32-E72D297353CC}">
              <c16:uniqueId val="{00000001-86F7-4583-A4FC-9386902DFCC2}"/>
            </c:ext>
          </c:extLst>
        </c:ser>
        <c:dLbls>
          <c:showLegendKey val="0"/>
          <c:showVal val="0"/>
          <c:showCatName val="0"/>
          <c:showSerName val="0"/>
          <c:showPercent val="0"/>
          <c:showBubbleSize val="0"/>
        </c:dLbls>
        <c:marker val="1"/>
        <c:smooth val="0"/>
        <c:axId val="148290944"/>
        <c:axId val="148296832"/>
      </c:lineChart>
      <c:catAx>
        <c:axId val="148290944"/>
        <c:scaling>
          <c:orientation val="minMax"/>
        </c:scaling>
        <c:delete val="0"/>
        <c:axPos val="b"/>
        <c:numFmt formatCode="General" sourceLinked="0"/>
        <c:majorTickMark val="out"/>
        <c:minorTickMark val="none"/>
        <c:tickLblPos val="nextTo"/>
        <c:crossAx val="148296832"/>
        <c:crosses val="autoZero"/>
        <c:auto val="1"/>
        <c:lblAlgn val="ctr"/>
        <c:lblOffset val="100"/>
        <c:noMultiLvlLbl val="0"/>
      </c:catAx>
      <c:valAx>
        <c:axId val="148296832"/>
        <c:scaling>
          <c:orientation val="minMax"/>
        </c:scaling>
        <c:delete val="0"/>
        <c:axPos val="l"/>
        <c:majorGridlines/>
        <c:numFmt formatCode="General" sourceLinked="1"/>
        <c:majorTickMark val="out"/>
        <c:minorTickMark val="none"/>
        <c:tickLblPos val="nextTo"/>
        <c:crossAx val="14829094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P Uptake</a:t>
            </a:r>
          </a:p>
        </c:rich>
      </c:tx>
      <c:overlay val="0"/>
    </c:title>
    <c:autoTitleDeleted val="0"/>
    <c:plotArea>
      <c:layout/>
      <c:lineChart>
        <c:grouping val="standard"/>
        <c:varyColors val="0"/>
        <c:ser>
          <c:idx val="0"/>
          <c:order val="0"/>
          <c:tx>
            <c:strRef>
              <c:f>'[1]comparitive-depletion'!$P$5</c:f>
              <c:strCache>
                <c:ptCount val="1"/>
                <c:pt idx="0">
                  <c:v>P 213.617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'[1]comparitive-depletion'!$P$20:$P$22</c:f>
              <c:numCache>
                <c:formatCode>General</c:formatCode>
                <c:ptCount val="3"/>
                <c:pt idx="0">
                  <c:v>-1.0583911672500002</c:v>
                </c:pt>
                <c:pt idx="1">
                  <c:v>-0.84070616925000008</c:v>
                </c:pt>
                <c:pt idx="2">
                  <c:v>-1.1720069408333336</c:v>
                </c:pt>
              </c:numCache>
            </c:numRef>
          </c:val>
          <c:smooth val="0"/>
          <c:extLst>
            <c:ext xmlns:c16="http://schemas.microsoft.com/office/drawing/2014/chart" uri="{C3380CC4-5D6E-409C-BE32-E72D297353CC}">
              <c16:uniqueId val="{00000000-FC6E-4356-93EC-F2E39D26FDF2}"/>
            </c:ext>
          </c:extLst>
        </c:ser>
        <c:ser>
          <c:idx val="1"/>
          <c:order val="1"/>
          <c:tx>
            <c:strRef>
              <c:f>'[1]comparitive-depletion'!$Q$5</c:f>
              <c:strCache>
                <c:ptCount val="1"/>
                <c:pt idx="0">
                  <c:v>P 213.617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'[1]comparitive-depletion'!$Q$20:$Q$22</c:f>
              <c:numCache>
                <c:formatCode>General</c:formatCode>
                <c:ptCount val="3"/>
                <c:pt idx="0">
                  <c:v>-0.50512053628333342</c:v>
                </c:pt>
                <c:pt idx="1">
                  <c:v>-0.89278455324999995</c:v>
                </c:pt>
                <c:pt idx="2">
                  <c:v>-1.2986508495</c:v>
                </c:pt>
              </c:numCache>
            </c:numRef>
          </c:val>
          <c:smooth val="0"/>
          <c:extLst>
            <c:ext xmlns:c16="http://schemas.microsoft.com/office/drawing/2014/chart" uri="{C3380CC4-5D6E-409C-BE32-E72D297353CC}">
              <c16:uniqueId val="{00000001-FC6E-4356-93EC-F2E39D26FDF2}"/>
            </c:ext>
          </c:extLst>
        </c:ser>
        <c:dLbls>
          <c:showLegendKey val="0"/>
          <c:showVal val="0"/>
          <c:showCatName val="0"/>
          <c:showSerName val="0"/>
          <c:showPercent val="0"/>
          <c:showBubbleSize val="0"/>
        </c:dLbls>
        <c:marker val="1"/>
        <c:smooth val="0"/>
        <c:axId val="148404480"/>
        <c:axId val="148410368"/>
      </c:lineChart>
      <c:catAx>
        <c:axId val="148404480"/>
        <c:scaling>
          <c:orientation val="minMax"/>
        </c:scaling>
        <c:delete val="0"/>
        <c:axPos val="b"/>
        <c:numFmt formatCode="General" sourceLinked="0"/>
        <c:majorTickMark val="out"/>
        <c:minorTickMark val="none"/>
        <c:tickLblPos val="nextTo"/>
        <c:crossAx val="148410368"/>
        <c:crosses val="autoZero"/>
        <c:auto val="1"/>
        <c:lblAlgn val="ctr"/>
        <c:lblOffset val="100"/>
        <c:noMultiLvlLbl val="0"/>
      </c:catAx>
      <c:valAx>
        <c:axId val="148410368"/>
        <c:scaling>
          <c:orientation val="minMax"/>
        </c:scaling>
        <c:delete val="0"/>
        <c:axPos val="l"/>
        <c:majorGridlines/>
        <c:numFmt formatCode="General" sourceLinked="1"/>
        <c:majorTickMark val="out"/>
        <c:minorTickMark val="none"/>
        <c:tickLblPos val="nextTo"/>
        <c:crossAx val="1484044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S Uptake</a:t>
            </a:r>
          </a:p>
        </c:rich>
      </c:tx>
      <c:overlay val="0"/>
    </c:title>
    <c:autoTitleDeleted val="0"/>
    <c:plotArea>
      <c:layout/>
      <c:lineChart>
        <c:grouping val="standard"/>
        <c:varyColors val="0"/>
        <c:ser>
          <c:idx val="0"/>
          <c:order val="0"/>
          <c:tx>
            <c:strRef>
              <c:f>'[1]comparitive-depletion'!$S$5</c:f>
              <c:strCache>
                <c:ptCount val="1"/>
                <c:pt idx="0">
                  <c:v>S 181.975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'[1]comparitive-depletion'!$S$20:$S$22</c:f>
              <c:numCache>
                <c:formatCode>General</c:formatCode>
                <c:ptCount val="3"/>
                <c:pt idx="0">
                  <c:v>-0.90885623799999937</c:v>
                </c:pt>
                <c:pt idx="1">
                  <c:v>2.1108496649999986</c:v>
                </c:pt>
                <c:pt idx="2">
                  <c:v>14.12574152999999</c:v>
                </c:pt>
              </c:numCache>
            </c:numRef>
          </c:val>
          <c:smooth val="0"/>
          <c:extLst>
            <c:ext xmlns:c16="http://schemas.microsoft.com/office/drawing/2014/chart" uri="{C3380CC4-5D6E-409C-BE32-E72D297353CC}">
              <c16:uniqueId val="{00000000-A5D8-46B8-89EF-289F8D9C2E14}"/>
            </c:ext>
          </c:extLst>
        </c:ser>
        <c:ser>
          <c:idx val="1"/>
          <c:order val="1"/>
          <c:tx>
            <c:strRef>
              <c:f>'[1]comparitive-depletion'!$T$5</c:f>
              <c:strCache>
                <c:ptCount val="1"/>
                <c:pt idx="0">
                  <c:v>S 181.975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'[1]comparitive-depletion'!$T$20:$T$22</c:f>
              <c:numCache>
                <c:formatCode>General</c:formatCode>
                <c:ptCount val="3"/>
                <c:pt idx="0">
                  <c:v>-0.80765011799999975</c:v>
                </c:pt>
                <c:pt idx="1">
                  <c:v>0.84172830833332546</c:v>
                </c:pt>
                <c:pt idx="2">
                  <c:v>3.033593599999989</c:v>
                </c:pt>
              </c:numCache>
            </c:numRef>
          </c:val>
          <c:smooth val="0"/>
          <c:extLst>
            <c:ext xmlns:c16="http://schemas.microsoft.com/office/drawing/2014/chart" uri="{C3380CC4-5D6E-409C-BE32-E72D297353CC}">
              <c16:uniqueId val="{00000001-A5D8-46B8-89EF-289F8D9C2E14}"/>
            </c:ext>
          </c:extLst>
        </c:ser>
        <c:dLbls>
          <c:showLegendKey val="0"/>
          <c:showVal val="0"/>
          <c:showCatName val="0"/>
          <c:showSerName val="0"/>
          <c:showPercent val="0"/>
          <c:showBubbleSize val="0"/>
        </c:dLbls>
        <c:marker val="1"/>
        <c:smooth val="0"/>
        <c:axId val="148436096"/>
        <c:axId val="148437632"/>
      </c:lineChart>
      <c:catAx>
        <c:axId val="148436096"/>
        <c:scaling>
          <c:orientation val="minMax"/>
        </c:scaling>
        <c:delete val="0"/>
        <c:axPos val="b"/>
        <c:numFmt formatCode="General" sourceLinked="0"/>
        <c:majorTickMark val="out"/>
        <c:minorTickMark val="none"/>
        <c:tickLblPos val="nextTo"/>
        <c:crossAx val="148437632"/>
        <c:crosses val="autoZero"/>
        <c:auto val="1"/>
        <c:lblAlgn val="ctr"/>
        <c:lblOffset val="100"/>
        <c:noMultiLvlLbl val="0"/>
      </c:catAx>
      <c:valAx>
        <c:axId val="148437632"/>
        <c:scaling>
          <c:orientation val="minMax"/>
        </c:scaling>
        <c:delete val="0"/>
        <c:axPos val="l"/>
        <c:majorGridlines/>
        <c:numFmt formatCode="General" sourceLinked="1"/>
        <c:majorTickMark val="out"/>
        <c:minorTickMark val="none"/>
        <c:tickLblPos val="nextTo"/>
        <c:crossAx val="14843609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Ca Uptake</a:t>
            </a:r>
          </a:p>
        </c:rich>
      </c:tx>
      <c:overlay val="0"/>
    </c:title>
    <c:autoTitleDeleted val="0"/>
    <c:plotArea>
      <c:layout/>
      <c:lineChart>
        <c:grouping val="standard"/>
        <c:varyColors val="0"/>
        <c:ser>
          <c:idx val="0"/>
          <c:order val="0"/>
          <c:tx>
            <c:strRef>
              <c:f>'[1]comparitive-depletion'!$G$5</c:f>
              <c:strCache>
                <c:ptCount val="1"/>
                <c:pt idx="0">
                  <c:v>Ca 317.933 YB</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'[1]comparitive-depletion'!$G$24:$G$26</c:f>
              <c:numCache>
                <c:formatCode>General</c:formatCode>
                <c:ptCount val="3"/>
                <c:pt idx="0">
                  <c:v>-2.1055279438333332</c:v>
                </c:pt>
                <c:pt idx="1">
                  <c:v>-0.11205154433333379</c:v>
                </c:pt>
                <c:pt idx="2">
                  <c:v>-0.13811754833333367</c:v>
                </c:pt>
              </c:numCache>
            </c:numRef>
          </c:val>
          <c:smooth val="0"/>
          <c:extLst>
            <c:ext xmlns:c16="http://schemas.microsoft.com/office/drawing/2014/chart" uri="{C3380CC4-5D6E-409C-BE32-E72D297353CC}">
              <c16:uniqueId val="{00000000-FD4F-485E-89AF-9EF4E3D3731B}"/>
            </c:ext>
          </c:extLst>
        </c:ser>
        <c:ser>
          <c:idx val="1"/>
          <c:order val="1"/>
          <c:tx>
            <c:strRef>
              <c:f>'[1]comparitive-depletion'!$H$5</c:f>
              <c:strCache>
                <c:ptCount val="1"/>
                <c:pt idx="0">
                  <c:v>Ca 317.933 RM</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'[1]comparitive-depletion'!$H$24:$H$26</c:f>
              <c:numCache>
                <c:formatCode>General</c:formatCode>
                <c:ptCount val="3"/>
                <c:pt idx="0">
                  <c:v>-1.868656783833333</c:v>
                </c:pt>
                <c:pt idx="1">
                  <c:v>0.5348273059999995</c:v>
                </c:pt>
                <c:pt idx="2">
                  <c:v>-0.22375897166666725</c:v>
                </c:pt>
              </c:numCache>
            </c:numRef>
          </c:val>
          <c:smooth val="0"/>
          <c:extLst>
            <c:ext xmlns:c16="http://schemas.microsoft.com/office/drawing/2014/chart" uri="{C3380CC4-5D6E-409C-BE32-E72D297353CC}">
              <c16:uniqueId val="{00000001-FD4F-485E-89AF-9EF4E3D3731B}"/>
            </c:ext>
          </c:extLst>
        </c:ser>
        <c:dLbls>
          <c:showLegendKey val="0"/>
          <c:showVal val="0"/>
          <c:showCatName val="0"/>
          <c:showSerName val="0"/>
          <c:showPercent val="0"/>
          <c:showBubbleSize val="0"/>
        </c:dLbls>
        <c:marker val="1"/>
        <c:smooth val="0"/>
        <c:axId val="148471808"/>
        <c:axId val="148473344"/>
      </c:lineChart>
      <c:catAx>
        <c:axId val="148471808"/>
        <c:scaling>
          <c:orientation val="minMax"/>
        </c:scaling>
        <c:delete val="0"/>
        <c:axPos val="b"/>
        <c:numFmt formatCode="General" sourceLinked="0"/>
        <c:majorTickMark val="out"/>
        <c:minorTickMark val="none"/>
        <c:tickLblPos val="nextTo"/>
        <c:crossAx val="148473344"/>
        <c:crosses val="autoZero"/>
        <c:auto val="1"/>
        <c:lblAlgn val="ctr"/>
        <c:lblOffset val="100"/>
        <c:noMultiLvlLbl val="0"/>
      </c:catAx>
      <c:valAx>
        <c:axId val="148473344"/>
        <c:scaling>
          <c:orientation val="minMax"/>
        </c:scaling>
        <c:delete val="0"/>
        <c:axPos val="l"/>
        <c:majorGridlines/>
        <c:numFmt formatCode="General" sourceLinked="1"/>
        <c:majorTickMark val="out"/>
        <c:minorTickMark val="none"/>
        <c:tickLblPos val="nextTo"/>
        <c:crossAx val="1484718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Mg!$G$26</c:f>
              <c:strCache>
                <c:ptCount val="1"/>
                <c:pt idx="0">
                  <c:v>NP</c:v>
                </c:pt>
              </c:strCache>
            </c:strRef>
          </c:tx>
          <c:spPr>
            <a:ln w="28575">
              <a:noFill/>
            </a:ln>
          </c:spPr>
          <c:xVal>
            <c:numRef>
              <c:f>Mg!$F$26:$F$31</c:f>
              <c:numCache>
                <c:formatCode>General</c:formatCode>
                <c:ptCount val="6"/>
                <c:pt idx="0">
                  <c:v>4</c:v>
                </c:pt>
                <c:pt idx="1">
                  <c:v>4</c:v>
                </c:pt>
                <c:pt idx="2">
                  <c:v>4</c:v>
                </c:pt>
                <c:pt idx="3">
                  <c:v>4</c:v>
                </c:pt>
                <c:pt idx="4">
                  <c:v>4</c:v>
                </c:pt>
                <c:pt idx="5">
                  <c:v>4</c:v>
                </c:pt>
              </c:numCache>
            </c:numRef>
          </c:xVal>
          <c:yVal>
            <c:numRef>
              <c:f>Mg!$I$26:$I$31</c:f>
              <c:numCache>
                <c:formatCode>General</c:formatCode>
                <c:ptCount val="6"/>
                <c:pt idx="0">
                  <c:v>-3.6821353868852442E-2</c:v>
                </c:pt>
                <c:pt idx="1">
                  <c:v>1.4291125997638727</c:v>
                </c:pt>
                <c:pt idx="2">
                  <c:v>3.0534430917487692</c:v>
                </c:pt>
                <c:pt idx="3">
                  <c:v>8.2262833046153858</c:v>
                </c:pt>
                <c:pt idx="4">
                  <c:v>6.1773975503105607</c:v>
                </c:pt>
                <c:pt idx="5">
                  <c:v>8.3578923223728818</c:v>
                </c:pt>
              </c:numCache>
            </c:numRef>
          </c:yVal>
          <c:smooth val="0"/>
          <c:extLst>
            <c:ext xmlns:c16="http://schemas.microsoft.com/office/drawing/2014/chart" uri="{C3380CC4-5D6E-409C-BE32-E72D297353CC}">
              <c16:uniqueId val="{00000000-F8B0-4DC3-91AE-04FA9A4D3C05}"/>
            </c:ext>
          </c:extLst>
        </c:ser>
        <c:ser>
          <c:idx val="1"/>
          <c:order val="1"/>
          <c:tx>
            <c:strRef>
              <c:f>Mg!$G$32</c:f>
              <c:strCache>
                <c:ptCount val="1"/>
                <c:pt idx="0">
                  <c:v>Con</c:v>
                </c:pt>
              </c:strCache>
            </c:strRef>
          </c:tx>
          <c:spPr>
            <a:ln w="28575">
              <a:noFill/>
            </a:ln>
          </c:spPr>
          <c:xVal>
            <c:numRef>
              <c:f>Mg!$F$32:$F$37</c:f>
              <c:numCache>
                <c:formatCode>General</c:formatCode>
                <c:ptCount val="6"/>
                <c:pt idx="0">
                  <c:v>1</c:v>
                </c:pt>
                <c:pt idx="1">
                  <c:v>1</c:v>
                </c:pt>
                <c:pt idx="2">
                  <c:v>1</c:v>
                </c:pt>
                <c:pt idx="3">
                  <c:v>1</c:v>
                </c:pt>
                <c:pt idx="4">
                  <c:v>1</c:v>
                </c:pt>
                <c:pt idx="5">
                  <c:v>1</c:v>
                </c:pt>
              </c:numCache>
            </c:numRef>
          </c:xVal>
          <c:yVal>
            <c:numRef>
              <c:f>Mg!$I$32:$I$37</c:f>
              <c:numCache>
                <c:formatCode>General</c:formatCode>
                <c:ptCount val="6"/>
                <c:pt idx="0">
                  <c:v>-0.24170328293978743</c:v>
                </c:pt>
                <c:pt idx="1">
                  <c:v>6.636510479752066</c:v>
                </c:pt>
                <c:pt idx="2">
                  <c:v>3.2781356601239668</c:v>
                </c:pt>
                <c:pt idx="3">
                  <c:v>1.6000190926153848</c:v>
                </c:pt>
                <c:pt idx="4">
                  <c:v>8.0704828078991593</c:v>
                </c:pt>
                <c:pt idx="5">
                  <c:v>40.63347685462184</c:v>
                </c:pt>
              </c:numCache>
            </c:numRef>
          </c:yVal>
          <c:smooth val="0"/>
          <c:extLst>
            <c:ext xmlns:c16="http://schemas.microsoft.com/office/drawing/2014/chart" uri="{C3380CC4-5D6E-409C-BE32-E72D297353CC}">
              <c16:uniqueId val="{00000001-F8B0-4DC3-91AE-04FA9A4D3C05}"/>
            </c:ext>
          </c:extLst>
        </c:ser>
        <c:ser>
          <c:idx val="2"/>
          <c:order val="2"/>
          <c:tx>
            <c:strRef>
              <c:f>Mg!$G$38</c:f>
              <c:strCache>
                <c:ptCount val="1"/>
                <c:pt idx="0">
                  <c:v>P</c:v>
                </c:pt>
              </c:strCache>
            </c:strRef>
          </c:tx>
          <c:spPr>
            <a:ln w="28575">
              <a:noFill/>
            </a:ln>
          </c:spPr>
          <c:xVal>
            <c:numRef>
              <c:f>Mg!$F$38:$F$43</c:f>
              <c:numCache>
                <c:formatCode>General</c:formatCode>
                <c:ptCount val="6"/>
                <c:pt idx="0">
                  <c:v>3</c:v>
                </c:pt>
                <c:pt idx="1">
                  <c:v>3</c:v>
                </c:pt>
                <c:pt idx="2">
                  <c:v>3</c:v>
                </c:pt>
                <c:pt idx="3">
                  <c:v>3</c:v>
                </c:pt>
                <c:pt idx="4">
                  <c:v>3</c:v>
                </c:pt>
                <c:pt idx="5">
                  <c:v>3</c:v>
                </c:pt>
              </c:numCache>
            </c:numRef>
          </c:xVal>
          <c:yVal>
            <c:numRef>
              <c:f>Mg!$I$38:$I$43</c:f>
              <c:numCache>
                <c:formatCode>General</c:formatCode>
                <c:ptCount val="6"/>
                <c:pt idx="0">
                  <c:v>-2.9110352011019223E-2</c:v>
                </c:pt>
                <c:pt idx="1">
                  <c:v>40.808513110169493</c:v>
                </c:pt>
                <c:pt idx="2">
                  <c:v>2.3011538738505743</c:v>
                </c:pt>
                <c:pt idx="3">
                  <c:v>1.2672729540295566</c:v>
                </c:pt>
                <c:pt idx="4">
                  <c:v>1.3645504529934207</c:v>
                </c:pt>
                <c:pt idx="5">
                  <c:v>5.9561259022556392</c:v>
                </c:pt>
              </c:numCache>
            </c:numRef>
          </c:yVal>
          <c:smooth val="0"/>
          <c:extLst>
            <c:ext xmlns:c16="http://schemas.microsoft.com/office/drawing/2014/chart" uri="{C3380CC4-5D6E-409C-BE32-E72D297353CC}">
              <c16:uniqueId val="{00000002-F8B0-4DC3-91AE-04FA9A4D3C05}"/>
            </c:ext>
          </c:extLst>
        </c:ser>
        <c:ser>
          <c:idx val="3"/>
          <c:order val="3"/>
          <c:tx>
            <c:strRef>
              <c:f>Mg!$G$44</c:f>
              <c:strCache>
                <c:ptCount val="1"/>
                <c:pt idx="0">
                  <c:v>N</c:v>
                </c:pt>
              </c:strCache>
            </c:strRef>
          </c:tx>
          <c:spPr>
            <a:ln w="28575">
              <a:noFill/>
            </a:ln>
          </c:spPr>
          <c:xVal>
            <c:numRef>
              <c:f>Mg!$F$44:$F$48</c:f>
              <c:numCache>
                <c:formatCode>General</c:formatCode>
                <c:ptCount val="5"/>
                <c:pt idx="0">
                  <c:v>2</c:v>
                </c:pt>
                <c:pt idx="1">
                  <c:v>2</c:v>
                </c:pt>
                <c:pt idx="2">
                  <c:v>2</c:v>
                </c:pt>
                <c:pt idx="3">
                  <c:v>2</c:v>
                </c:pt>
                <c:pt idx="4">
                  <c:v>2</c:v>
                </c:pt>
              </c:numCache>
            </c:numRef>
          </c:xVal>
          <c:yVal>
            <c:numRef>
              <c:f>Mg!$I$44:$I$48</c:f>
              <c:numCache>
                <c:formatCode>General</c:formatCode>
                <c:ptCount val="5"/>
                <c:pt idx="0">
                  <c:v>-0.10238360380252101</c:v>
                </c:pt>
                <c:pt idx="1">
                  <c:v>1.0340849166076957</c:v>
                </c:pt>
                <c:pt idx="2">
                  <c:v>2.4922706340805783</c:v>
                </c:pt>
                <c:pt idx="3">
                  <c:v>19.673482793852457</c:v>
                </c:pt>
                <c:pt idx="4">
                  <c:v>13.206759055371901</c:v>
                </c:pt>
              </c:numCache>
            </c:numRef>
          </c:yVal>
          <c:smooth val="0"/>
          <c:extLst>
            <c:ext xmlns:c16="http://schemas.microsoft.com/office/drawing/2014/chart" uri="{C3380CC4-5D6E-409C-BE32-E72D297353CC}">
              <c16:uniqueId val="{00000003-F8B0-4DC3-91AE-04FA9A4D3C05}"/>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Mg/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Ca Uptake</a:t>
            </a:r>
          </a:p>
        </c:rich>
      </c:tx>
      <c:overlay val="0"/>
    </c:title>
    <c:autoTitleDeleted val="0"/>
    <c:plotArea>
      <c:layout/>
      <c:lineChart>
        <c:grouping val="standard"/>
        <c:varyColors val="0"/>
        <c:ser>
          <c:idx val="0"/>
          <c:order val="0"/>
          <c:tx>
            <c:strRef>
              <c:f>'[1]comparitive-depletion'!$G$5</c:f>
              <c:strCache>
                <c:ptCount val="1"/>
                <c:pt idx="0">
                  <c:v>Ca 317.933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'[1]comparitive-depletion'!$G$28:$G$30</c:f>
              <c:numCache>
                <c:formatCode>General</c:formatCode>
                <c:ptCount val="3"/>
                <c:pt idx="0">
                  <c:v>-1.2677982428333334</c:v>
                </c:pt>
                <c:pt idx="1">
                  <c:v>0.2466668149999999</c:v>
                </c:pt>
                <c:pt idx="2">
                  <c:v>-0.74138747166666674</c:v>
                </c:pt>
              </c:numCache>
            </c:numRef>
          </c:val>
          <c:smooth val="0"/>
          <c:extLst>
            <c:ext xmlns:c16="http://schemas.microsoft.com/office/drawing/2014/chart" uri="{C3380CC4-5D6E-409C-BE32-E72D297353CC}">
              <c16:uniqueId val="{00000000-B839-4F92-9C1C-22F1240BDA1E}"/>
            </c:ext>
          </c:extLst>
        </c:ser>
        <c:ser>
          <c:idx val="1"/>
          <c:order val="1"/>
          <c:tx>
            <c:strRef>
              <c:f>'[1]comparitive-depletion'!$H$5</c:f>
              <c:strCache>
                <c:ptCount val="1"/>
                <c:pt idx="0">
                  <c:v>Ca 317.933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'[1]comparitive-depletion'!$H$28:$H$30</c:f>
              <c:numCache>
                <c:formatCode>General</c:formatCode>
                <c:ptCount val="3"/>
                <c:pt idx="0">
                  <c:v>-1.9789197585</c:v>
                </c:pt>
                <c:pt idx="1">
                  <c:v>1.2489737630000002</c:v>
                </c:pt>
                <c:pt idx="2">
                  <c:v>1.5009669933333332</c:v>
                </c:pt>
              </c:numCache>
            </c:numRef>
          </c:val>
          <c:smooth val="0"/>
          <c:extLst>
            <c:ext xmlns:c16="http://schemas.microsoft.com/office/drawing/2014/chart" uri="{C3380CC4-5D6E-409C-BE32-E72D297353CC}">
              <c16:uniqueId val="{00000001-B839-4F92-9C1C-22F1240BDA1E}"/>
            </c:ext>
          </c:extLst>
        </c:ser>
        <c:dLbls>
          <c:showLegendKey val="0"/>
          <c:showVal val="0"/>
          <c:showCatName val="0"/>
          <c:showSerName val="0"/>
          <c:showPercent val="0"/>
          <c:showBubbleSize val="0"/>
        </c:dLbls>
        <c:marker val="1"/>
        <c:smooth val="0"/>
        <c:axId val="148507264"/>
        <c:axId val="148509056"/>
      </c:lineChart>
      <c:catAx>
        <c:axId val="148507264"/>
        <c:scaling>
          <c:orientation val="minMax"/>
        </c:scaling>
        <c:delete val="0"/>
        <c:axPos val="b"/>
        <c:numFmt formatCode="General" sourceLinked="0"/>
        <c:majorTickMark val="out"/>
        <c:minorTickMark val="none"/>
        <c:tickLblPos val="nextTo"/>
        <c:crossAx val="148509056"/>
        <c:crosses val="autoZero"/>
        <c:auto val="1"/>
        <c:lblAlgn val="ctr"/>
        <c:lblOffset val="100"/>
        <c:noMultiLvlLbl val="0"/>
      </c:catAx>
      <c:valAx>
        <c:axId val="148509056"/>
        <c:scaling>
          <c:orientation val="minMax"/>
        </c:scaling>
        <c:delete val="0"/>
        <c:axPos val="l"/>
        <c:majorGridlines/>
        <c:numFmt formatCode="General" sourceLinked="1"/>
        <c:majorTickMark val="out"/>
        <c:minorTickMark val="none"/>
        <c:tickLblPos val="nextTo"/>
        <c:crossAx val="14850726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Ca Uptake</a:t>
            </a:r>
          </a:p>
        </c:rich>
      </c:tx>
      <c:overlay val="0"/>
    </c:title>
    <c:autoTitleDeleted val="0"/>
    <c:plotArea>
      <c:layout/>
      <c:lineChart>
        <c:grouping val="standard"/>
        <c:varyColors val="0"/>
        <c:ser>
          <c:idx val="0"/>
          <c:order val="0"/>
          <c:tx>
            <c:strRef>
              <c:f>'[1]comparitive-depletion'!$G$5</c:f>
              <c:strCache>
                <c:ptCount val="1"/>
                <c:pt idx="0">
                  <c:v>Ca 317.933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'[1]comparitive-depletion'!$G$32:$G$34</c:f>
              <c:numCache>
                <c:formatCode>General</c:formatCode>
                <c:ptCount val="3"/>
                <c:pt idx="0">
                  <c:v>-1.1340328786833331</c:v>
                </c:pt>
                <c:pt idx="1">
                  <c:v>0.49473532133333364</c:v>
                </c:pt>
                <c:pt idx="2">
                  <c:v>0.21236795333333389</c:v>
                </c:pt>
              </c:numCache>
            </c:numRef>
          </c:val>
          <c:smooth val="0"/>
          <c:extLst>
            <c:ext xmlns:c16="http://schemas.microsoft.com/office/drawing/2014/chart" uri="{C3380CC4-5D6E-409C-BE32-E72D297353CC}">
              <c16:uniqueId val="{00000000-6220-4049-92F7-DC111419522B}"/>
            </c:ext>
          </c:extLst>
        </c:ser>
        <c:ser>
          <c:idx val="1"/>
          <c:order val="1"/>
          <c:tx>
            <c:strRef>
              <c:f>'[1]comparitive-depletion'!$H$5</c:f>
              <c:strCache>
                <c:ptCount val="1"/>
                <c:pt idx="0">
                  <c:v>Ca 317.933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'[1]comparitive-depletion'!$H$32:$H$34</c:f>
              <c:numCache>
                <c:formatCode>General</c:formatCode>
                <c:ptCount val="3"/>
                <c:pt idx="0">
                  <c:v>-2.3351286990166664</c:v>
                </c:pt>
                <c:pt idx="1">
                  <c:v>0.43439275983333364</c:v>
                </c:pt>
                <c:pt idx="2">
                  <c:v>1.6647839999999785E-2</c:v>
                </c:pt>
              </c:numCache>
            </c:numRef>
          </c:val>
          <c:smooth val="0"/>
          <c:extLst>
            <c:ext xmlns:c16="http://schemas.microsoft.com/office/drawing/2014/chart" uri="{C3380CC4-5D6E-409C-BE32-E72D297353CC}">
              <c16:uniqueId val="{00000001-6220-4049-92F7-DC111419522B}"/>
            </c:ext>
          </c:extLst>
        </c:ser>
        <c:dLbls>
          <c:showLegendKey val="0"/>
          <c:showVal val="0"/>
          <c:showCatName val="0"/>
          <c:showSerName val="0"/>
          <c:showPercent val="0"/>
          <c:showBubbleSize val="0"/>
        </c:dLbls>
        <c:marker val="1"/>
        <c:smooth val="0"/>
        <c:axId val="148555264"/>
        <c:axId val="148556800"/>
      </c:lineChart>
      <c:catAx>
        <c:axId val="148555264"/>
        <c:scaling>
          <c:orientation val="minMax"/>
        </c:scaling>
        <c:delete val="0"/>
        <c:axPos val="b"/>
        <c:numFmt formatCode="General" sourceLinked="0"/>
        <c:majorTickMark val="out"/>
        <c:minorTickMark val="none"/>
        <c:tickLblPos val="nextTo"/>
        <c:crossAx val="148556800"/>
        <c:crosses val="autoZero"/>
        <c:auto val="1"/>
        <c:lblAlgn val="ctr"/>
        <c:lblOffset val="100"/>
        <c:noMultiLvlLbl val="0"/>
      </c:catAx>
      <c:valAx>
        <c:axId val="148556800"/>
        <c:scaling>
          <c:orientation val="minMax"/>
        </c:scaling>
        <c:delete val="0"/>
        <c:axPos val="l"/>
        <c:majorGridlines/>
        <c:numFmt formatCode="General" sourceLinked="1"/>
        <c:majorTickMark val="out"/>
        <c:minorTickMark val="none"/>
        <c:tickLblPos val="nextTo"/>
        <c:crossAx val="14855526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K Uptake</a:t>
            </a:r>
          </a:p>
        </c:rich>
      </c:tx>
      <c:overlay val="0"/>
    </c:title>
    <c:autoTitleDeleted val="0"/>
    <c:plotArea>
      <c:layout/>
      <c:lineChart>
        <c:grouping val="standard"/>
        <c:varyColors val="0"/>
        <c:ser>
          <c:idx val="0"/>
          <c:order val="0"/>
          <c:tx>
            <c:strRef>
              <c:f>'[1]comparitive-depletion'!$J$5</c:f>
              <c:strCache>
                <c:ptCount val="1"/>
                <c:pt idx="0">
                  <c:v>K 766.490 YB</c:v>
                </c:pt>
              </c:strCache>
            </c:strRef>
          </c:tx>
          <c:errBars>
            <c:errDir val="y"/>
            <c:errBarType val="both"/>
            <c:errValType val="stdErr"/>
            <c:noEndCap val="0"/>
          </c:errBars>
          <c:cat>
            <c:strRef>
              <c:f>'[1]comparitive-depletion'!$B$28:$B$30</c:f>
              <c:strCache>
                <c:ptCount val="3"/>
                <c:pt idx="0">
                  <c:v>1X</c:v>
                </c:pt>
                <c:pt idx="1">
                  <c:v>5X</c:v>
                </c:pt>
                <c:pt idx="2">
                  <c:v>10X</c:v>
                </c:pt>
              </c:strCache>
            </c:strRef>
          </c:cat>
          <c:val>
            <c:numRef>
              <c:f>'[1]comparitive-depletion'!$J$24:$J$26</c:f>
              <c:numCache>
                <c:formatCode>General</c:formatCode>
                <c:ptCount val="3"/>
                <c:pt idx="0">
                  <c:v>-2.212097653866667</c:v>
                </c:pt>
                <c:pt idx="1">
                  <c:v>-0.85698338516666672</c:v>
                </c:pt>
                <c:pt idx="2">
                  <c:v>-0.42549269999999711</c:v>
                </c:pt>
              </c:numCache>
            </c:numRef>
          </c:val>
          <c:smooth val="0"/>
          <c:extLst>
            <c:ext xmlns:c16="http://schemas.microsoft.com/office/drawing/2014/chart" uri="{C3380CC4-5D6E-409C-BE32-E72D297353CC}">
              <c16:uniqueId val="{00000000-5C1B-4DC6-8877-73F4F5C031DF}"/>
            </c:ext>
          </c:extLst>
        </c:ser>
        <c:ser>
          <c:idx val="1"/>
          <c:order val="1"/>
          <c:tx>
            <c:strRef>
              <c:f>'[1]comparitive-depletion'!$K$5</c:f>
              <c:strCache>
                <c:ptCount val="1"/>
                <c:pt idx="0">
                  <c:v>K 766.490 RM</c:v>
                </c:pt>
              </c:strCache>
            </c:strRef>
          </c:tx>
          <c:errBars>
            <c:errDir val="y"/>
            <c:errBarType val="both"/>
            <c:errValType val="stdErr"/>
            <c:noEndCap val="0"/>
          </c:errBars>
          <c:cat>
            <c:strRef>
              <c:f>'[1]comparitive-depletion'!$B$28:$B$30</c:f>
              <c:strCache>
                <c:ptCount val="3"/>
                <c:pt idx="0">
                  <c:v>1X</c:v>
                </c:pt>
                <c:pt idx="1">
                  <c:v>5X</c:v>
                </c:pt>
                <c:pt idx="2">
                  <c:v>10X</c:v>
                </c:pt>
              </c:strCache>
            </c:strRef>
          </c:cat>
          <c:val>
            <c:numRef>
              <c:f>'[1]comparitive-depletion'!$K$24:$K$26</c:f>
              <c:numCache>
                <c:formatCode>General</c:formatCode>
                <c:ptCount val="3"/>
                <c:pt idx="0">
                  <c:v>-2.5534916692</c:v>
                </c:pt>
                <c:pt idx="1">
                  <c:v>-1.0725210634999993</c:v>
                </c:pt>
                <c:pt idx="2">
                  <c:v>-0.95489544333333143</c:v>
                </c:pt>
              </c:numCache>
            </c:numRef>
          </c:val>
          <c:smooth val="0"/>
          <c:extLst>
            <c:ext xmlns:c16="http://schemas.microsoft.com/office/drawing/2014/chart" uri="{C3380CC4-5D6E-409C-BE32-E72D297353CC}">
              <c16:uniqueId val="{00000001-5C1B-4DC6-8877-73F4F5C031DF}"/>
            </c:ext>
          </c:extLst>
        </c:ser>
        <c:dLbls>
          <c:showLegendKey val="0"/>
          <c:showVal val="0"/>
          <c:showCatName val="0"/>
          <c:showSerName val="0"/>
          <c:showPercent val="0"/>
          <c:showBubbleSize val="0"/>
        </c:dLbls>
        <c:marker val="1"/>
        <c:smooth val="0"/>
        <c:axId val="148591360"/>
        <c:axId val="148592896"/>
      </c:lineChart>
      <c:catAx>
        <c:axId val="148591360"/>
        <c:scaling>
          <c:orientation val="minMax"/>
        </c:scaling>
        <c:delete val="0"/>
        <c:axPos val="b"/>
        <c:numFmt formatCode="General" sourceLinked="0"/>
        <c:majorTickMark val="out"/>
        <c:minorTickMark val="none"/>
        <c:tickLblPos val="nextTo"/>
        <c:crossAx val="148592896"/>
        <c:crosses val="autoZero"/>
        <c:auto val="1"/>
        <c:lblAlgn val="ctr"/>
        <c:lblOffset val="100"/>
        <c:noMultiLvlLbl val="0"/>
      </c:catAx>
      <c:valAx>
        <c:axId val="148592896"/>
        <c:scaling>
          <c:orientation val="minMax"/>
        </c:scaling>
        <c:delete val="0"/>
        <c:axPos val="l"/>
        <c:majorGridlines/>
        <c:numFmt formatCode="General" sourceLinked="1"/>
        <c:majorTickMark val="out"/>
        <c:minorTickMark val="none"/>
        <c:tickLblPos val="nextTo"/>
        <c:crossAx val="14859136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a:t>
            </a:r>
            <a:r>
              <a:rPr lang="en-US" baseline="0"/>
              <a:t> K Uptake</a:t>
            </a:r>
          </a:p>
        </c:rich>
      </c:tx>
      <c:overlay val="0"/>
    </c:title>
    <c:autoTitleDeleted val="0"/>
    <c:plotArea>
      <c:layout/>
      <c:lineChart>
        <c:grouping val="standard"/>
        <c:varyColors val="0"/>
        <c:ser>
          <c:idx val="0"/>
          <c:order val="0"/>
          <c:tx>
            <c:strRef>
              <c:f>'[1]comparitive-depletion'!$J$5</c:f>
              <c:strCache>
                <c:ptCount val="1"/>
                <c:pt idx="0">
                  <c:v>K 766.490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'[1]comparitive-depletion'!$J$28:$J$30</c:f>
              <c:numCache>
                <c:formatCode>General</c:formatCode>
                <c:ptCount val="3"/>
                <c:pt idx="0">
                  <c:v>-1.2722623882166666</c:v>
                </c:pt>
                <c:pt idx="1">
                  <c:v>-1.2876422661666667</c:v>
                </c:pt>
                <c:pt idx="2">
                  <c:v>0.36022792500000023</c:v>
                </c:pt>
              </c:numCache>
            </c:numRef>
          </c:val>
          <c:smooth val="0"/>
          <c:extLst>
            <c:ext xmlns:c16="http://schemas.microsoft.com/office/drawing/2014/chart" uri="{C3380CC4-5D6E-409C-BE32-E72D297353CC}">
              <c16:uniqueId val="{00000000-28DE-448D-A519-A56449A2086F}"/>
            </c:ext>
          </c:extLst>
        </c:ser>
        <c:ser>
          <c:idx val="1"/>
          <c:order val="1"/>
          <c:tx>
            <c:strRef>
              <c:f>'[1]comparitive-depletion'!$K$5</c:f>
              <c:strCache>
                <c:ptCount val="1"/>
                <c:pt idx="0">
                  <c:v>K 766.490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'[1]comparitive-depletion'!$K$28:$K$30</c:f>
              <c:numCache>
                <c:formatCode>General</c:formatCode>
                <c:ptCount val="3"/>
                <c:pt idx="0">
                  <c:v>-7.297960071216667</c:v>
                </c:pt>
                <c:pt idx="1">
                  <c:v>-5.8987964868333336</c:v>
                </c:pt>
                <c:pt idx="2">
                  <c:v>-4.1662493650000014</c:v>
                </c:pt>
              </c:numCache>
            </c:numRef>
          </c:val>
          <c:smooth val="0"/>
          <c:extLst>
            <c:ext xmlns:c16="http://schemas.microsoft.com/office/drawing/2014/chart" uri="{C3380CC4-5D6E-409C-BE32-E72D297353CC}">
              <c16:uniqueId val="{00000001-28DE-448D-A519-A56449A2086F}"/>
            </c:ext>
          </c:extLst>
        </c:ser>
        <c:dLbls>
          <c:showLegendKey val="0"/>
          <c:showVal val="0"/>
          <c:showCatName val="0"/>
          <c:showSerName val="0"/>
          <c:showPercent val="0"/>
          <c:showBubbleSize val="0"/>
        </c:dLbls>
        <c:marker val="1"/>
        <c:smooth val="0"/>
        <c:axId val="148631552"/>
        <c:axId val="148633088"/>
      </c:lineChart>
      <c:catAx>
        <c:axId val="148631552"/>
        <c:scaling>
          <c:orientation val="minMax"/>
        </c:scaling>
        <c:delete val="0"/>
        <c:axPos val="b"/>
        <c:numFmt formatCode="General" sourceLinked="0"/>
        <c:majorTickMark val="out"/>
        <c:minorTickMark val="none"/>
        <c:tickLblPos val="nextTo"/>
        <c:crossAx val="148633088"/>
        <c:crosses val="autoZero"/>
        <c:auto val="1"/>
        <c:lblAlgn val="ctr"/>
        <c:lblOffset val="100"/>
        <c:noMultiLvlLbl val="0"/>
      </c:catAx>
      <c:valAx>
        <c:axId val="148633088"/>
        <c:scaling>
          <c:orientation val="minMax"/>
        </c:scaling>
        <c:delete val="0"/>
        <c:axPos val="l"/>
        <c:majorGridlines/>
        <c:numFmt formatCode="General" sourceLinked="1"/>
        <c:majorTickMark val="out"/>
        <c:minorTickMark val="none"/>
        <c:tickLblPos val="nextTo"/>
        <c:crossAx val="14863155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K Uptake</a:t>
            </a:r>
          </a:p>
        </c:rich>
      </c:tx>
      <c:overlay val="0"/>
    </c:title>
    <c:autoTitleDeleted val="0"/>
    <c:plotArea>
      <c:layout/>
      <c:lineChart>
        <c:grouping val="standard"/>
        <c:varyColors val="0"/>
        <c:ser>
          <c:idx val="0"/>
          <c:order val="0"/>
          <c:tx>
            <c:strRef>
              <c:f>'[1]comparitive-depletion'!$J$5</c:f>
              <c:strCache>
                <c:ptCount val="1"/>
                <c:pt idx="0">
                  <c:v>K 766.490 YB</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'[1]comparitive-depletion'!$J$32:$J$34</c:f>
              <c:numCache>
                <c:formatCode>General</c:formatCode>
                <c:ptCount val="3"/>
                <c:pt idx="0">
                  <c:v>-2.0225566413833334</c:v>
                </c:pt>
                <c:pt idx="1">
                  <c:v>-0.2446107633333329</c:v>
                </c:pt>
                <c:pt idx="2">
                  <c:v>0.443559493333332</c:v>
                </c:pt>
              </c:numCache>
            </c:numRef>
          </c:val>
          <c:smooth val="0"/>
          <c:extLst>
            <c:ext xmlns:c16="http://schemas.microsoft.com/office/drawing/2014/chart" uri="{C3380CC4-5D6E-409C-BE32-E72D297353CC}">
              <c16:uniqueId val="{00000000-89A0-4AD1-AC32-90584BB01A9B}"/>
            </c:ext>
          </c:extLst>
        </c:ser>
        <c:ser>
          <c:idx val="1"/>
          <c:order val="1"/>
          <c:tx>
            <c:strRef>
              <c:f>'[1]comparitive-depletion'!$K$5</c:f>
              <c:strCache>
                <c:ptCount val="1"/>
                <c:pt idx="0">
                  <c:v>K 766.490 RM</c:v>
                </c:pt>
              </c:strCache>
            </c:strRef>
          </c:tx>
          <c:errBars>
            <c:errDir val="y"/>
            <c:errBarType val="both"/>
            <c:errValType val="stdErr"/>
            <c:noEndCap val="0"/>
          </c:errBars>
          <c:cat>
            <c:strRef>
              <c:f>'[1]comparitive-depletion'!$B$24:$B$26</c:f>
              <c:strCache>
                <c:ptCount val="3"/>
                <c:pt idx="0">
                  <c:v>1X</c:v>
                </c:pt>
                <c:pt idx="1">
                  <c:v>5X</c:v>
                </c:pt>
                <c:pt idx="2">
                  <c:v>10X</c:v>
                </c:pt>
              </c:strCache>
            </c:strRef>
          </c:cat>
          <c:val>
            <c:numRef>
              <c:f>'[1]comparitive-depletion'!$K$32:$K$34</c:f>
              <c:numCache>
                <c:formatCode>General</c:formatCode>
                <c:ptCount val="3"/>
                <c:pt idx="0">
                  <c:v>-2.50571382505</c:v>
                </c:pt>
                <c:pt idx="1">
                  <c:v>-0.51326380566666663</c:v>
                </c:pt>
                <c:pt idx="2">
                  <c:v>5.7310113333333135E-2</c:v>
                </c:pt>
              </c:numCache>
            </c:numRef>
          </c:val>
          <c:smooth val="0"/>
          <c:extLst>
            <c:ext xmlns:c16="http://schemas.microsoft.com/office/drawing/2014/chart" uri="{C3380CC4-5D6E-409C-BE32-E72D297353CC}">
              <c16:uniqueId val="{00000001-89A0-4AD1-AC32-90584BB01A9B}"/>
            </c:ext>
          </c:extLst>
        </c:ser>
        <c:dLbls>
          <c:showLegendKey val="0"/>
          <c:showVal val="0"/>
          <c:showCatName val="0"/>
          <c:showSerName val="0"/>
          <c:showPercent val="0"/>
          <c:showBubbleSize val="0"/>
        </c:dLbls>
        <c:marker val="1"/>
        <c:smooth val="0"/>
        <c:axId val="148654720"/>
        <c:axId val="148681088"/>
      </c:lineChart>
      <c:catAx>
        <c:axId val="148654720"/>
        <c:scaling>
          <c:orientation val="minMax"/>
        </c:scaling>
        <c:delete val="0"/>
        <c:axPos val="b"/>
        <c:numFmt formatCode="General" sourceLinked="0"/>
        <c:majorTickMark val="out"/>
        <c:minorTickMark val="none"/>
        <c:tickLblPos val="nextTo"/>
        <c:crossAx val="148681088"/>
        <c:crosses val="autoZero"/>
        <c:auto val="1"/>
        <c:lblAlgn val="ctr"/>
        <c:lblOffset val="100"/>
        <c:noMultiLvlLbl val="0"/>
      </c:catAx>
      <c:valAx>
        <c:axId val="148681088"/>
        <c:scaling>
          <c:orientation val="minMax"/>
        </c:scaling>
        <c:delete val="0"/>
        <c:axPos val="l"/>
        <c:majorGridlines/>
        <c:numFmt formatCode="General" sourceLinked="1"/>
        <c:majorTickMark val="out"/>
        <c:minorTickMark val="none"/>
        <c:tickLblPos val="nextTo"/>
        <c:crossAx val="14865472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Mg Uptake</a:t>
            </a:r>
          </a:p>
        </c:rich>
      </c:tx>
      <c:overlay val="0"/>
    </c:title>
    <c:autoTitleDeleted val="0"/>
    <c:plotArea>
      <c:layout/>
      <c:lineChart>
        <c:grouping val="standard"/>
        <c:varyColors val="0"/>
        <c:ser>
          <c:idx val="0"/>
          <c:order val="0"/>
          <c:tx>
            <c:strRef>
              <c:f>'[1]comparitive-depletion'!$M$5</c:f>
              <c:strCache>
                <c:ptCount val="1"/>
                <c:pt idx="0">
                  <c:v>Mg 285.213 YB</c:v>
                </c:pt>
              </c:strCache>
            </c:strRef>
          </c:tx>
          <c:cat>
            <c:strRef>
              <c:f>'[1]comparitive-depletion'!$B$20:$B$22</c:f>
              <c:strCache>
                <c:ptCount val="3"/>
                <c:pt idx="0">
                  <c:v>1X</c:v>
                </c:pt>
                <c:pt idx="1">
                  <c:v>5X</c:v>
                </c:pt>
                <c:pt idx="2">
                  <c:v>10X</c:v>
                </c:pt>
              </c:strCache>
            </c:strRef>
          </c:cat>
          <c:val>
            <c:numRef>
              <c:f>'[1]comparitive-depletion'!$M$24:$M$26</c:f>
              <c:numCache>
                <c:formatCode>General</c:formatCode>
                <c:ptCount val="3"/>
                <c:pt idx="0">
                  <c:v>-3.3589186024500002</c:v>
                </c:pt>
                <c:pt idx="1">
                  <c:v>-2.667900667500001</c:v>
                </c:pt>
                <c:pt idx="2">
                  <c:v>-3.0211568416666652</c:v>
                </c:pt>
              </c:numCache>
            </c:numRef>
          </c:val>
          <c:smooth val="0"/>
          <c:extLst>
            <c:ext xmlns:c16="http://schemas.microsoft.com/office/drawing/2014/chart" uri="{C3380CC4-5D6E-409C-BE32-E72D297353CC}">
              <c16:uniqueId val="{00000000-B1C0-4340-8D4F-2080462738BF}"/>
            </c:ext>
          </c:extLst>
        </c:ser>
        <c:ser>
          <c:idx val="1"/>
          <c:order val="1"/>
          <c:tx>
            <c:strRef>
              <c:f>'[1]comparitive-depletion'!$N$5</c:f>
              <c:strCache>
                <c:ptCount val="1"/>
                <c:pt idx="0">
                  <c:v>Mg 285.213 RM</c:v>
                </c:pt>
              </c:strCache>
            </c:strRef>
          </c:tx>
          <c:cat>
            <c:strRef>
              <c:f>'[1]comparitive-depletion'!$B$20:$B$22</c:f>
              <c:strCache>
                <c:ptCount val="3"/>
                <c:pt idx="0">
                  <c:v>1X</c:v>
                </c:pt>
                <c:pt idx="1">
                  <c:v>5X</c:v>
                </c:pt>
                <c:pt idx="2">
                  <c:v>10X</c:v>
                </c:pt>
              </c:strCache>
            </c:strRef>
          </c:cat>
          <c:val>
            <c:numRef>
              <c:f>'[1]comparitive-depletion'!$N$24:$N$26</c:f>
              <c:numCache>
                <c:formatCode>General</c:formatCode>
                <c:ptCount val="3"/>
                <c:pt idx="0">
                  <c:v>-4.5954146771166657</c:v>
                </c:pt>
                <c:pt idx="1">
                  <c:v>-2.5711759841666662</c:v>
                </c:pt>
                <c:pt idx="2">
                  <c:v>-3.4165676583333329</c:v>
                </c:pt>
              </c:numCache>
            </c:numRef>
          </c:val>
          <c:smooth val="0"/>
          <c:extLst>
            <c:ext xmlns:c16="http://schemas.microsoft.com/office/drawing/2014/chart" uri="{C3380CC4-5D6E-409C-BE32-E72D297353CC}">
              <c16:uniqueId val="{00000001-B1C0-4340-8D4F-2080462738BF}"/>
            </c:ext>
          </c:extLst>
        </c:ser>
        <c:dLbls>
          <c:showLegendKey val="0"/>
          <c:showVal val="0"/>
          <c:showCatName val="0"/>
          <c:showSerName val="0"/>
          <c:showPercent val="0"/>
          <c:showBubbleSize val="0"/>
        </c:dLbls>
        <c:marker val="1"/>
        <c:smooth val="0"/>
        <c:axId val="148718336"/>
        <c:axId val="148719872"/>
      </c:lineChart>
      <c:catAx>
        <c:axId val="148718336"/>
        <c:scaling>
          <c:orientation val="minMax"/>
        </c:scaling>
        <c:delete val="0"/>
        <c:axPos val="b"/>
        <c:numFmt formatCode="General" sourceLinked="0"/>
        <c:majorTickMark val="out"/>
        <c:minorTickMark val="none"/>
        <c:tickLblPos val="nextTo"/>
        <c:crossAx val="148719872"/>
        <c:crosses val="autoZero"/>
        <c:auto val="1"/>
        <c:lblAlgn val="ctr"/>
        <c:lblOffset val="100"/>
        <c:noMultiLvlLbl val="0"/>
      </c:catAx>
      <c:valAx>
        <c:axId val="148719872"/>
        <c:scaling>
          <c:orientation val="minMax"/>
        </c:scaling>
        <c:delete val="0"/>
        <c:axPos val="l"/>
        <c:majorGridlines/>
        <c:numFmt formatCode="General" sourceLinked="1"/>
        <c:majorTickMark val="out"/>
        <c:minorTickMark val="none"/>
        <c:tickLblPos val="nextTo"/>
        <c:crossAx val="14871833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Mg Uptake</a:t>
            </a:r>
          </a:p>
        </c:rich>
      </c:tx>
      <c:overlay val="0"/>
    </c:title>
    <c:autoTitleDeleted val="0"/>
    <c:plotArea>
      <c:layout/>
      <c:lineChart>
        <c:grouping val="standard"/>
        <c:varyColors val="0"/>
        <c:ser>
          <c:idx val="0"/>
          <c:order val="0"/>
          <c:tx>
            <c:strRef>
              <c:f>'[1]comparitive-depletion'!$M$5</c:f>
              <c:strCache>
                <c:ptCount val="1"/>
                <c:pt idx="0">
                  <c:v>Mg 285.213 YB</c:v>
                </c:pt>
              </c:strCache>
            </c:strRef>
          </c:tx>
          <c:cat>
            <c:strRef>
              <c:f>'[1]comparitive-depletion'!$B$20:$B$22</c:f>
              <c:strCache>
                <c:ptCount val="3"/>
                <c:pt idx="0">
                  <c:v>1X</c:v>
                </c:pt>
                <c:pt idx="1">
                  <c:v>5X</c:v>
                </c:pt>
                <c:pt idx="2">
                  <c:v>10X</c:v>
                </c:pt>
              </c:strCache>
            </c:strRef>
          </c:cat>
          <c:val>
            <c:numRef>
              <c:f>'[1]comparitive-depletion'!$M$28:$M$30</c:f>
              <c:numCache>
                <c:formatCode>General</c:formatCode>
                <c:ptCount val="3"/>
                <c:pt idx="0">
                  <c:v>-2.2021503972500001</c:v>
                </c:pt>
                <c:pt idx="1">
                  <c:v>-1.2987088916666678</c:v>
                </c:pt>
                <c:pt idx="2">
                  <c:v>-1.2016721566666699</c:v>
                </c:pt>
              </c:numCache>
            </c:numRef>
          </c:val>
          <c:smooth val="0"/>
          <c:extLst>
            <c:ext xmlns:c16="http://schemas.microsoft.com/office/drawing/2014/chart" uri="{C3380CC4-5D6E-409C-BE32-E72D297353CC}">
              <c16:uniqueId val="{00000000-B641-4C86-9902-24DBDAA041F2}"/>
            </c:ext>
          </c:extLst>
        </c:ser>
        <c:ser>
          <c:idx val="1"/>
          <c:order val="1"/>
          <c:tx>
            <c:strRef>
              <c:f>'[1]comparitive-depletion'!$N$5</c:f>
              <c:strCache>
                <c:ptCount val="1"/>
                <c:pt idx="0">
                  <c:v>Mg 285.213 RM</c:v>
                </c:pt>
              </c:strCache>
            </c:strRef>
          </c:tx>
          <c:cat>
            <c:strRef>
              <c:f>'[1]comparitive-depletion'!$B$20:$B$22</c:f>
              <c:strCache>
                <c:ptCount val="3"/>
                <c:pt idx="0">
                  <c:v>1X</c:v>
                </c:pt>
                <c:pt idx="1">
                  <c:v>5X</c:v>
                </c:pt>
                <c:pt idx="2">
                  <c:v>10X</c:v>
                </c:pt>
              </c:strCache>
            </c:strRef>
          </c:cat>
          <c:val>
            <c:numRef>
              <c:f>'[1]comparitive-depletion'!$N$28:$N$30</c:f>
              <c:numCache>
                <c:formatCode>General</c:formatCode>
                <c:ptCount val="3"/>
                <c:pt idx="0">
                  <c:v>-2.9639560882499993</c:v>
                </c:pt>
                <c:pt idx="1">
                  <c:v>0.79209067633333274</c:v>
                </c:pt>
                <c:pt idx="2">
                  <c:v>0.87924597333333077</c:v>
                </c:pt>
              </c:numCache>
            </c:numRef>
          </c:val>
          <c:smooth val="0"/>
          <c:extLst>
            <c:ext xmlns:c16="http://schemas.microsoft.com/office/drawing/2014/chart" uri="{C3380CC4-5D6E-409C-BE32-E72D297353CC}">
              <c16:uniqueId val="{00000001-B641-4C86-9902-24DBDAA041F2}"/>
            </c:ext>
          </c:extLst>
        </c:ser>
        <c:dLbls>
          <c:showLegendKey val="0"/>
          <c:showVal val="0"/>
          <c:showCatName val="0"/>
          <c:showSerName val="0"/>
          <c:showPercent val="0"/>
          <c:showBubbleSize val="0"/>
        </c:dLbls>
        <c:marker val="1"/>
        <c:smooth val="0"/>
        <c:axId val="148744448"/>
        <c:axId val="148746240"/>
      </c:lineChart>
      <c:catAx>
        <c:axId val="148744448"/>
        <c:scaling>
          <c:orientation val="minMax"/>
        </c:scaling>
        <c:delete val="0"/>
        <c:axPos val="b"/>
        <c:numFmt formatCode="General" sourceLinked="0"/>
        <c:majorTickMark val="out"/>
        <c:minorTickMark val="none"/>
        <c:tickLblPos val="nextTo"/>
        <c:crossAx val="148746240"/>
        <c:crosses val="autoZero"/>
        <c:auto val="1"/>
        <c:lblAlgn val="ctr"/>
        <c:lblOffset val="100"/>
        <c:noMultiLvlLbl val="0"/>
      </c:catAx>
      <c:valAx>
        <c:axId val="148746240"/>
        <c:scaling>
          <c:orientation val="minMax"/>
        </c:scaling>
        <c:delete val="0"/>
        <c:axPos val="l"/>
        <c:majorGridlines/>
        <c:numFmt formatCode="General" sourceLinked="1"/>
        <c:majorTickMark val="out"/>
        <c:minorTickMark val="none"/>
        <c:tickLblPos val="nextTo"/>
        <c:crossAx val="1487444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Mg Uptake</a:t>
            </a:r>
          </a:p>
        </c:rich>
      </c:tx>
      <c:overlay val="0"/>
    </c:title>
    <c:autoTitleDeleted val="0"/>
    <c:plotArea>
      <c:layout/>
      <c:lineChart>
        <c:grouping val="standard"/>
        <c:varyColors val="0"/>
        <c:ser>
          <c:idx val="0"/>
          <c:order val="0"/>
          <c:tx>
            <c:strRef>
              <c:f>'[1]comparitive-depletion'!$M$5</c:f>
              <c:strCache>
                <c:ptCount val="1"/>
                <c:pt idx="0">
                  <c:v>Mg 285.213 YB</c:v>
                </c:pt>
              </c:strCache>
            </c:strRef>
          </c:tx>
          <c:cat>
            <c:strRef>
              <c:f>'[1]comparitive-depletion'!$B$28:$B$30</c:f>
              <c:strCache>
                <c:ptCount val="3"/>
                <c:pt idx="0">
                  <c:v>1X</c:v>
                </c:pt>
                <c:pt idx="1">
                  <c:v>5X</c:v>
                </c:pt>
                <c:pt idx="2">
                  <c:v>10X</c:v>
                </c:pt>
              </c:strCache>
            </c:strRef>
          </c:cat>
          <c:val>
            <c:numRef>
              <c:f>'[1]comparitive-depletion'!$M$32:$M$34</c:f>
              <c:numCache>
                <c:formatCode>General</c:formatCode>
                <c:ptCount val="3"/>
                <c:pt idx="0">
                  <c:v>-2.6457575912833335</c:v>
                </c:pt>
                <c:pt idx="1">
                  <c:v>-1.9177632036666672</c:v>
                </c:pt>
                <c:pt idx="2">
                  <c:v>-1.5729585633333361</c:v>
                </c:pt>
              </c:numCache>
            </c:numRef>
          </c:val>
          <c:smooth val="0"/>
          <c:extLst>
            <c:ext xmlns:c16="http://schemas.microsoft.com/office/drawing/2014/chart" uri="{C3380CC4-5D6E-409C-BE32-E72D297353CC}">
              <c16:uniqueId val="{00000000-EFFD-4B4C-B180-B5FEF1AD6658}"/>
            </c:ext>
          </c:extLst>
        </c:ser>
        <c:ser>
          <c:idx val="1"/>
          <c:order val="1"/>
          <c:tx>
            <c:strRef>
              <c:f>'[1]comparitive-depletion'!$N$5</c:f>
              <c:strCache>
                <c:ptCount val="1"/>
                <c:pt idx="0">
                  <c:v>Mg 285.213 RM</c:v>
                </c:pt>
              </c:strCache>
            </c:strRef>
          </c:tx>
          <c:cat>
            <c:strRef>
              <c:f>'[1]comparitive-depletion'!$B$28:$B$30</c:f>
              <c:strCache>
                <c:ptCount val="3"/>
                <c:pt idx="0">
                  <c:v>1X</c:v>
                </c:pt>
                <c:pt idx="1">
                  <c:v>5X</c:v>
                </c:pt>
                <c:pt idx="2">
                  <c:v>10X</c:v>
                </c:pt>
              </c:strCache>
            </c:strRef>
          </c:cat>
          <c:val>
            <c:numRef>
              <c:f>'[1]comparitive-depletion'!$N$32:$N$34</c:f>
              <c:numCache>
                <c:formatCode>General</c:formatCode>
                <c:ptCount val="3"/>
                <c:pt idx="0">
                  <c:v>-4.1295830862833336</c:v>
                </c:pt>
                <c:pt idx="1">
                  <c:v>-1.144208131166667</c:v>
                </c:pt>
                <c:pt idx="2">
                  <c:v>-1.5555863333333331</c:v>
                </c:pt>
              </c:numCache>
            </c:numRef>
          </c:val>
          <c:smooth val="0"/>
          <c:extLst>
            <c:ext xmlns:c16="http://schemas.microsoft.com/office/drawing/2014/chart" uri="{C3380CC4-5D6E-409C-BE32-E72D297353CC}">
              <c16:uniqueId val="{00000001-EFFD-4B4C-B180-B5FEF1AD6658}"/>
            </c:ext>
          </c:extLst>
        </c:ser>
        <c:dLbls>
          <c:showLegendKey val="0"/>
          <c:showVal val="0"/>
          <c:showCatName val="0"/>
          <c:showSerName val="0"/>
          <c:showPercent val="0"/>
          <c:showBubbleSize val="0"/>
        </c:dLbls>
        <c:marker val="1"/>
        <c:smooth val="0"/>
        <c:axId val="148840832"/>
        <c:axId val="148842368"/>
      </c:lineChart>
      <c:catAx>
        <c:axId val="148840832"/>
        <c:scaling>
          <c:orientation val="minMax"/>
        </c:scaling>
        <c:delete val="0"/>
        <c:axPos val="b"/>
        <c:numFmt formatCode="General" sourceLinked="0"/>
        <c:majorTickMark val="out"/>
        <c:minorTickMark val="none"/>
        <c:tickLblPos val="nextTo"/>
        <c:crossAx val="148842368"/>
        <c:crosses val="autoZero"/>
        <c:auto val="1"/>
        <c:lblAlgn val="ctr"/>
        <c:lblOffset val="100"/>
        <c:noMultiLvlLbl val="0"/>
      </c:catAx>
      <c:valAx>
        <c:axId val="148842368"/>
        <c:scaling>
          <c:orientation val="minMax"/>
        </c:scaling>
        <c:delete val="0"/>
        <c:axPos val="l"/>
        <c:majorGridlines/>
        <c:numFmt formatCode="General" sourceLinked="1"/>
        <c:majorTickMark val="out"/>
        <c:minorTickMark val="none"/>
        <c:tickLblPos val="nextTo"/>
        <c:crossAx val="1488408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P Uptake</a:t>
            </a:r>
          </a:p>
        </c:rich>
      </c:tx>
      <c:overlay val="0"/>
    </c:title>
    <c:autoTitleDeleted val="0"/>
    <c:plotArea>
      <c:layout/>
      <c:lineChart>
        <c:grouping val="standard"/>
        <c:varyColors val="0"/>
        <c:ser>
          <c:idx val="0"/>
          <c:order val="0"/>
          <c:tx>
            <c:strRef>
              <c:f>'[1]comparitive-depletion'!$P$5</c:f>
              <c:strCache>
                <c:ptCount val="1"/>
                <c:pt idx="0">
                  <c:v>P 213.617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'[1]comparitive-depletion'!$P$24:$P$26</c:f>
              <c:numCache>
                <c:formatCode>General</c:formatCode>
                <c:ptCount val="3"/>
                <c:pt idx="0">
                  <c:v>-0.72114080844999995</c:v>
                </c:pt>
                <c:pt idx="1">
                  <c:v>-0.21432096503333331</c:v>
                </c:pt>
                <c:pt idx="2">
                  <c:v>-2.6737424205</c:v>
                </c:pt>
              </c:numCache>
            </c:numRef>
          </c:val>
          <c:smooth val="0"/>
          <c:extLst>
            <c:ext xmlns:c16="http://schemas.microsoft.com/office/drawing/2014/chart" uri="{C3380CC4-5D6E-409C-BE32-E72D297353CC}">
              <c16:uniqueId val="{00000000-4BAE-4396-86EB-D76AD4FCD34A}"/>
            </c:ext>
          </c:extLst>
        </c:ser>
        <c:ser>
          <c:idx val="1"/>
          <c:order val="1"/>
          <c:tx>
            <c:strRef>
              <c:f>'[1]comparitive-depletion'!$Q$5</c:f>
              <c:strCache>
                <c:ptCount val="1"/>
                <c:pt idx="0">
                  <c:v>P 213.617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'[1]comparitive-depletion'!$Q$24:$Q$26</c:f>
              <c:numCache>
                <c:formatCode>General</c:formatCode>
                <c:ptCount val="3"/>
                <c:pt idx="0">
                  <c:v>-0.16746724371666666</c:v>
                </c:pt>
                <c:pt idx="1">
                  <c:v>0.25792360679999998</c:v>
                </c:pt>
                <c:pt idx="2">
                  <c:v>0.66770076630000019</c:v>
                </c:pt>
              </c:numCache>
            </c:numRef>
          </c:val>
          <c:smooth val="0"/>
          <c:extLst>
            <c:ext xmlns:c16="http://schemas.microsoft.com/office/drawing/2014/chart" uri="{C3380CC4-5D6E-409C-BE32-E72D297353CC}">
              <c16:uniqueId val="{00000001-4BAE-4396-86EB-D76AD4FCD34A}"/>
            </c:ext>
          </c:extLst>
        </c:ser>
        <c:dLbls>
          <c:showLegendKey val="0"/>
          <c:showVal val="0"/>
          <c:showCatName val="0"/>
          <c:showSerName val="0"/>
          <c:showPercent val="0"/>
          <c:showBubbleSize val="0"/>
        </c:dLbls>
        <c:marker val="1"/>
        <c:smooth val="0"/>
        <c:axId val="148888576"/>
        <c:axId val="148767488"/>
      </c:lineChart>
      <c:catAx>
        <c:axId val="148888576"/>
        <c:scaling>
          <c:orientation val="minMax"/>
        </c:scaling>
        <c:delete val="0"/>
        <c:axPos val="b"/>
        <c:numFmt formatCode="General" sourceLinked="0"/>
        <c:majorTickMark val="out"/>
        <c:minorTickMark val="none"/>
        <c:tickLblPos val="nextTo"/>
        <c:crossAx val="148767488"/>
        <c:crosses val="autoZero"/>
        <c:auto val="1"/>
        <c:lblAlgn val="ctr"/>
        <c:lblOffset val="100"/>
        <c:noMultiLvlLbl val="0"/>
      </c:catAx>
      <c:valAx>
        <c:axId val="148767488"/>
        <c:scaling>
          <c:orientation val="minMax"/>
        </c:scaling>
        <c:delete val="0"/>
        <c:axPos val="l"/>
        <c:majorGridlines/>
        <c:numFmt formatCode="General" sourceLinked="1"/>
        <c:majorTickMark val="out"/>
        <c:minorTickMark val="none"/>
        <c:tickLblPos val="nextTo"/>
        <c:crossAx val="14888857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P Uptake</a:t>
            </a:r>
          </a:p>
        </c:rich>
      </c:tx>
      <c:overlay val="0"/>
    </c:title>
    <c:autoTitleDeleted val="0"/>
    <c:plotArea>
      <c:layout/>
      <c:lineChart>
        <c:grouping val="standard"/>
        <c:varyColors val="0"/>
        <c:ser>
          <c:idx val="0"/>
          <c:order val="0"/>
          <c:tx>
            <c:strRef>
              <c:f>'[1]comparitive-depletion'!$P$5</c:f>
              <c:strCache>
                <c:ptCount val="1"/>
                <c:pt idx="0">
                  <c:v>P 213.617 YB</c:v>
                </c:pt>
              </c:strCache>
            </c:strRef>
          </c:tx>
          <c:errBars>
            <c:errDir val="y"/>
            <c:errBarType val="both"/>
            <c:errValType val="stdErr"/>
            <c:noEndCap val="0"/>
          </c:errBars>
          <c:cat>
            <c:strRef>
              <c:f>'[1]comparitive-depletion'!$B$28:$B$30</c:f>
              <c:strCache>
                <c:ptCount val="3"/>
                <c:pt idx="0">
                  <c:v>1X</c:v>
                </c:pt>
                <c:pt idx="1">
                  <c:v>5X</c:v>
                </c:pt>
                <c:pt idx="2">
                  <c:v>10X</c:v>
                </c:pt>
              </c:strCache>
            </c:strRef>
          </c:cat>
          <c:val>
            <c:numRef>
              <c:f>'[1]comparitive-depletion'!$P$28:$P$30</c:f>
              <c:numCache>
                <c:formatCode>General</c:formatCode>
                <c:ptCount val="3"/>
                <c:pt idx="0">
                  <c:v>-0.84177188423333338</c:v>
                </c:pt>
                <c:pt idx="1">
                  <c:v>-0.94378182926666676</c:v>
                </c:pt>
                <c:pt idx="2">
                  <c:v>-1.6440734670000001</c:v>
                </c:pt>
              </c:numCache>
            </c:numRef>
          </c:val>
          <c:smooth val="0"/>
          <c:extLst>
            <c:ext xmlns:c16="http://schemas.microsoft.com/office/drawing/2014/chart" uri="{C3380CC4-5D6E-409C-BE32-E72D297353CC}">
              <c16:uniqueId val="{00000000-EDA5-446D-BC91-D9FD09BD599A}"/>
            </c:ext>
          </c:extLst>
        </c:ser>
        <c:ser>
          <c:idx val="1"/>
          <c:order val="1"/>
          <c:tx>
            <c:strRef>
              <c:f>'[1]comparitive-depletion'!$Q$5</c:f>
              <c:strCache>
                <c:ptCount val="1"/>
                <c:pt idx="0">
                  <c:v>P 213.617 RM</c:v>
                </c:pt>
              </c:strCache>
            </c:strRef>
          </c:tx>
          <c:errBars>
            <c:errDir val="y"/>
            <c:errBarType val="both"/>
            <c:errValType val="stdErr"/>
            <c:noEndCap val="0"/>
          </c:errBars>
          <c:cat>
            <c:strRef>
              <c:f>'[1]comparitive-depletion'!$B$28:$B$30</c:f>
              <c:strCache>
                <c:ptCount val="3"/>
                <c:pt idx="0">
                  <c:v>1X</c:v>
                </c:pt>
                <c:pt idx="1">
                  <c:v>5X</c:v>
                </c:pt>
                <c:pt idx="2">
                  <c:v>10X</c:v>
                </c:pt>
              </c:strCache>
            </c:strRef>
          </c:cat>
          <c:val>
            <c:numRef>
              <c:f>'[1]comparitive-depletion'!$Q$28:$Q$30</c:f>
              <c:numCache>
                <c:formatCode>General</c:formatCode>
                <c:ptCount val="3"/>
                <c:pt idx="0">
                  <c:v>-2.8016423570666671</c:v>
                </c:pt>
                <c:pt idx="1">
                  <c:v>-2.591423190933333</c:v>
                </c:pt>
                <c:pt idx="2">
                  <c:v>-4.094111872</c:v>
                </c:pt>
              </c:numCache>
            </c:numRef>
          </c:val>
          <c:smooth val="0"/>
          <c:extLst>
            <c:ext xmlns:c16="http://schemas.microsoft.com/office/drawing/2014/chart" uri="{C3380CC4-5D6E-409C-BE32-E72D297353CC}">
              <c16:uniqueId val="{00000001-EDA5-446D-BC91-D9FD09BD599A}"/>
            </c:ext>
          </c:extLst>
        </c:ser>
        <c:dLbls>
          <c:showLegendKey val="0"/>
          <c:showVal val="0"/>
          <c:showCatName val="0"/>
          <c:showSerName val="0"/>
          <c:showPercent val="0"/>
          <c:showBubbleSize val="0"/>
        </c:dLbls>
        <c:marker val="1"/>
        <c:smooth val="0"/>
        <c:axId val="148792832"/>
        <c:axId val="148794368"/>
      </c:lineChart>
      <c:catAx>
        <c:axId val="148792832"/>
        <c:scaling>
          <c:orientation val="minMax"/>
        </c:scaling>
        <c:delete val="0"/>
        <c:axPos val="b"/>
        <c:numFmt formatCode="General" sourceLinked="0"/>
        <c:majorTickMark val="out"/>
        <c:minorTickMark val="none"/>
        <c:tickLblPos val="nextTo"/>
        <c:crossAx val="148794368"/>
        <c:crosses val="autoZero"/>
        <c:auto val="1"/>
        <c:lblAlgn val="ctr"/>
        <c:lblOffset val="100"/>
        <c:noMultiLvlLbl val="0"/>
      </c:catAx>
      <c:valAx>
        <c:axId val="148794368"/>
        <c:scaling>
          <c:orientation val="minMax"/>
        </c:scaling>
        <c:delete val="0"/>
        <c:axPos val="l"/>
        <c:majorGridlines/>
        <c:numFmt formatCode="General" sourceLinked="1"/>
        <c:majorTickMark val="out"/>
        <c:minorTickMark val="none"/>
        <c:tickLblPos val="nextTo"/>
        <c:crossAx val="1487928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Mg!$G$49</c:f>
              <c:strCache>
                <c:ptCount val="1"/>
                <c:pt idx="0">
                  <c:v>NP</c:v>
                </c:pt>
              </c:strCache>
            </c:strRef>
          </c:tx>
          <c:spPr>
            <a:ln w="28575">
              <a:noFill/>
            </a:ln>
          </c:spPr>
          <c:xVal>
            <c:numRef>
              <c:f>Mg!$F$49:$F$54</c:f>
              <c:numCache>
                <c:formatCode>General</c:formatCode>
                <c:ptCount val="6"/>
                <c:pt idx="0">
                  <c:v>4</c:v>
                </c:pt>
                <c:pt idx="1">
                  <c:v>4</c:v>
                </c:pt>
                <c:pt idx="2">
                  <c:v>4</c:v>
                </c:pt>
                <c:pt idx="3">
                  <c:v>4</c:v>
                </c:pt>
                <c:pt idx="4">
                  <c:v>4</c:v>
                </c:pt>
                <c:pt idx="5">
                  <c:v>4</c:v>
                </c:pt>
              </c:numCache>
            </c:numRef>
          </c:xVal>
          <c:yVal>
            <c:numRef>
              <c:f>Mg!$I$49:$I$54</c:f>
              <c:numCache>
                <c:formatCode>General</c:formatCode>
                <c:ptCount val="6"/>
                <c:pt idx="0">
                  <c:v>-2.6906141803278699E-2</c:v>
                </c:pt>
                <c:pt idx="1">
                  <c:v>2.8817387905569012</c:v>
                </c:pt>
                <c:pt idx="2">
                  <c:v>5.8307442294188885</c:v>
                </c:pt>
                <c:pt idx="3">
                  <c:v>16.55423700834783</c:v>
                </c:pt>
                <c:pt idx="4">
                  <c:v>11.600377958353514</c:v>
                </c:pt>
                <c:pt idx="5">
                  <c:v>16.416272427692309</c:v>
                </c:pt>
              </c:numCache>
            </c:numRef>
          </c:yVal>
          <c:smooth val="0"/>
          <c:extLst>
            <c:ext xmlns:c16="http://schemas.microsoft.com/office/drawing/2014/chart" uri="{C3380CC4-5D6E-409C-BE32-E72D297353CC}">
              <c16:uniqueId val="{00000000-5254-4406-92EA-14F3DB8D3235}"/>
            </c:ext>
          </c:extLst>
        </c:ser>
        <c:ser>
          <c:idx val="1"/>
          <c:order val="1"/>
          <c:tx>
            <c:strRef>
              <c:f>Mg!$G$55</c:f>
              <c:strCache>
                <c:ptCount val="1"/>
                <c:pt idx="0">
                  <c:v>Con</c:v>
                </c:pt>
              </c:strCache>
            </c:strRef>
          </c:tx>
          <c:spPr>
            <a:ln w="28575">
              <a:noFill/>
            </a:ln>
          </c:spPr>
          <c:xVal>
            <c:numRef>
              <c:f>Mg!$F$55:$F$60</c:f>
              <c:numCache>
                <c:formatCode>General</c:formatCode>
                <c:ptCount val="6"/>
                <c:pt idx="0">
                  <c:v>1</c:v>
                </c:pt>
                <c:pt idx="1">
                  <c:v>1</c:v>
                </c:pt>
                <c:pt idx="2">
                  <c:v>1</c:v>
                </c:pt>
                <c:pt idx="3">
                  <c:v>1</c:v>
                </c:pt>
                <c:pt idx="4">
                  <c:v>1</c:v>
                </c:pt>
                <c:pt idx="5">
                  <c:v>1</c:v>
                </c:pt>
              </c:numCache>
            </c:numRef>
          </c:xVal>
          <c:yVal>
            <c:numRef>
              <c:f>Mg!$I$55:$I$60</c:f>
              <c:numCache>
                <c:formatCode>General</c:formatCode>
                <c:ptCount val="6"/>
                <c:pt idx="0">
                  <c:v>-0.39300335551020404</c:v>
                </c:pt>
                <c:pt idx="1">
                  <c:v>15.13993750277778</c:v>
                </c:pt>
                <c:pt idx="2">
                  <c:v>7.9175757548076913</c:v>
                </c:pt>
                <c:pt idx="3">
                  <c:v>3.7850201129411767</c:v>
                </c:pt>
                <c:pt idx="4">
                  <c:v>18.633684190857146</c:v>
                </c:pt>
                <c:pt idx="5">
                  <c:v>101.75958295670104</c:v>
                </c:pt>
              </c:numCache>
            </c:numRef>
          </c:yVal>
          <c:smooth val="0"/>
          <c:extLst>
            <c:ext xmlns:c16="http://schemas.microsoft.com/office/drawing/2014/chart" uri="{C3380CC4-5D6E-409C-BE32-E72D297353CC}">
              <c16:uniqueId val="{00000001-5254-4406-92EA-14F3DB8D3235}"/>
            </c:ext>
          </c:extLst>
        </c:ser>
        <c:ser>
          <c:idx val="2"/>
          <c:order val="2"/>
          <c:tx>
            <c:strRef>
              <c:f>Mg!$G$61</c:f>
              <c:strCache>
                <c:ptCount val="1"/>
                <c:pt idx="0">
                  <c:v>P</c:v>
                </c:pt>
              </c:strCache>
            </c:strRef>
          </c:tx>
          <c:spPr>
            <a:ln w="28575">
              <a:noFill/>
            </a:ln>
          </c:spPr>
          <c:xVal>
            <c:numRef>
              <c:f>Mg!$F$61:$F$66</c:f>
              <c:numCache>
                <c:formatCode>General</c:formatCode>
                <c:ptCount val="6"/>
                <c:pt idx="0">
                  <c:v>3</c:v>
                </c:pt>
                <c:pt idx="1">
                  <c:v>3</c:v>
                </c:pt>
                <c:pt idx="2">
                  <c:v>3</c:v>
                </c:pt>
                <c:pt idx="3">
                  <c:v>3</c:v>
                </c:pt>
                <c:pt idx="4">
                  <c:v>3</c:v>
                </c:pt>
                <c:pt idx="5">
                  <c:v>3</c:v>
                </c:pt>
              </c:numCache>
            </c:numRef>
          </c:xVal>
          <c:yVal>
            <c:numRef>
              <c:f>Mg!$I$61:$I$66</c:f>
              <c:numCache>
                <c:formatCode>General</c:formatCode>
                <c:ptCount val="6"/>
                <c:pt idx="0">
                  <c:v>-5.6211094650205656E-2</c:v>
                </c:pt>
                <c:pt idx="1">
                  <c:v>127.05190529999996</c:v>
                </c:pt>
                <c:pt idx="2">
                  <c:v>7.3899077381578939</c:v>
                </c:pt>
                <c:pt idx="3">
                  <c:v>4.083906973620353</c:v>
                </c:pt>
                <c:pt idx="4">
                  <c:v>4.6119874111607126</c:v>
                </c:pt>
                <c:pt idx="5">
                  <c:v>21.463398979957358</c:v>
                </c:pt>
              </c:numCache>
            </c:numRef>
          </c:yVal>
          <c:smooth val="0"/>
          <c:extLst>
            <c:ext xmlns:c16="http://schemas.microsoft.com/office/drawing/2014/chart" uri="{C3380CC4-5D6E-409C-BE32-E72D297353CC}">
              <c16:uniqueId val="{00000002-5254-4406-92EA-14F3DB8D3235}"/>
            </c:ext>
          </c:extLst>
        </c:ser>
        <c:ser>
          <c:idx val="3"/>
          <c:order val="3"/>
          <c:tx>
            <c:strRef>
              <c:f>Mg!$G$67</c:f>
              <c:strCache>
                <c:ptCount val="1"/>
                <c:pt idx="0">
                  <c:v>N</c:v>
                </c:pt>
              </c:strCache>
            </c:strRef>
          </c:tx>
          <c:spPr>
            <a:ln w="28575">
              <a:noFill/>
            </a:ln>
          </c:spPr>
          <c:xVal>
            <c:numRef>
              <c:f>Mg!$F$67:$F$72</c:f>
              <c:numCache>
                <c:formatCode>General</c:formatCode>
                <c:ptCount val="6"/>
                <c:pt idx="0">
                  <c:v>2</c:v>
                </c:pt>
                <c:pt idx="1">
                  <c:v>2</c:v>
                </c:pt>
                <c:pt idx="2">
                  <c:v>2</c:v>
                </c:pt>
                <c:pt idx="3">
                  <c:v>2</c:v>
                </c:pt>
                <c:pt idx="4">
                  <c:v>2</c:v>
                </c:pt>
              </c:numCache>
            </c:numRef>
          </c:xVal>
          <c:yVal>
            <c:numRef>
              <c:f>Mg!$I$67:$I$72</c:f>
              <c:numCache>
                <c:formatCode>General</c:formatCode>
                <c:ptCount val="6"/>
                <c:pt idx="0">
                  <c:v>20.471832869005848</c:v>
                </c:pt>
                <c:pt idx="1">
                  <c:v>14.986947453508771</c:v>
                </c:pt>
                <c:pt idx="2">
                  <c:v>4.6929320199445987</c:v>
                </c:pt>
                <c:pt idx="3">
                  <c:v>12.428772873317303</c:v>
                </c:pt>
                <c:pt idx="4">
                  <c:v>101.01738563529409</c:v>
                </c:pt>
              </c:numCache>
            </c:numRef>
          </c:yVal>
          <c:smooth val="0"/>
          <c:extLst>
            <c:ext xmlns:c16="http://schemas.microsoft.com/office/drawing/2014/chart" uri="{C3380CC4-5D6E-409C-BE32-E72D297353CC}">
              <c16:uniqueId val="{00000003-5254-4406-92EA-14F3DB8D3235}"/>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Mg/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P Uptake</a:t>
            </a:r>
          </a:p>
        </c:rich>
      </c:tx>
      <c:overlay val="0"/>
    </c:title>
    <c:autoTitleDeleted val="0"/>
    <c:plotArea>
      <c:layout/>
      <c:lineChart>
        <c:grouping val="standard"/>
        <c:varyColors val="0"/>
        <c:ser>
          <c:idx val="0"/>
          <c:order val="0"/>
          <c:tx>
            <c:strRef>
              <c:f>'[1]comparitive-depletion'!$P$5</c:f>
              <c:strCache>
                <c:ptCount val="1"/>
                <c:pt idx="0">
                  <c:v>P 213.617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'[1]comparitive-depletion'!$P$32:$P$34</c:f>
              <c:numCache>
                <c:formatCode>General</c:formatCode>
                <c:ptCount val="3"/>
                <c:pt idx="0">
                  <c:v>-0.61765414878333347</c:v>
                </c:pt>
                <c:pt idx="1">
                  <c:v>-5.5435846400000065E-2</c:v>
                </c:pt>
                <c:pt idx="2">
                  <c:v>-0.24610726070000025</c:v>
                </c:pt>
              </c:numCache>
            </c:numRef>
          </c:val>
          <c:smooth val="0"/>
          <c:extLst>
            <c:ext xmlns:c16="http://schemas.microsoft.com/office/drawing/2014/chart" uri="{C3380CC4-5D6E-409C-BE32-E72D297353CC}">
              <c16:uniqueId val="{00000000-B5A8-46D2-A48F-582319224BA2}"/>
            </c:ext>
          </c:extLst>
        </c:ser>
        <c:ser>
          <c:idx val="1"/>
          <c:order val="1"/>
          <c:tx>
            <c:strRef>
              <c:f>'[1]comparitive-depletion'!$Q$5</c:f>
              <c:strCache>
                <c:ptCount val="1"/>
                <c:pt idx="0">
                  <c:v>P 213.617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'[1]comparitive-depletion'!$Q$32:$Q$34</c:f>
              <c:numCache>
                <c:formatCode>General</c:formatCode>
                <c:ptCount val="3"/>
                <c:pt idx="0">
                  <c:v>-5.2697624683333333E-2</c:v>
                </c:pt>
                <c:pt idx="1">
                  <c:v>-0.71650693533333332</c:v>
                </c:pt>
                <c:pt idx="2">
                  <c:v>-0.13612476266666676</c:v>
                </c:pt>
              </c:numCache>
            </c:numRef>
          </c:val>
          <c:smooth val="0"/>
          <c:extLst>
            <c:ext xmlns:c16="http://schemas.microsoft.com/office/drawing/2014/chart" uri="{C3380CC4-5D6E-409C-BE32-E72D297353CC}">
              <c16:uniqueId val="{00000001-B5A8-46D2-A48F-582319224BA2}"/>
            </c:ext>
          </c:extLst>
        </c:ser>
        <c:dLbls>
          <c:showLegendKey val="0"/>
          <c:showVal val="0"/>
          <c:showCatName val="0"/>
          <c:showSerName val="0"/>
          <c:showPercent val="0"/>
          <c:showBubbleSize val="0"/>
        </c:dLbls>
        <c:marker val="1"/>
        <c:smooth val="0"/>
        <c:axId val="148820736"/>
        <c:axId val="148822272"/>
      </c:lineChart>
      <c:catAx>
        <c:axId val="148820736"/>
        <c:scaling>
          <c:orientation val="minMax"/>
        </c:scaling>
        <c:delete val="0"/>
        <c:axPos val="b"/>
        <c:numFmt formatCode="General" sourceLinked="0"/>
        <c:majorTickMark val="out"/>
        <c:minorTickMark val="none"/>
        <c:tickLblPos val="nextTo"/>
        <c:crossAx val="148822272"/>
        <c:crosses val="autoZero"/>
        <c:auto val="1"/>
        <c:lblAlgn val="ctr"/>
        <c:lblOffset val="100"/>
        <c:noMultiLvlLbl val="0"/>
      </c:catAx>
      <c:valAx>
        <c:axId val="148822272"/>
        <c:scaling>
          <c:orientation val="minMax"/>
        </c:scaling>
        <c:delete val="0"/>
        <c:axPos val="l"/>
        <c:majorGridlines/>
        <c:numFmt formatCode="General" sourceLinked="1"/>
        <c:majorTickMark val="out"/>
        <c:minorTickMark val="none"/>
        <c:tickLblPos val="nextTo"/>
        <c:crossAx val="14882073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S uptake</a:t>
            </a:r>
          </a:p>
        </c:rich>
      </c:tx>
      <c:overlay val="0"/>
    </c:title>
    <c:autoTitleDeleted val="0"/>
    <c:plotArea>
      <c:layout/>
      <c:lineChart>
        <c:grouping val="standard"/>
        <c:varyColors val="0"/>
        <c:ser>
          <c:idx val="0"/>
          <c:order val="0"/>
          <c:tx>
            <c:strRef>
              <c:f>'[1]comparitive-depletion'!$S$5</c:f>
              <c:strCache>
                <c:ptCount val="1"/>
                <c:pt idx="0">
                  <c:v>S 181.975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'[1]comparitive-depletion'!$S$24:$S$26</c:f>
              <c:numCache>
                <c:formatCode>General</c:formatCode>
                <c:ptCount val="3"/>
                <c:pt idx="0">
                  <c:v>-3.7694843036666668</c:v>
                </c:pt>
                <c:pt idx="1">
                  <c:v>4.3233727450000075</c:v>
                </c:pt>
                <c:pt idx="2">
                  <c:v>3.606744416666686</c:v>
                </c:pt>
              </c:numCache>
            </c:numRef>
          </c:val>
          <c:smooth val="0"/>
          <c:extLst>
            <c:ext xmlns:c16="http://schemas.microsoft.com/office/drawing/2014/chart" uri="{C3380CC4-5D6E-409C-BE32-E72D297353CC}">
              <c16:uniqueId val="{00000000-9EFA-4E49-9B6A-22A61CC12FD0}"/>
            </c:ext>
          </c:extLst>
        </c:ser>
        <c:ser>
          <c:idx val="1"/>
          <c:order val="1"/>
          <c:tx>
            <c:strRef>
              <c:f>'[1]comparitive-depletion'!$T$5</c:f>
              <c:strCache>
                <c:ptCount val="1"/>
                <c:pt idx="0">
                  <c:v>S 181.975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'[1]comparitive-depletion'!$T$24:$T$26</c:f>
              <c:numCache>
                <c:formatCode>General</c:formatCode>
                <c:ptCount val="3"/>
                <c:pt idx="0">
                  <c:v>-0.96967537300000028</c:v>
                </c:pt>
                <c:pt idx="1">
                  <c:v>6.157968101666671</c:v>
                </c:pt>
                <c:pt idx="2">
                  <c:v>21.323565566666684</c:v>
                </c:pt>
              </c:numCache>
            </c:numRef>
          </c:val>
          <c:smooth val="0"/>
          <c:extLst>
            <c:ext xmlns:c16="http://schemas.microsoft.com/office/drawing/2014/chart" uri="{C3380CC4-5D6E-409C-BE32-E72D297353CC}">
              <c16:uniqueId val="{00000001-9EFA-4E49-9B6A-22A61CC12FD0}"/>
            </c:ext>
          </c:extLst>
        </c:ser>
        <c:dLbls>
          <c:showLegendKey val="0"/>
          <c:showVal val="0"/>
          <c:showCatName val="0"/>
          <c:showSerName val="0"/>
          <c:showPercent val="0"/>
          <c:showBubbleSize val="0"/>
        </c:dLbls>
        <c:marker val="1"/>
        <c:smooth val="0"/>
        <c:axId val="148929920"/>
        <c:axId val="148952192"/>
      </c:lineChart>
      <c:catAx>
        <c:axId val="148929920"/>
        <c:scaling>
          <c:orientation val="minMax"/>
        </c:scaling>
        <c:delete val="0"/>
        <c:axPos val="b"/>
        <c:numFmt formatCode="General" sourceLinked="0"/>
        <c:majorTickMark val="out"/>
        <c:minorTickMark val="none"/>
        <c:tickLblPos val="nextTo"/>
        <c:crossAx val="148952192"/>
        <c:crosses val="autoZero"/>
        <c:auto val="1"/>
        <c:lblAlgn val="ctr"/>
        <c:lblOffset val="100"/>
        <c:noMultiLvlLbl val="0"/>
      </c:catAx>
      <c:valAx>
        <c:axId val="148952192"/>
        <c:scaling>
          <c:orientation val="minMax"/>
        </c:scaling>
        <c:delete val="0"/>
        <c:axPos val="l"/>
        <c:majorGridlines/>
        <c:numFmt formatCode="General" sourceLinked="1"/>
        <c:majorTickMark val="out"/>
        <c:minorTickMark val="none"/>
        <c:tickLblPos val="nextTo"/>
        <c:crossAx val="14892992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S Uptake</a:t>
            </a:r>
          </a:p>
        </c:rich>
      </c:tx>
      <c:overlay val="0"/>
    </c:title>
    <c:autoTitleDeleted val="0"/>
    <c:plotArea>
      <c:layout/>
      <c:lineChart>
        <c:grouping val="standard"/>
        <c:varyColors val="0"/>
        <c:ser>
          <c:idx val="0"/>
          <c:order val="0"/>
          <c:tx>
            <c:strRef>
              <c:f>'[1]comparitive-depletion'!$S$5</c:f>
              <c:strCache>
                <c:ptCount val="1"/>
                <c:pt idx="0">
                  <c:v>S 181.975 YB</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'[1]comparitive-depletion'!$S$28:$S$30</c:f>
              <c:numCache>
                <c:formatCode>General</c:formatCode>
                <c:ptCount val="3"/>
                <c:pt idx="0">
                  <c:v>-4.2261479991666668</c:v>
                </c:pt>
                <c:pt idx="1">
                  <c:v>3.9419915733333326</c:v>
                </c:pt>
                <c:pt idx="2">
                  <c:v>5.3300327166666648</c:v>
                </c:pt>
              </c:numCache>
            </c:numRef>
          </c:val>
          <c:smooth val="0"/>
          <c:extLst>
            <c:ext xmlns:c16="http://schemas.microsoft.com/office/drawing/2014/chart" uri="{C3380CC4-5D6E-409C-BE32-E72D297353CC}">
              <c16:uniqueId val="{00000000-377A-4A70-8EF8-E46F3BF01F5D}"/>
            </c:ext>
          </c:extLst>
        </c:ser>
        <c:ser>
          <c:idx val="1"/>
          <c:order val="1"/>
          <c:tx>
            <c:strRef>
              <c:f>'[1]comparitive-depletion'!$T$5</c:f>
              <c:strCache>
                <c:ptCount val="1"/>
                <c:pt idx="0">
                  <c:v>S 181.975 RM</c:v>
                </c:pt>
              </c:strCache>
            </c:strRef>
          </c:tx>
          <c:errBars>
            <c:errDir val="y"/>
            <c:errBarType val="both"/>
            <c:errValType val="stdErr"/>
            <c:noEndCap val="0"/>
          </c:errBars>
          <c:cat>
            <c:strRef>
              <c:f>'[1]comparitive-depletion'!$B$20:$B$22</c:f>
              <c:strCache>
                <c:ptCount val="3"/>
                <c:pt idx="0">
                  <c:v>1X</c:v>
                </c:pt>
                <c:pt idx="1">
                  <c:v>5X</c:v>
                </c:pt>
                <c:pt idx="2">
                  <c:v>10X</c:v>
                </c:pt>
              </c:strCache>
            </c:strRef>
          </c:cat>
          <c:val>
            <c:numRef>
              <c:f>'[1]comparitive-depletion'!$T$28:$T$30</c:f>
              <c:numCache>
                <c:formatCode>General</c:formatCode>
                <c:ptCount val="3"/>
                <c:pt idx="0">
                  <c:v>-7.4286289475000018</c:v>
                </c:pt>
                <c:pt idx="1">
                  <c:v>3.4604195000000004</c:v>
                </c:pt>
                <c:pt idx="2">
                  <c:v>5.8715369499999968</c:v>
                </c:pt>
              </c:numCache>
            </c:numRef>
          </c:val>
          <c:smooth val="0"/>
          <c:extLst>
            <c:ext xmlns:c16="http://schemas.microsoft.com/office/drawing/2014/chart" uri="{C3380CC4-5D6E-409C-BE32-E72D297353CC}">
              <c16:uniqueId val="{00000001-377A-4A70-8EF8-E46F3BF01F5D}"/>
            </c:ext>
          </c:extLst>
        </c:ser>
        <c:dLbls>
          <c:showLegendKey val="0"/>
          <c:showVal val="0"/>
          <c:showCatName val="0"/>
          <c:showSerName val="0"/>
          <c:showPercent val="0"/>
          <c:showBubbleSize val="0"/>
        </c:dLbls>
        <c:marker val="1"/>
        <c:smooth val="0"/>
        <c:axId val="149031168"/>
        <c:axId val="149041152"/>
      </c:lineChart>
      <c:catAx>
        <c:axId val="149031168"/>
        <c:scaling>
          <c:orientation val="minMax"/>
        </c:scaling>
        <c:delete val="0"/>
        <c:axPos val="b"/>
        <c:numFmt formatCode="General" sourceLinked="0"/>
        <c:majorTickMark val="out"/>
        <c:minorTickMark val="none"/>
        <c:tickLblPos val="nextTo"/>
        <c:crossAx val="149041152"/>
        <c:crosses val="autoZero"/>
        <c:auto val="1"/>
        <c:lblAlgn val="ctr"/>
        <c:lblOffset val="100"/>
        <c:noMultiLvlLbl val="0"/>
      </c:catAx>
      <c:valAx>
        <c:axId val="149041152"/>
        <c:scaling>
          <c:orientation val="minMax"/>
        </c:scaling>
        <c:delete val="0"/>
        <c:axPos val="l"/>
        <c:majorGridlines/>
        <c:numFmt formatCode="General" sourceLinked="1"/>
        <c:majorTickMark val="out"/>
        <c:minorTickMark val="none"/>
        <c:tickLblPos val="nextTo"/>
        <c:crossAx val="14903116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S uptake</a:t>
            </a:r>
          </a:p>
        </c:rich>
      </c:tx>
      <c:overlay val="0"/>
    </c:title>
    <c:autoTitleDeleted val="0"/>
    <c:plotArea>
      <c:layout/>
      <c:lineChart>
        <c:grouping val="standard"/>
        <c:varyColors val="0"/>
        <c:ser>
          <c:idx val="0"/>
          <c:order val="0"/>
          <c:tx>
            <c:strRef>
              <c:f>'[1]comparitive-depletion'!$S$5</c:f>
              <c:strCache>
                <c:ptCount val="1"/>
                <c:pt idx="0">
                  <c:v>S 181.975 YB</c:v>
                </c:pt>
              </c:strCache>
            </c:strRef>
          </c:tx>
          <c:errBars>
            <c:errDir val="y"/>
            <c:errBarType val="both"/>
            <c:errValType val="stdErr"/>
            <c:noEndCap val="0"/>
          </c:errBars>
          <c:cat>
            <c:strRef>
              <c:f>'[1]comparitive-depletion'!$B$32:$B$34</c:f>
              <c:strCache>
                <c:ptCount val="3"/>
                <c:pt idx="0">
                  <c:v>1X</c:v>
                </c:pt>
                <c:pt idx="1">
                  <c:v>5X</c:v>
                </c:pt>
                <c:pt idx="2">
                  <c:v>10X</c:v>
                </c:pt>
              </c:strCache>
            </c:strRef>
          </c:cat>
          <c:val>
            <c:numRef>
              <c:f>'[1]comparitive-depletion'!$S$32:$S$34</c:f>
              <c:numCache>
                <c:formatCode>General</c:formatCode>
                <c:ptCount val="3"/>
                <c:pt idx="0">
                  <c:v>-6.2330847152000004</c:v>
                </c:pt>
                <c:pt idx="1">
                  <c:v>2.549045030000002</c:v>
                </c:pt>
                <c:pt idx="2">
                  <c:v>-85.114411353333338</c:v>
                </c:pt>
              </c:numCache>
            </c:numRef>
          </c:val>
          <c:smooth val="0"/>
          <c:extLst>
            <c:ext xmlns:c16="http://schemas.microsoft.com/office/drawing/2014/chart" uri="{C3380CC4-5D6E-409C-BE32-E72D297353CC}">
              <c16:uniqueId val="{00000000-E557-4DD4-B81C-EA709FD4919B}"/>
            </c:ext>
          </c:extLst>
        </c:ser>
        <c:ser>
          <c:idx val="1"/>
          <c:order val="1"/>
          <c:tx>
            <c:strRef>
              <c:f>'[1]comparitive-depletion'!$T$5</c:f>
              <c:strCache>
                <c:ptCount val="1"/>
                <c:pt idx="0">
                  <c:v>S 181.975 RM</c:v>
                </c:pt>
              </c:strCache>
            </c:strRef>
          </c:tx>
          <c:errBars>
            <c:errDir val="y"/>
            <c:errBarType val="both"/>
            <c:errValType val="stdErr"/>
            <c:noEndCap val="0"/>
          </c:errBars>
          <c:cat>
            <c:strRef>
              <c:f>'[1]comparitive-depletion'!$B$32:$B$34</c:f>
              <c:strCache>
                <c:ptCount val="3"/>
                <c:pt idx="0">
                  <c:v>1X</c:v>
                </c:pt>
                <c:pt idx="1">
                  <c:v>5X</c:v>
                </c:pt>
                <c:pt idx="2">
                  <c:v>10X</c:v>
                </c:pt>
              </c:strCache>
            </c:strRef>
          </c:cat>
          <c:val>
            <c:numRef>
              <c:f>'[1]comparitive-depletion'!$T$32:$T$34</c:f>
              <c:numCache>
                <c:formatCode>General</c:formatCode>
                <c:ptCount val="3"/>
                <c:pt idx="0">
                  <c:v>-2.2084716902000001</c:v>
                </c:pt>
                <c:pt idx="1">
                  <c:v>10.281618896666673</c:v>
                </c:pt>
                <c:pt idx="2">
                  <c:v>-68.055888676666669</c:v>
                </c:pt>
              </c:numCache>
            </c:numRef>
          </c:val>
          <c:smooth val="0"/>
          <c:extLst>
            <c:ext xmlns:c16="http://schemas.microsoft.com/office/drawing/2014/chart" uri="{C3380CC4-5D6E-409C-BE32-E72D297353CC}">
              <c16:uniqueId val="{00000001-E557-4DD4-B81C-EA709FD4919B}"/>
            </c:ext>
          </c:extLst>
        </c:ser>
        <c:dLbls>
          <c:showLegendKey val="0"/>
          <c:showVal val="0"/>
          <c:showCatName val="0"/>
          <c:showSerName val="0"/>
          <c:showPercent val="0"/>
          <c:showBubbleSize val="0"/>
        </c:dLbls>
        <c:marker val="1"/>
        <c:smooth val="0"/>
        <c:axId val="149070976"/>
        <c:axId val="149072512"/>
      </c:lineChart>
      <c:catAx>
        <c:axId val="149070976"/>
        <c:scaling>
          <c:orientation val="minMax"/>
        </c:scaling>
        <c:delete val="0"/>
        <c:axPos val="b"/>
        <c:numFmt formatCode="General" sourceLinked="0"/>
        <c:majorTickMark val="out"/>
        <c:minorTickMark val="none"/>
        <c:tickLblPos val="nextTo"/>
        <c:crossAx val="149072512"/>
        <c:crosses val="autoZero"/>
        <c:auto val="1"/>
        <c:lblAlgn val="ctr"/>
        <c:lblOffset val="100"/>
        <c:noMultiLvlLbl val="0"/>
      </c:catAx>
      <c:valAx>
        <c:axId val="149072512"/>
        <c:scaling>
          <c:orientation val="minMax"/>
        </c:scaling>
        <c:delete val="0"/>
        <c:axPos val="l"/>
        <c:majorGridlines/>
        <c:numFmt formatCode="General" sourceLinked="1"/>
        <c:majorTickMark val="out"/>
        <c:minorTickMark val="none"/>
        <c:tickLblPos val="nextTo"/>
        <c:crossAx val="14907097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Al Uptake</a:t>
            </a:r>
          </a:p>
        </c:rich>
      </c:tx>
      <c:overlay val="0"/>
    </c:title>
    <c:autoTitleDeleted val="0"/>
    <c:plotArea>
      <c:layout/>
      <c:lineChart>
        <c:grouping val="standard"/>
        <c:varyColors val="0"/>
        <c:ser>
          <c:idx val="0"/>
          <c:order val="0"/>
          <c:tx>
            <c:strRef>
              <c:f>'[1]comparative-rate'!$E$8</c:f>
              <c:strCache>
                <c:ptCount val="1"/>
                <c:pt idx="0">
                  <c:v>Al 394.401 YB</c:v>
                </c:pt>
              </c:strCache>
            </c:strRef>
          </c:tx>
          <c:errBars>
            <c:errDir val="y"/>
            <c:errBarType val="both"/>
            <c:errValType val="stdErr"/>
            <c:noEndCap val="0"/>
          </c:errBars>
          <c:cat>
            <c:strRef>
              <c:f>'[1]comparative-rate'!$D$9:$D$11</c:f>
              <c:strCache>
                <c:ptCount val="3"/>
                <c:pt idx="0">
                  <c:v>1X</c:v>
                </c:pt>
                <c:pt idx="1">
                  <c:v>5X</c:v>
                </c:pt>
                <c:pt idx="2">
                  <c:v>10X</c:v>
                </c:pt>
              </c:strCache>
            </c:strRef>
          </c:cat>
          <c:val>
            <c:numRef>
              <c:f>'[1]comparative-rate'!$E$9:$E$11</c:f>
              <c:numCache>
                <c:formatCode>General</c:formatCode>
                <c:ptCount val="3"/>
                <c:pt idx="0">
                  <c:v>-1.5647341800996183E-3</c:v>
                </c:pt>
                <c:pt idx="1">
                  <c:v>3.6689862575488342E-3</c:v>
                </c:pt>
                <c:pt idx="2">
                  <c:v>7.7060994322573741E-3</c:v>
                </c:pt>
              </c:numCache>
            </c:numRef>
          </c:val>
          <c:smooth val="0"/>
          <c:extLst>
            <c:ext xmlns:c16="http://schemas.microsoft.com/office/drawing/2014/chart" uri="{C3380CC4-5D6E-409C-BE32-E72D297353CC}">
              <c16:uniqueId val="{00000000-07C8-448C-B9C9-7354C7492308}"/>
            </c:ext>
          </c:extLst>
        </c:ser>
        <c:ser>
          <c:idx val="1"/>
          <c:order val="1"/>
          <c:tx>
            <c:strRef>
              <c:f>'[1]comparative-rate'!$F$8</c:f>
              <c:strCache>
                <c:ptCount val="1"/>
                <c:pt idx="0">
                  <c:v>Al 394.401 RM</c:v>
                </c:pt>
              </c:strCache>
            </c:strRef>
          </c:tx>
          <c:errBars>
            <c:errDir val="y"/>
            <c:errBarType val="both"/>
            <c:errValType val="stdErr"/>
            <c:noEndCap val="0"/>
          </c:errBars>
          <c:cat>
            <c:strRef>
              <c:f>'[1]comparative-rate'!$D$9:$D$11</c:f>
              <c:strCache>
                <c:ptCount val="3"/>
                <c:pt idx="0">
                  <c:v>1X</c:v>
                </c:pt>
                <c:pt idx="1">
                  <c:v>5X</c:v>
                </c:pt>
                <c:pt idx="2">
                  <c:v>10X</c:v>
                </c:pt>
              </c:strCache>
            </c:strRef>
          </c:cat>
          <c:val>
            <c:numRef>
              <c:f>'[1]comparative-rate'!$F$9:$F$11</c:f>
              <c:numCache>
                <c:formatCode>General</c:formatCode>
                <c:ptCount val="3"/>
                <c:pt idx="0">
                  <c:v>-6.0893477632347089E-4</c:v>
                </c:pt>
                <c:pt idx="1">
                  <c:v>1.6449433127323432E-2</c:v>
                </c:pt>
                <c:pt idx="2">
                  <c:v>2.9115143138231214E-2</c:v>
                </c:pt>
              </c:numCache>
            </c:numRef>
          </c:val>
          <c:smooth val="0"/>
          <c:extLst>
            <c:ext xmlns:c16="http://schemas.microsoft.com/office/drawing/2014/chart" uri="{C3380CC4-5D6E-409C-BE32-E72D297353CC}">
              <c16:uniqueId val="{00000001-07C8-448C-B9C9-7354C7492308}"/>
            </c:ext>
          </c:extLst>
        </c:ser>
        <c:dLbls>
          <c:showLegendKey val="0"/>
          <c:showVal val="0"/>
          <c:showCatName val="0"/>
          <c:showSerName val="0"/>
          <c:showPercent val="0"/>
          <c:showBubbleSize val="0"/>
        </c:dLbls>
        <c:marker val="1"/>
        <c:smooth val="0"/>
        <c:axId val="149311488"/>
        <c:axId val="149313024"/>
      </c:lineChart>
      <c:catAx>
        <c:axId val="149311488"/>
        <c:scaling>
          <c:orientation val="minMax"/>
        </c:scaling>
        <c:delete val="0"/>
        <c:axPos val="b"/>
        <c:numFmt formatCode="General" sourceLinked="0"/>
        <c:majorTickMark val="out"/>
        <c:minorTickMark val="none"/>
        <c:tickLblPos val="nextTo"/>
        <c:crossAx val="149313024"/>
        <c:crosses val="autoZero"/>
        <c:auto val="1"/>
        <c:lblAlgn val="ctr"/>
        <c:lblOffset val="100"/>
        <c:noMultiLvlLbl val="0"/>
      </c:catAx>
      <c:valAx>
        <c:axId val="14931302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3114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Al Uptake</a:t>
            </a:r>
          </a:p>
        </c:rich>
      </c:tx>
      <c:overlay val="0"/>
    </c:title>
    <c:autoTitleDeleted val="0"/>
    <c:plotArea>
      <c:layout/>
      <c:lineChart>
        <c:grouping val="standard"/>
        <c:varyColors val="0"/>
        <c:ser>
          <c:idx val="0"/>
          <c:order val="0"/>
          <c:tx>
            <c:strRef>
              <c:f>'[1]comparative-rate'!$E$13</c:f>
              <c:strCache>
                <c:ptCount val="1"/>
                <c:pt idx="0">
                  <c:v>Al 394.401 YB</c:v>
                </c:pt>
              </c:strCache>
            </c:strRef>
          </c:tx>
          <c:errBars>
            <c:errDir val="y"/>
            <c:errBarType val="both"/>
            <c:errValType val="stdErr"/>
            <c:noEndCap val="0"/>
          </c:errBars>
          <c:cat>
            <c:strRef>
              <c:f>'[1]comparative-rate'!$D$14:$D$16</c:f>
              <c:strCache>
                <c:ptCount val="3"/>
                <c:pt idx="0">
                  <c:v>1X</c:v>
                </c:pt>
                <c:pt idx="1">
                  <c:v>5X</c:v>
                </c:pt>
                <c:pt idx="2">
                  <c:v>10X</c:v>
                </c:pt>
              </c:strCache>
            </c:strRef>
          </c:cat>
          <c:val>
            <c:numRef>
              <c:f>'[1]comparative-rate'!$E$14:$E$16</c:f>
              <c:numCache>
                <c:formatCode>General</c:formatCode>
                <c:ptCount val="3"/>
                <c:pt idx="0">
                  <c:v>-1.6627486640881852E-3</c:v>
                </c:pt>
                <c:pt idx="1">
                  <c:v>9.3928897588941383E-3</c:v>
                </c:pt>
                <c:pt idx="2">
                  <c:v>2.5632020795598575E-2</c:v>
                </c:pt>
              </c:numCache>
            </c:numRef>
          </c:val>
          <c:smooth val="0"/>
          <c:extLst>
            <c:ext xmlns:c16="http://schemas.microsoft.com/office/drawing/2014/chart" uri="{C3380CC4-5D6E-409C-BE32-E72D297353CC}">
              <c16:uniqueId val="{00000000-58B6-4101-9DAF-4D4BEE0B4323}"/>
            </c:ext>
          </c:extLst>
        </c:ser>
        <c:ser>
          <c:idx val="1"/>
          <c:order val="1"/>
          <c:tx>
            <c:strRef>
              <c:f>'[1]comparative-rate'!$F$13</c:f>
              <c:strCache>
                <c:ptCount val="1"/>
                <c:pt idx="0">
                  <c:v>Al 394.401 RM</c:v>
                </c:pt>
              </c:strCache>
            </c:strRef>
          </c:tx>
          <c:errBars>
            <c:errDir val="y"/>
            <c:errBarType val="both"/>
            <c:errValType val="stdErr"/>
            <c:noEndCap val="0"/>
          </c:errBars>
          <c:cat>
            <c:strRef>
              <c:f>'[1]comparative-rate'!$D$14:$D$16</c:f>
              <c:strCache>
                <c:ptCount val="3"/>
                <c:pt idx="0">
                  <c:v>1X</c:v>
                </c:pt>
                <c:pt idx="1">
                  <c:v>5X</c:v>
                </c:pt>
                <c:pt idx="2">
                  <c:v>10X</c:v>
                </c:pt>
              </c:strCache>
            </c:strRef>
          </c:cat>
          <c:val>
            <c:numRef>
              <c:f>'[1]comparative-rate'!$F$14:$F$16</c:f>
              <c:numCache>
                <c:formatCode>General</c:formatCode>
                <c:ptCount val="3"/>
                <c:pt idx="0">
                  <c:v>-3.3337351875639114E-3</c:v>
                </c:pt>
                <c:pt idx="1">
                  <c:v>3.7470899975990804E-2</c:v>
                </c:pt>
                <c:pt idx="2">
                  <c:v>0.11206159397445779</c:v>
                </c:pt>
              </c:numCache>
            </c:numRef>
          </c:val>
          <c:smooth val="0"/>
          <c:extLst>
            <c:ext xmlns:c16="http://schemas.microsoft.com/office/drawing/2014/chart" uri="{C3380CC4-5D6E-409C-BE32-E72D297353CC}">
              <c16:uniqueId val="{00000001-58B6-4101-9DAF-4D4BEE0B4323}"/>
            </c:ext>
          </c:extLst>
        </c:ser>
        <c:dLbls>
          <c:showLegendKey val="0"/>
          <c:showVal val="0"/>
          <c:showCatName val="0"/>
          <c:showSerName val="0"/>
          <c:showPercent val="0"/>
          <c:showBubbleSize val="0"/>
        </c:dLbls>
        <c:marker val="1"/>
        <c:smooth val="0"/>
        <c:axId val="149343232"/>
        <c:axId val="149234432"/>
      </c:lineChart>
      <c:catAx>
        <c:axId val="149343232"/>
        <c:scaling>
          <c:orientation val="minMax"/>
        </c:scaling>
        <c:delete val="0"/>
        <c:axPos val="b"/>
        <c:numFmt formatCode="General" sourceLinked="0"/>
        <c:majorTickMark val="out"/>
        <c:minorTickMark val="none"/>
        <c:tickLblPos val="nextTo"/>
        <c:crossAx val="149234432"/>
        <c:crosses val="autoZero"/>
        <c:auto val="1"/>
        <c:lblAlgn val="ctr"/>
        <c:lblOffset val="100"/>
        <c:noMultiLvlLbl val="0"/>
      </c:catAx>
      <c:valAx>
        <c:axId val="14923443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3432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Al uptake</a:t>
            </a:r>
          </a:p>
        </c:rich>
      </c:tx>
      <c:overlay val="0"/>
    </c:title>
    <c:autoTitleDeleted val="0"/>
    <c:plotArea>
      <c:layout/>
      <c:lineChart>
        <c:grouping val="standard"/>
        <c:varyColors val="0"/>
        <c:ser>
          <c:idx val="0"/>
          <c:order val="0"/>
          <c:tx>
            <c:strRef>
              <c:f>'[1]comparative-rate'!$E$18</c:f>
              <c:strCache>
                <c:ptCount val="1"/>
                <c:pt idx="0">
                  <c:v>Al 394.401 YB</c:v>
                </c:pt>
              </c:strCache>
            </c:strRef>
          </c:tx>
          <c:errBars>
            <c:errDir val="y"/>
            <c:errBarType val="both"/>
            <c:errValType val="stdErr"/>
            <c:noEndCap val="0"/>
          </c:errBars>
          <c:cat>
            <c:strRef>
              <c:f>'[1]comparative-rate'!$D$19:$D$21</c:f>
              <c:strCache>
                <c:ptCount val="3"/>
                <c:pt idx="0">
                  <c:v>1X</c:v>
                </c:pt>
                <c:pt idx="1">
                  <c:v>5X</c:v>
                </c:pt>
                <c:pt idx="2">
                  <c:v>10X</c:v>
                </c:pt>
              </c:strCache>
            </c:strRef>
          </c:cat>
          <c:val>
            <c:numRef>
              <c:f>'[1]comparative-rate'!$E$19:$E$21</c:f>
              <c:numCache>
                <c:formatCode>General</c:formatCode>
                <c:ptCount val="3"/>
                <c:pt idx="0">
                  <c:v>-1.2132935255582059E-3</c:v>
                </c:pt>
                <c:pt idx="1">
                  <c:v>1.161873481502314E-2</c:v>
                </c:pt>
                <c:pt idx="2">
                  <c:v>0.11978453259181504</c:v>
                </c:pt>
              </c:numCache>
            </c:numRef>
          </c:val>
          <c:smooth val="0"/>
          <c:extLst>
            <c:ext xmlns:c16="http://schemas.microsoft.com/office/drawing/2014/chart" uri="{C3380CC4-5D6E-409C-BE32-E72D297353CC}">
              <c16:uniqueId val="{00000000-14B9-4128-83EB-119EE35F706C}"/>
            </c:ext>
          </c:extLst>
        </c:ser>
        <c:ser>
          <c:idx val="1"/>
          <c:order val="1"/>
          <c:tx>
            <c:strRef>
              <c:f>'[1]comparative-rate'!$F$18</c:f>
              <c:strCache>
                <c:ptCount val="1"/>
                <c:pt idx="0">
                  <c:v>Al 394.401 RM</c:v>
                </c:pt>
              </c:strCache>
            </c:strRef>
          </c:tx>
          <c:errBars>
            <c:errDir val="y"/>
            <c:errBarType val="both"/>
            <c:errValType val="stdErr"/>
            <c:noEndCap val="0"/>
          </c:errBars>
          <c:cat>
            <c:strRef>
              <c:f>'[1]comparative-rate'!$D$19:$D$21</c:f>
              <c:strCache>
                <c:ptCount val="3"/>
                <c:pt idx="0">
                  <c:v>1X</c:v>
                </c:pt>
                <c:pt idx="1">
                  <c:v>5X</c:v>
                </c:pt>
                <c:pt idx="2">
                  <c:v>10X</c:v>
                </c:pt>
              </c:strCache>
            </c:strRef>
          </c:cat>
          <c:val>
            <c:numRef>
              <c:f>'[1]comparative-rate'!$F$19:$F$21</c:f>
              <c:numCache>
                <c:formatCode>General</c:formatCode>
                <c:ptCount val="3"/>
                <c:pt idx="0">
                  <c:v>-2.292948917777593E-3</c:v>
                </c:pt>
                <c:pt idx="1">
                  <c:v>-1.1545064966392235E-4</c:v>
                </c:pt>
                <c:pt idx="2">
                  <c:v>1.9991199499161814E-2</c:v>
                </c:pt>
              </c:numCache>
            </c:numRef>
          </c:val>
          <c:smooth val="0"/>
          <c:extLst>
            <c:ext xmlns:c16="http://schemas.microsoft.com/office/drawing/2014/chart" uri="{C3380CC4-5D6E-409C-BE32-E72D297353CC}">
              <c16:uniqueId val="{00000001-14B9-4128-83EB-119EE35F706C}"/>
            </c:ext>
          </c:extLst>
        </c:ser>
        <c:dLbls>
          <c:showLegendKey val="0"/>
          <c:showVal val="0"/>
          <c:showCatName val="0"/>
          <c:showSerName val="0"/>
          <c:showPercent val="0"/>
          <c:showBubbleSize val="0"/>
        </c:dLbls>
        <c:marker val="1"/>
        <c:smooth val="0"/>
        <c:axId val="149264640"/>
        <c:axId val="149278720"/>
      </c:lineChart>
      <c:catAx>
        <c:axId val="149264640"/>
        <c:scaling>
          <c:orientation val="minMax"/>
        </c:scaling>
        <c:delete val="0"/>
        <c:axPos val="b"/>
        <c:numFmt formatCode="General" sourceLinked="0"/>
        <c:majorTickMark val="out"/>
        <c:minorTickMark val="none"/>
        <c:tickLblPos val="nextTo"/>
        <c:crossAx val="149278720"/>
        <c:crosses val="autoZero"/>
        <c:auto val="1"/>
        <c:lblAlgn val="ctr"/>
        <c:lblOffset val="100"/>
        <c:noMultiLvlLbl val="0"/>
      </c:catAx>
      <c:valAx>
        <c:axId val="14927872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2646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Al uptake</a:t>
            </a:r>
          </a:p>
        </c:rich>
      </c:tx>
      <c:overlay val="0"/>
    </c:title>
    <c:autoTitleDeleted val="0"/>
    <c:plotArea>
      <c:layout/>
      <c:lineChart>
        <c:grouping val="standard"/>
        <c:varyColors val="0"/>
        <c:ser>
          <c:idx val="0"/>
          <c:order val="0"/>
          <c:tx>
            <c:strRef>
              <c:f>'[1]comparative-rate'!$E$23</c:f>
              <c:strCache>
                <c:ptCount val="1"/>
                <c:pt idx="0">
                  <c:v>Al 394.401 YB</c:v>
                </c:pt>
              </c:strCache>
            </c:strRef>
          </c:tx>
          <c:errBars>
            <c:errDir val="y"/>
            <c:errBarType val="both"/>
            <c:errValType val="stdErr"/>
            <c:noEndCap val="0"/>
          </c:errBars>
          <c:cat>
            <c:strRef>
              <c:f>'[1]comparative-rate'!$D$24:$D$26</c:f>
              <c:strCache>
                <c:ptCount val="3"/>
                <c:pt idx="0">
                  <c:v>1X</c:v>
                </c:pt>
                <c:pt idx="1">
                  <c:v>5X</c:v>
                </c:pt>
                <c:pt idx="2">
                  <c:v>10X</c:v>
                </c:pt>
              </c:strCache>
            </c:strRef>
          </c:cat>
          <c:val>
            <c:numRef>
              <c:f>'[1]comparative-rate'!$E$24:$E$26</c:f>
              <c:numCache>
                <c:formatCode>General</c:formatCode>
                <c:ptCount val="3"/>
                <c:pt idx="0">
                  <c:v>-2.5954032484711478E-3</c:v>
                </c:pt>
                <c:pt idx="1">
                  <c:v>9.370188808897243E-4</c:v>
                </c:pt>
                <c:pt idx="2">
                  <c:v>3.4294569733610343E-2</c:v>
                </c:pt>
              </c:numCache>
            </c:numRef>
          </c:val>
          <c:smooth val="0"/>
          <c:extLst>
            <c:ext xmlns:c16="http://schemas.microsoft.com/office/drawing/2014/chart" uri="{C3380CC4-5D6E-409C-BE32-E72D297353CC}">
              <c16:uniqueId val="{00000000-B88F-4C69-881B-EF2AE7E111CD}"/>
            </c:ext>
          </c:extLst>
        </c:ser>
        <c:ser>
          <c:idx val="1"/>
          <c:order val="1"/>
          <c:tx>
            <c:strRef>
              <c:f>'[1]comparative-rate'!$F$23</c:f>
              <c:strCache>
                <c:ptCount val="1"/>
                <c:pt idx="0">
                  <c:v>Al 394.401 RM</c:v>
                </c:pt>
              </c:strCache>
            </c:strRef>
          </c:tx>
          <c:errBars>
            <c:errDir val="y"/>
            <c:errBarType val="both"/>
            <c:errValType val="stdErr"/>
            <c:noEndCap val="0"/>
          </c:errBars>
          <c:cat>
            <c:strRef>
              <c:f>'[1]comparative-rate'!$D$24:$D$26</c:f>
              <c:strCache>
                <c:ptCount val="3"/>
                <c:pt idx="0">
                  <c:v>1X</c:v>
                </c:pt>
                <c:pt idx="1">
                  <c:v>5X</c:v>
                </c:pt>
                <c:pt idx="2">
                  <c:v>10X</c:v>
                </c:pt>
              </c:strCache>
            </c:strRef>
          </c:cat>
          <c:val>
            <c:numRef>
              <c:f>'[1]comparative-rate'!$F$24:$F$26</c:f>
              <c:numCache>
                <c:formatCode>General</c:formatCode>
                <c:ptCount val="3"/>
                <c:pt idx="0">
                  <c:v>-1.4952604047452744E-3</c:v>
                </c:pt>
                <c:pt idx="1">
                  <c:v>1.6023399571435382E-2</c:v>
                </c:pt>
                <c:pt idx="2">
                  <c:v>0.17242365269528659</c:v>
                </c:pt>
              </c:numCache>
            </c:numRef>
          </c:val>
          <c:smooth val="0"/>
          <c:extLst>
            <c:ext xmlns:c16="http://schemas.microsoft.com/office/drawing/2014/chart" uri="{C3380CC4-5D6E-409C-BE32-E72D297353CC}">
              <c16:uniqueId val="{00000001-B88F-4C69-881B-EF2AE7E111CD}"/>
            </c:ext>
          </c:extLst>
        </c:ser>
        <c:dLbls>
          <c:showLegendKey val="0"/>
          <c:showVal val="0"/>
          <c:showCatName val="0"/>
          <c:showSerName val="0"/>
          <c:showPercent val="0"/>
          <c:showBubbleSize val="0"/>
        </c:dLbls>
        <c:marker val="1"/>
        <c:smooth val="0"/>
        <c:axId val="149366272"/>
        <c:axId val="149367808"/>
      </c:lineChart>
      <c:catAx>
        <c:axId val="149366272"/>
        <c:scaling>
          <c:orientation val="minMax"/>
        </c:scaling>
        <c:delete val="0"/>
        <c:axPos val="b"/>
        <c:numFmt formatCode="General" sourceLinked="0"/>
        <c:majorTickMark val="out"/>
        <c:minorTickMark val="none"/>
        <c:tickLblPos val="nextTo"/>
        <c:crossAx val="149367808"/>
        <c:crosses val="autoZero"/>
        <c:auto val="1"/>
        <c:lblAlgn val="ctr"/>
        <c:lblOffset val="100"/>
        <c:noMultiLvlLbl val="0"/>
      </c:catAx>
      <c:valAx>
        <c:axId val="14936780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36627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Ca Uptake</a:t>
            </a:r>
          </a:p>
        </c:rich>
      </c:tx>
      <c:overlay val="0"/>
    </c:title>
    <c:autoTitleDeleted val="0"/>
    <c:plotArea>
      <c:layout/>
      <c:lineChart>
        <c:grouping val="standard"/>
        <c:varyColors val="0"/>
        <c:ser>
          <c:idx val="0"/>
          <c:order val="0"/>
          <c:tx>
            <c:strRef>
              <c:f>'[1]comparative-rate'!$H$8</c:f>
              <c:strCache>
                <c:ptCount val="1"/>
                <c:pt idx="0">
                  <c:v>Ca 317.933 YB</c:v>
                </c:pt>
              </c:strCache>
            </c:strRef>
          </c:tx>
          <c:errBars>
            <c:errDir val="y"/>
            <c:errBarType val="both"/>
            <c:errValType val="stdErr"/>
            <c:noEndCap val="0"/>
          </c:errBars>
          <c:cat>
            <c:strRef>
              <c:f>'[1]comparative-rate'!$G$9:$G$11</c:f>
              <c:strCache>
                <c:ptCount val="3"/>
                <c:pt idx="0">
                  <c:v>1X</c:v>
                </c:pt>
                <c:pt idx="1">
                  <c:v>5X</c:v>
                </c:pt>
                <c:pt idx="2">
                  <c:v>10X</c:v>
                </c:pt>
              </c:strCache>
            </c:strRef>
          </c:cat>
          <c:val>
            <c:numRef>
              <c:f>'[1]comparative-rate'!$H$9:$H$11</c:f>
              <c:numCache>
                <c:formatCode>General</c:formatCode>
                <c:ptCount val="3"/>
                <c:pt idx="0">
                  <c:v>-4.8089425922159102E-4</c:v>
                </c:pt>
                <c:pt idx="1">
                  <c:v>-1.4794686726151733E-4</c:v>
                </c:pt>
                <c:pt idx="2">
                  <c:v>-7.0973751507164625E-4</c:v>
                </c:pt>
              </c:numCache>
            </c:numRef>
          </c:val>
          <c:smooth val="0"/>
          <c:extLst>
            <c:ext xmlns:c16="http://schemas.microsoft.com/office/drawing/2014/chart" uri="{C3380CC4-5D6E-409C-BE32-E72D297353CC}">
              <c16:uniqueId val="{00000000-0F89-46EB-91C0-BC18716552F0}"/>
            </c:ext>
          </c:extLst>
        </c:ser>
        <c:ser>
          <c:idx val="1"/>
          <c:order val="1"/>
          <c:tx>
            <c:strRef>
              <c:f>'[1]comparative-rate'!$I$8</c:f>
              <c:strCache>
                <c:ptCount val="1"/>
                <c:pt idx="0">
                  <c:v>Ca 317.933 RM</c:v>
                </c:pt>
              </c:strCache>
            </c:strRef>
          </c:tx>
          <c:errBars>
            <c:errDir val="y"/>
            <c:errBarType val="both"/>
            <c:errValType val="stdErr"/>
            <c:noEndCap val="0"/>
          </c:errBars>
          <c:cat>
            <c:strRef>
              <c:f>'[1]comparative-rate'!$G$9:$G$11</c:f>
              <c:strCache>
                <c:ptCount val="3"/>
                <c:pt idx="0">
                  <c:v>1X</c:v>
                </c:pt>
                <c:pt idx="1">
                  <c:v>5X</c:v>
                </c:pt>
                <c:pt idx="2">
                  <c:v>10X</c:v>
                </c:pt>
              </c:strCache>
            </c:strRef>
          </c:cat>
          <c:val>
            <c:numRef>
              <c:f>'[1]comparative-rate'!$I$9:$I$11</c:f>
              <c:numCache>
                <c:formatCode>General</c:formatCode>
                <c:ptCount val="3"/>
                <c:pt idx="0">
                  <c:v>2.4410764767814012E-4</c:v>
                </c:pt>
                <c:pt idx="1">
                  <c:v>-1.3253983265049897E-3</c:v>
                </c:pt>
                <c:pt idx="2">
                  <c:v>-6.835222349146239E-3</c:v>
                </c:pt>
              </c:numCache>
            </c:numRef>
          </c:val>
          <c:smooth val="0"/>
          <c:extLst>
            <c:ext xmlns:c16="http://schemas.microsoft.com/office/drawing/2014/chart" uri="{C3380CC4-5D6E-409C-BE32-E72D297353CC}">
              <c16:uniqueId val="{00000001-0F89-46EB-91C0-BC18716552F0}"/>
            </c:ext>
          </c:extLst>
        </c:ser>
        <c:dLbls>
          <c:showLegendKey val="0"/>
          <c:showVal val="0"/>
          <c:showCatName val="0"/>
          <c:showSerName val="0"/>
          <c:showPercent val="0"/>
          <c:showBubbleSize val="0"/>
        </c:dLbls>
        <c:marker val="1"/>
        <c:smooth val="0"/>
        <c:axId val="149422848"/>
        <c:axId val="149424384"/>
      </c:lineChart>
      <c:catAx>
        <c:axId val="149422848"/>
        <c:scaling>
          <c:orientation val="minMax"/>
        </c:scaling>
        <c:delete val="0"/>
        <c:axPos val="b"/>
        <c:numFmt formatCode="General" sourceLinked="0"/>
        <c:majorTickMark val="out"/>
        <c:minorTickMark val="none"/>
        <c:tickLblPos val="nextTo"/>
        <c:crossAx val="149424384"/>
        <c:crosses val="autoZero"/>
        <c:auto val="1"/>
        <c:lblAlgn val="ctr"/>
        <c:lblOffset val="100"/>
        <c:noMultiLvlLbl val="0"/>
      </c:catAx>
      <c:valAx>
        <c:axId val="14942438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4228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Ca Uptake</a:t>
            </a:r>
          </a:p>
        </c:rich>
      </c:tx>
      <c:overlay val="0"/>
    </c:title>
    <c:autoTitleDeleted val="0"/>
    <c:plotArea>
      <c:layout/>
      <c:lineChart>
        <c:grouping val="standard"/>
        <c:varyColors val="0"/>
        <c:ser>
          <c:idx val="0"/>
          <c:order val="0"/>
          <c:tx>
            <c:strRef>
              <c:f>'[1]comparative-rate'!$H$13</c:f>
              <c:strCache>
                <c:ptCount val="1"/>
                <c:pt idx="0">
                  <c:v>Ca 317.933 YB</c:v>
                </c:pt>
              </c:strCache>
            </c:strRef>
          </c:tx>
          <c:errBars>
            <c:errDir val="y"/>
            <c:errBarType val="both"/>
            <c:errValType val="stdErr"/>
            <c:noEndCap val="0"/>
          </c:errBars>
          <c:cat>
            <c:strRef>
              <c:f>'[1]comparative-rate'!$G$14:$G$16</c:f>
              <c:strCache>
                <c:ptCount val="3"/>
                <c:pt idx="0">
                  <c:v>1X</c:v>
                </c:pt>
                <c:pt idx="1">
                  <c:v>5X</c:v>
                </c:pt>
                <c:pt idx="2">
                  <c:v>10X</c:v>
                </c:pt>
              </c:strCache>
            </c:strRef>
          </c:cat>
          <c:val>
            <c:numRef>
              <c:f>'[1]comparative-rate'!$H$14:$H$16</c:f>
              <c:numCache>
                <c:formatCode>General</c:formatCode>
                <c:ptCount val="3"/>
                <c:pt idx="0">
                  <c:v>-9.5406684808797826E-3</c:v>
                </c:pt>
                <c:pt idx="1">
                  <c:v>-6.6788431326252558E-5</c:v>
                </c:pt>
                <c:pt idx="2">
                  <c:v>-2.8817557493301467E-3</c:v>
                </c:pt>
              </c:numCache>
            </c:numRef>
          </c:val>
          <c:smooth val="0"/>
          <c:extLst>
            <c:ext xmlns:c16="http://schemas.microsoft.com/office/drawing/2014/chart" uri="{C3380CC4-5D6E-409C-BE32-E72D297353CC}">
              <c16:uniqueId val="{00000000-045A-4954-84EC-DB64063082BA}"/>
            </c:ext>
          </c:extLst>
        </c:ser>
        <c:ser>
          <c:idx val="1"/>
          <c:order val="1"/>
          <c:tx>
            <c:strRef>
              <c:f>'[1]comparative-rate'!$I$13</c:f>
              <c:strCache>
                <c:ptCount val="1"/>
                <c:pt idx="0">
                  <c:v>Ca 317.933 RM</c:v>
                </c:pt>
              </c:strCache>
            </c:strRef>
          </c:tx>
          <c:errBars>
            <c:errDir val="y"/>
            <c:errBarType val="both"/>
            <c:errValType val="stdErr"/>
            <c:noEndCap val="0"/>
          </c:errBars>
          <c:cat>
            <c:strRef>
              <c:f>'[1]comparative-rate'!$G$14:$G$16</c:f>
              <c:strCache>
                <c:ptCount val="3"/>
                <c:pt idx="0">
                  <c:v>1X</c:v>
                </c:pt>
                <c:pt idx="1">
                  <c:v>5X</c:v>
                </c:pt>
                <c:pt idx="2">
                  <c:v>10X</c:v>
                </c:pt>
              </c:strCache>
            </c:strRef>
          </c:cat>
          <c:val>
            <c:numRef>
              <c:f>'[1]comparative-rate'!$I$14:$I$16</c:f>
              <c:numCache>
                <c:formatCode>General</c:formatCode>
                <c:ptCount val="3"/>
                <c:pt idx="0">
                  <c:v>-3.0913189084979836E-2</c:v>
                </c:pt>
                <c:pt idx="1">
                  <c:v>-1.8079499297565336E-3</c:v>
                </c:pt>
                <c:pt idx="2">
                  <c:v>-2.4305664239238804E-2</c:v>
                </c:pt>
              </c:numCache>
            </c:numRef>
          </c:val>
          <c:smooth val="0"/>
          <c:extLst>
            <c:ext xmlns:c16="http://schemas.microsoft.com/office/drawing/2014/chart" uri="{C3380CC4-5D6E-409C-BE32-E72D297353CC}">
              <c16:uniqueId val="{00000001-045A-4954-84EC-DB64063082BA}"/>
            </c:ext>
          </c:extLst>
        </c:ser>
        <c:dLbls>
          <c:showLegendKey val="0"/>
          <c:showVal val="0"/>
          <c:showCatName val="0"/>
          <c:showSerName val="0"/>
          <c:showPercent val="0"/>
          <c:showBubbleSize val="0"/>
        </c:dLbls>
        <c:marker val="1"/>
        <c:smooth val="0"/>
        <c:axId val="149475328"/>
        <c:axId val="149476864"/>
      </c:lineChart>
      <c:catAx>
        <c:axId val="149475328"/>
        <c:scaling>
          <c:orientation val="minMax"/>
        </c:scaling>
        <c:delete val="0"/>
        <c:axPos val="b"/>
        <c:numFmt formatCode="General" sourceLinked="0"/>
        <c:majorTickMark val="out"/>
        <c:minorTickMark val="none"/>
        <c:tickLblPos val="nextTo"/>
        <c:crossAx val="149476864"/>
        <c:crosses val="autoZero"/>
        <c:auto val="1"/>
        <c:lblAlgn val="ctr"/>
        <c:lblOffset val="100"/>
        <c:noMultiLvlLbl val="0"/>
      </c:catAx>
      <c:valAx>
        <c:axId val="14947686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47532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'NH4'!$G$2</c:f>
              <c:strCache>
                <c:ptCount val="1"/>
                <c:pt idx="0">
                  <c:v>NP</c:v>
                </c:pt>
              </c:strCache>
            </c:strRef>
          </c:tx>
          <c:spPr>
            <a:ln w="28575">
              <a:noFill/>
            </a:ln>
          </c:spPr>
          <c:xVal>
            <c:numRef>
              <c:f>'NH4'!$F$2:$F$7</c:f>
              <c:numCache>
                <c:formatCode>General</c:formatCode>
                <c:ptCount val="6"/>
                <c:pt idx="0">
                  <c:v>4</c:v>
                </c:pt>
                <c:pt idx="1">
                  <c:v>4</c:v>
                </c:pt>
                <c:pt idx="2">
                  <c:v>4</c:v>
                </c:pt>
                <c:pt idx="3">
                  <c:v>4</c:v>
                </c:pt>
                <c:pt idx="4">
                  <c:v>4</c:v>
                </c:pt>
                <c:pt idx="5">
                  <c:v>4</c:v>
                </c:pt>
              </c:numCache>
            </c:numRef>
          </c:xVal>
          <c:yVal>
            <c:numRef>
              <c:f>'NH4'!$I$2:$I$7</c:f>
              <c:numCache>
                <c:formatCode>General</c:formatCode>
                <c:ptCount val="6"/>
                <c:pt idx="0">
                  <c:v>-5.5161290322580641E-3</c:v>
                </c:pt>
                <c:pt idx="1">
                  <c:v>-3.7667410714285715E-3</c:v>
                </c:pt>
                <c:pt idx="2">
                  <c:v>-3.7337662337662328E-3</c:v>
                </c:pt>
                <c:pt idx="3">
                  <c:v>4.1538461538461547E-3</c:v>
                </c:pt>
                <c:pt idx="4">
                  <c:v>-3.8130252100840333E-2</c:v>
                </c:pt>
                <c:pt idx="5">
                  <c:v>-5.0381679389312961E-3</c:v>
                </c:pt>
              </c:numCache>
            </c:numRef>
          </c:yVal>
          <c:smooth val="0"/>
          <c:extLst>
            <c:ext xmlns:c16="http://schemas.microsoft.com/office/drawing/2014/chart" uri="{C3380CC4-5D6E-409C-BE32-E72D297353CC}">
              <c16:uniqueId val="{00000000-12AC-4E2E-8DEB-2E0A2708CF00}"/>
            </c:ext>
          </c:extLst>
        </c:ser>
        <c:ser>
          <c:idx val="1"/>
          <c:order val="1"/>
          <c:tx>
            <c:strRef>
              <c:f>'NH4'!$G$8</c:f>
              <c:strCache>
                <c:ptCount val="1"/>
                <c:pt idx="0">
                  <c:v>Con</c:v>
                </c:pt>
              </c:strCache>
            </c:strRef>
          </c:tx>
          <c:spPr>
            <a:ln w="28575">
              <a:noFill/>
            </a:ln>
          </c:spPr>
          <c:xVal>
            <c:numRef>
              <c:f>'NH4'!$F$8:$F$13</c:f>
              <c:numCache>
                <c:formatCode>General</c:formatCode>
                <c:ptCount val="6"/>
                <c:pt idx="0">
                  <c:v>1</c:v>
                </c:pt>
                <c:pt idx="1">
                  <c:v>1</c:v>
                </c:pt>
                <c:pt idx="2">
                  <c:v>1</c:v>
                </c:pt>
                <c:pt idx="3">
                  <c:v>1</c:v>
                </c:pt>
                <c:pt idx="4">
                  <c:v>1</c:v>
                </c:pt>
                <c:pt idx="5">
                  <c:v>1</c:v>
                </c:pt>
              </c:numCache>
            </c:numRef>
          </c:xVal>
          <c:yVal>
            <c:numRef>
              <c:f>'NH4'!$I$8:$I$13</c:f>
              <c:numCache>
                <c:formatCode>General</c:formatCode>
                <c:ptCount val="6"/>
                <c:pt idx="0">
                  <c:v>-2.6742857142857148E-2</c:v>
                </c:pt>
                <c:pt idx="1">
                  <c:v>-2.4590163934426229E-2</c:v>
                </c:pt>
                <c:pt idx="2">
                  <c:v>-9.0476190476190474E-2</c:v>
                </c:pt>
                <c:pt idx="3">
                  <c:v>-3.0187500000000003E-2</c:v>
                </c:pt>
                <c:pt idx="4">
                  <c:v>-8.7096774193548381E-3</c:v>
                </c:pt>
                <c:pt idx="5">
                  <c:v>-0.92812499999999998</c:v>
                </c:pt>
              </c:numCache>
            </c:numRef>
          </c:yVal>
          <c:smooth val="0"/>
          <c:extLst>
            <c:ext xmlns:c16="http://schemas.microsoft.com/office/drawing/2014/chart" uri="{C3380CC4-5D6E-409C-BE32-E72D297353CC}">
              <c16:uniqueId val="{00000001-12AC-4E2E-8DEB-2E0A2708CF00}"/>
            </c:ext>
          </c:extLst>
        </c:ser>
        <c:ser>
          <c:idx val="2"/>
          <c:order val="2"/>
          <c:tx>
            <c:strRef>
              <c:f>'NH4'!$G$14</c:f>
              <c:strCache>
                <c:ptCount val="1"/>
                <c:pt idx="0">
                  <c:v>P</c:v>
                </c:pt>
              </c:strCache>
            </c:strRef>
          </c:tx>
          <c:spPr>
            <a:ln w="28575">
              <a:noFill/>
            </a:ln>
          </c:spPr>
          <c:xVal>
            <c:numRef>
              <c:f>'NH4'!$F$14:$F$19</c:f>
              <c:numCache>
                <c:formatCode>General</c:formatCode>
                <c:ptCount val="6"/>
                <c:pt idx="0">
                  <c:v>3</c:v>
                </c:pt>
                <c:pt idx="1">
                  <c:v>3</c:v>
                </c:pt>
                <c:pt idx="2">
                  <c:v>3</c:v>
                </c:pt>
                <c:pt idx="3">
                  <c:v>3</c:v>
                </c:pt>
                <c:pt idx="4">
                  <c:v>3</c:v>
                </c:pt>
                <c:pt idx="5">
                  <c:v>3</c:v>
                </c:pt>
              </c:numCache>
            </c:numRef>
          </c:xVal>
          <c:yVal>
            <c:numRef>
              <c:f>'NH4'!$I$14:$I$19</c:f>
              <c:numCache>
                <c:formatCode>General</c:formatCode>
                <c:ptCount val="6"/>
                <c:pt idx="0">
                  <c:v>-3.7190082644628093E-2</c:v>
                </c:pt>
                <c:pt idx="1">
                  <c:v>-0.73414634146341462</c:v>
                </c:pt>
                <c:pt idx="2">
                  <c:v>-4.7831978319783197E-2</c:v>
                </c:pt>
                <c:pt idx="3">
                  <c:v>-1.1451428571428572E-2</c:v>
                </c:pt>
                <c:pt idx="4">
                  <c:v>-3.7424395161290314E-2</c:v>
                </c:pt>
                <c:pt idx="5">
                  <c:v>-2.9900332225913655E-3</c:v>
                </c:pt>
              </c:numCache>
            </c:numRef>
          </c:yVal>
          <c:smooth val="0"/>
          <c:extLst>
            <c:ext xmlns:c16="http://schemas.microsoft.com/office/drawing/2014/chart" uri="{C3380CC4-5D6E-409C-BE32-E72D297353CC}">
              <c16:uniqueId val="{00000002-12AC-4E2E-8DEB-2E0A2708CF00}"/>
            </c:ext>
          </c:extLst>
        </c:ser>
        <c:ser>
          <c:idx val="3"/>
          <c:order val="3"/>
          <c:tx>
            <c:strRef>
              <c:f>'NH4'!$G$20</c:f>
              <c:strCache>
                <c:ptCount val="1"/>
                <c:pt idx="0">
                  <c:v>N</c:v>
                </c:pt>
              </c:strCache>
            </c:strRef>
          </c:tx>
          <c:spPr>
            <a:ln w="28575">
              <a:noFill/>
            </a:ln>
          </c:spPr>
          <c:xVal>
            <c:numRef>
              <c:f>'NH4'!$F$20:$F$25</c:f>
              <c:numCache>
                <c:formatCode>General</c:formatCode>
                <c:ptCount val="6"/>
                <c:pt idx="0">
                  <c:v>2</c:v>
                </c:pt>
                <c:pt idx="1">
                  <c:v>2</c:v>
                </c:pt>
                <c:pt idx="2">
                  <c:v>2</c:v>
                </c:pt>
                <c:pt idx="3">
                  <c:v>2</c:v>
                </c:pt>
                <c:pt idx="4">
                  <c:v>2</c:v>
                </c:pt>
                <c:pt idx="5">
                  <c:v>2</c:v>
                </c:pt>
              </c:numCache>
            </c:numRef>
          </c:xVal>
          <c:yVal>
            <c:numRef>
              <c:f>'NH4'!$I$20:$I$25</c:f>
              <c:numCache>
                <c:formatCode>General</c:formatCode>
                <c:ptCount val="6"/>
                <c:pt idx="0">
                  <c:v>-2.8184281842818432E-2</c:v>
                </c:pt>
                <c:pt idx="1">
                  <c:v>-3.2786885245901644E-3</c:v>
                </c:pt>
                <c:pt idx="2">
                  <c:v>-2.6143226919758414E-2</c:v>
                </c:pt>
                <c:pt idx="3">
                  <c:v>-9.6823770491803268E-2</c:v>
                </c:pt>
                <c:pt idx="4">
                  <c:v>-0.13539823008849561</c:v>
                </c:pt>
                <c:pt idx="5">
                  <c:v>4.878048780487804E-3</c:v>
                </c:pt>
              </c:numCache>
            </c:numRef>
          </c:yVal>
          <c:smooth val="0"/>
          <c:extLst>
            <c:ext xmlns:c16="http://schemas.microsoft.com/office/drawing/2014/chart" uri="{C3380CC4-5D6E-409C-BE32-E72D297353CC}">
              <c16:uniqueId val="{00000003-12AC-4E2E-8DEB-2E0A2708CF00}"/>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NH4/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Ca Uptake</a:t>
            </a:r>
          </a:p>
        </c:rich>
      </c:tx>
      <c:overlay val="0"/>
    </c:title>
    <c:autoTitleDeleted val="0"/>
    <c:plotArea>
      <c:layout/>
      <c:lineChart>
        <c:grouping val="standard"/>
        <c:varyColors val="0"/>
        <c:ser>
          <c:idx val="0"/>
          <c:order val="0"/>
          <c:tx>
            <c:strRef>
              <c:f>'[1]comparative-rate'!$H$18</c:f>
              <c:strCache>
                <c:ptCount val="1"/>
                <c:pt idx="0">
                  <c:v>Ca 317.933 YB</c:v>
                </c:pt>
              </c:strCache>
            </c:strRef>
          </c:tx>
          <c:errBars>
            <c:errDir val="y"/>
            <c:errBarType val="both"/>
            <c:errValType val="stdErr"/>
            <c:noEndCap val="0"/>
          </c:errBars>
          <c:cat>
            <c:strRef>
              <c:f>'[1]comparative-rate'!$G$19:$G$21</c:f>
              <c:strCache>
                <c:ptCount val="3"/>
                <c:pt idx="0">
                  <c:v>1X</c:v>
                </c:pt>
                <c:pt idx="1">
                  <c:v>5X</c:v>
                </c:pt>
                <c:pt idx="2">
                  <c:v>10X</c:v>
                </c:pt>
              </c:strCache>
            </c:strRef>
          </c:cat>
          <c:val>
            <c:numRef>
              <c:f>'[1]comparative-rate'!$H$19:$H$21</c:f>
              <c:numCache>
                <c:formatCode>General</c:formatCode>
                <c:ptCount val="3"/>
                <c:pt idx="0">
                  <c:v>-1.2098963903458085E-2</c:v>
                </c:pt>
                <c:pt idx="1">
                  <c:v>1.3473552945106424E-3</c:v>
                </c:pt>
                <c:pt idx="2">
                  <c:v>-1.8155373454452759E-2</c:v>
                </c:pt>
              </c:numCache>
            </c:numRef>
          </c:val>
          <c:smooth val="0"/>
          <c:extLst>
            <c:ext xmlns:c16="http://schemas.microsoft.com/office/drawing/2014/chart" uri="{C3380CC4-5D6E-409C-BE32-E72D297353CC}">
              <c16:uniqueId val="{00000000-5151-427D-9AB0-FE3EE5C543D9}"/>
            </c:ext>
          </c:extLst>
        </c:ser>
        <c:ser>
          <c:idx val="1"/>
          <c:order val="1"/>
          <c:tx>
            <c:strRef>
              <c:f>'[1]comparative-rate'!$I$18</c:f>
              <c:strCache>
                <c:ptCount val="1"/>
                <c:pt idx="0">
                  <c:v>Ca 317.933 RM</c:v>
                </c:pt>
              </c:strCache>
            </c:strRef>
          </c:tx>
          <c:errBars>
            <c:errDir val="y"/>
            <c:errBarType val="both"/>
            <c:errValType val="stdErr"/>
            <c:noEndCap val="0"/>
          </c:errBars>
          <c:cat>
            <c:strRef>
              <c:f>'[1]comparative-rate'!$G$19:$G$21</c:f>
              <c:strCache>
                <c:ptCount val="3"/>
                <c:pt idx="0">
                  <c:v>1X</c:v>
                </c:pt>
                <c:pt idx="1">
                  <c:v>5X</c:v>
                </c:pt>
                <c:pt idx="2">
                  <c:v>10X</c:v>
                </c:pt>
              </c:strCache>
            </c:strRef>
          </c:cat>
          <c:val>
            <c:numRef>
              <c:f>'[1]comparative-rate'!$I$19:$I$21</c:f>
              <c:numCache>
                <c:formatCode>General</c:formatCode>
                <c:ptCount val="3"/>
                <c:pt idx="0">
                  <c:v>-3.6028816971610408E-3</c:v>
                </c:pt>
                <c:pt idx="1">
                  <c:v>1.4299650979571774E-3</c:v>
                </c:pt>
                <c:pt idx="2">
                  <c:v>2.0935568750958377E-3</c:v>
                </c:pt>
              </c:numCache>
            </c:numRef>
          </c:val>
          <c:smooth val="0"/>
          <c:extLst>
            <c:ext xmlns:c16="http://schemas.microsoft.com/office/drawing/2014/chart" uri="{C3380CC4-5D6E-409C-BE32-E72D297353CC}">
              <c16:uniqueId val="{00000001-5151-427D-9AB0-FE3EE5C543D9}"/>
            </c:ext>
          </c:extLst>
        </c:ser>
        <c:dLbls>
          <c:showLegendKey val="0"/>
          <c:showVal val="0"/>
          <c:showCatName val="0"/>
          <c:showSerName val="0"/>
          <c:showPercent val="0"/>
          <c:showBubbleSize val="0"/>
        </c:dLbls>
        <c:marker val="1"/>
        <c:smooth val="0"/>
        <c:axId val="149560320"/>
        <c:axId val="149570304"/>
      </c:lineChart>
      <c:catAx>
        <c:axId val="149560320"/>
        <c:scaling>
          <c:orientation val="minMax"/>
        </c:scaling>
        <c:delete val="0"/>
        <c:axPos val="b"/>
        <c:numFmt formatCode="General" sourceLinked="0"/>
        <c:majorTickMark val="out"/>
        <c:minorTickMark val="none"/>
        <c:tickLblPos val="nextTo"/>
        <c:crossAx val="149570304"/>
        <c:crosses val="autoZero"/>
        <c:auto val="1"/>
        <c:lblAlgn val="ctr"/>
        <c:lblOffset val="100"/>
        <c:noMultiLvlLbl val="0"/>
      </c:catAx>
      <c:valAx>
        <c:axId val="14957030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56032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Ca Uptake</a:t>
            </a:r>
          </a:p>
        </c:rich>
      </c:tx>
      <c:overlay val="0"/>
    </c:title>
    <c:autoTitleDeleted val="0"/>
    <c:plotArea>
      <c:layout/>
      <c:lineChart>
        <c:grouping val="standard"/>
        <c:varyColors val="0"/>
        <c:ser>
          <c:idx val="0"/>
          <c:order val="0"/>
          <c:tx>
            <c:strRef>
              <c:f>'[1]comparative-rate'!$H$23</c:f>
              <c:strCache>
                <c:ptCount val="1"/>
                <c:pt idx="0">
                  <c:v>Ca 317.933 YB</c:v>
                </c:pt>
              </c:strCache>
            </c:strRef>
          </c:tx>
          <c:errBars>
            <c:errDir val="y"/>
            <c:errBarType val="both"/>
            <c:errValType val="stdErr"/>
            <c:noEndCap val="0"/>
          </c:errBars>
          <c:cat>
            <c:strRef>
              <c:f>'[1]comparative-rate'!$G$24:$G$26</c:f>
              <c:strCache>
                <c:ptCount val="3"/>
                <c:pt idx="0">
                  <c:v>1X</c:v>
                </c:pt>
                <c:pt idx="1">
                  <c:v>5X</c:v>
                </c:pt>
                <c:pt idx="2">
                  <c:v>10X</c:v>
                </c:pt>
              </c:strCache>
            </c:strRef>
          </c:cat>
          <c:val>
            <c:numRef>
              <c:f>'[1]comparative-rate'!$H$24:$H$26</c:f>
              <c:numCache>
                <c:formatCode>General</c:formatCode>
                <c:ptCount val="3"/>
                <c:pt idx="0">
                  <c:v>-4.6344814073520585E-3</c:v>
                </c:pt>
                <c:pt idx="1">
                  <c:v>1.5047316314683778E-3</c:v>
                </c:pt>
                <c:pt idx="2">
                  <c:v>1.310805777162208E-3</c:v>
                </c:pt>
              </c:numCache>
            </c:numRef>
          </c:val>
          <c:smooth val="0"/>
          <c:extLst>
            <c:ext xmlns:c16="http://schemas.microsoft.com/office/drawing/2014/chart" uri="{C3380CC4-5D6E-409C-BE32-E72D297353CC}">
              <c16:uniqueId val="{00000000-C140-4653-BF91-D54B9B0C9A5E}"/>
            </c:ext>
          </c:extLst>
        </c:ser>
        <c:ser>
          <c:idx val="1"/>
          <c:order val="1"/>
          <c:tx>
            <c:strRef>
              <c:f>'[1]comparative-rate'!$I$23</c:f>
              <c:strCache>
                <c:ptCount val="1"/>
                <c:pt idx="0">
                  <c:v>Ca 317.933 RM</c:v>
                </c:pt>
              </c:strCache>
            </c:strRef>
          </c:tx>
          <c:errBars>
            <c:errDir val="y"/>
            <c:errBarType val="both"/>
            <c:errValType val="stdErr"/>
            <c:noEndCap val="0"/>
          </c:errBars>
          <c:cat>
            <c:strRef>
              <c:f>'[1]comparative-rate'!$G$24:$G$26</c:f>
              <c:strCache>
                <c:ptCount val="3"/>
                <c:pt idx="0">
                  <c:v>1X</c:v>
                </c:pt>
                <c:pt idx="1">
                  <c:v>5X</c:v>
                </c:pt>
                <c:pt idx="2">
                  <c:v>10X</c:v>
                </c:pt>
              </c:strCache>
            </c:strRef>
          </c:cat>
          <c:val>
            <c:numRef>
              <c:f>'[1]comparative-rate'!$I$24:$I$26</c:f>
              <c:numCache>
                <c:formatCode>General</c:formatCode>
                <c:ptCount val="3"/>
                <c:pt idx="0">
                  <c:v>-2.4792042969477301E-2</c:v>
                </c:pt>
                <c:pt idx="1">
                  <c:v>2.1150208741278318E-3</c:v>
                </c:pt>
                <c:pt idx="2">
                  <c:v>-1.6392817724830314E-2</c:v>
                </c:pt>
              </c:numCache>
            </c:numRef>
          </c:val>
          <c:smooth val="0"/>
          <c:extLst>
            <c:ext xmlns:c16="http://schemas.microsoft.com/office/drawing/2014/chart" uri="{C3380CC4-5D6E-409C-BE32-E72D297353CC}">
              <c16:uniqueId val="{00000001-C140-4653-BF91-D54B9B0C9A5E}"/>
            </c:ext>
          </c:extLst>
        </c:ser>
        <c:dLbls>
          <c:showLegendKey val="0"/>
          <c:showVal val="0"/>
          <c:showCatName val="0"/>
          <c:showSerName val="0"/>
          <c:showPercent val="0"/>
          <c:showBubbleSize val="0"/>
        </c:dLbls>
        <c:marker val="1"/>
        <c:smooth val="0"/>
        <c:axId val="149604608"/>
        <c:axId val="149614592"/>
      </c:lineChart>
      <c:catAx>
        <c:axId val="149604608"/>
        <c:scaling>
          <c:orientation val="minMax"/>
        </c:scaling>
        <c:delete val="0"/>
        <c:axPos val="b"/>
        <c:numFmt formatCode="General" sourceLinked="0"/>
        <c:majorTickMark val="out"/>
        <c:minorTickMark val="none"/>
        <c:tickLblPos val="nextTo"/>
        <c:crossAx val="149614592"/>
        <c:crosses val="autoZero"/>
        <c:auto val="1"/>
        <c:lblAlgn val="ctr"/>
        <c:lblOffset val="100"/>
        <c:noMultiLvlLbl val="0"/>
      </c:catAx>
      <c:valAx>
        <c:axId val="14961459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6046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K Uptake</a:t>
            </a:r>
          </a:p>
        </c:rich>
      </c:tx>
      <c:overlay val="0"/>
    </c:title>
    <c:autoTitleDeleted val="0"/>
    <c:plotArea>
      <c:layout/>
      <c:lineChart>
        <c:grouping val="standard"/>
        <c:varyColors val="0"/>
        <c:ser>
          <c:idx val="0"/>
          <c:order val="0"/>
          <c:tx>
            <c:strRef>
              <c:f>'[1]comparative-rate'!$K$8</c:f>
              <c:strCache>
                <c:ptCount val="1"/>
                <c:pt idx="0">
                  <c:v>K 766.490 YB</c:v>
                </c:pt>
              </c:strCache>
            </c:strRef>
          </c:tx>
          <c:errBars>
            <c:errDir val="y"/>
            <c:errBarType val="both"/>
            <c:errValType val="stdErr"/>
            <c:noEndCap val="0"/>
          </c:errBars>
          <c:cat>
            <c:strRef>
              <c:f>'[1]comparative-rate'!$J$9:$J$11</c:f>
              <c:strCache>
                <c:ptCount val="3"/>
                <c:pt idx="0">
                  <c:v>1X</c:v>
                </c:pt>
                <c:pt idx="1">
                  <c:v>5X</c:v>
                </c:pt>
                <c:pt idx="2">
                  <c:v>10X</c:v>
                </c:pt>
              </c:strCache>
            </c:strRef>
          </c:cat>
          <c:val>
            <c:numRef>
              <c:f>'[1]comparative-rate'!$K$9:$K$11</c:f>
              <c:numCache>
                <c:formatCode>General</c:formatCode>
                <c:ptCount val="3"/>
                <c:pt idx="0">
                  <c:v>-3.4628700238361187E-3</c:v>
                </c:pt>
                <c:pt idx="1">
                  <c:v>-2.1507809718950364E-3</c:v>
                </c:pt>
                <c:pt idx="2">
                  <c:v>6.7090593906640749E-4</c:v>
                </c:pt>
              </c:numCache>
            </c:numRef>
          </c:val>
          <c:smooth val="0"/>
          <c:extLst>
            <c:ext xmlns:c16="http://schemas.microsoft.com/office/drawing/2014/chart" uri="{C3380CC4-5D6E-409C-BE32-E72D297353CC}">
              <c16:uniqueId val="{00000000-7A44-4C6F-818D-36063D7BD871}"/>
            </c:ext>
          </c:extLst>
        </c:ser>
        <c:ser>
          <c:idx val="1"/>
          <c:order val="1"/>
          <c:tx>
            <c:strRef>
              <c:f>'[1]comparative-rate'!$L$8</c:f>
              <c:strCache>
                <c:ptCount val="1"/>
                <c:pt idx="0">
                  <c:v>K 766.490 RM</c:v>
                </c:pt>
              </c:strCache>
            </c:strRef>
          </c:tx>
          <c:errBars>
            <c:errDir val="y"/>
            <c:errBarType val="both"/>
            <c:errValType val="stdErr"/>
            <c:noEndCap val="0"/>
          </c:errBars>
          <c:cat>
            <c:strRef>
              <c:f>'[1]comparative-rate'!$J$9:$J$11</c:f>
              <c:strCache>
                <c:ptCount val="3"/>
                <c:pt idx="0">
                  <c:v>1X</c:v>
                </c:pt>
                <c:pt idx="1">
                  <c:v>5X</c:v>
                </c:pt>
                <c:pt idx="2">
                  <c:v>10X</c:v>
                </c:pt>
              </c:strCache>
            </c:strRef>
          </c:cat>
          <c:val>
            <c:numRef>
              <c:f>'[1]comparative-rate'!$L$9:$L$11</c:f>
              <c:numCache>
                <c:formatCode>General</c:formatCode>
                <c:ptCount val="3"/>
                <c:pt idx="0">
                  <c:v>-1.6082081555239418E-2</c:v>
                </c:pt>
                <c:pt idx="1">
                  <c:v>-1.2703068396741624E-2</c:v>
                </c:pt>
                <c:pt idx="2">
                  <c:v>-7.6746346010820891E-3</c:v>
                </c:pt>
              </c:numCache>
            </c:numRef>
          </c:val>
          <c:smooth val="0"/>
          <c:extLst>
            <c:ext xmlns:c16="http://schemas.microsoft.com/office/drawing/2014/chart" uri="{C3380CC4-5D6E-409C-BE32-E72D297353CC}">
              <c16:uniqueId val="{00000001-7A44-4C6F-818D-36063D7BD871}"/>
            </c:ext>
          </c:extLst>
        </c:ser>
        <c:dLbls>
          <c:showLegendKey val="0"/>
          <c:showVal val="0"/>
          <c:showCatName val="0"/>
          <c:showSerName val="0"/>
          <c:showPercent val="0"/>
          <c:showBubbleSize val="0"/>
        </c:dLbls>
        <c:marker val="1"/>
        <c:smooth val="0"/>
        <c:axId val="149534208"/>
        <c:axId val="149535744"/>
      </c:lineChart>
      <c:catAx>
        <c:axId val="149534208"/>
        <c:scaling>
          <c:orientation val="minMax"/>
        </c:scaling>
        <c:delete val="0"/>
        <c:axPos val="b"/>
        <c:numFmt formatCode="General" sourceLinked="0"/>
        <c:majorTickMark val="out"/>
        <c:minorTickMark val="none"/>
        <c:tickLblPos val="nextTo"/>
        <c:crossAx val="149535744"/>
        <c:crosses val="autoZero"/>
        <c:auto val="1"/>
        <c:lblAlgn val="ctr"/>
        <c:lblOffset val="100"/>
        <c:noMultiLvlLbl val="0"/>
      </c:catAx>
      <c:valAx>
        <c:axId val="14953574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5342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K Uptake</a:t>
            </a:r>
          </a:p>
        </c:rich>
      </c:tx>
      <c:overlay val="0"/>
    </c:title>
    <c:autoTitleDeleted val="0"/>
    <c:plotArea>
      <c:layout/>
      <c:lineChart>
        <c:grouping val="standard"/>
        <c:varyColors val="0"/>
        <c:ser>
          <c:idx val="0"/>
          <c:order val="0"/>
          <c:tx>
            <c:strRef>
              <c:f>'[1]comparative-rate'!$K$13</c:f>
              <c:strCache>
                <c:ptCount val="1"/>
                <c:pt idx="0">
                  <c:v>K 766.490 YB</c:v>
                </c:pt>
              </c:strCache>
            </c:strRef>
          </c:tx>
          <c:cat>
            <c:strRef>
              <c:f>'[1]comparative-rate'!$J$14:$J$16</c:f>
              <c:strCache>
                <c:ptCount val="3"/>
                <c:pt idx="0">
                  <c:v>1X</c:v>
                </c:pt>
                <c:pt idx="1">
                  <c:v>5X</c:v>
                </c:pt>
                <c:pt idx="2">
                  <c:v>10X</c:v>
                </c:pt>
              </c:strCache>
            </c:strRef>
          </c:cat>
          <c:val>
            <c:numRef>
              <c:f>'[1]comparative-rate'!$K$14:$K$16</c:f>
              <c:numCache>
                <c:formatCode>General</c:formatCode>
                <c:ptCount val="3"/>
                <c:pt idx="0">
                  <c:v>-1.2901940802709377E-2</c:v>
                </c:pt>
                <c:pt idx="1">
                  <c:v>-5.285996535123968E-3</c:v>
                </c:pt>
                <c:pt idx="2">
                  <c:v>-1.8466738300264342E-3</c:v>
                </c:pt>
              </c:numCache>
            </c:numRef>
          </c:val>
          <c:smooth val="0"/>
          <c:extLst>
            <c:ext xmlns:c16="http://schemas.microsoft.com/office/drawing/2014/chart" uri="{C3380CC4-5D6E-409C-BE32-E72D297353CC}">
              <c16:uniqueId val="{00000000-69EE-4D9A-B00C-09042A377EB2}"/>
            </c:ext>
          </c:extLst>
        </c:ser>
        <c:ser>
          <c:idx val="1"/>
          <c:order val="1"/>
          <c:tx>
            <c:strRef>
              <c:f>'[1]comparative-rate'!$L$13</c:f>
              <c:strCache>
                <c:ptCount val="1"/>
                <c:pt idx="0">
                  <c:v>K 766.490 RM</c:v>
                </c:pt>
              </c:strCache>
            </c:strRef>
          </c:tx>
          <c:cat>
            <c:strRef>
              <c:f>'[1]comparative-rate'!$J$14:$J$16</c:f>
              <c:strCache>
                <c:ptCount val="3"/>
                <c:pt idx="0">
                  <c:v>1X</c:v>
                </c:pt>
                <c:pt idx="1">
                  <c:v>5X</c:v>
                </c:pt>
                <c:pt idx="2">
                  <c:v>10X</c:v>
                </c:pt>
              </c:strCache>
            </c:strRef>
          </c:cat>
          <c:val>
            <c:numRef>
              <c:f>'[1]comparative-rate'!$L$14:$L$16</c:f>
              <c:numCache>
                <c:formatCode>General</c:formatCode>
                <c:ptCount val="3"/>
                <c:pt idx="0">
                  <c:v>-2.2626087691959673E-2</c:v>
                </c:pt>
                <c:pt idx="1">
                  <c:v>-4.8151641249357174E-3</c:v>
                </c:pt>
                <c:pt idx="2">
                  <c:v>-2.1458367089780193E-2</c:v>
                </c:pt>
              </c:numCache>
            </c:numRef>
          </c:val>
          <c:smooth val="0"/>
          <c:extLst>
            <c:ext xmlns:c16="http://schemas.microsoft.com/office/drawing/2014/chart" uri="{C3380CC4-5D6E-409C-BE32-E72D297353CC}">
              <c16:uniqueId val="{00000001-69EE-4D9A-B00C-09042A377EB2}"/>
            </c:ext>
          </c:extLst>
        </c:ser>
        <c:dLbls>
          <c:showLegendKey val="0"/>
          <c:showVal val="0"/>
          <c:showCatName val="0"/>
          <c:showSerName val="0"/>
          <c:showPercent val="0"/>
          <c:showBubbleSize val="0"/>
        </c:dLbls>
        <c:marker val="1"/>
        <c:smooth val="0"/>
        <c:axId val="149696512"/>
        <c:axId val="149698048"/>
      </c:lineChart>
      <c:catAx>
        <c:axId val="149696512"/>
        <c:scaling>
          <c:orientation val="minMax"/>
        </c:scaling>
        <c:delete val="0"/>
        <c:axPos val="b"/>
        <c:numFmt formatCode="General" sourceLinked="0"/>
        <c:majorTickMark val="out"/>
        <c:minorTickMark val="none"/>
        <c:tickLblPos val="nextTo"/>
        <c:crossAx val="149698048"/>
        <c:crosses val="autoZero"/>
        <c:auto val="1"/>
        <c:lblAlgn val="ctr"/>
        <c:lblOffset val="100"/>
        <c:noMultiLvlLbl val="0"/>
      </c:catAx>
      <c:valAx>
        <c:axId val="14969804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69651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a:t>
            </a:r>
            <a:r>
              <a:rPr lang="en-US" baseline="0"/>
              <a:t> K Uptake</a:t>
            </a:r>
          </a:p>
        </c:rich>
      </c:tx>
      <c:overlay val="0"/>
    </c:title>
    <c:autoTitleDeleted val="0"/>
    <c:plotArea>
      <c:layout/>
      <c:lineChart>
        <c:grouping val="standard"/>
        <c:varyColors val="0"/>
        <c:ser>
          <c:idx val="0"/>
          <c:order val="0"/>
          <c:tx>
            <c:strRef>
              <c:f>'[1]comparative-rate'!$K$18</c:f>
              <c:strCache>
                <c:ptCount val="1"/>
                <c:pt idx="0">
                  <c:v>K 766.490 YB</c:v>
                </c:pt>
              </c:strCache>
            </c:strRef>
          </c:tx>
          <c:errBars>
            <c:errDir val="y"/>
            <c:errBarType val="both"/>
            <c:errValType val="stdErr"/>
            <c:noEndCap val="0"/>
          </c:errBars>
          <c:cat>
            <c:strRef>
              <c:f>'[1]comparative-rate'!$J$19:$J$21</c:f>
              <c:strCache>
                <c:ptCount val="3"/>
                <c:pt idx="0">
                  <c:v>1X</c:v>
                </c:pt>
                <c:pt idx="1">
                  <c:v>5X</c:v>
                </c:pt>
                <c:pt idx="2">
                  <c:v>10X</c:v>
                </c:pt>
              </c:strCache>
            </c:strRef>
          </c:cat>
          <c:val>
            <c:numRef>
              <c:f>'[1]comparative-rate'!$K$19:$K$21</c:f>
              <c:numCache>
                <c:formatCode>General</c:formatCode>
                <c:ptCount val="3"/>
                <c:pt idx="0">
                  <c:v>-9.3475300226638133E-3</c:v>
                </c:pt>
                <c:pt idx="1">
                  <c:v>-2.1504356870515568E-2</c:v>
                </c:pt>
                <c:pt idx="2">
                  <c:v>1.2662223775765284E-2</c:v>
                </c:pt>
              </c:numCache>
            </c:numRef>
          </c:val>
          <c:smooth val="0"/>
          <c:extLst>
            <c:ext xmlns:c16="http://schemas.microsoft.com/office/drawing/2014/chart" uri="{C3380CC4-5D6E-409C-BE32-E72D297353CC}">
              <c16:uniqueId val="{00000000-3542-425D-8C09-A6F1C9E3B596}"/>
            </c:ext>
          </c:extLst>
        </c:ser>
        <c:ser>
          <c:idx val="1"/>
          <c:order val="1"/>
          <c:tx>
            <c:strRef>
              <c:f>'[1]comparative-rate'!$L$18</c:f>
              <c:strCache>
                <c:ptCount val="1"/>
                <c:pt idx="0">
                  <c:v>K 766.490 RM</c:v>
                </c:pt>
              </c:strCache>
            </c:strRef>
          </c:tx>
          <c:errBars>
            <c:errDir val="y"/>
            <c:errBarType val="both"/>
            <c:errValType val="stdErr"/>
            <c:noEndCap val="0"/>
          </c:errBars>
          <c:cat>
            <c:strRef>
              <c:f>'[1]comparative-rate'!$J$19:$J$21</c:f>
              <c:strCache>
                <c:ptCount val="3"/>
                <c:pt idx="0">
                  <c:v>1X</c:v>
                </c:pt>
                <c:pt idx="1">
                  <c:v>5X</c:v>
                </c:pt>
                <c:pt idx="2">
                  <c:v>10X</c:v>
                </c:pt>
              </c:strCache>
            </c:strRef>
          </c:cat>
          <c:val>
            <c:numRef>
              <c:f>'[1]comparative-rate'!$L$19:$L$21</c:f>
              <c:numCache>
                <c:formatCode>General</c:formatCode>
                <c:ptCount val="3"/>
                <c:pt idx="0">
                  <c:v>-1.3598662353288151E-2</c:v>
                </c:pt>
                <c:pt idx="1">
                  <c:v>-1.0606096507727562E-2</c:v>
                </c:pt>
                <c:pt idx="2">
                  <c:v>-9.4318063389635179E-3</c:v>
                </c:pt>
              </c:numCache>
            </c:numRef>
          </c:val>
          <c:smooth val="0"/>
          <c:extLst>
            <c:ext xmlns:c16="http://schemas.microsoft.com/office/drawing/2014/chart" uri="{C3380CC4-5D6E-409C-BE32-E72D297353CC}">
              <c16:uniqueId val="{00000001-3542-425D-8C09-A6F1C9E3B596}"/>
            </c:ext>
          </c:extLst>
        </c:ser>
        <c:dLbls>
          <c:showLegendKey val="0"/>
          <c:showVal val="0"/>
          <c:showCatName val="0"/>
          <c:showSerName val="0"/>
          <c:showPercent val="0"/>
          <c:showBubbleSize val="0"/>
        </c:dLbls>
        <c:marker val="1"/>
        <c:smooth val="0"/>
        <c:axId val="149724160"/>
        <c:axId val="149725952"/>
      </c:lineChart>
      <c:catAx>
        <c:axId val="149724160"/>
        <c:scaling>
          <c:orientation val="minMax"/>
        </c:scaling>
        <c:delete val="0"/>
        <c:axPos val="b"/>
        <c:numFmt formatCode="General" sourceLinked="0"/>
        <c:majorTickMark val="out"/>
        <c:minorTickMark val="none"/>
        <c:tickLblPos val="nextTo"/>
        <c:crossAx val="149725952"/>
        <c:crosses val="autoZero"/>
        <c:auto val="1"/>
        <c:lblAlgn val="ctr"/>
        <c:lblOffset val="100"/>
        <c:noMultiLvlLbl val="0"/>
      </c:catAx>
      <c:valAx>
        <c:axId val="14972595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72416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K Uptake</a:t>
            </a:r>
          </a:p>
        </c:rich>
      </c:tx>
      <c:overlay val="0"/>
    </c:title>
    <c:autoTitleDeleted val="0"/>
    <c:plotArea>
      <c:layout/>
      <c:lineChart>
        <c:grouping val="standard"/>
        <c:varyColors val="0"/>
        <c:ser>
          <c:idx val="0"/>
          <c:order val="0"/>
          <c:tx>
            <c:strRef>
              <c:f>'[1]comparative-rate'!$K$23</c:f>
              <c:strCache>
                <c:ptCount val="1"/>
                <c:pt idx="0">
                  <c:v>K 766.490 YB</c:v>
                </c:pt>
              </c:strCache>
            </c:strRef>
          </c:tx>
          <c:errBars>
            <c:errDir val="y"/>
            <c:errBarType val="both"/>
            <c:errValType val="stdErr"/>
            <c:noEndCap val="0"/>
          </c:errBars>
          <c:cat>
            <c:strRef>
              <c:f>'[1]comparative-rate'!$J$24:$J$26</c:f>
              <c:strCache>
                <c:ptCount val="3"/>
                <c:pt idx="0">
                  <c:v>1X</c:v>
                </c:pt>
                <c:pt idx="1">
                  <c:v>5X</c:v>
                </c:pt>
                <c:pt idx="2">
                  <c:v>10X</c:v>
                </c:pt>
              </c:strCache>
            </c:strRef>
          </c:cat>
          <c:val>
            <c:numRef>
              <c:f>'[1]comparative-rate'!$K$24:$K$26</c:f>
              <c:numCache>
                <c:formatCode>General</c:formatCode>
                <c:ptCount val="3"/>
                <c:pt idx="0">
                  <c:v>-6.5443932195534751E-3</c:v>
                </c:pt>
                <c:pt idx="1">
                  <c:v>-7.7555693726964346E-4</c:v>
                </c:pt>
                <c:pt idx="2">
                  <c:v>5.6834915979275561E-3</c:v>
                </c:pt>
              </c:numCache>
            </c:numRef>
          </c:val>
          <c:smooth val="0"/>
          <c:extLst>
            <c:ext xmlns:c16="http://schemas.microsoft.com/office/drawing/2014/chart" uri="{C3380CC4-5D6E-409C-BE32-E72D297353CC}">
              <c16:uniqueId val="{00000000-97ED-4C3A-AFA5-F0D665E2D4AC}"/>
            </c:ext>
          </c:extLst>
        </c:ser>
        <c:ser>
          <c:idx val="1"/>
          <c:order val="1"/>
          <c:tx>
            <c:strRef>
              <c:f>'[1]comparative-rate'!$L$23</c:f>
              <c:strCache>
                <c:ptCount val="1"/>
                <c:pt idx="0">
                  <c:v>K 766.490 RM</c:v>
                </c:pt>
              </c:strCache>
            </c:strRef>
          </c:tx>
          <c:errBars>
            <c:errDir val="y"/>
            <c:errBarType val="both"/>
            <c:errValType val="stdErr"/>
            <c:noEndCap val="0"/>
          </c:errBars>
          <c:cat>
            <c:strRef>
              <c:f>'[1]comparative-rate'!$J$24:$J$26</c:f>
              <c:strCache>
                <c:ptCount val="3"/>
                <c:pt idx="0">
                  <c:v>1X</c:v>
                </c:pt>
                <c:pt idx="1">
                  <c:v>5X</c:v>
                </c:pt>
                <c:pt idx="2">
                  <c:v>10X</c:v>
                </c:pt>
              </c:strCache>
            </c:strRef>
          </c:cat>
          <c:val>
            <c:numRef>
              <c:f>'[1]comparative-rate'!$L$24:$L$26</c:f>
              <c:numCache>
                <c:formatCode>General</c:formatCode>
                <c:ptCount val="3"/>
                <c:pt idx="0">
                  <c:v>-1.7957849646271919E-2</c:v>
                </c:pt>
                <c:pt idx="1">
                  <c:v>-4.8461048632242711E-3</c:v>
                </c:pt>
                <c:pt idx="2">
                  <c:v>6.5591734280731583E-3</c:v>
                </c:pt>
              </c:numCache>
            </c:numRef>
          </c:val>
          <c:smooth val="0"/>
          <c:extLst>
            <c:ext xmlns:c16="http://schemas.microsoft.com/office/drawing/2014/chart" uri="{C3380CC4-5D6E-409C-BE32-E72D297353CC}">
              <c16:uniqueId val="{00000001-97ED-4C3A-AFA5-F0D665E2D4AC}"/>
            </c:ext>
          </c:extLst>
        </c:ser>
        <c:dLbls>
          <c:showLegendKey val="0"/>
          <c:showVal val="0"/>
          <c:showCatName val="0"/>
          <c:showSerName val="0"/>
          <c:showPercent val="0"/>
          <c:showBubbleSize val="0"/>
        </c:dLbls>
        <c:marker val="1"/>
        <c:smooth val="0"/>
        <c:axId val="149760256"/>
        <c:axId val="149778432"/>
      </c:lineChart>
      <c:catAx>
        <c:axId val="149760256"/>
        <c:scaling>
          <c:orientation val="minMax"/>
        </c:scaling>
        <c:delete val="0"/>
        <c:axPos val="b"/>
        <c:numFmt formatCode="General" sourceLinked="0"/>
        <c:majorTickMark val="out"/>
        <c:minorTickMark val="none"/>
        <c:tickLblPos val="nextTo"/>
        <c:crossAx val="149778432"/>
        <c:crosses val="autoZero"/>
        <c:auto val="1"/>
        <c:lblAlgn val="ctr"/>
        <c:lblOffset val="100"/>
        <c:noMultiLvlLbl val="0"/>
      </c:catAx>
      <c:valAx>
        <c:axId val="14977843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76025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Mg Uptake</a:t>
            </a:r>
          </a:p>
        </c:rich>
      </c:tx>
      <c:overlay val="0"/>
    </c:title>
    <c:autoTitleDeleted val="0"/>
    <c:plotArea>
      <c:layout/>
      <c:lineChart>
        <c:grouping val="standard"/>
        <c:varyColors val="0"/>
        <c:ser>
          <c:idx val="0"/>
          <c:order val="0"/>
          <c:tx>
            <c:strRef>
              <c:f>'[1]comparative-rate'!$N$8</c:f>
              <c:strCache>
                <c:ptCount val="1"/>
                <c:pt idx="0">
                  <c:v>Mg 285.213 YB</c:v>
                </c:pt>
              </c:strCache>
            </c:strRef>
          </c:tx>
          <c:errBars>
            <c:errDir val="y"/>
            <c:errBarType val="both"/>
            <c:errValType val="stdErr"/>
            <c:noEndCap val="0"/>
          </c:errBars>
          <c:cat>
            <c:strRef>
              <c:f>'[1]comparative-rate'!$M$9:$M$11</c:f>
              <c:strCache>
                <c:ptCount val="3"/>
                <c:pt idx="0">
                  <c:v>1X</c:v>
                </c:pt>
                <c:pt idx="1">
                  <c:v>5X</c:v>
                </c:pt>
                <c:pt idx="2">
                  <c:v>10X</c:v>
                </c:pt>
              </c:strCache>
            </c:strRef>
          </c:cat>
          <c:val>
            <c:numRef>
              <c:f>'[1]comparative-rate'!$N$9:$N$11</c:f>
              <c:numCache>
                <c:formatCode>General</c:formatCode>
                <c:ptCount val="3"/>
                <c:pt idx="0">
                  <c:v>-2.0472785680213232E-3</c:v>
                </c:pt>
                <c:pt idx="1">
                  <c:v>-5.3685725517283742E-3</c:v>
                </c:pt>
                <c:pt idx="2">
                  <c:v>-4.8254273710455209E-3</c:v>
                </c:pt>
              </c:numCache>
            </c:numRef>
          </c:val>
          <c:smooth val="0"/>
          <c:extLst>
            <c:ext xmlns:c16="http://schemas.microsoft.com/office/drawing/2014/chart" uri="{C3380CC4-5D6E-409C-BE32-E72D297353CC}">
              <c16:uniqueId val="{00000000-66C6-4B30-A978-3F3AB6BA7406}"/>
            </c:ext>
          </c:extLst>
        </c:ser>
        <c:ser>
          <c:idx val="1"/>
          <c:order val="1"/>
          <c:tx>
            <c:strRef>
              <c:f>'[1]comparative-rate'!$O$8</c:f>
              <c:strCache>
                <c:ptCount val="1"/>
                <c:pt idx="0">
                  <c:v>Mg 285.213 RM</c:v>
                </c:pt>
              </c:strCache>
            </c:strRef>
          </c:tx>
          <c:errBars>
            <c:errDir val="y"/>
            <c:errBarType val="both"/>
            <c:errValType val="stdErr"/>
            <c:noEndCap val="0"/>
          </c:errBars>
          <c:cat>
            <c:strRef>
              <c:f>'[1]comparative-rate'!$M$9:$M$11</c:f>
              <c:strCache>
                <c:ptCount val="3"/>
                <c:pt idx="0">
                  <c:v>1X</c:v>
                </c:pt>
                <c:pt idx="1">
                  <c:v>5X</c:v>
                </c:pt>
                <c:pt idx="2">
                  <c:v>10X</c:v>
                </c:pt>
              </c:strCache>
            </c:strRef>
          </c:cat>
          <c:val>
            <c:numRef>
              <c:f>'[1]comparative-rate'!$O$9:$O$11</c:f>
              <c:numCache>
                <c:formatCode>General</c:formatCode>
                <c:ptCount val="3"/>
                <c:pt idx="0">
                  <c:v>-3.7261585641612514E-3</c:v>
                </c:pt>
                <c:pt idx="1">
                  <c:v>-2.4578071977063715E-2</c:v>
                </c:pt>
                <c:pt idx="2">
                  <c:v>-2.4679415952297789E-2</c:v>
                </c:pt>
              </c:numCache>
            </c:numRef>
          </c:val>
          <c:smooth val="0"/>
          <c:extLst>
            <c:ext xmlns:c16="http://schemas.microsoft.com/office/drawing/2014/chart" uri="{C3380CC4-5D6E-409C-BE32-E72D297353CC}">
              <c16:uniqueId val="{00000001-66C6-4B30-A978-3F3AB6BA7406}"/>
            </c:ext>
          </c:extLst>
        </c:ser>
        <c:dLbls>
          <c:showLegendKey val="0"/>
          <c:showVal val="0"/>
          <c:showCatName val="0"/>
          <c:showSerName val="0"/>
          <c:showPercent val="0"/>
          <c:showBubbleSize val="0"/>
        </c:dLbls>
        <c:marker val="1"/>
        <c:smooth val="0"/>
        <c:axId val="149800448"/>
        <c:axId val="149801984"/>
      </c:lineChart>
      <c:catAx>
        <c:axId val="149800448"/>
        <c:scaling>
          <c:orientation val="minMax"/>
        </c:scaling>
        <c:delete val="0"/>
        <c:axPos val="b"/>
        <c:numFmt formatCode="General" sourceLinked="0"/>
        <c:majorTickMark val="out"/>
        <c:minorTickMark val="none"/>
        <c:tickLblPos val="nextTo"/>
        <c:crossAx val="149801984"/>
        <c:crosses val="autoZero"/>
        <c:auto val="1"/>
        <c:lblAlgn val="ctr"/>
        <c:lblOffset val="100"/>
        <c:noMultiLvlLbl val="0"/>
      </c:catAx>
      <c:valAx>
        <c:axId val="14980198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8004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Mg Uptake</a:t>
            </a:r>
          </a:p>
        </c:rich>
      </c:tx>
      <c:overlay val="0"/>
    </c:title>
    <c:autoTitleDeleted val="0"/>
    <c:plotArea>
      <c:layout>
        <c:manualLayout>
          <c:layoutTarget val="inner"/>
          <c:xMode val="edge"/>
          <c:yMode val="edge"/>
          <c:x val="0.16269685039370091"/>
          <c:y val="0.19017388451443601"/>
          <c:w val="0.58813626421697229"/>
          <c:h val="0.75379593175853088"/>
        </c:manualLayout>
      </c:layout>
      <c:lineChart>
        <c:grouping val="standard"/>
        <c:varyColors val="0"/>
        <c:ser>
          <c:idx val="0"/>
          <c:order val="0"/>
          <c:tx>
            <c:strRef>
              <c:f>'[1]comparative-rate'!$N$13</c:f>
              <c:strCache>
                <c:ptCount val="1"/>
                <c:pt idx="0">
                  <c:v>Mg 285.213 YB</c:v>
                </c:pt>
              </c:strCache>
            </c:strRef>
          </c:tx>
          <c:errBars>
            <c:errDir val="y"/>
            <c:errBarType val="both"/>
            <c:errValType val="stdErr"/>
            <c:noEndCap val="0"/>
          </c:errBars>
          <c:cat>
            <c:strRef>
              <c:f>'[1]comparative-rate'!$M$14:$M$16</c:f>
              <c:strCache>
                <c:ptCount val="3"/>
                <c:pt idx="0">
                  <c:v>1X</c:v>
                </c:pt>
                <c:pt idx="1">
                  <c:v>5X</c:v>
                </c:pt>
                <c:pt idx="2">
                  <c:v>10X</c:v>
                </c:pt>
              </c:strCache>
            </c:strRef>
          </c:cat>
          <c:val>
            <c:numRef>
              <c:f>'[1]comparative-rate'!$N$14:$N$16</c:f>
              <c:numCache>
                <c:formatCode>General</c:formatCode>
                <c:ptCount val="3"/>
                <c:pt idx="0">
                  <c:v>-1.6998265305900592E-2</c:v>
                </c:pt>
                <c:pt idx="1">
                  <c:v>-1.6875011735045263E-2</c:v>
                </c:pt>
                <c:pt idx="2">
                  <c:v>-2.3933487946315907E-2</c:v>
                </c:pt>
              </c:numCache>
            </c:numRef>
          </c:val>
          <c:smooth val="0"/>
          <c:extLst>
            <c:ext xmlns:c16="http://schemas.microsoft.com/office/drawing/2014/chart" uri="{C3380CC4-5D6E-409C-BE32-E72D297353CC}">
              <c16:uniqueId val="{00000000-5D8E-416D-B55D-1F23BBB221E6}"/>
            </c:ext>
          </c:extLst>
        </c:ser>
        <c:ser>
          <c:idx val="1"/>
          <c:order val="1"/>
          <c:tx>
            <c:strRef>
              <c:f>'[1]comparative-rate'!$O$13</c:f>
              <c:strCache>
                <c:ptCount val="1"/>
                <c:pt idx="0">
                  <c:v>Mg 285.213 RM</c:v>
                </c:pt>
              </c:strCache>
            </c:strRef>
          </c:tx>
          <c:errBars>
            <c:errDir val="y"/>
            <c:errBarType val="both"/>
            <c:errValType val="stdErr"/>
            <c:noEndCap val="0"/>
          </c:errBars>
          <c:cat>
            <c:strRef>
              <c:f>'[1]comparative-rate'!$M$14:$M$16</c:f>
              <c:strCache>
                <c:ptCount val="3"/>
                <c:pt idx="0">
                  <c:v>1X</c:v>
                </c:pt>
                <c:pt idx="1">
                  <c:v>5X</c:v>
                </c:pt>
                <c:pt idx="2">
                  <c:v>10X</c:v>
                </c:pt>
              </c:strCache>
            </c:strRef>
          </c:cat>
          <c:val>
            <c:numRef>
              <c:f>'[1]comparative-rate'!$O$14:$O$16</c:f>
              <c:numCache>
                <c:formatCode>General</c:formatCode>
                <c:ptCount val="3"/>
                <c:pt idx="0">
                  <c:v>-6.5301121936425399E-2</c:v>
                </c:pt>
                <c:pt idx="1">
                  <c:v>-3.5389307670976068E-2</c:v>
                </c:pt>
                <c:pt idx="2">
                  <c:v>-5.16045754681509E-2</c:v>
                </c:pt>
              </c:numCache>
            </c:numRef>
          </c:val>
          <c:smooth val="0"/>
          <c:extLst>
            <c:ext xmlns:c16="http://schemas.microsoft.com/office/drawing/2014/chart" uri="{C3380CC4-5D6E-409C-BE32-E72D297353CC}">
              <c16:uniqueId val="{00000001-5D8E-416D-B55D-1F23BBB221E6}"/>
            </c:ext>
          </c:extLst>
        </c:ser>
        <c:dLbls>
          <c:showLegendKey val="0"/>
          <c:showVal val="0"/>
          <c:showCatName val="0"/>
          <c:showSerName val="0"/>
          <c:showPercent val="0"/>
          <c:showBubbleSize val="0"/>
        </c:dLbls>
        <c:marker val="1"/>
        <c:smooth val="0"/>
        <c:axId val="149648512"/>
        <c:axId val="149650048"/>
      </c:lineChart>
      <c:catAx>
        <c:axId val="149648512"/>
        <c:scaling>
          <c:orientation val="minMax"/>
        </c:scaling>
        <c:delete val="0"/>
        <c:axPos val="b"/>
        <c:numFmt formatCode="General" sourceLinked="0"/>
        <c:majorTickMark val="out"/>
        <c:minorTickMark val="none"/>
        <c:tickLblPos val="nextTo"/>
        <c:crossAx val="149650048"/>
        <c:crosses val="autoZero"/>
        <c:auto val="1"/>
        <c:lblAlgn val="ctr"/>
        <c:lblOffset val="100"/>
        <c:noMultiLvlLbl val="0"/>
      </c:catAx>
      <c:valAx>
        <c:axId val="14965004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64851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Mg Uptake</a:t>
            </a:r>
          </a:p>
        </c:rich>
      </c:tx>
      <c:overlay val="0"/>
    </c:title>
    <c:autoTitleDeleted val="0"/>
    <c:plotArea>
      <c:layout>
        <c:manualLayout>
          <c:layoutTarget val="inner"/>
          <c:xMode val="edge"/>
          <c:yMode val="edge"/>
          <c:x val="0.18766435138633225"/>
          <c:y val="0.19943314377369512"/>
          <c:w val="0.5157755673468134"/>
          <c:h val="0.75379593175853088"/>
        </c:manualLayout>
      </c:layout>
      <c:lineChart>
        <c:grouping val="standard"/>
        <c:varyColors val="0"/>
        <c:ser>
          <c:idx val="0"/>
          <c:order val="0"/>
          <c:tx>
            <c:strRef>
              <c:f>'[1]comparative-rate'!$N$18</c:f>
              <c:strCache>
                <c:ptCount val="1"/>
                <c:pt idx="0">
                  <c:v>Mg 285.213 YB</c:v>
                </c:pt>
              </c:strCache>
            </c:strRef>
          </c:tx>
          <c:errBars>
            <c:errDir val="y"/>
            <c:errBarType val="both"/>
            <c:errValType val="stdErr"/>
            <c:noEndCap val="0"/>
          </c:errBars>
          <c:cat>
            <c:strRef>
              <c:f>'[1]comparative-rate'!$M$19:$M$21</c:f>
              <c:strCache>
                <c:ptCount val="3"/>
                <c:pt idx="0">
                  <c:v>1X</c:v>
                </c:pt>
                <c:pt idx="1">
                  <c:v>5X</c:v>
                </c:pt>
                <c:pt idx="2">
                  <c:v>10X</c:v>
                </c:pt>
              </c:strCache>
            </c:strRef>
          </c:cat>
          <c:val>
            <c:numRef>
              <c:f>'[1]comparative-rate'!$N$19:$N$21</c:f>
              <c:numCache>
                <c:formatCode>General</c:formatCode>
                <c:ptCount val="3"/>
                <c:pt idx="0">
                  <c:v>-1.8010049446641214E-2</c:v>
                </c:pt>
                <c:pt idx="1">
                  <c:v>-2.9711786561270645E-2</c:v>
                </c:pt>
                <c:pt idx="2">
                  <c:v>-2.9794439492726223E-2</c:v>
                </c:pt>
              </c:numCache>
            </c:numRef>
          </c:val>
          <c:smooth val="0"/>
          <c:extLst>
            <c:ext xmlns:c16="http://schemas.microsoft.com/office/drawing/2014/chart" uri="{C3380CC4-5D6E-409C-BE32-E72D297353CC}">
              <c16:uniqueId val="{00000000-D6A7-475E-B97E-29781AAFBC23}"/>
            </c:ext>
          </c:extLst>
        </c:ser>
        <c:ser>
          <c:idx val="1"/>
          <c:order val="1"/>
          <c:tx>
            <c:strRef>
              <c:f>'[1]comparative-rate'!$O$18</c:f>
              <c:strCache>
                <c:ptCount val="1"/>
                <c:pt idx="0">
                  <c:v>Mg 285.213 RM</c:v>
                </c:pt>
              </c:strCache>
            </c:strRef>
          </c:tx>
          <c:errBars>
            <c:errDir val="y"/>
            <c:errBarType val="both"/>
            <c:errValType val="stdErr"/>
            <c:noEndCap val="0"/>
          </c:errBars>
          <c:cat>
            <c:strRef>
              <c:f>'[1]comparative-rate'!$M$19:$M$21</c:f>
              <c:strCache>
                <c:ptCount val="3"/>
                <c:pt idx="0">
                  <c:v>1X</c:v>
                </c:pt>
                <c:pt idx="1">
                  <c:v>5X</c:v>
                </c:pt>
                <c:pt idx="2">
                  <c:v>10X</c:v>
                </c:pt>
              </c:strCache>
            </c:strRef>
          </c:cat>
          <c:val>
            <c:numRef>
              <c:f>'[1]comparative-rate'!$O$19:$O$21</c:f>
              <c:numCache>
                <c:formatCode>General</c:formatCode>
                <c:ptCount val="3"/>
                <c:pt idx="0">
                  <c:v>-7.2725839822117616E-3</c:v>
                </c:pt>
                <c:pt idx="1">
                  <c:v>-4.0752525739667081E-3</c:v>
                </c:pt>
                <c:pt idx="2">
                  <c:v>-6.9140799850709892E-3</c:v>
                </c:pt>
              </c:numCache>
            </c:numRef>
          </c:val>
          <c:smooth val="0"/>
          <c:extLst>
            <c:ext xmlns:c16="http://schemas.microsoft.com/office/drawing/2014/chart" uri="{C3380CC4-5D6E-409C-BE32-E72D297353CC}">
              <c16:uniqueId val="{00000001-D6A7-475E-B97E-29781AAFBC23}"/>
            </c:ext>
          </c:extLst>
        </c:ser>
        <c:dLbls>
          <c:showLegendKey val="0"/>
          <c:showVal val="0"/>
          <c:showCatName val="0"/>
          <c:showSerName val="0"/>
          <c:showPercent val="0"/>
          <c:showBubbleSize val="0"/>
        </c:dLbls>
        <c:marker val="1"/>
        <c:smooth val="0"/>
        <c:axId val="149967232"/>
        <c:axId val="149968768"/>
      </c:lineChart>
      <c:catAx>
        <c:axId val="149967232"/>
        <c:scaling>
          <c:orientation val="minMax"/>
        </c:scaling>
        <c:delete val="0"/>
        <c:axPos val="b"/>
        <c:numFmt formatCode="General" sourceLinked="0"/>
        <c:majorTickMark val="out"/>
        <c:minorTickMark val="none"/>
        <c:tickLblPos val="nextTo"/>
        <c:crossAx val="149968768"/>
        <c:crosses val="autoZero"/>
        <c:auto val="1"/>
        <c:lblAlgn val="ctr"/>
        <c:lblOffset val="100"/>
        <c:noMultiLvlLbl val="0"/>
      </c:catAx>
      <c:valAx>
        <c:axId val="14996876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9672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Mg Uptake</a:t>
            </a:r>
          </a:p>
        </c:rich>
      </c:tx>
      <c:overlay val="0"/>
    </c:title>
    <c:autoTitleDeleted val="0"/>
    <c:plotArea>
      <c:layout/>
      <c:lineChart>
        <c:grouping val="standard"/>
        <c:varyColors val="0"/>
        <c:ser>
          <c:idx val="0"/>
          <c:order val="0"/>
          <c:tx>
            <c:strRef>
              <c:f>'[1]comparative-rate'!$N$23</c:f>
              <c:strCache>
                <c:ptCount val="1"/>
                <c:pt idx="0">
                  <c:v>Mg 285.213 YB</c:v>
                </c:pt>
              </c:strCache>
            </c:strRef>
          </c:tx>
          <c:errBars>
            <c:errDir val="y"/>
            <c:errBarType val="both"/>
            <c:errValType val="stdErr"/>
            <c:noEndCap val="0"/>
          </c:errBars>
          <c:cat>
            <c:strRef>
              <c:f>'[1]comparative-rate'!$M$24:$M$26</c:f>
              <c:strCache>
                <c:ptCount val="3"/>
                <c:pt idx="0">
                  <c:v>1X</c:v>
                </c:pt>
                <c:pt idx="1">
                  <c:v>5X</c:v>
                </c:pt>
                <c:pt idx="2">
                  <c:v>10X</c:v>
                </c:pt>
              </c:strCache>
            </c:strRef>
          </c:cat>
          <c:val>
            <c:numRef>
              <c:f>'[1]comparative-rate'!$N$24:$N$26</c:f>
              <c:numCache>
                <c:formatCode>General</c:formatCode>
                <c:ptCount val="3"/>
                <c:pt idx="0">
                  <c:v>-9.1907666233232155E-3</c:v>
                </c:pt>
                <c:pt idx="1">
                  <c:v>-4.8796420966018004E-3</c:v>
                </c:pt>
                <c:pt idx="2">
                  <c:v>-4.2942289032523017E-3</c:v>
                </c:pt>
              </c:numCache>
            </c:numRef>
          </c:val>
          <c:smooth val="0"/>
          <c:extLst>
            <c:ext xmlns:c16="http://schemas.microsoft.com/office/drawing/2014/chart" uri="{C3380CC4-5D6E-409C-BE32-E72D297353CC}">
              <c16:uniqueId val="{00000000-6069-4A48-A7B1-DC1F891AF329}"/>
            </c:ext>
          </c:extLst>
        </c:ser>
        <c:ser>
          <c:idx val="1"/>
          <c:order val="1"/>
          <c:tx>
            <c:strRef>
              <c:f>'[1]comparative-rate'!$O$23</c:f>
              <c:strCache>
                <c:ptCount val="1"/>
                <c:pt idx="0">
                  <c:v>Mg 285.213 RM</c:v>
                </c:pt>
              </c:strCache>
            </c:strRef>
          </c:tx>
          <c:errBars>
            <c:errDir val="y"/>
            <c:errBarType val="both"/>
            <c:errValType val="stdErr"/>
            <c:noEndCap val="0"/>
          </c:errBars>
          <c:cat>
            <c:strRef>
              <c:f>'[1]comparative-rate'!$M$24:$M$26</c:f>
              <c:strCache>
                <c:ptCount val="3"/>
                <c:pt idx="0">
                  <c:v>1X</c:v>
                </c:pt>
                <c:pt idx="1">
                  <c:v>5X</c:v>
                </c:pt>
                <c:pt idx="2">
                  <c:v>10X</c:v>
                </c:pt>
              </c:strCache>
            </c:strRef>
          </c:cat>
          <c:val>
            <c:numRef>
              <c:f>'[1]comparative-rate'!$O$24:$O$26</c:f>
              <c:numCache>
                <c:formatCode>General</c:formatCode>
                <c:ptCount val="3"/>
                <c:pt idx="0">
                  <c:v>-4.2649869323244723E-2</c:v>
                </c:pt>
                <c:pt idx="1">
                  <c:v>-1.8525060157225205E-2</c:v>
                </c:pt>
                <c:pt idx="2">
                  <c:v>-6.0404151168929089E-2</c:v>
                </c:pt>
              </c:numCache>
            </c:numRef>
          </c:val>
          <c:smooth val="0"/>
          <c:extLst>
            <c:ext xmlns:c16="http://schemas.microsoft.com/office/drawing/2014/chart" uri="{C3380CC4-5D6E-409C-BE32-E72D297353CC}">
              <c16:uniqueId val="{00000001-6069-4A48-A7B1-DC1F891AF329}"/>
            </c:ext>
          </c:extLst>
        </c:ser>
        <c:dLbls>
          <c:showLegendKey val="0"/>
          <c:showVal val="0"/>
          <c:showCatName val="0"/>
          <c:showSerName val="0"/>
          <c:showPercent val="0"/>
          <c:showBubbleSize val="0"/>
        </c:dLbls>
        <c:marker val="1"/>
        <c:smooth val="0"/>
        <c:axId val="149998976"/>
        <c:axId val="149881984"/>
      </c:lineChart>
      <c:catAx>
        <c:axId val="149998976"/>
        <c:scaling>
          <c:orientation val="minMax"/>
        </c:scaling>
        <c:delete val="0"/>
        <c:axPos val="b"/>
        <c:numFmt formatCode="General" sourceLinked="0"/>
        <c:majorTickMark val="out"/>
        <c:minorTickMark val="none"/>
        <c:tickLblPos val="nextTo"/>
        <c:crossAx val="149881984"/>
        <c:crosses val="autoZero"/>
        <c:auto val="1"/>
        <c:lblAlgn val="ctr"/>
        <c:lblOffset val="100"/>
        <c:noMultiLvlLbl val="0"/>
      </c:catAx>
      <c:valAx>
        <c:axId val="14988198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99897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'NH4'!$G$26</c:f>
              <c:strCache>
                <c:ptCount val="1"/>
                <c:pt idx="0">
                  <c:v>NP</c:v>
                </c:pt>
              </c:strCache>
            </c:strRef>
          </c:tx>
          <c:spPr>
            <a:ln w="28575">
              <a:noFill/>
            </a:ln>
          </c:spPr>
          <c:xVal>
            <c:numRef>
              <c:f>'NH4'!$F$26:$F$31</c:f>
              <c:numCache>
                <c:formatCode>General</c:formatCode>
                <c:ptCount val="6"/>
                <c:pt idx="0">
                  <c:v>4</c:v>
                </c:pt>
                <c:pt idx="1">
                  <c:v>4</c:v>
                </c:pt>
                <c:pt idx="2">
                  <c:v>4</c:v>
                </c:pt>
                <c:pt idx="3">
                  <c:v>4</c:v>
                </c:pt>
                <c:pt idx="4">
                  <c:v>4</c:v>
                </c:pt>
                <c:pt idx="5">
                  <c:v>4</c:v>
                </c:pt>
              </c:numCache>
            </c:numRef>
          </c:xVal>
          <c:yVal>
            <c:numRef>
              <c:f>'NH4'!$I$26:$I$31</c:f>
              <c:numCache>
                <c:formatCode>General</c:formatCode>
                <c:ptCount val="6"/>
                <c:pt idx="0">
                  <c:v>5.0163934426229517E-2</c:v>
                </c:pt>
                <c:pt idx="1">
                  <c:v>8.4120425029515944E-2</c:v>
                </c:pt>
                <c:pt idx="2">
                  <c:v>-3.7315270935960584E-2</c:v>
                </c:pt>
                <c:pt idx="3">
                  <c:v>3.7948717948717986E-2</c:v>
                </c:pt>
                <c:pt idx="4">
                  <c:v>-8.347826086956521E-2</c:v>
                </c:pt>
                <c:pt idx="5">
                  <c:v>-0.14542372881355933</c:v>
                </c:pt>
              </c:numCache>
            </c:numRef>
          </c:yVal>
          <c:smooth val="0"/>
          <c:extLst>
            <c:ext xmlns:c16="http://schemas.microsoft.com/office/drawing/2014/chart" uri="{C3380CC4-5D6E-409C-BE32-E72D297353CC}">
              <c16:uniqueId val="{00000000-CAE0-4B77-8F5C-CEF2F865602A}"/>
            </c:ext>
          </c:extLst>
        </c:ser>
        <c:ser>
          <c:idx val="1"/>
          <c:order val="1"/>
          <c:tx>
            <c:strRef>
              <c:f>'NH4'!$G$32</c:f>
              <c:strCache>
                <c:ptCount val="1"/>
                <c:pt idx="0">
                  <c:v>Con</c:v>
                </c:pt>
              </c:strCache>
            </c:strRef>
          </c:tx>
          <c:spPr>
            <a:ln w="28575">
              <a:noFill/>
            </a:ln>
          </c:spPr>
          <c:xVal>
            <c:numRef>
              <c:f>'NH4'!$F$32:$F$37</c:f>
              <c:numCache>
                <c:formatCode>General</c:formatCode>
                <c:ptCount val="6"/>
                <c:pt idx="0">
                  <c:v>1</c:v>
                </c:pt>
                <c:pt idx="1">
                  <c:v>1</c:v>
                </c:pt>
                <c:pt idx="2">
                  <c:v>1</c:v>
                </c:pt>
                <c:pt idx="3">
                  <c:v>1</c:v>
                </c:pt>
                <c:pt idx="4">
                  <c:v>1</c:v>
                </c:pt>
                <c:pt idx="5">
                  <c:v>1</c:v>
                </c:pt>
              </c:numCache>
            </c:numRef>
          </c:xVal>
          <c:yVal>
            <c:numRef>
              <c:f>'NH4'!$I$32:$I$37</c:f>
              <c:numCache>
                <c:formatCode>General</c:formatCode>
                <c:ptCount val="6"/>
                <c:pt idx="0">
                  <c:v>0.38642266824085014</c:v>
                </c:pt>
                <c:pt idx="1">
                  <c:v>-3.2644628099173539E-2</c:v>
                </c:pt>
                <c:pt idx="2">
                  <c:v>0.15764462809917357</c:v>
                </c:pt>
                <c:pt idx="3">
                  <c:v>-1.9384615384615365E-2</c:v>
                </c:pt>
                <c:pt idx="4">
                  <c:v>-7.4117647058823427E-2</c:v>
                </c:pt>
                <c:pt idx="5">
                  <c:v>0.75378151260504211</c:v>
                </c:pt>
              </c:numCache>
            </c:numRef>
          </c:yVal>
          <c:smooth val="0"/>
          <c:extLst>
            <c:ext xmlns:c16="http://schemas.microsoft.com/office/drawing/2014/chart" uri="{C3380CC4-5D6E-409C-BE32-E72D297353CC}">
              <c16:uniqueId val="{00000001-CAE0-4B77-8F5C-CEF2F865602A}"/>
            </c:ext>
          </c:extLst>
        </c:ser>
        <c:ser>
          <c:idx val="2"/>
          <c:order val="2"/>
          <c:tx>
            <c:strRef>
              <c:f>'NH4'!$G$38</c:f>
              <c:strCache>
                <c:ptCount val="1"/>
                <c:pt idx="0">
                  <c:v>P</c:v>
                </c:pt>
              </c:strCache>
            </c:strRef>
          </c:tx>
          <c:spPr>
            <a:ln w="28575">
              <a:noFill/>
            </a:ln>
          </c:spPr>
          <c:xVal>
            <c:numRef>
              <c:f>'NH4'!$F$38:$F$43</c:f>
              <c:numCache>
                <c:formatCode>General</c:formatCode>
                <c:ptCount val="6"/>
                <c:pt idx="0">
                  <c:v>3</c:v>
                </c:pt>
                <c:pt idx="1">
                  <c:v>3</c:v>
                </c:pt>
                <c:pt idx="2">
                  <c:v>3</c:v>
                </c:pt>
                <c:pt idx="3">
                  <c:v>3</c:v>
                </c:pt>
                <c:pt idx="4">
                  <c:v>3</c:v>
                </c:pt>
                <c:pt idx="5">
                  <c:v>3</c:v>
                </c:pt>
              </c:numCache>
            </c:numRef>
          </c:xVal>
          <c:yVal>
            <c:numRef>
              <c:f>'NH4'!$I$38:$I$43</c:f>
              <c:numCache>
                <c:formatCode>General</c:formatCode>
                <c:ptCount val="6"/>
                <c:pt idx="0">
                  <c:v>0.24159779614325066</c:v>
                </c:pt>
                <c:pt idx="1">
                  <c:v>0.21101694915254227</c:v>
                </c:pt>
                <c:pt idx="2">
                  <c:v>-5.1867816091954046E-2</c:v>
                </c:pt>
                <c:pt idx="3">
                  <c:v>-5.7118226600985235E-2</c:v>
                </c:pt>
                <c:pt idx="4">
                  <c:v>-3.9391447368421061E-2</c:v>
                </c:pt>
                <c:pt idx="5">
                  <c:v>0.47330827067669173</c:v>
                </c:pt>
              </c:numCache>
            </c:numRef>
          </c:yVal>
          <c:smooth val="0"/>
          <c:extLst>
            <c:ext xmlns:c16="http://schemas.microsoft.com/office/drawing/2014/chart" uri="{C3380CC4-5D6E-409C-BE32-E72D297353CC}">
              <c16:uniqueId val="{00000002-CAE0-4B77-8F5C-CEF2F865602A}"/>
            </c:ext>
          </c:extLst>
        </c:ser>
        <c:ser>
          <c:idx val="3"/>
          <c:order val="3"/>
          <c:tx>
            <c:strRef>
              <c:f>'NH4'!$G$44</c:f>
              <c:strCache>
                <c:ptCount val="1"/>
                <c:pt idx="0">
                  <c:v>N</c:v>
                </c:pt>
              </c:strCache>
            </c:strRef>
          </c:tx>
          <c:spPr>
            <a:ln w="28575">
              <a:noFill/>
            </a:ln>
          </c:spPr>
          <c:xVal>
            <c:numRef>
              <c:f>'NH4'!$F$44:$F$48</c:f>
              <c:numCache>
                <c:formatCode>General</c:formatCode>
                <c:ptCount val="5"/>
                <c:pt idx="0">
                  <c:v>2</c:v>
                </c:pt>
                <c:pt idx="1">
                  <c:v>2</c:v>
                </c:pt>
                <c:pt idx="2">
                  <c:v>2</c:v>
                </c:pt>
                <c:pt idx="3">
                  <c:v>2</c:v>
                </c:pt>
                <c:pt idx="4">
                  <c:v>2</c:v>
                </c:pt>
              </c:numCache>
            </c:numRef>
          </c:xVal>
          <c:yVal>
            <c:numRef>
              <c:f>'NH4'!$I$44:$I$48</c:f>
              <c:numCache>
                <c:formatCode>General</c:formatCode>
                <c:ptCount val="5"/>
                <c:pt idx="0">
                  <c:v>0.14831932773109249</c:v>
                </c:pt>
                <c:pt idx="1">
                  <c:v>1.6718266253869983E-2</c:v>
                </c:pt>
                <c:pt idx="2">
                  <c:v>0.14628099173553721</c:v>
                </c:pt>
                <c:pt idx="3">
                  <c:v>1.6991803278688526</c:v>
                </c:pt>
                <c:pt idx="4">
                  <c:v>0.1933884297520663</c:v>
                </c:pt>
              </c:numCache>
            </c:numRef>
          </c:yVal>
          <c:smooth val="0"/>
          <c:extLst>
            <c:ext xmlns:c16="http://schemas.microsoft.com/office/drawing/2014/chart" uri="{C3380CC4-5D6E-409C-BE32-E72D297353CC}">
              <c16:uniqueId val="{00000003-CAE0-4B77-8F5C-CEF2F865602A}"/>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NH4/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P Uptake</a:t>
            </a:r>
          </a:p>
        </c:rich>
      </c:tx>
      <c:overlay val="0"/>
    </c:title>
    <c:autoTitleDeleted val="0"/>
    <c:plotArea>
      <c:layout/>
      <c:lineChart>
        <c:grouping val="standard"/>
        <c:varyColors val="0"/>
        <c:ser>
          <c:idx val="0"/>
          <c:order val="0"/>
          <c:tx>
            <c:strRef>
              <c:f>'[1]comparative-rate'!$Q$8</c:f>
              <c:strCache>
                <c:ptCount val="1"/>
                <c:pt idx="0">
                  <c:v>P 213.617 YB</c:v>
                </c:pt>
              </c:strCache>
            </c:strRef>
          </c:tx>
          <c:errBars>
            <c:errDir val="y"/>
            <c:errBarType val="both"/>
            <c:errValType val="stdErr"/>
            <c:noEndCap val="0"/>
          </c:errBars>
          <c:cat>
            <c:strRef>
              <c:f>'[1]comparative-rate'!$P$9:$P$11</c:f>
              <c:strCache>
                <c:ptCount val="3"/>
                <c:pt idx="0">
                  <c:v>1X</c:v>
                </c:pt>
                <c:pt idx="1">
                  <c:v>5X</c:v>
                </c:pt>
                <c:pt idx="2">
                  <c:v>10X</c:v>
                </c:pt>
              </c:strCache>
            </c:strRef>
          </c:cat>
          <c:val>
            <c:numRef>
              <c:f>'[1]comparative-rate'!$Q$9:$Q$11</c:f>
              <c:numCache>
                <c:formatCode>General</c:formatCode>
                <c:ptCount val="3"/>
                <c:pt idx="0">
                  <c:v>-2.5561500687941597E-3</c:v>
                </c:pt>
                <c:pt idx="1">
                  <c:v>-2.2123051971419815E-3</c:v>
                </c:pt>
                <c:pt idx="2">
                  <c:v>-3.1206146081862035E-3</c:v>
                </c:pt>
              </c:numCache>
            </c:numRef>
          </c:val>
          <c:smooth val="0"/>
          <c:extLst>
            <c:ext xmlns:c16="http://schemas.microsoft.com/office/drawing/2014/chart" uri="{C3380CC4-5D6E-409C-BE32-E72D297353CC}">
              <c16:uniqueId val="{00000000-9E78-4E02-B46A-D5F8F607F4BB}"/>
            </c:ext>
          </c:extLst>
        </c:ser>
        <c:ser>
          <c:idx val="1"/>
          <c:order val="1"/>
          <c:tx>
            <c:strRef>
              <c:f>'[1]comparative-rate'!$R$8</c:f>
              <c:strCache>
                <c:ptCount val="1"/>
                <c:pt idx="0">
                  <c:v>P 213.617 RM</c:v>
                </c:pt>
              </c:strCache>
            </c:strRef>
          </c:tx>
          <c:errBars>
            <c:errDir val="y"/>
            <c:errBarType val="both"/>
            <c:errValType val="stdErr"/>
            <c:noEndCap val="0"/>
          </c:errBars>
          <c:cat>
            <c:strRef>
              <c:f>'[1]comparative-rate'!$P$9:$P$11</c:f>
              <c:strCache>
                <c:ptCount val="3"/>
                <c:pt idx="0">
                  <c:v>1X</c:v>
                </c:pt>
                <c:pt idx="1">
                  <c:v>5X</c:v>
                </c:pt>
                <c:pt idx="2">
                  <c:v>10X</c:v>
                </c:pt>
              </c:strCache>
            </c:strRef>
          </c:cat>
          <c:val>
            <c:numRef>
              <c:f>'[1]comparative-rate'!$R$9:$R$11</c:f>
              <c:numCache>
                <c:formatCode>General</c:formatCode>
                <c:ptCount val="3"/>
                <c:pt idx="0">
                  <c:v>-4.2688227853153139E-3</c:v>
                </c:pt>
                <c:pt idx="1">
                  <c:v>-8.2059445506712358E-3</c:v>
                </c:pt>
                <c:pt idx="2">
                  <c:v>-1.1272880368042503E-2</c:v>
                </c:pt>
              </c:numCache>
            </c:numRef>
          </c:val>
          <c:smooth val="0"/>
          <c:extLst>
            <c:ext xmlns:c16="http://schemas.microsoft.com/office/drawing/2014/chart" uri="{C3380CC4-5D6E-409C-BE32-E72D297353CC}">
              <c16:uniqueId val="{00000001-9E78-4E02-B46A-D5F8F607F4BB}"/>
            </c:ext>
          </c:extLst>
        </c:ser>
        <c:dLbls>
          <c:showLegendKey val="0"/>
          <c:showVal val="0"/>
          <c:showCatName val="0"/>
          <c:showSerName val="0"/>
          <c:showPercent val="0"/>
          <c:showBubbleSize val="0"/>
        </c:dLbls>
        <c:marker val="1"/>
        <c:smooth val="0"/>
        <c:axId val="149907712"/>
        <c:axId val="149921792"/>
      </c:lineChart>
      <c:catAx>
        <c:axId val="149907712"/>
        <c:scaling>
          <c:orientation val="minMax"/>
        </c:scaling>
        <c:delete val="0"/>
        <c:axPos val="b"/>
        <c:numFmt formatCode="General" sourceLinked="0"/>
        <c:majorTickMark val="out"/>
        <c:minorTickMark val="none"/>
        <c:tickLblPos val="nextTo"/>
        <c:crossAx val="149921792"/>
        <c:crosses val="autoZero"/>
        <c:auto val="1"/>
        <c:lblAlgn val="ctr"/>
        <c:lblOffset val="100"/>
        <c:noMultiLvlLbl val="0"/>
      </c:catAx>
      <c:valAx>
        <c:axId val="14992179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990771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P Uptake</a:t>
            </a:r>
          </a:p>
        </c:rich>
      </c:tx>
      <c:overlay val="0"/>
    </c:title>
    <c:autoTitleDeleted val="0"/>
    <c:plotArea>
      <c:layout/>
      <c:lineChart>
        <c:grouping val="standard"/>
        <c:varyColors val="0"/>
        <c:ser>
          <c:idx val="0"/>
          <c:order val="0"/>
          <c:tx>
            <c:strRef>
              <c:f>'[1]comparative-rate'!$Q$13</c:f>
              <c:strCache>
                <c:ptCount val="1"/>
                <c:pt idx="0">
                  <c:v>P 213.617 YB</c:v>
                </c:pt>
              </c:strCache>
            </c:strRef>
          </c:tx>
          <c:errBars>
            <c:errDir val="y"/>
            <c:errBarType val="both"/>
            <c:errValType val="stdErr"/>
            <c:noEndCap val="0"/>
          </c:errBars>
          <c:cat>
            <c:strRef>
              <c:f>'[1]comparative-rate'!$P$14:$P$16</c:f>
              <c:strCache>
                <c:ptCount val="3"/>
                <c:pt idx="0">
                  <c:v>1X</c:v>
                </c:pt>
                <c:pt idx="1">
                  <c:v>5X</c:v>
                </c:pt>
                <c:pt idx="2">
                  <c:v>10X</c:v>
                </c:pt>
              </c:strCache>
            </c:strRef>
          </c:cat>
          <c:val>
            <c:numRef>
              <c:f>'[1]comparative-rate'!$Q$14:$Q$16</c:f>
              <c:numCache>
                <c:formatCode>General</c:formatCode>
                <c:ptCount val="3"/>
                <c:pt idx="0">
                  <c:v>-4.1513842013958455E-3</c:v>
                </c:pt>
                <c:pt idx="1">
                  <c:v>-1.6820812632231403E-3</c:v>
                </c:pt>
                <c:pt idx="2">
                  <c:v>-1.7027046417154943E-2</c:v>
                </c:pt>
              </c:numCache>
            </c:numRef>
          </c:val>
          <c:smooth val="0"/>
          <c:extLst>
            <c:ext xmlns:c16="http://schemas.microsoft.com/office/drawing/2014/chart" uri="{C3380CC4-5D6E-409C-BE32-E72D297353CC}">
              <c16:uniqueId val="{00000000-98DD-4BD7-A639-AA432E10CD2A}"/>
            </c:ext>
          </c:extLst>
        </c:ser>
        <c:ser>
          <c:idx val="1"/>
          <c:order val="1"/>
          <c:tx>
            <c:strRef>
              <c:f>'[1]comparative-rate'!$R$13</c:f>
              <c:strCache>
                <c:ptCount val="1"/>
                <c:pt idx="0">
                  <c:v>P 213.617 RM</c:v>
                </c:pt>
              </c:strCache>
            </c:strRef>
          </c:tx>
          <c:errBars>
            <c:errDir val="y"/>
            <c:errBarType val="both"/>
            <c:errValType val="stdErr"/>
            <c:noEndCap val="0"/>
          </c:errBars>
          <c:cat>
            <c:strRef>
              <c:f>'[1]comparative-rate'!$P$14:$P$16</c:f>
              <c:strCache>
                <c:ptCount val="3"/>
                <c:pt idx="0">
                  <c:v>1X</c:v>
                </c:pt>
                <c:pt idx="1">
                  <c:v>5X</c:v>
                </c:pt>
                <c:pt idx="2">
                  <c:v>10X</c:v>
                </c:pt>
              </c:strCache>
            </c:strRef>
          </c:cat>
          <c:val>
            <c:numRef>
              <c:f>'[1]comparative-rate'!$R$14:$R$16</c:f>
              <c:numCache>
                <c:formatCode>General</c:formatCode>
                <c:ptCount val="3"/>
                <c:pt idx="0">
                  <c:v>-3.7700081273508057E-3</c:v>
                </c:pt>
                <c:pt idx="1">
                  <c:v>5.362638089225596E-3</c:v>
                </c:pt>
                <c:pt idx="2">
                  <c:v>4.0066634743020019E-3</c:v>
                </c:pt>
              </c:numCache>
            </c:numRef>
          </c:val>
          <c:smooth val="0"/>
          <c:extLst>
            <c:ext xmlns:c16="http://schemas.microsoft.com/office/drawing/2014/chart" uri="{C3380CC4-5D6E-409C-BE32-E72D297353CC}">
              <c16:uniqueId val="{00000001-98DD-4BD7-A639-AA432E10CD2A}"/>
            </c:ext>
          </c:extLst>
        </c:ser>
        <c:dLbls>
          <c:showLegendKey val="0"/>
          <c:showVal val="0"/>
          <c:showCatName val="0"/>
          <c:showSerName val="0"/>
          <c:showPercent val="0"/>
          <c:showBubbleSize val="0"/>
        </c:dLbls>
        <c:marker val="1"/>
        <c:smooth val="0"/>
        <c:axId val="150017536"/>
        <c:axId val="150019072"/>
      </c:lineChart>
      <c:catAx>
        <c:axId val="150017536"/>
        <c:scaling>
          <c:orientation val="minMax"/>
        </c:scaling>
        <c:delete val="0"/>
        <c:axPos val="b"/>
        <c:numFmt formatCode="General" sourceLinked="0"/>
        <c:majorTickMark val="out"/>
        <c:minorTickMark val="none"/>
        <c:tickLblPos val="nextTo"/>
        <c:crossAx val="150019072"/>
        <c:crosses val="autoZero"/>
        <c:auto val="1"/>
        <c:lblAlgn val="ctr"/>
        <c:lblOffset val="100"/>
        <c:noMultiLvlLbl val="0"/>
      </c:catAx>
      <c:valAx>
        <c:axId val="15001907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01753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P Uptake</a:t>
            </a:r>
          </a:p>
        </c:rich>
      </c:tx>
      <c:overlay val="0"/>
    </c:title>
    <c:autoTitleDeleted val="0"/>
    <c:plotArea>
      <c:layout/>
      <c:lineChart>
        <c:grouping val="standard"/>
        <c:varyColors val="0"/>
        <c:ser>
          <c:idx val="0"/>
          <c:order val="0"/>
          <c:tx>
            <c:strRef>
              <c:f>'[1]comparative-rate'!$Q$18</c:f>
              <c:strCache>
                <c:ptCount val="1"/>
                <c:pt idx="0">
                  <c:v>P 213.617 YB</c:v>
                </c:pt>
              </c:strCache>
            </c:strRef>
          </c:tx>
          <c:errBars>
            <c:errDir val="y"/>
            <c:errBarType val="both"/>
            <c:errValType val="stdErr"/>
            <c:noEndCap val="0"/>
          </c:errBars>
          <c:cat>
            <c:strRef>
              <c:f>'[1]comparative-rate'!$P$19:$P$21</c:f>
              <c:strCache>
                <c:ptCount val="3"/>
                <c:pt idx="0">
                  <c:v>1X</c:v>
                </c:pt>
                <c:pt idx="1">
                  <c:v>5X</c:v>
                </c:pt>
                <c:pt idx="2">
                  <c:v>10X</c:v>
                </c:pt>
              </c:strCache>
            </c:strRef>
          </c:cat>
          <c:val>
            <c:numRef>
              <c:f>'[1]comparative-rate'!$Q$19:$Q$21</c:f>
              <c:numCache>
                <c:formatCode>General</c:formatCode>
                <c:ptCount val="3"/>
                <c:pt idx="0">
                  <c:v>-3.1415308210687811E-3</c:v>
                </c:pt>
                <c:pt idx="1">
                  <c:v>-1.3418990430820024E-2</c:v>
                </c:pt>
                <c:pt idx="2">
                  <c:v>-3.7699987573565082E-2</c:v>
                </c:pt>
              </c:numCache>
            </c:numRef>
          </c:val>
          <c:smooth val="0"/>
          <c:extLst>
            <c:ext xmlns:c16="http://schemas.microsoft.com/office/drawing/2014/chart" uri="{C3380CC4-5D6E-409C-BE32-E72D297353CC}">
              <c16:uniqueId val="{00000000-0D7A-45EA-AF80-0728314567B1}"/>
            </c:ext>
          </c:extLst>
        </c:ser>
        <c:ser>
          <c:idx val="1"/>
          <c:order val="1"/>
          <c:tx>
            <c:strRef>
              <c:f>'[1]comparative-rate'!$R$18</c:f>
              <c:strCache>
                <c:ptCount val="1"/>
                <c:pt idx="0">
                  <c:v>P 213.617 RM</c:v>
                </c:pt>
              </c:strCache>
            </c:strRef>
          </c:tx>
          <c:errBars>
            <c:errDir val="y"/>
            <c:errBarType val="both"/>
            <c:errValType val="stdErr"/>
            <c:noEndCap val="0"/>
          </c:errBars>
          <c:cat>
            <c:strRef>
              <c:f>'[1]comparative-rate'!$P$19:$P$21</c:f>
              <c:strCache>
                <c:ptCount val="3"/>
                <c:pt idx="0">
                  <c:v>1X</c:v>
                </c:pt>
                <c:pt idx="1">
                  <c:v>5X</c:v>
                </c:pt>
                <c:pt idx="2">
                  <c:v>10X</c:v>
                </c:pt>
              </c:strCache>
            </c:strRef>
          </c:cat>
          <c:val>
            <c:numRef>
              <c:f>'[1]comparative-rate'!$R$19:$R$21</c:f>
              <c:numCache>
                <c:formatCode>General</c:formatCode>
                <c:ptCount val="3"/>
                <c:pt idx="0">
                  <c:v>-4.9985606429448449E-3</c:v>
                </c:pt>
                <c:pt idx="1">
                  <c:v>-5.2341593109693401E-3</c:v>
                </c:pt>
                <c:pt idx="2">
                  <c:v>-1.4378147088600052E-2</c:v>
                </c:pt>
              </c:numCache>
            </c:numRef>
          </c:val>
          <c:smooth val="0"/>
          <c:extLst>
            <c:ext xmlns:c16="http://schemas.microsoft.com/office/drawing/2014/chart" uri="{C3380CC4-5D6E-409C-BE32-E72D297353CC}">
              <c16:uniqueId val="{00000001-0D7A-45EA-AF80-0728314567B1}"/>
            </c:ext>
          </c:extLst>
        </c:ser>
        <c:dLbls>
          <c:showLegendKey val="0"/>
          <c:showVal val="0"/>
          <c:showCatName val="0"/>
          <c:showSerName val="0"/>
          <c:showPercent val="0"/>
          <c:showBubbleSize val="0"/>
        </c:dLbls>
        <c:marker val="1"/>
        <c:smooth val="0"/>
        <c:axId val="150066304"/>
        <c:axId val="150067840"/>
      </c:lineChart>
      <c:catAx>
        <c:axId val="150066304"/>
        <c:scaling>
          <c:orientation val="minMax"/>
        </c:scaling>
        <c:delete val="0"/>
        <c:axPos val="b"/>
        <c:numFmt formatCode="General" sourceLinked="0"/>
        <c:majorTickMark val="out"/>
        <c:minorTickMark val="none"/>
        <c:tickLblPos val="nextTo"/>
        <c:crossAx val="150067840"/>
        <c:crosses val="autoZero"/>
        <c:auto val="1"/>
        <c:lblAlgn val="ctr"/>
        <c:lblOffset val="100"/>
        <c:noMultiLvlLbl val="0"/>
      </c:catAx>
      <c:valAx>
        <c:axId val="15006784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06630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P Uptake</a:t>
            </a:r>
          </a:p>
        </c:rich>
      </c:tx>
      <c:overlay val="0"/>
    </c:title>
    <c:autoTitleDeleted val="0"/>
    <c:plotArea>
      <c:layout/>
      <c:lineChart>
        <c:grouping val="standard"/>
        <c:varyColors val="0"/>
        <c:ser>
          <c:idx val="0"/>
          <c:order val="0"/>
          <c:tx>
            <c:strRef>
              <c:f>'[1]comparative-rate'!$Q$23</c:f>
              <c:strCache>
                <c:ptCount val="1"/>
                <c:pt idx="0">
                  <c:v>P 213.617 YB</c:v>
                </c:pt>
              </c:strCache>
            </c:strRef>
          </c:tx>
          <c:errBars>
            <c:errDir val="y"/>
            <c:errBarType val="both"/>
            <c:errValType val="stdErr"/>
            <c:noEndCap val="0"/>
          </c:errBars>
          <c:cat>
            <c:strRef>
              <c:f>'[1]comparative-rate'!$P$24:$P$26</c:f>
              <c:strCache>
                <c:ptCount val="3"/>
                <c:pt idx="0">
                  <c:v>1X</c:v>
                </c:pt>
                <c:pt idx="1">
                  <c:v>5X</c:v>
                </c:pt>
                <c:pt idx="2">
                  <c:v>10X</c:v>
                </c:pt>
              </c:strCache>
            </c:strRef>
          </c:cat>
          <c:val>
            <c:numRef>
              <c:f>'[1]comparative-rate'!$Q$24:$Q$26</c:f>
              <c:numCache>
                <c:formatCode>General</c:formatCode>
                <c:ptCount val="3"/>
                <c:pt idx="0">
                  <c:v>-3.2025412915998234E-3</c:v>
                </c:pt>
                <c:pt idx="1">
                  <c:v>-6.414111789399973E-4</c:v>
                </c:pt>
                <c:pt idx="2">
                  <c:v>-7.6059860508258968E-3</c:v>
                </c:pt>
              </c:numCache>
            </c:numRef>
          </c:val>
          <c:smooth val="0"/>
          <c:extLst>
            <c:ext xmlns:c16="http://schemas.microsoft.com/office/drawing/2014/chart" uri="{C3380CC4-5D6E-409C-BE32-E72D297353CC}">
              <c16:uniqueId val="{00000000-BA42-466E-8A09-CDAE99025FB4}"/>
            </c:ext>
          </c:extLst>
        </c:ser>
        <c:ser>
          <c:idx val="1"/>
          <c:order val="1"/>
          <c:tx>
            <c:strRef>
              <c:f>'[1]comparative-rate'!$R$23</c:f>
              <c:strCache>
                <c:ptCount val="1"/>
                <c:pt idx="0">
                  <c:v>P 213.617 RM</c:v>
                </c:pt>
              </c:strCache>
            </c:strRef>
          </c:tx>
          <c:errBars>
            <c:errDir val="y"/>
            <c:errBarType val="both"/>
            <c:errValType val="stdErr"/>
            <c:noEndCap val="0"/>
          </c:errBars>
          <c:cat>
            <c:strRef>
              <c:f>'[1]comparative-rate'!$P$24:$P$26</c:f>
              <c:strCache>
                <c:ptCount val="3"/>
                <c:pt idx="0">
                  <c:v>1X</c:v>
                </c:pt>
                <c:pt idx="1">
                  <c:v>5X</c:v>
                </c:pt>
                <c:pt idx="2">
                  <c:v>10X</c:v>
                </c:pt>
              </c:strCache>
            </c:strRef>
          </c:cat>
          <c:val>
            <c:numRef>
              <c:f>'[1]comparative-rate'!$R$24:$R$26</c:f>
              <c:numCache>
                <c:formatCode>General</c:formatCode>
                <c:ptCount val="3"/>
                <c:pt idx="0">
                  <c:v>-4.0071234869167504E-4</c:v>
                </c:pt>
                <c:pt idx="1">
                  <c:v>-9.5379015157244958E-3</c:v>
                </c:pt>
                <c:pt idx="2">
                  <c:v>3.8682782626319026E-4</c:v>
                </c:pt>
              </c:numCache>
            </c:numRef>
          </c:val>
          <c:smooth val="0"/>
          <c:extLst>
            <c:ext xmlns:c16="http://schemas.microsoft.com/office/drawing/2014/chart" uri="{C3380CC4-5D6E-409C-BE32-E72D297353CC}">
              <c16:uniqueId val="{00000001-BA42-466E-8A09-CDAE99025FB4}"/>
            </c:ext>
          </c:extLst>
        </c:ser>
        <c:dLbls>
          <c:showLegendKey val="0"/>
          <c:showVal val="0"/>
          <c:showCatName val="0"/>
          <c:showSerName val="0"/>
          <c:showPercent val="0"/>
          <c:showBubbleSize val="0"/>
        </c:dLbls>
        <c:marker val="1"/>
        <c:smooth val="0"/>
        <c:axId val="150094208"/>
        <c:axId val="150095744"/>
      </c:lineChart>
      <c:catAx>
        <c:axId val="150094208"/>
        <c:scaling>
          <c:orientation val="minMax"/>
        </c:scaling>
        <c:delete val="0"/>
        <c:axPos val="b"/>
        <c:numFmt formatCode="General" sourceLinked="0"/>
        <c:majorTickMark val="out"/>
        <c:minorTickMark val="none"/>
        <c:tickLblPos val="nextTo"/>
        <c:crossAx val="150095744"/>
        <c:crosses val="autoZero"/>
        <c:auto val="1"/>
        <c:lblAlgn val="ctr"/>
        <c:lblOffset val="100"/>
        <c:noMultiLvlLbl val="0"/>
      </c:catAx>
      <c:valAx>
        <c:axId val="15009574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0942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C2-1 S Uptake</a:t>
            </a:r>
          </a:p>
        </c:rich>
      </c:tx>
      <c:overlay val="0"/>
    </c:title>
    <c:autoTitleDeleted val="0"/>
    <c:plotArea>
      <c:layout/>
      <c:lineChart>
        <c:grouping val="standard"/>
        <c:varyColors val="0"/>
        <c:ser>
          <c:idx val="0"/>
          <c:order val="0"/>
          <c:tx>
            <c:strRef>
              <c:f>'[1]comparative-rate'!$T$8</c:f>
              <c:strCache>
                <c:ptCount val="1"/>
                <c:pt idx="0">
                  <c:v>S 181.975 YB</c:v>
                </c:pt>
              </c:strCache>
            </c:strRef>
          </c:tx>
          <c:errBars>
            <c:errDir val="y"/>
            <c:errBarType val="both"/>
            <c:errValType val="stdErr"/>
            <c:noEndCap val="0"/>
          </c:errBars>
          <c:cat>
            <c:strRef>
              <c:f>'[1]comparative-rate'!$S$9:$S$11</c:f>
              <c:strCache>
                <c:ptCount val="3"/>
                <c:pt idx="0">
                  <c:v>1X</c:v>
                </c:pt>
                <c:pt idx="1">
                  <c:v>5X</c:v>
                </c:pt>
                <c:pt idx="2">
                  <c:v>10X</c:v>
                </c:pt>
              </c:strCache>
            </c:strRef>
          </c:cat>
          <c:val>
            <c:numRef>
              <c:f>'[1]comparative-rate'!$T$9:$T$11</c:f>
              <c:numCache>
                <c:formatCode>General</c:formatCode>
                <c:ptCount val="3"/>
                <c:pt idx="0">
                  <c:v>-2.069127808696497E-3</c:v>
                </c:pt>
                <c:pt idx="1">
                  <c:v>4.6802597934287732E-3</c:v>
                </c:pt>
                <c:pt idx="2">
                  <c:v>2.8787235940729544E-2</c:v>
                </c:pt>
              </c:numCache>
            </c:numRef>
          </c:val>
          <c:smooth val="0"/>
          <c:extLst>
            <c:ext xmlns:c16="http://schemas.microsoft.com/office/drawing/2014/chart" uri="{C3380CC4-5D6E-409C-BE32-E72D297353CC}">
              <c16:uniqueId val="{00000000-C65B-4310-85C5-6126C3F21E1D}"/>
            </c:ext>
          </c:extLst>
        </c:ser>
        <c:ser>
          <c:idx val="1"/>
          <c:order val="1"/>
          <c:tx>
            <c:strRef>
              <c:f>'[1]comparative-rate'!$U$8</c:f>
              <c:strCache>
                <c:ptCount val="1"/>
                <c:pt idx="0">
                  <c:v>S 181.975 RM</c:v>
                </c:pt>
              </c:strCache>
            </c:strRef>
          </c:tx>
          <c:errBars>
            <c:errDir val="y"/>
            <c:errBarType val="both"/>
            <c:errValType val="stdErr"/>
            <c:noEndCap val="0"/>
          </c:errBars>
          <c:cat>
            <c:strRef>
              <c:f>'[1]comparative-rate'!$S$9:$S$11</c:f>
              <c:strCache>
                <c:ptCount val="3"/>
                <c:pt idx="0">
                  <c:v>1X</c:v>
                </c:pt>
                <c:pt idx="1">
                  <c:v>5X</c:v>
                </c:pt>
                <c:pt idx="2">
                  <c:v>10X</c:v>
                </c:pt>
              </c:strCache>
            </c:strRef>
          </c:cat>
          <c:val>
            <c:numRef>
              <c:f>'[1]comparative-rate'!$U$9:$U$11</c:f>
              <c:numCache>
                <c:formatCode>General</c:formatCode>
                <c:ptCount val="3"/>
                <c:pt idx="0">
                  <c:v>-6.6783374625380794E-3</c:v>
                </c:pt>
                <c:pt idx="1">
                  <c:v>5.6907091760400484E-3</c:v>
                </c:pt>
                <c:pt idx="2">
                  <c:v>2.5392001121024774E-2</c:v>
                </c:pt>
              </c:numCache>
            </c:numRef>
          </c:val>
          <c:smooth val="0"/>
          <c:extLst>
            <c:ext xmlns:c16="http://schemas.microsoft.com/office/drawing/2014/chart" uri="{C3380CC4-5D6E-409C-BE32-E72D297353CC}">
              <c16:uniqueId val="{00000001-C65B-4310-85C5-6126C3F21E1D}"/>
            </c:ext>
          </c:extLst>
        </c:ser>
        <c:dLbls>
          <c:showLegendKey val="0"/>
          <c:showVal val="0"/>
          <c:showCatName val="0"/>
          <c:showSerName val="0"/>
          <c:showPercent val="0"/>
          <c:showBubbleSize val="0"/>
        </c:dLbls>
        <c:marker val="1"/>
        <c:smooth val="0"/>
        <c:axId val="150147072"/>
        <c:axId val="150148608"/>
      </c:lineChart>
      <c:catAx>
        <c:axId val="150147072"/>
        <c:scaling>
          <c:orientation val="minMax"/>
        </c:scaling>
        <c:delete val="0"/>
        <c:axPos val="b"/>
        <c:numFmt formatCode="General" sourceLinked="0"/>
        <c:majorTickMark val="out"/>
        <c:minorTickMark val="none"/>
        <c:tickLblPos val="nextTo"/>
        <c:crossAx val="150148608"/>
        <c:crosses val="autoZero"/>
        <c:auto val="1"/>
        <c:lblAlgn val="ctr"/>
        <c:lblOffset val="100"/>
        <c:noMultiLvlLbl val="0"/>
      </c:catAx>
      <c:valAx>
        <c:axId val="15014860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14707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C2-2 S uptake</a:t>
            </a:r>
          </a:p>
        </c:rich>
      </c:tx>
      <c:overlay val="0"/>
    </c:title>
    <c:autoTitleDeleted val="0"/>
    <c:plotArea>
      <c:layout/>
      <c:lineChart>
        <c:grouping val="standard"/>
        <c:varyColors val="0"/>
        <c:ser>
          <c:idx val="0"/>
          <c:order val="0"/>
          <c:tx>
            <c:strRef>
              <c:f>'[1]comparative-rate'!$T$13</c:f>
              <c:strCache>
                <c:ptCount val="1"/>
                <c:pt idx="0">
                  <c:v>S 181.975 YB</c:v>
                </c:pt>
              </c:strCache>
            </c:strRef>
          </c:tx>
          <c:errBars>
            <c:errDir val="y"/>
            <c:errBarType val="both"/>
            <c:errValType val="stdErr"/>
            <c:noEndCap val="0"/>
          </c:errBars>
          <c:cat>
            <c:strRef>
              <c:f>'[1]comparative-rate'!$S$14:$S$16</c:f>
              <c:strCache>
                <c:ptCount val="3"/>
                <c:pt idx="0">
                  <c:v>1X</c:v>
                </c:pt>
                <c:pt idx="1">
                  <c:v>5X</c:v>
                </c:pt>
                <c:pt idx="2">
                  <c:v>10X</c:v>
                </c:pt>
              </c:strCache>
            </c:strRef>
          </c:cat>
          <c:val>
            <c:numRef>
              <c:f>'[1]comparative-rate'!$T$14:$T$16</c:f>
              <c:numCache>
                <c:formatCode>General</c:formatCode>
                <c:ptCount val="3"/>
                <c:pt idx="0">
                  <c:v>-2.2028294057159687E-2</c:v>
                </c:pt>
                <c:pt idx="1">
                  <c:v>2.4052499788469146E-2</c:v>
                </c:pt>
                <c:pt idx="2">
                  <c:v>2.3714193404546446E-2</c:v>
                </c:pt>
              </c:numCache>
            </c:numRef>
          </c:val>
          <c:smooth val="0"/>
          <c:extLst>
            <c:ext xmlns:c16="http://schemas.microsoft.com/office/drawing/2014/chart" uri="{C3380CC4-5D6E-409C-BE32-E72D297353CC}">
              <c16:uniqueId val="{00000000-7166-498B-B8E7-1F56F55B5368}"/>
            </c:ext>
          </c:extLst>
        </c:ser>
        <c:ser>
          <c:idx val="1"/>
          <c:order val="1"/>
          <c:tx>
            <c:strRef>
              <c:f>'[1]comparative-rate'!$U$13</c:f>
              <c:strCache>
                <c:ptCount val="1"/>
                <c:pt idx="0">
                  <c:v>S 181.975 RM</c:v>
                </c:pt>
              </c:strCache>
            </c:strRef>
          </c:tx>
          <c:errBars>
            <c:errDir val="y"/>
            <c:errBarType val="both"/>
            <c:errValType val="stdErr"/>
            <c:noEndCap val="0"/>
          </c:errBars>
          <c:cat>
            <c:strRef>
              <c:f>'[1]comparative-rate'!$S$14:$S$16</c:f>
              <c:strCache>
                <c:ptCount val="3"/>
                <c:pt idx="0">
                  <c:v>1X</c:v>
                </c:pt>
                <c:pt idx="1">
                  <c:v>5X</c:v>
                </c:pt>
                <c:pt idx="2">
                  <c:v>10X</c:v>
                </c:pt>
              </c:strCache>
            </c:strRef>
          </c:cat>
          <c:val>
            <c:numRef>
              <c:f>'[1]comparative-rate'!$U$14:$U$16</c:f>
              <c:numCache>
                <c:formatCode>General</c:formatCode>
                <c:ptCount val="3"/>
                <c:pt idx="0">
                  <c:v>1.2755101473810475E-2</c:v>
                </c:pt>
                <c:pt idx="1">
                  <c:v>0.10538050568926245</c:v>
                </c:pt>
                <c:pt idx="2">
                  <c:v>0.22180551131335027</c:v>
                </c:pt>
              </c:numCache>
            </c:numRef>
          </c:val>
          <c:smooth val="0"/>
          <c:extLst>
            <c:ext xmlns:c16="http://schemas.microsoft.com/office/drawing/2014/chart" uri="{C3380CC4-5D6E-409C-BE32-E72D297353CC}">
              <c16:uniqueId val="{00000001-7166-498B-B8E7-1F56F55B5368}"/>
            </c:ext>
          </c:extLst>
        </c:ser>
        <c:dLbls>
          <c:showLegendKey val="0"/>
          <c:showVal val="0"/>
          <c:showCatName val="0"/>
          <c:showSerName val="0"/>
          <c:showPercent val="0"/>
          <c:showBubbleSize val="0"/>
        </c:dLbls>
        <c:marker val="1"/>
        <c:smooth val="0"/>
        <c:axId val="150187008"/>
        <c:axId val="150205184"/>
      </c:lineChart>
      <c:catAx>
        <c:axId val="150187008"/>
        <c:scaling>
          <c:orientation val="minMax"/>
        </c:scaling>
        <c:delete val="0"/>
        <c:axPos val="b"/>
        <c:numFmt formatCode="General" sourceLinked="0"/>
        <c:majorTickMark val="out"/>
        <c:minorTickMark val="none"/>
        <c:tickLblPos val="nextTo"/>
        <c:crossAx val="150205184"/>
        <c:crosses val="autoZero"/>
        <c:auto val="1"/>
        <c:lblAlgn val="ctr"/>
        <c:lblOffset val="100"/>
        <c:noMultiLvlLbl val="0"/>
      </c:catAx>
      <c:valAx>
        <c:axId val="15020518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1870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C2-3 S Uptake</a:t>
            </a:r>
          </a:p>
        </c:rich>
      </c:tx>
      <c:overlay val="0"/>
    </c:title>
    <c:autoTitleDeleted val="0"/>
    <c:plotArea>
      <c:layout/>
      <c:lineChart>
        <c:grouping val="standard"/>
        <c:varyColors val="0"/>
        <c:ser>
          <c:idx val="0"/>
          <c:order val="0"/>
          <c:tx>
            <c:strRef>
              <c:f>'[1]comparative-rate'!$T$18</c:f>
              <c:strCache>
                <c:ptCount val="1"/>
                <c:pt idx="0">
                  <c:v>S 181.975 YB</c:v>
                </c:pt>
              </c:strCache>
            </c:strRef>
          </c:tx>
          <c:errBars>
            <c:errDir val="y"/>
            <c:errBarType val="both"/>
            <c:errValType val="stdErr"/>
            <c:noEndCap val="0"/>
          </c:errBars>
          <c:cat>
            <c:strRef>
              <c:f>'[1]comparative-rate'!$S$19:$S$21</c:f>
              <c:strCache>
                <c:ptCount val="3"/>
                <c:pt idx="0">
                  <c:v>1X</c:v>
                </c:pt>
                <c:pt idx="1">
                  <c:v>5X</c:v>
                </c:pt>
                <c:pt idx="2">
                  <c:v>10X</c:v>
                </c:pt>
              </c:strCache>
            </c:strRef>
          </c:cat>
          <c:val>
            <c:numRef>
              <c:f>'[1]comparative-rate'!$T$19:$T$21</c:f>
              <c:numCache>
                <c:formatCode>General</c:formatCode>
                <c:ptCount val="3"/>
                <c:pt idx="0">
                  <c:v>-6.9152049881733083E-2</c:v>
                </c:pt>
                <c:pt idx="1">
                  <c:v>5.2939233843047682E-2</c:v>
                </c:pt>
                <c:pt idx="2">
                  <c:v>0.13613072913769778</c:v>
                </c:pt>
              </c:numCache>
            </c:numRef>
          </c:val>
          <c:smooth val="0"/>
          <c:extLst>
            <c:ext xmlns:c16="http://schemas.microsoft.com/office/drawing/2014/chart" uri="{C3380CC4-5D6E-409C-BE32-E72D297353CC}">
              <c16:uniqueId val="{00000000-7E45-4F97-93D6-1DBA57C3B3B0}"/>
            </c:ext>
          </c:extLst>
        </c:ser>
        <c:ser>
          <c:idx val="1"/>
          <c:order val="1"/>
          <c:tx>
            <c:strRef>
              <c:f>'[1]comparative-rate'!$U$18</c:f>
              <c:strCache>
                <c:ptCount val="1"/>
                <c:pt idx="0">
                  <c:v>S 181.975 RM</c:v>
                </c:pt>
              </c:strCache>
            </c:strRef>
          </c:tx>
          <c:errBars>
            <c:errDir val="y"/>
            <c:errBarType val="both"/>
            <c:errValType val="stdErr"/>
            <c:noEndCap val="0"/>
          </c:errBars>
          <c:cat>
            <c:strRef>
              <c:f>'[1]comparative-rate'!$S$19:$S$21</c:f>
              <c:strCache>
                <c:ptCount val="3"/>
                <c:pt idx="0">
                  <c:v>1X</c:v>
                </c:pt>
                <c:pt idx="1">
                  <c:v>5X</c:v>
                </c:pt>
                <c:pt idx="2">
                  <c:v>10X</c:v>
                </c:pt>
              </c:strCache>
            </c:strRef>
          </c:cat>
          <c:val>
            <c:numRef>
              <c:f>'[1]comparative-rate'!$U$19:$U$21</c:f>
              <c:numCache>
                <c:formatCode>General</c:formatCode>
                <c:ptCount val="3"/>
                <c:pt idx="0">
                  <c:v>-1.5349600937482935E-2</c:v>
                </c:pt>
                <c:pt idx="1">
                  <c:v>1.5716357539360265E-2</c:v>
                </c:pt>
                <c:pt idx="2">
                  <c:v>2.4483828257577656E-2</c:v>
                </c:pt>
              </c:numCache>
            </c:numRef>
          </c:val>
          <c:smooth val="0"/>
          <c:extLst>
            <c:ext xmlns:c16="http://schemas.microsoft.com/office/drawing/2014/chart" uri="{C3380CC4-5D6E-409C-BE32-E72D297353CC}">
              <c16:uniqueId val="{00000001-7E45-4F97-93D6-1DBA57C3B3B0}"/>
            </c:ext>
          </c:extLst>
        </c:ser>
        <c:dLbls>
          <c:showLegendKey val="0"/>
          <c:showVal val="0"/>
          <c:showCatName val="0"/>
          <c:showSerName val="0"/>
          <c:showPercent val="0"/>
          <c:showBubbleSize val="0"/>
        </c:dLbls>
        <c:marker val="1"/>
        <c:smooth val="0"/>
        <c:axId val="150231296"/>
        <c:axId val="150241280"/>
      </c:lineChart>
      <c:catAx>
        <c:axId val="150231296"/>
        <c:scaling>
          <c:orientation val="minMax"/>
        </c:scaling>
        <c:delete val="0"/>
        <c:axPos val="b"/>
        <c:numFmt formatCode="General" sourceLinked="0"/>
        <c:majorTickMark val="out"/>
        <c:minorTickMark val="none"/>
        <c:tickLblPos val="nextTo"/>
        <c:crossAx val="150241280"/>
        <c:crosses val="autoZero"/>
        <c:auto val="1"/>
        <c:lblAlgn val="ctr"/>
        <c:lblOffset val="100"/>
        <c:noMultiLvlLbl val="0"/>
      </c:catAx>
      <c:valAx>
        <c:axId val="15024128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23129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C2-4 S uptake</a:t>
            </a:r>
          </a:p>
        </c:rich>
      </c:tx>
      <c:overlay val="0"/>
    </c:title>
    <c:autoTitleDeleted val="0"/>
    <c:plotArea>
      <c:layout/>
      <c:lineChart>
        <c:grouping val="standard"/>
        <c:varyColors val="0"/>
        <c:ser>
          <c:idx val="0"/>
          <c:order val="0"/>
          <c:tx>
            <c:strRef>
              <c:f>'[1]comparative-rate'!$T$23</c:f>
              <c:strCache>
                <c:ptCount val="1"/>
                <c:pt idx="0">
                  <c:v>S 181.975 YB</c:v>
                </c:pt>
              </c:strCache>
            </c:strRef>
          </c:tx>
          <c:errBars>
            <c:errDir val="y"/>
            <c:errBarType val="both"/>
            <c:errValType val="stdErr"/>
            <c:noEndCap val="0"/>
          </c:errBars>
          <c:cat>
            <c:strRef>
              <c:f>'[1]comparative-rate'!$S$24:$S$26</c:f>
              <c:strCache>
                <c:ptCount val="3"/>
                <c:pt idx="0">
                  <c:v>1X</c:v>
                </c:pt>
                <c:pt idx="1">
                  <c:v>5X</c:v>
                </c:pt>
                <c:pt idx="2">
                  <c:v>10X</c:v>
                </c:pt>
              </c:strCache>
            </c:strRef>
          </c:cat>
          <c:val>
            <c:numRef>
              <c:f>'[1]comparative-rate'!$T$24:$T$26</c:f>
              <c:numCache>
                <c:formatCode>General</c:formatCode>
                <c:ptCount val="3"/>
                <c:pt idx="0">
                  <c:v>-2.2135557395661309E-2</c:v>
                </c:pt>
                <c:pt idx="1">
                  <c:v>6.6288523227185639E-3</c:v>
                </c:pt>
                <c:pt idx="2">
                  <c:v>-0.6550296457433058</c:v>
                </c:pt>
              </c:numCache>
            </c:numRef>
          </c:val>
          <c:smooth val="0"/>
          <c:extLst>
            <c:ext xmlns:c16="http://schemas.microsoft.com/office/drawing/2014/chart" uri="{C3380CC4-5D6E-409C-BE32-E72D297353CC}">
              <c16:uniqueId val="{00000000-7584-4AA0-AA70-F3C5FD725901}"/>
            </c:ext>
          </c:extLst>
        </c:ser>
        <c:ser>
          <c:idx val="1"/>
          <c:order val="1"/>
          <c:tx>
            <c:strRef>
              <c:f>'[1]comparative-rate'!$U$23</c:f>
              <c:strCache>
                <c:ptCount val="1"/>
                <c:pt idx="0">
                  <c:v>S 181.975 RM</c:v>
                </c:pt>
              </c:strCache>
            </c:strRef>
          </c:tx>
          <c:errBars>
            <c:errDir val="y"/>
            <c:errBarType val="both"/>
            <c:errValType val="stdErr"/>
            <c:noEndCap val="0"/>
          </c:errBars>
          <c:cat>
            <c:strRef>
              <c:f>'[1]comparative-rate'!$S$24:$S$26</c:f>
              <c:strCache>
                <c:ptCount val="3"/>
                <c:pt idx="0">
                  <c:v>1X</c:v>
                </c:pt>
                <c:pt idx="1">
                  <c:v>5X</c:v>
                </c:pt>
                <c:pt idx="2">
                  <c:v>10X</c:v>
                </c:pt>
              </c:strCache>
            </c:strRef>
          </c:cat>
          <c:val>
            <c:numRef>
              <c:f>'[1]comparative-rate'!$U$24:$U$26</c:f>
              <c:numCache>
                <c:formatCode>General</c:formatCode>
                <c:ptCount val="3"/>
                <c:pt idx="0">
                  <c:v>-2.9630619781044087E-2</c:v>
                </c:pt>
                <c:pt idx="1">
                  <c:v>0.13342153845250201</c:v>
                </c:pt>
                <c:pt idx="2">
                  <c:v>-2.6873980569782243</c:v>
                </c:pt>
              </c:numCache>
            </c:numRef>
          </c:val>
          <c:smooth val="0"/>
          <c:extLst>
            <c:ext xmlns:c16="http://schemas.microsoft.com/office/drawing/2014/chart" uri="{C3380CC4-5D6E-409C-BE32-E72D297353CC}">
              <c16:uniqueId val="{00000001-7584-4AA0-AA70-F3C5FD725901}"/>
            </c:ext>
          </c:extLst>
        </c:ser>
        <c:dLbls>
          <c:showLegendKey val="0"/>
          <c:showVal val="0"/>
          <c:showCatName val="0"/>
          <c:showSerName val="0"/>
          <c:showPercent val="0"/>
          <c:showBubbleSize val="0"/>
        </c:dLbls>
        <c:marker val="1"/>
        <c:smooth val="0"/>
        <c:axId val="150271488"/>
        <c:axId val="150273024"/>
      </c:lineChart>
      <c:catAx>
        <c:axId val="150271488"/>
        <c:scaling>
          <c:orientation val="minMax"/>
        </c:scaling>
        <c:delete val="0"/>
        <c:axPos val="b"/>
        <c:numFmt formatCode="General" sourceLinked="0"/>
        <c:majorTickMark val="out"/>
        <c:minorTickMark val="none"/>
        <c:tickLblPos val="nextTo"/>
        <c:crossAx val="150273024"/>
        <c:crosses val="autoZero"/>
        <c:auto val="1"/>
        <c:lblAlgn val="ctr"/>
        <c:lblOffset val="100"/>
        <c:noMultiLvlLbl val="0"/>
      </c:catAx>
      <c:valAx>
        <c:axId val="15027302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502714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'NH4'!$G$49</c:f>
              <c:strCache>
                <c:ptCount val="1"/>
                <c:pt idx="0">
                  <c:v>NP</c:v>
                </c:pt>
              </c:strCache>
            </c:strRef>
          </c:tx>
          <c:spPr>
            <a:ln w="28575">
              <a:noFill/>
            </a:ln>
          </c:spPr>
          <c:xVal>
            <c:numRef>
              <c:f>'NH4'!$F$49:$F$54</c:f>
              <c:numCache>
                <c:formatCode>General</c:formatCode>
                <c:ptCount val="6"/>
                <c:pt idx="0">
                  <c:v>4</c:v>
                </c:pt>
                <c:pt idx="1">
                  <c:v>4</c:v>
                </c:pt>
                <c:pt idx="2">
                  <c:v>4</c:v>
                </c:pt>
                <c:pt idx="3">
                  <c:v>4</c:v>
                </c:pt>
                <c:pt idx="4">
                  <c:v>4</c:v>
                </c:pt>
                <c:pt idx="5">
                  <c:v>4</c:v>
                </c:pt>
              </c:numCache>
            </c:numRef>
          </c:xVal>
          <c:yVal>
            <c:numRef>
              <c:f>'NH4'!$I$49:$I$54</c:f>
              <c:numCache>
                <c:formatCode>General</c:formatCode>
                <c:ptCount val="6"/>
                <c:pt idx="0">
                  <c:v>0.16200000000000003</c:v>
                </c:pt>
                <c:pt idx="1">
                  <c:v>0.12648305084745767</c:v>
                </c:pt>
                <c:pt idx="2">
                  <c:v>0.1109564164648911</c:v>
                </c:pt>
                <c:pt idx="3">
                  <c:v>0.50347826086956537</c:v>
                </c:pt>
                <c:pt idx="4">
                  <c:v>2.7239709443099343E-2</c:v>
                </c:pt>
                <c:pt idx="5">
                  <c:v>0.16256410256410267</c:v>
                </c:pt>
              </c:numCache>
            </c:numRef>
          </c:yVal>
          <c:smooth val="0"/>
          <c:extLst>
            <c:ext xmlns:c16="http://schemas.microsoft.com/office/drawing/2014/chart" uri="{C3380CC4-5D6E-409C-BE32-E72D297353CC}">
              <c16:uniqueId val="{00000000-AC6A-4FEC-8092-A772DFF3BD7C}"/>
            </c:ext>
          </c:extLst>
        </c:ser>
        <c:ser>
          <c:idx val="1"/>
          <c:order val="1"/>
          <c:tx>
            <c:strRef>
              <c:f>'NH4'!$G$55</c:f>
              <c:strCache>
                <c:ptCount val="1"/>
                <c:pt idx="0">
                  <c:v>Con</c:v>
                </c:pt>
              </c:strCache>
            </c:strRef>
          </c:tx>
          <c:spPr>
            <a:ln w="28575">
              <a:noFill/>
            </a:ln>
          </c:spPr>
          <c:xVal>
            <c:numRef>
              <c:f>'NH4'!$F$55:$F$60</c:f>
              <c:numCache>
                <c:formatCode>General</c:formatCode>
                <c:ptCount val="6"/>
                <c:pt idx="0">
                  <c:v>1</c:v>
                </c:pt>
                <c:pt idx="1">
                  <c:v>1</c:v>
                </c:pt>
                <c:pt idx="2">
                  <c:v>1</c:v>
                </c:pt>
                <c:pt idx="3">
                  <c:v>1</c:v>
                </c:pt>
                <c:pt idx="4">
                  <c:v>1</c:v>
                </c:pt>
                <c:pt idx="5">
                  <c:v>1</c:v>
                </c:pt>
              </c:numCache>
            </c:numRef>
          </c:xVal>
          <c:yVal>
            <c:numRef>
              <c:f>'NH4'!$I$55:$I$60</c:f>
              <c:numCache>
                <c:formatCode>General</c:formatCode>
                <c:ptCount val="6"/>
                <c:pt idx="0">
                  <c:v>1.3432653061224489</c:v>
                </c:pt>
                <c:pt idx="1">
                  <c:v>0.43194444444444435</c:v>
                </c:pt>
                <c:pt idx="2">
                  <c:v>-0.19062500000000004</c:v>
                </c:pt>
                <c:pt idx="3">
                  <c:v>-0.14694117647058821</c:v>
                </c:pt>
                <c:pt idx="4">
                  <c:v>0.77085714285714291</c:v>
                </c:pt>
                <c:pt idx="5">
                  <c:v>0.15773195876288706</c:v>
                </c:pt>
              </c:numCache>
            </c:numRef>
          </c:yVal>
          <c:smooth val="0"/>
          <c:extLst>
            <c:ext xmlns:c16="http://schemas.microsoft.com/office/drawing/2014/chart" uri="{C3380CC4-5D6E-409C-BE32-E72D297353CC}">
              <c16:uniqueId val="{00000001-AC6A-4FEC-8092-A772DFF3BD7C}"/>
            </c:ext>
          </c:extLst>
        </c:ser>
        <c:ser>
          <c:idx val="2"/>
          <c:order val="2"/>
          <c:tx>
            <c:strRef>
              <c:f>'NH4'!$G$61</c:f>
              <c:strCache>
                <c:ptCount val="1"/>
                <c:pt idx="0">
                  <c:v>P</c:v>
                </c:pt>
              </c:strCache>
            </c:strRef>
          </c:tx>
          <c:spPr>
            <a:ln w="28575">
              <a:noFill/>
            </a:ln>
          </c:spPr>
          <c:xVal>
            <c:numRef>
              <c:f>'NH4'!$F$61:$F$66</c:f>
              <c:numCache>
                <c:formatCode>General</c:formatCode>
                <c:ptCount val="6"/>
                <c:pt idx="0">
                  <c:v>3</c:v>
                </c:pt>
                <c:pt idx="1">
                  <c:v>3</c:v>
                </c:pt>
                <c:pt idx="2">
                  <c:v>3</c:v>
                </c:pt>
                <c:pt idx="3">
                  <c:v>3</c:v>
                </c:pt>
                <c:pt idx="4">
                  <c:v>3</c:v>
                </c:pt>
                <c:pt idx="5">
                  <c:v>3</c:v>
                </c:pt>
              </c:numCache>
            </c:numRef>
          </c:xVal>
          <c:yVal>
            <c:numRef>
              <c:f>'NH4'!$I$61:$I$66</c:f>
              <c:numCache>
                <c:formatCode>General</c:formatCode>
                <c:ptCount val="6"/>
                <c:pt idx="0">
                  <c:v>0.61399176954732515</c:v>
                </c:pt>
                <c:pt idx="1">
                  <c:v>3.3299999999999996</c:v>
                </c:pt>
                <c:pt idx="2">
                  <c:v>0.50350877192982446</c:v>
                </c:pt>
                <c:pt idx="3">
                  <c:v>-3.9452054794520588E-2</c:v>
                </c:pt>
                <c:pt idx="4">
                  <c:v>-4.0446428571428633E-2</c:v>
                </c:pt>
                <c:pt idx="5">
                  <c:v>0.91343283582089563</c:v>
                </c:pt>
              </c:numCache>
            </c:numRef>
          </c:yVal>
          <c:smooth val="0"/>
          <c:extLst>
            <c:ext xmlns:c16="http://schemas.microsoft.com/office/drawing/2014/chart" uri="{C3380CC4-5D6E-409C-BE32-E72D297353CC}">
              <c16:uniqueId val="{00000002-AC6A-4FEC-8092-A772DFF3BD7C}"/>
            </c:ext>
          </c:extLst>
        </c:ser>
        <c:ser>
          <c:idx val="3"/>
          <c:order val="3"/>
          <c:tx>
            <c:strRef>
              <c:f>'NH4'!$G$67</c:f>
              <c:strCache>
                <c:ptCount val="1"/>
                <c:pt idx="0">
                  <c:v>N</c:v>
                </c:pt>
              </c:strCache>
            </c:strRef>
          </c:tx>
          <c:spPr>
            <a:ln w="28575">
              <a:noFill/>
            </a:ln>
          </c:spPr>
          <c:xVal>
            <c:numRef>
              <c:f>'NH4'!$F$67:$F$72</c:f>
              <c:numCache>
                <c:formatCode>General</c:formatCode>
                <c:ptCount val="6"/>
                <c:pt idx="0">
                  <c:v>2</c:v>
                </c:pt>
                <c:pt idx="1">
                  <c:v>2</c:v>
                </c:pt>
                <c:pt idx="2">
                  <c:v>2</c:v>
                </c:pt>
                <c:pt idx="3">
                  <c:v>2</c:v>
                </c:pt>
                <c:pt idx="4">
                  <c:v>2</c:v>
                </c:pt>
              </c:numCache>
            </c:numRef>
          </c:xVal>
          <c:yVal>
            <c:numRef>
              <c:f>'NH4'!$I$67:$I$72</c:f>
              <c:numCache>
                <c:formatCode>General</c:formatCode>
                <c:ptCount val="6"/>
                <c:pt idx="0">
                  <c:v>0.50175438596491206</c:v>
                </c:pt>
                <c:pt idx="1">
                  <c:v>0.28157894736842098</c:v>
                </c:pt>
                <c:pt idx="2">
                  <c:v>-7.7285318559556768E-2</c:v>
                </c:pt>
                <c:pt idx="3">
                  <c:v>0.21274038461538455</c:v>
                </c:pt>
                <c:pt idx="4">
                  <c:v>1.4117647058823528</c:v>
                </c:pt>
              </c:numCache>
            </c:numRef>
          </c:yVal>
          <c:smooth val="0"/>
          <c:extLst>
            <c:ext xmlns:c16="http://schemas.microsoft.com/office/drawing/2014/chart" uri="{C3380CC4-5D6E-409C-BE32-E72D297353CC}">
              <c16:uniqueId val="{00000003-AC6A-4FEC-8092-A772DFF3BD7C}"/>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NH4/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'NO3'!$G$2</c:f>
              <c:strCache>
                <c:ptCount val="1"/>
                <c:pt idx="0">
                  <c:v>NP</c:v>
                </c:pt>
              </c:strCache>
            </c:strRef>
          </c:tx>
          <c:spPr>
            <a:ln w="28575">
              <a:noFill/>
            </a:ln>
          </c:spPr>
          <c:xVal>
            <c:numRef>
              <c:f>'NO3'!$F$2:$F$7</c:f>
              <c:numCache>
                <c:formatCode>General</c:formatCode>
                <c:ptCount val="6"/>
                <c:pt idx="0">
                  <c:v>4</c:v>
                </c:pt>
                <c:pt idx="1">
                  <c:v>4</c:v>
                </c:pt>
                <c:pt idx="2">
                  <c:v>4</c:v>
                </c:pt>
                <c:pt idx="3">
                  <c:v>4</c:v>
                </c:pt>
                <c:pt idx="4">
                  <c:v>4</c:v>
                </c:pt>
                <c:pt idx="5">
                  <c:v>4</c:v>
                </c:pt>
              </c:numCache>
            </c:numRef>
          </c:xVal>
          <c:yVal>
            <c:numRef>
              <c:f>'NO3'!$I$2:$I$7</c:f>
              <c:numCache>
                <c:formatCode>General</c:formatCode>
                <c:ptCount val="6"/>
                <c:pt idx="0">
                  <c:v>-2.8064516129032279E-3</c:v>
                </c:pt>
                <c:pt idx="1">
                  <c:v>3.6914062499999997E-2</c:v>
                </c:pt>
                <c:pt idx="2">
                  <c:v>0.10373376623376625</c:v>
                </c:pt>
                <c:pt idx="3">
                  <c:v>0.34476923076923077</c:v>
                </c:pt>
                <c:pt idx="4">
                  <c:v>-1.8592436974789898E-2</c:v>
                </c:pt>
                <c:pt idx="5">
                  <c:v>9.6641221374045808E-2</c:v>
                </c:pt>
              </c:numCache>
            </c:numRef>
          </c:yVal>
          <c:smooth val="0"/>
          <c:extLst>
            <c:ext xmlns:c16="http://schemas.microsoft.com/office/drawing/2014/chart" uri="{C3380CC4-5D6E-409C-BE32-E72D297353CC}">
              <c16:uniqueId val="{00000000-2E01-4D66-8485-2F22DCC628DA}"/>
            </c:ext>
          </c:extLst>
        </c:ser>
        <c:ser>
          <c:idx val="1"/>
          <c:order val="1"/>
          <c:tx>
            <c:strRef>
              <c:f>'NO3'!$G$8</c:f>
              <c:strCache>
                <c:ptCount val="1"/>
                <c:pt idx="0">
                  <c:v>Con</c:v>
                </c:pt>
              </c:strCache>
            </c:strRef>
          </c:tx>
          <c:spPr>
            <a:ln w="28575">
              <a:noFill/>
            </a:ln>
          </c:spPr>
          <c:xVal>
            <c:numRef>
              <c:f>'NO3'!$F$8:$F$13</c:f>
              <c:numCache>
                <c:formatCode>General</c:formatCode>
                <c:ptCount val="6"/>
                <c:pt idx="0">
                  <c:v>1</c:v>
                </c:pt>
                <c:pt idx="1">
                  <c:v>1</c:v>
                </c:pt>
                <c:pt idx="2">
                  <c:v>1</c:v>
                </c:pt>
                <c:pt idx="3">
                  <c:v>1</c:v>
                </c:pt>
                <c:pt idx="4">
                  <c:v>1</c:v>
                </c:pt>
                <c:pt idx="5">
                  <c:v>1</c:v>
                </c:pt>
              </c:numCache>
            </c:numRef>
          </c:xVal>
          <c:yVal>
            <c:numRef>
              <c:f>'NO3'!$I$8:$I$13</c:f>
              <c:numCache>
                <c:formatCode>General</c:formatCode>
                <c:ptCount val="6"/>
                <c:pt idx="0">
                  <c:v>-8.2285714285714358E-3</c:v>
                </c:pt>
                <c:pt idx="1">
                  <c:v>-2.0491803278688544E-2</c:v>
                </c:pt>
                <c:pt idx="2">
                  <c:v>-4.3650793650793687E-3</c:v>
                </c:pt>
                <c:pt idx="3">
                  <c:v>-7.3125000000000065E-3</c:v>
                </c:pt>
                <c:pt idx="4">
                  <c:v>-6.7741935483871018E-3</c:v>
                </c:pt>
                <c:pt idx="5">
                  <c:v>-0.34687500000000004</c:v>
                </c:pt>
              </c:numCache>
            </c:numRef>
          </c:yVal>
          <c:smooth val="0"/>
          <c:extLst>
            <c:ext xmlns:c16="http://schemas.microsoft.com/office/drawing/2014/chart" uri="{C3380CC4-5D6E-409C-BE32-E72D297353CC}">
              <c16:uniqueId val="{00000001-2E01-4D66-8485-2F22DCC628DA}"/>
            </c:ext>
          </c:extLst>
        </c:ser>
        <c:ser>
          <c:idx val="2"/>
          <c:order val="2"/>
          <c:tx>
            <c:strRef>
              <c:f>'NO3'!$G$14</c:f>
              <c:strCache>
                <c:ptCount val="1"/>
                <c:pt idx="0">
                  <c:v>P</c:v>
                </c:pt>
              </c:strCache>
            </c:strRef>
          </c:tx>
          <c:spPr>
            <a:ln w="28575">
              <a:noFill/>
            </a:ln>
          </c:spPr>
          <c:xVal>
            <c:numRef>
              <c:f>'NO3'!$F$14:$F$19</c:f>
              <c:numCache>
                <c:formatCode>General</c:formatCode>
                <c:ptCount val="6"/>
                <c:pt idx="0">
                  <c:v>3</c:v>
                </c:pt>
                <c:pt idx="1">
                  <c:v>3</c:v>
                </c:pt>
                <c:pt idx="2">
                  <c:v>3</c:v>
                </c:pt>
                <c:pt idx="3">
                  <c:v>3</c:v>
                </c:pt>
                <c:pt idx="4">
                  <c:v>3</c:v>
                </c:pt>
                <c:pt idx="5">
                  <c:v>3</c:v>
                </c:pt>
              </c:numCache>
            </c:numRef>
          </c:xVal>
          <c:yVal>
            <c:numRef>
              <c:f>'NO3'!$I$14:$I$19</c:f>
              <c:numCache>
                <c:formatCode>General</c:formatCode>
                <c:ptCount val="6"/>
                <c:pt idx="0">
                  <c:v>-4.6280991735537201E-2</c:v>
                </c:pt>
                <c:pt idx="1">
                  <c:v>-0.48292682926829261</c:v>
                </c:pt>
                <c:pt idx="2">
                  <c:v>-1.4905149051490516E-2</c:v>
                </c:pt>
                <c:pt idx="3">
                  <c:v>4.1965714285714287E-2</c:v>
                </c:pt>
                <c:pt idx="4">
                  <c:v>-7.5604838709677482E-4</c:v>
                </c:pt>
                <c:pt idx="5">
                  <c:v>0.1355481727574751</c:v>
                </c:pt>
              </c:numCache>
            </c:numRef>
          </c:yVal>
          <c:smooth val="0"/>
          <c:extLst>
            <c:ext xmlns:c16="http://schemas.microsoft.com/office/drawing/2014/chart" uri="{C3380CC4-5D6E-409C-BE32-E72D297353CC}">
              <c16:uniqueId val="{00000002-2E01-4D66-8485-2F22DCC628DA}"/>
            </c:ext>
          </c:extLst>
        </c:ser>
        <c:ser>
          <c:idx val="3"/>
          <c:order val="3"/>
          <c:tx>
            <c:strRef>
              <c:f>'NO3'!$G$20</c:f>
              <c:strCache>
                <c:ptCount val="1"/>
                <c:pt idx="0">
                  <c:v>N</c:v>
                </c:pt>
              </c:strCache>
            </c:strRef>
          </c:tx>
          <c:spPr>
            <a:ln w="28575">
              <a:noFill/>
            </a:ln>
          </c:spPr>
          <c:xVal>
            <c:numRef>
              <c:f>'NO3'!$F$20:$F$25</c:f>
              <c:numCache>
                <c:formatCode>General</c:formatCode>
                <c:ptCount val="6"/>
                <c:pt idx="0">
                  <c:v>2</c:v>
                </c:pt>
                <c:pt idx="1">
                  <c:v>2</c:v>
                </c:pt>
                <c:pt idx="2">
                  <c:v>2</c:v>
                </c:pt>
                <c:pt idx="3">
                  <c:v>2</c:v>
                </c:pt>
                <c:pt idx="4">
                  <c:v>2</c:v>
                </c:pt>
                <c:pt idx="5">
                  <c:v>2</c:v>
                </c:pt>
              </c:numCache>
            </c:numRef>
          </c:xVal>
          <c:yVal>
            <c:numRef>
              <c:f>'NO3'!$I$20:$I$25</c:f>
              <c:numCache>
                <c:formatCode>General</c:formatCode>
                <c:ptCount val="6"/>
                <c:pt idx="0">
                  <c:v>5.6910569105691105E-3</c:v>
                </c:pt>
                <c:pt idx="1">
                  <c:v>-3.831967213114755E-2</c:v>
                </c:pt>
                <c:pt idx="2">
                  <c:v>-1.4042277825711826E-2</c:v>
                </c:pt>
                <c:pt idx="3">
                  <c:v>-9.9897540983606651E-3</c:v>
                </c:pt>
                <c:pt idx="4">
                  <c:v>-0.15796460176991148</c:v>
                </c:pt>
                <c:pt idx="5">
                  <c:v>-0.11463414634146343</c:v>
                </c:pt>
              </c:numCache>
            </c:numRef>
          </c:yVal>
          <c:smooth val="0"/>
          <c:extLst>
            <c:ext xmlns:c16="http://schemas.microsoft.com/office/drawing/2014/chart" uri="{C3380CC4-5D6E-409C-BE32-E72D297353CC}">
              <c16:uniqueId val="{00000003-2E01-4D66-8485-2F22DCC628DA}"/>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NO3/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'NO3'!$G$26</c:f>
              <c:strCache>
                <c:ptCount val="1"/>
                <c:pt idx="0">
                  <c:v>NP</c:v>
                </c:pt>
              </c:strCache>
            </c:strRef>
          </c:tx>
          <c:spPr>
            <a:ln w="28575">
              <a:noFill/>
            </a:ln>
          </c:spPr>
          <c:xVal>
            <c:numRef>
              <c:f>'NO3'!$F$26:$F$31</c:f>
              <c:numCache>
                <c:formatCode>General</c:formatCode>
                <c:ptCount val="6"/>
                <c:pt idx="0">
                  <c:v>4</c:v>
                </c:pt>
                <c:pt idx="1">
                  <c:v>4</c:v>
                </c:pt>
                <c:pt idx="2">
                  <c:v>4</c:v>
                </c:pt>
                <c:pt idx="3">
                  <c:v>4</c:v>
                </c:pt>
                <c:pt idx="4">
                  <c:v>4</c:v>
                </c:pt>
                <c:pt idx="5">
                  <c:v>4</c:v>
                </c:pt>
              </c:numCache>
            </c:numRef>
          </c:xVal>
          <c:yVal>
            <c:numRef>
              <c:f>'NO3'!$I$26:$I$31</c:f>
              <c:numCache>
                <c:formatCode>General</c:formatCode>
                <c:ptCount val="6"/>
                <c:pt idx="0">
                  <c:v>5.6459016393442613E-2</c:v>
                </c:pt>
                <c:pt idx="1">
                  <c:v>5.4722550177095666E-2</c:v>
                </c:pt>
                <c:pt idx="2">
                  <c:v>5.9482758620689503E-2</c:v>
                </c:pt>
                <c:pt idx="3">
                  <c:v>-2.1538461538461444E-2</c:v>
                </c:pt>
                <c:pt idx="4">
                  <c:v>5.5900621118012556E-2</c:v>
                </c:pt>
                <c:pt idx="5">
                  <c:v>3.1525423728813257E-2</c:v>
                </c:pt>
              </c:numCache>
            </c:numRef>
          </c:yVal>
          <c:smooth val="0"/>
          <c:extLst>
            <c:ext xmlns:c16="http://schemas.microsoft.com/office/drawing/2014/chart" uri="{C3380CC4-5D6E-409C-BE32-E72D297353CC}">
              <c16:uniqueId val="{00000000-CDAB-451D-AB6A-BD7B2B852657}"/>
            </c:ext>
          </c:extLst>
        </c:ser>
        <c:ser>
          <c:idx val="1"/>
          <c:order val="1"/>
          <c:tx>
            <c:strRef>
              <c:f>'NO3'!$G$32</c:f>
              <c:strCache>
                <c:ptCount val="1"/>
                <c:pt idx="0">
                  <c:v>Con</c:v>
                </c:pt>
              </c:strCache>
            </c:strRef>
          </c:tx>
          <c:spPr>
            <a:ln w="28575">
              <a:noFill/>
            </a:ln>
          </c:spPr>
          <c:xVal>
            <c:numRef>
              <c:f>'NO3'!$F$32:$F$37</c:f>
              <c:numCache>
                <c:formatCode>General</c:formatCode>
                <c:ptCount val="6"/>
                <c:pt idx="0">
                  <c:v>1</c:v>
                </c:pt>
                <c:pt idx="1">
                  <c:v>1</c:v>
                </c:pt>
                <c:pt idx="2">
                  <c:v>1</c:v>
                </c:pt>
                <c:pt idx="3">
                  <c:v>1</c:v>
                </c:pt>
                <c:pt idx="4">
                  <c:v>1</c:v>
                </c:pt>
                <c:pt idx="5">
                  <c:v>1</c:v>
                </c:pt>
              </c:numCache>
            </c:numRef>
          </c:xVal>
          <c:yVal>
            <c:numRef>
              <c:f>'NO3'!$I$32:$I$37</c:f>
              <c:numCache>
                <c:formatCode>General</c:formatCode>
                <c:ptCount val="6"/>
                <c:pt idx="0">
                  <c:v>9.8110979929161485E-2</c:v>
                </c:pt>
                <c:pt idx="1">
                  <c:v>-2.1900826446281333E-2</c:v>
                </c:pt>
                <c:pt idx="2">
                  <c:v>0.15929752066115702</c:v>
                </c:pt>
                <c:pt idx="3">
                  <c:v>4.9333333333333326E-2</c:v>
                </c:pt>
                <c:pt idx="4">
                  <c:v>-1.9663865546218334E-2</c:v>
                </c:pt>
                <c:pt idx="5">
                  <c:v>-6.8067226890758878E-2</c:v>
                </c:pt>
              </c:numCache>
            </c:numRef>
          </c:yVal>
          <c:smooth val="0"/>
          <c:extLst>
            <c:ext xmlns:c16="http://schemas.microsoft.com/office/drawing/2014/chart" uri="{C3380CC4-5D6E-409C-BE32-E72D297353CC}">
              <c16:uniqueId val="{00000001-CDAB-451D-AB6A-BD7B2B852657}"/>
            </c:ext>
          </c:extLst>
        </c:ser>
        <c:ser>
          <c:idx val="2"/>
          <c:order val="2"/>
          <c:tx>
            <c:strRef>
              <c:f>'NO3'!$G$38</c:f>
              <c:strCache>
                <c:ptCount val="1"/>
                <c:pt idx="0">
                  <c:v>P</c:v>
                </c:pt>
              </c:strCache>
            </c:strRef>
          </c:tx>
          <c:spPr>
            <a:ln w="28575">
              <a:noFill/>
            </a:ln>
          </c:spPr>
          <c:xVal>
            <c:numRef>
              <c:f>'NO3'!$F$38:$F$43</c:f>
              <c:numCache>
                <c:formatCode>General</c:formatCode>
                <c:ptCount val="6"/>
                <c:pt idx="0">
                  <c:v>3</c:v>
                </c:pt>
                <c:pt idx="1">
                  <c:v>3</c:v>
                </c:pt>
                <c:pt idx="2">
                  <c:v>3</c:v>
                </c:pt>
                <c:pt idx="3">
                  <c:v>3</c:v>
                </c:pt>
                <c:pt idx="4">
                  <c:v>3</c:v>
                </c:pt>
                <c:pt idx="5">
                  <c:v>3</c:v>
                </c:pt>
              </c:numCache>
            </c:numRef>
          </c:xVal>
          <c:yVal>
            <c:numRef>
              <c:f>'NO3'!$I$38:$I$43</c:f>
              <c:numCache>
                <c:formatCode>General</c:formatCode>
                <c:ptCount val="6"/>
                <c:pt idx="0">
                  <c:v>3.5261707988980741E-2</c:v>
                </c:pt>
                <c:pt idx="1">
                  <c:v>0.15254237288135719</c:v>
                </c:pt>
                <c:pt idx="2">
                  <c:v>7.7298850574712696E-2</c:v>
                </c:pt>
                <c:pt idx="3">
                  <c:v>0.14482758620689654</c:v>
                </c:pt>
                <c:pt idx="4">
                  <c:v>0.12023026315789472</c:v>
                </c:pt>
                <c:pt idx="5">
                  <c:v>4.0601503759398701E-2</c:v>
                </c:pt>
              </c:numCache>
            </c:numRef>
          </c:yVal>
          <c:smooth val="0"/>
          <c:extLst>
            <c:ext xmlns:c16="http://schemas.microsoft.com/office/drawing/2014/chart" uri="{C3380CC4-5D6E-409C-BE32-E72D297353CC}">
              <c16:uniqueId val="{00000002-CDAB-451D-AB6A-BD7B2B852657}"/>
            </c:ext>
          </c:extLst>
        </c:ser>
        <c:ser>
          <c:idx val="3"/>
          <c:order val="3"/>
          <c:tx>
            <c:strRef>
              <c:f>'NO3'!$G$44</c:f>
              <c:strCache>
                <c:ptCount val="1"/>
                <c:pt idx="0">
                  <c:v>N</c:v>
                </c:pt>
              </c:strCache>
            </c:strRef>
          </c:tx>
          <c:spPr>
            <a:ln w="28575">
              <a:noFill/>
            </a:ln>
          </c:spPr>
          <c:xVal>
            <c:numRef>
              <c:f>'NO3'!$F$44:$F$48</c:f>
              <c:numCache>
                <c:formatCode>General</c:formatCode>
                <c:ptCount val="5"/>
                <c:pt idx="0">
                  <c:v>2</c:v>
                </c:pt>
                <c:pt idx="1">
                  <c:v>2</c:v>
                </c:pt>
                <c:pt idx="2">
                  <c:v>2</c:v>
                </c:pt>
                <c:pt idx="3">
                  <c:v>2</c:v>
                </c:pt>
                <c:pt idx="4">
                  <c:v>2</c:v>
                </c:pt>
              </c:numCache>
            </c:numRef>
          </c:xVal>
          <c:yVal>
            <c:numRef>
              <c:f>'NO3'!$I$44:$I$48</c:f>
              <c:numCache>
                <c:formatCode>General</c:formatCode>
                <c:ptCount val="5"/>
                <c:pt idx="0">
                  <c:v>4.6638655462185138E-2</c:v>
                </c:pt>
                <c:pt idx="1">
                  <c:v>3.4099955771782473E-2</c:v>
                </c:pt>
                <c:pt idx="2">
                  <c:v>7.9338842975206686E-2</c:v>
                </c:pt>
                <c:pt idx="3">
                  <c:v>0.39098360655737874</c:v>
                </c:pt>
                <c:pt idx="4">
                  <c:v>0.15041322314049618</c:v>
                </c:pt>
              </c:numCache>
            </c:numRef>
          </c:yVal>
          <c:smooth val="0"/>
          <c:extLst>
            <c:ext xmlns:c16="http://schemas.microsoft.com/office/drawing/2014/chart" uri="{C3380CC4-5D6E-409C-BE32-E72D297353CC}">
              <c16:uniqueId val="{00000003-CDAB-451D-AB6A-BD7B2B852657}"/>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NO3/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'NO3'!$G$49</c:f>
              <c:strCache>
                <c:ptCount val="1"/>
                <c:pt idx="0">
                  <c:v>NP</c:v>
                </c:pt>
              </c:strCache>
            </c:strRef>
          </c:tx>
          <c:spPr>
            <a:ln w="28575">
              <a:noFill/>
            </a:ln>
          </c:spPr>
          <c:xVal>
            <c:numRef>
              <c:f>'NO3'!$F$49:$F$54</c:f>
              <c:numCache>
                <c:formatCode>General</c:formatCode>
                <c:ptCount val="6"/>
                <c:pt idx="0">
                  <c:v>4</c:v>
                </c:pt>
                <c:pt idx="1">
                  <c:v>4</c:v>
                </c:pt>
                <c:pt idx="2">
                  <c:v>4</c:v>
                </c:pt>
                <c:pt idx="3">
                  <c:v>4</c:v>
                </c:pt>
                <c:pt idx="4">
                  <c:v>4</c:v>
                </c:pt>
                <c:pt idx="5">
                  <c:v>4</c:v>
                </c:pt>
              </c:numCache>
            </c:numRef>
          </c:xVal>
          <c:yVal>
            <c:numRef>
              <c:f>'NO3'!$I$49:$I$54</c:f>
              <c:numCache>
                <c:formatCode>General</c:formatCode>
                <c:ptCount val="6"/>
                <c:pt idx="0">
                  <c:v>7.1311475409835859E-2</c:v>
                </c:pt>
                <c:pt idx="1">
                  <c:v>5.3299031476997237E-2</c:v>
                </c:pt>
                <c:pt idx="2">
                  <c:v>2.9963680387409049E-2</c:v>
                </c:pt>
                <c:pt idx="3">
                  <c:v>0.20086956521739024</c:v>
                </c:pt>
                <c:pt idx="4">
                  <c:v>0.14200968523002358</c:v>
                </c:pt>
                <c:pt idx="5">
                  <c:v>0.16974358974358769</c:v>
                </c:pt>
              </c:numCache>
            </c:numRef>
          </c:yVal>
          <c:smooth val="0"/>
          <c:extLst>
            <c:ext xmlns:c16="http://schemas.microsoft.com/office/drawing/2014/chart" uri="{C3380CC4-5D6E-409C-BE32-E72D297353CC}">
              <c16:uniqueId val="{00000000-E3E5-4D46-870B-3FB30E4EFE73}"/>
            </c:ext>
          </c:extLst>
        </c:ser>
        <c:ser>
          <c:idx val="1"/>
          <c:order val="1"/>
          <c:tx>
            <c:strRef>
              <c:f>'NO3'!$G$55</c:f>
              <c:strCache>
                <c:ptCount val="1"/>
                <c:pt idx="0">
                  <c:v>Con</c:v>
                </c:pt>
              </c:strCache>
            </c:strRef>
          </c:tx>
          <c:spPr>
            <a:ln w="28575">
              <a:noFill/>
            </a:ln>
          </c:spPr>
          <c:xVal>
            <c:numRef>
              <c:f>'NO3'!$F$55:$F$60</c:f>
              <c:numCache>
                <c:formatCode>General</c:formatCode>
                <c:ptCount val="6"/>
                <c:pt idx="0">
                  <c:v>1</c:v>
                </c:pt>
                <c:pt idx="1">
                  <c:v>1</c:v>
                </c:pt>
                <c:pt idx="2">
                  <c:v>1</c:v>
                </c:pt>
                <c:pt idx="3">
                  <c:v>1</c:v>
                </c:pt>
                <c:pt idx="4">
                  <c:v>1</c:v>
                </c:pt>
                <c:pt idx="5">
                  <c:v>1</c:v>
                </c:pt>
              </c:numCache>
            </c:numRef>
          </c:xVal>
          <c:yVal>
            <c:numRef>
              <c:f>'NO3'!$I$55:$I$60</c:f>
              <c:numCache>
                <c:formatCode>General</c:formatCode>
                <c:ptCount val="6"/>
                <c:pt idx="0">
                  <c:v>0.2832653061224486</c:v>
                </c:pt>
                <c:pt idx="1">
                  <c:v>0.14166666666666708</c:v>
                </c:pt>
                <c:pt idx="2">
                  <c:v>0.61682692307692333</c:v>
                </c:pt>
                <c:pt idx="3">
                  <c:v>3.3647058823529578E-2</c:v>
                </c:pt>
                <c:pt idx="4">
                  <c:v>0.12685714285714358</c:v>
                </c:pt>
                <c:pt idx="5">
                  <c:v>0.64329896907217088</c:v>
                </c:pt>
              </c:numCache>
            </c:numRef>
          </c:yVal>
          <c:smooth val="0"/>
          <c:extLst>
            <c:ext xmlns:c16="http://schemas.microsoft.com/office/drawing/2014/chart" uri="{C3380CC4-5D6E-409C-BE32-E72D297353CC}">
              <c16:uniqueId val="{00000001-E3E5-4D46-870B-3FB30E4EFE73}"/>
            </c:ext>
          </c:extLst>
        </c:ser>
        <c:ser>
          <c:idx val="2"/>
          <c:order val="2"/>
          <c:tx>
            <c:strRef>
              <c:f>'NO3'!$G$61</c:f>
              <c:strCache>
                <c:ptCount val="1"/>
                <c:pt idx="0">
                  <c:v>P</c:v>
                </c:pt>
              </c:strCache>
            </c:strRef>
          </c:tx>
          <c:spPr>
            <a:ln w="28575">
              <a:noFill/>
            </a:ln>
          </c:spPr>
          <c:xVal>
            <c:numRef>
              <c:f>'NO3'!$F$61:$F$66</c:f>
              <c:numCache>
                <c:formatCode>General</c:formatCode>
                <c:ptCount val="6"/>
                <c:pt idx="0">
                  <c:v>3</c:v>
                </c:pt>
                <c:pt idx="1">
                  <c:v>3</c:v>
                </c:pt>
                <c:pt idx="2">
                  <c:v>3</c:v>
                </c:pt>
                <c:pt idx="3">
                  <c:v>3</c:v>
                </c:pt>
                <c:pt idx="4">
                  <c:v>3</c:v>
                </c:pt>
                <c:pt idx="5">
                  <c:v>3</c:v>
                </c:pt>
              </c:numCache>
            </c:numRef>
          </c:xVal>
          <c:yVal>
            <c:numRef>
              <c:f>'NO3'!$I$61:$I$66</c:f>
              <c:numCache>
                <c:formatCode>General</c:formatCode>
                <c:ptCount val="6"/>
                <c:pt idx="0">
                  <c:v>0.20864197530864256</c:v>
                </c:pt>
                <c:pt idx="1">
                  <c:v>3.5662500000000019</c:v>
                </c:pt>
                <c:pt idx="2">
                  <c:v>0.19846491228070201</c:v>
                </c:pt>
                <c:pt idx="3">
                  <c:v>6.258317025440327E-2</c:v>
                </c:pt>
                <c:pt idx="4">
                  <c:v>0.10486607142857159</c:v>
                </c:pt>
                <c:pt idx="5">
                  <c:v>0.18102345415778331</c:v>
                </c:pt>
              </c:numCache>
            </c:numRef>
          </c:yVal>
          <c:smooth val="0"/>
          <c:extLst>
            <c:ext xmlns:c16="http://schemas.microsoft.com/office/drawing/2014/chart" uri="{C3380CC4-5D6E-409C-BE32-E72D297353CC}">
              <c16:uniqueId val="{00000002-E3E5-4D46-870B-3FB30E4EFE73}"/>
            </c:ext>
          </c:extLst>
        </c:ser>
        <c:ser>
          <c:idx val="3"/>
          <c:order val="3"/>
          <c:tx>
            <c:strRef>
              <c:f>'NO3'!$G$67</c:f>
              <c:strCache>
                <c:ptCount val="1"/>
                <c:pt idx="0">
                  <c:v>N</c:v>
                </c:pt>
              </c:strCache>
            </c:strRef>
          </c:tx>
          <c:spPr>
            <a:ln w="28575">
              <a:noFill/>
            </a:ln>
          </c:spPr>
          <c:xVal>
            <c:numRef>
              <c:f>'NO3'!$F$67:$F$72</c:f>
              <c:numCache>
                <c:formatCode>General</c:formatCode>
                <c:ptCount val="6"/>
                <c:pt idx="0">
                  <c:v>2</c:v>
                </c:pt>
                <c:pt idx="1">
                  <c:v>2</c:v>
                </c:pt>
                <c:pt idx="2">
                  <c:v>2</c:v>
                </c:pt>
                <c:pt idx="3">
                  <c:v>2</c:v>
                </c:pt>
                <c:pt idx="4">
                  <c:v>2</c:v>
                </c:pt>
                <c:pt idx="5">
                  <c:v>2</c:v>
                </c:pt>
              </c:numCache>
            </c:numRef>
          </c:xVal>
          <c:yVal>
            <c:numRef>
              <c:f>'NO3'!$I$67:$I$72</c:f>
              <c:numCache>
                <c:formatCode>General</c:formatCode>
                <c:ptCount val="6"/>
                <c:pt idx="0">
                  <c:v>0.13918128654970943</c:v>
                </c:pt>
                <c:pt idx="1">
                  <c:v>-8.3333333333332343E-2</c:v>
                </c:pt>
                <c:pt idx="2">
                  <c:v>4.0166204986149964E-2</c:v>
                </c:pt>
                <c:pt idx="3">
                  <c:v>0.10961538461538534</c:v>
                </c:pt>
                <c:pt idx="4">
                  <c:v>0.37058823529412127</c:v>
                </c:pt>
                <c:pt idx="5">
                  <c:v>3.846153846158547E-3</c:v>
                </c:pt>
              </c:numCache>
            </c:numRef>
          </c:yVal>
          <c:smooth val="0"/>
          <c:extLst>
            <c:ext xmlns:c16="http://schemas.microsoft.com/office/drawing/2014/chart" uri="{C3380CC4-5D6E-409C-BE32-E72D297353CC}">
              <c16:uniqueId val="{00000003-E3E5-4D46-870B-3FB30E4EFE73}"/>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NO3/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P!$G$2</c:f>
              <c:strCache>
                <c:ptCount val="1"/>
                <c:pt idx="0">
                  <c:v>NP</c:v>
                </c:pt>
              </c:strCache>
            </c:strRef>
          </c:tx>
          <c:spPr>
            <a:ln w="28575">
              <a:noFill/>
            </a:ln>
          </c:spPr>
          <c:xVal>
            <c:numRef>
              <c:f>P!$F$2:$F$7</c:f>
              <c:numCache>
                <c:formatCode>General</c:formatCode>
                <c:ptCount val="6"/>
                <c:pt idx="0">
                  <c:v>4</c:v>
                </c:pt>
                <c:pt idx="1">
                  <c:v>4</c:v>
                </c:pt>
                <c:pt idx="2">
                  <c:v>4</c:v>
                </c:pt>
                <c:pt idx="3">
                  <c:v>4</c:v>
                </c:pt>
                <c:pt idx="4">
                  <c:v>4</c:v>
                </c:pt>
                <c:pt idx="5">
                  <c:v>4</c:v>
                </c:pt>
              </c:numCache>
            </c:numRef>
          </c:xVal>
          <c:yVal>
            <c:numRef>
              <c:f>P!$I$2:$I$7</c:f>
              <c:numCache>
                <c:formatCode>General</c:formatCode>
                <c:ptCount val="6"/>
                <c:pt idx="0">
                  <c:v>-1.4968308376451614E-2</c:v>
                </c:pt>
                <c:pt idx="1">
                  <c:v>1.1679484327566965E-2</c:v>
                </c:pt>
                <c:pt idx="2">
                  <c:v>1.1827635081168826E-2</c:v>
                </c:pt>
                <c:pt idx="3">
                  <c:v>9.0182404947692307E-2</c:v>
                </c:pt>
                <c:pt idx="4">
                  <c:v>8.4277430457983193E-2</c:v>
                </c:pt>
                <c:pt idx="5">
                  <c:v>0.12513850359389314</c:v>
                </c:pt>
              </c:numCache>
            </c:numRef>
          </c:yVal>
          <c:smooth val="0"/>
          <c:extLst>
            <c:ext xmlns:c16="http://schemas.microsoft.com/office/drawing/2014/chart" uri="{C3380CC4-5D6E-409C-BE32-E72D297353CC}">
              <c16:uniqueId val="{00000000-0172-4FAE-979C-1A16D8B81293}"/>
            </c:ext>
          </c:extLst>
        </c:ser>
        <c:ser>
          <c:idx val="1"/>
          <c:order val="1"/>
          <c:tx>
            <c:strRef>
              <c:f>P!$G$8</c:f>
              <c:strCache>
                <c:ptCount val="1"/>
                <c:pt idx="0">
                  <c:v>Con</c:v>
                </c:pt>
              </c:strCache>
            </c:strRef>
          </c:tx>
          <c:spPr>
            <a:ln w="28575">
              <a:noFill/>
            </a:ln>
          </c:spPr>
          <c:xVal>
            <c:numRef>
              <c:f>P!$F$8:$F$13</c:f>
              <c:numCache>
                <c:formatCode>General</c:formatCode>
                <c:ptCount val="6"/>
                <c:pt idx="0">
                  <c:v>1</c:v>
                </c:pt>
                <c:pt idx="1">
                  <c:v>1</c:v>
                </c:pt>
                <c:pt idx="2">
                  <c:v>1</c:v>
                </c:pt>
                <c:pt idx="3">
                  <c:v>1</c:v>
                </c:pt>
                <c:pt idx="4">
                  <c:v>1</c:v>
                </c:pt>
                <c:pt idx="5">
                  <c:v>1</c:v>
                </c:pt>
              </c:numCache>
            </c:numRef>
          </c:xVal>
          <c:yVal>
            <c:numRef>
              <c:f>P!$I$8:$I$13</c:f>
              <c:numCache>
                <c:formatCode>General</c:formatCode>
                <c:ptCount val="6"/>
                <c:pt idx="0">
                  <c:v>-4.7110718835428576E-2</c:v>
                </c:pt>
                <c:pt idx="1">
                  <c:v>9.0479250655737725E-2</c:v>
                </c:pt>
                <c:pt idx="2">
                  <c:v>2.0584970734126993E-2</c:v>
                </c:pt>
                <c:pt idx="3">
                  <c:v>2.3536300666875006E-2</c:v>
                </c:pt>
                <c:pt idx="4">
                  <c:v>0.15255185483225808</c:v>
                </c:pt>
                <c:pt idx="5">
                  <c:v>0.61613839575000018</c:v>
                </c:pt>
              </c:numCache>
            </c:numRef>
          </c:yVal>
          <c:smooth val="0"/>
          <c:extLst>
            <c:ext xmlns:c16="http://schemas.microsoft.com/office/drawing/2014/chart" uri="{C3380CC4-5D6E-409C-BE32-E72D297353CC}">
              <c16:uniqueId val="{00000001-0172-4FAE-979C-1A16D8B81293}"/>
            </c:ext>
          </c:extLst>
        </c:ser>
        <c:ser>
          <c:idx val="2"/>
          <c:order val="2"/>
          <c:tx>
            <c:strRef>
              <c:f>P!$G$14</c:f>
              <c:strCache>
                <c:ptCount val="1"/>
                <c:pt idx="0">
                  <c:v>P</c:v>
                </c:pt>
              </c:strCache>
            </c:strRef>
          </c:tx>
          <c:spPr>
            <a:ln w="28575">
              <a:noFill/>
            </a:ln>
          </c:spPr>
          <c:xVal>
            <c:numRef>
              <c:f>P!$F$14:$F$19</c:f>
              <c:numCache>
                <c:formatCode>General</c:formatCode>
                <c:ptCount val="6"/>
                <c:pt idx="0">
                  <c:v>3</c:v>
                </c:pt>
                <c:pt idx="1">
                  <c:v>3</c:v>
                </c:pt>
                <c:pt idx="2">
                  <c:v>3</c:v>
                </c:pt>
                <c:pt idx="3">
                  <c:v>3</c:v>
                </c:pt>
                <c:pt idx="4">
                  <c:v>3</c:v>
                </c:pt>
                <c:pt idx="5">
                  <c:v>3</c:v>
                </c:pt>
              </c:numCache>
            </c:numRef>
          </c:xVal>
          <c:yVal>
            <c:numRef>
              <c:f>P!$I$14:$I$19</c:f>
              <c:numCache>
                <c:formatCode>General</c:formatCode>
                <c:ptCount val="6"/>
                <c:pt idx="0">
                  <c:v>-2.8927568705234157E-2</c:v>
                </c:pt>
                <c:pt idx="1">
                  <c:v>0.64593319643902436</c:v>
                </c:pt>
                <c:pt idx="2">
                  <c:v>-1.70158756097561E-2</c:v>
                </c:pt>
                <c:pt idx="3">
                  <c:v>-1.5759204630857147E-2</c:v>
                </c:pt>
                <c:pt idx="4">
                  <c:v>-6.1168680030241923E-2</c:v>
                </c:pt>
                <c:pt idx="5">
                  <c:v>5.5435653880398672E-2</c:v>
                </c:pt>
              </c:numCache>
            </c:numRef>
          </c:yVal>
          <c:smooth val="0"/>
          <c:extLst>
            <c:ext xmlns:c16="http://schemas.microsoft.com/office/drawing/2014/chart" uri="{C3380CC4-5D6E-409C-BE32-E72D297353CC}">
              <c16:uniqueId val="{00000002-0172-4FAE-979C-1A16D8B81293}"/>
            </c:ext>
          </c:extLst>
        </c:ser>
        <c:ser>
          <c:idx val="3"/>
          <c:order val="3"/>
          <c:tx>
            <c:strRef>
              <c:f>P!$G$20</c:f>
              <c:strCache>
                <c:ptCount val="1"/>
                <c:pt idx="0">
                  <c:v>N</c:v>
                </c:pt>
              </c:strCache>
            </c:strRef>
          </c:tx>
          <c:spPr>
            <a:ln w="28575">
              <a:noFill/>
            </a:ln>
          </c:spPr>
          <c:xVal>
            <c:numRef>
              <c:f>P!$F$20:$F$25</c:f>
              <c:numCache>
                <c:formatCode>General</c:formatCode>
                <c:ptCount val="6"/>
                <c:pt idx="0">
                  <c:v>2</c:v>
                </c:pt>
                <c:pt idx="1">
                  <c:v>2</c:v>
                </c:pt>
                <c:pt idx="2">
                  <c:v>2</c:v>
                </c:pt>
                <c:pt idx="3">
                  <c:v>2</c:v>
                </c:pt>
                <c:pt idx="4">
                  <c:v>2</c:v>
                </c:pt>
                <c:pt idx="5">
                  <c:v>2</c:v>
                </c:pt>
              </c:numCache>
            </c:numRef>
          </c:xVal>
          <c:yVal>
            <c:numRef>
              <c:f>P!$I$20:$I$25</c:f>
              <c:numCache>
                <c:formatCode>General</c:formatCode>
                <c:ptCount val="6"/>
                <c:pt idx="0">
                  <c:v>-8.3626291178861806E-2</c:v>
                </c:pt>
                <c:pt idx="1">
                  <c:v>2.3132647913934431E-2</c:v>
                </c:pt>
                <c:pt idx="2">
                  <c:v>1.1080340763157896E-2</c:v>
                </c:pt>
                <c:pt idx="3">
                  <c:v>2.3298017781762291E-2</c:v>
                </c:pt>
                <c:pt idx="4">
                  <c:v>0.22851362790265481</c:v>
                </c:pt>
                <c:pt idx="5">
                  <c:v>0.13319719538211383</c:v>
                </c:pt>
              </c:numCache>
            </c:numRef>
          </c:yVal>
          <c:smooth val="0"/>
          <c:extLst>
            <c:ext xmlns:c16="http://schemas.microsoft.com/office/drawing/2014/chart" uri="{C3380CC4-5D6E-409C-BE32-E72D297353CC}">
              <c16:uniqueId val="{00000003-0172-4FAE-979C-1A16D8B81293}"/>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P/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Al!$G$26</c:f>
              <c:strCache>
                <c:ptCount val="1"/>
                <c:pt idx="0">
                  <c:v>NP</c:v>
                </c:pt>
              </c:strCache>
            </c:strRef>
          </c:tx>
          <c:spPr>
            <a:ln w="28575">
              <a:noFill/>
            </a:ln>
          </c:spPr>
          <c:xVal>
            <c:numRef>
              <c:f>Al!$F$26:$F$31</c:f>
              <c:numCache>
                <c:formatCode>General</c:formatCode>
                <c:ptCount val="6"/>
                <c:pt idx="0">
                  <c:v>4</c:v>
                </c:pt>
                <c:pt idx="1">
                  <c:v>4</c:v>
                </c:pt>
                <c:pt idx="2">
                  <c:v>4</c:v>
                </c:pt>
                <c:pt idx="3">
                  <c:v>4</c:v>
                </c:pt>
                <c:pt idx="4">
                  <c:v>4</c:v>
                </c:pt>
                <c:pt idx="5">
                  <c:v>4</c:v>
                </c:pt>
              </c:numCache>
            </c:numRef>
          </c:xVal>
          <c:yVal>
            <c:numRef>
              <c:f>Al!$I$26:$I$31</c:f>
              <c:numCache>
                <c:formatCode>General</c:formatCode>
                <c:ptCount val="6"/>
                <c:pt idx="0">
                  <c:v>3.1447949134426223E-2</c:v>
                </c:pt>
                <c:pt idx="1">
                  <c:v>0.35506370702479334</c:v>
                </c:pt>
                <c:pt idx="2">
                  <c:v>0.76243288943349752</c:v>
                </c:pt>
                <c:pt idx="3">
                  <c:v>2.1388012071282048</c:v>
                </c:pt>
                <c:pt idx="4">
                  <c:v>1.5515523992347822</c:v>
                </c:pt>
                <c:pt idx="5">
                  <c:v>2.1023565404542373</c:v>
                </c:pt>
              </c:numCache>
            </c:numRef>
          </c:yVal>
          <c:smooth val="0"/>
          <c:extLst>
            <c:ext xmlns:c16="http://schemas.microsoft.com/office/drawing/2014/chart" uri="{C3380CC4-5D6E-409C-BE32-E72D297353CC}">
              <c16:uniqueId val="{00000000-90B2-442A-B904-FB398323E2A3}"/>
            </c:ext>
          </c:extLst>
        </c:ser>
        <c:ser>
          <c:idx val="1"/>
          <c:order val="1"/>
          <c:tx>
            <c:strRef>
              <c:f>Al!$G$32</c:f>
              <c:strCache>
                <c:ptCount val="1"/>
                <c:pt idx="0">
                  <c:v>Con</c:v>
                </c:pt>
              </c:strCache>
            </c:strRef>
          </c:tx>
          <c:spPr>
            <a:ln w="28575">
              <a:noFill/>
            </a:ln>
          </c:spPr>
          <c:xVal>
            <c:numRef>
              <c:f>Al!$F$32:$F$37</c:f>
              <c:numCache>
                <c:formatCode>General</c:formatCode>
                <c:ptCount val="6"/>
                <c:pt idx="0">
                  <c:v>1</c:v>
                </c:pt>
                <c:pt idx="1">
                  <c:v>1</c:v>
                </c:pt>
                <c:pt idx="2">
                  <c:v>1</c:v>
                </c:pt>
                <c:pt idx="3">
                  <c:v>1</c:v>
                </c:pt>
                <c:pt idx="4">
                  <c:v>1</c:v>
                </c:pt>
                <c:pt idx="5">
                  <c:v>1</c:v>
                </c:pt>
              </c:numCache>
            </c:numRef>
          </c:xVal>
          <c:yVal>
            <c:numRef>
              <c:f>Al!$I$32:$I$37</c:f>
              <c:numCache>
                <c:formatCode>General</c:formatCode>
                <c:ptCount val="6"/>
                <c:pt idx="0">
                  <c:v>0.10325855547343565</c:v>
                </c:pt>
                <c:pt idx="1">
                  <c:v>1.6265255123884301</c:v>
                </c:pt>
                <c:pt idx="2">
                  <c:v>0.78988671065702498</c:v>
                </c:pt>
                <c:pt idx="3">
                  <c:v>0.39911469428512825</c:v>
                </c:pt>
                <c:pt idx="4">
                  <c:v>1.9950902815058826</c:v>
                </c:pt>
                <c:pt idx="5">
                  <c:v>10.022603692789916</c:v>
                </c:pt>
              </c:numCache>
            </c:numRef>
          </c:yVal>
          <c:smooth val="0"/>
          <c:extLst>
            <c:ext xmlns:c16="http://schemas.microsoft.com/office/drawing/2014/chart" uri="{C3380CC4-5D6E-409C-BE32-E72D297353CC}">
              <c16:uniqueId val="{00000001-90B2-442A-B904-FB398323E2A3}"/>
            </c:ext>
          </c:extLst>
        </c:ser>
        <c:ser>
          <c:idx val="2"/>
          <c:order val="2"/>
          <c:tx>
            <c:strRef>
              <c:f>Al!$G$38</c:f>
              <c:strCache>
                <c:ptCount val="1"/>
                <c:pt idx="0">
                  <c:v>P</c:v>
                </c:pt>
              </c:strCache>
            </c:strRef>
          </c:tx>
          <c:spPr>
            <a:ln w="28575">
              <a:noFill/>
            </a:ln>
          </c:spPr>
          <c:xVal>
            <c:numRef>
              <c:f>Al!$F$38:$F$43</c:f>
              <c:numCache>
                <c:formatCode>General</c:formatCode>
                <c:ptCount val="6"/>
                <c:pt idx="0">
                  <c:v>3</c:v>
                </c:pt>
                <c:pt idx="1">
                  <c:v>3</c:v>
                </c:pt>
                <c:pt idx="2">
                  <c:v>3</c:v>
                </c:pt>
                <c:pt idx="3">
                  <c:v>3</c:v>
                </c:pt>
                <c:pt idx="4">
                  <c:v>3</c:v>
                </c:pt>
                <c:pt idx="5">
                  <c:v>3</c:v>
                </c:pt>
              </c:numCache>
            </c:numRef>
          </c:xVal>
          <c:yVal>
            <c:numRef>
              <c:f>Al!$I$38:$I$43</c:f>
              <c:numCache>
                <c:formatCode>General</c:formatCode>
                <c:ptCount val="6"/>
                <c:pt idx="0">
                  <c:v>2.0238025851239669E-2</c:v>
                </c:pt>
                <c:pt idx="1">
                  <c:v>3.8540583085423732</c:v>
                </c:pt>
                <c:pt idx="2">
                  <c:v>0.20817230461494254</c:v>
                </c:pt>
                <c:pt idx="3">
                  <c:v>9.3333835625615758E-2</c:v>
                </c:pt>
                <c:pt idx="4">
                  <c:v>9.9179998651315798E-2</c:v>
                </c:pt>
                <c:pt idx="5">
                  <c:v>0.54365617054887228</c:v>
                </c:pt>
              </c:numCache>
            </c:numRef>
          </c:yVal>
          <c:smooth val="0"/>
          <c:extLst>
            <c:ext xmlns:c16="http://schemas.microsoft.com/office/drawing/2014/chart" uri="{C3380CC4-5D6E-409C-BE32-E72D297353CC}">
              <c16:uniqueId val="{00000002-90B2-442A-B904-FB398323E2A3}"/>
            </c:ext>
          </c:extLst>
        </c:ser>
        <c:ser>
          <c:idx val="3"/>
          <c:order val="3"/>
          <c:tx>
            <c:strRef>
              <c:f>Al!$G$44</c:f>
              <c:strCache>
                <c:ptCount val="1"/>
                <c:pt idx="0">
                  <c:v>N</c:v>
                </c:pt>
              </c:strCache>
            </c:strRef>
          </c:tx>
          <c:spPr>
            <a:ln w="28575">
              <a:noFill/>
            </a:ln>
          </c:spPr>
          <c:xVal>
            <c:numRef>
              <c:f>Al!$F$44:$F$48</c:f>
              <c:numCache>
                <c:formatCode>General</c:formatCode>
                <c:ptCount val="5"/>
                <c:pt idx="0">
                  <c:v>2</c:v>
                </c:pt>
                <c:pt idx="1">
                  <c:v>2</c:v>
                </c:pt>
                <c:pt idx="2">
                  <c:v>2</c:v>
                </c:pt>
                <c:pt idx="3">
                  <c:v>2</c:v>
                </c:pt>
                <c:pt idx="4">
                  <c:v>2</c:v>
                </c:pt>
              </c:numCache>
            </c:numRef>
          </c:xVal>
          <c:yVal>
            <c:numRef>
              <c:f>Al!$I$44:$I$48</c:f>
              <c:numCache>
                <c:formatCode>General</c:formatCode>
                <c:ptCount val="5"/>
                <c:pt idx="0">
                  <c:v>3.1700665762605044E-2</c:v>
                </c:pt>
                <c:pt idx="1">
                  <c:v>0.14446685932994249</c:v>
                </c:pt>
                <c:pt idx="2">
                  <c:v>0.37288874504442143</c:v>
                </c:pt>
                <c:pt idx="3">
                  <c:v>3.0175042344590164</c:v>
                </c:pt>
                <c:pt idx="4">
                  <c:v>2.0244301849421484</c:v>
                </c:pt>
              </c:numCache>
            </c:numRef>
          </c:yVal>
          <c:smooth val="0"/>
          <c:extLst>
            <c:ext xmlns:c16="http://schemas.microsoft.com/office/drawing/2014/chart" uri="{C3380CC4-5D6E-409C-BE32-E72D297353CC}">
              <c16:uniqueId val="{00000003-90B2-442A-B904-FB398323E2A3}"/>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Al/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P!$G$26</c:f>
              <c:strCache>
                <c:ptCount val="1"/>
                <c:pt idx="0">
                  <c:v>NP</c:v>
                </c:pt>
              </c:strCache>
            </c:strRef>
          </c:tx>
          <c:spPr>
            <a:ln w="28575">
              <a:noFill/>
            </a:ln>
          </c:spPr>
          <c:xVal>
            <c:numRef>
              <c:f>P!$F$26:$F$31</c:f>
              <c:numCache>
                <c:formatCode>General</c:formatCode>
                <c:ptCount val="6"/>
                <c:pt idx="0">
                  <c:v>4</c:v>
                </c:pt>
                <c:pt idx="1">
                  <c:v>4</c:v>
                </c:pt>
                <c:pt idx="2">
                  <c:v>4</c:v>
                </c:pt>
                <c:pt idx="3">
                  <c:v>4</c:v>
                </c:pt>
                <c:pt idx="4">
                  <c:v>4</c:v>
                </c:pt>
                <c:pt idx="5">
                  <c:v>4</c:v>
                </c:pt>
              </c:numCache>
            </c:numRef>
          </c:xVal>
          <c:yVal>
            <c:numRef>
              <c:f>P!$I$26:$I$31</c:f>
              <c:numCache>
                <c:formatCode>General</c:formatCode>
                <c:ptCount val="6"/>
                <c:pt idx="0">
                  <c:v>-1.7358261388524587E-2</c:v>
                </c:pt>
                <c:pt idx="1">
                  <c:v>0.1184243476416765</c:v>
                </c:pt>
                <c:pt idx="2">
                  <c:v>0.23092210875000002</c:v>
                </c:pt>
                <c:pt idx="3">
                  <c:v>0.68851328948717949</c:v>
                </c:pt>
                <c:pt idx="4">
                  <c:v>0.46998334975155281</c:v>
                </c:pt>
                <c:pt idx="5">
                  <c:v>0.62731749320338992</c:v>
                </c:pt>
              </c:numCache>
            </c:numRef>
          </c:yVal>
          <c:smooth val="0"/>
          <c:extLst>
            <c:ext xmlns:c16="http://schemas.microsoft.com/office/drawing/2014/chart" uri="{C3380CC4-5D6E-409C-BE32-E72D297353CC}">
              <c16:uniqueId val="{00000000-B29A-4971-85EA-CEF3E39CD824}"/>
            </c:ext>
          </c:extLst>
        </c:ser>
        <c:ser>
          <c:idx val="1"/>
          <c:order val="1"/>
          <c:tx>
            <c:strRef>
              <c:f>P!$G$32</c:f>
              <c:strCache>
                <c:ptCount val="1"/>
                <c:pt idx="0">
                  <c:v>Con</c:v>
                </c:pt>
              </c:strCache>
            </c:strRef>
          </c:tx>
          <c:spPr>
            <a:ln w="28575">
              <a:noFill/>
            </a:ln>
          </c:spPr>
          <c:xVal>
            <c:numRef>
              <c:f>P!$F$32:$F$37</c:f>
              <c:numCache>
                <c:formatCode>General</c:formatCode>
                <c:ptCount val="6"/>
                <c:pt idx="0">
                  <c:v>1</c:v>
                </c:pt>
                <c:pt idx="1">
                  <c:v>1</c:v>
                </c:pt>
                <c:pt idx="2">
                  <c:v>1</c:v>
                </c:pt>
                <c:pt idx="3">
                  <c:v>1</c:v>
                </c:pt>
                <c:pt idx="4">
                  <c:v>1</c:v>
                </c:pt>
                <c:pt idx="5">
                  <c:v>1</c:v>
                </c:pt>
              </c:numCache>
            </c:numRef>
          </c:xVal>
          <c:yVal>
            <c:numRef>
              <c:f>P!$I$32:$I$37</c:f>
              <c:numCache>
                <c:formatCode>General</c:formatCode>
                <c:ptCount val="6"/>
                <c:pt idx="0">
                  <c:v>-2.0785927933884295E-2</c:v>
                </c:pt>
                <c:pt idx="1">
                  <c:v>0.67002627785123969</c:v>
                </c:pt>
                <c:pt idx="2">
                  <c:v>0.35103538871487605</c:v>
                </c:pt>
                <c:pt idx="3">
                  <c:v>0.18479916786461542</c:v>
                </c:pt>
                <c:pt idx="4">
                  <c:v>0.84758034252100856</c:v>
                </c:pt>
                <c:pt idx="5">
                  <c:v>4.4306740482352929</c:v>
                </c:pt>
              </c:numCache>
            </c:numRef>
          </c:yVal>
          <c:smooth val="0"/>
          <c:extLst>
            <c:ext xmlns:c16="http://schemas.microsoft.com/office/drawing/2014/chart" uri="{C3380CC4-5D6E-409C-BE32-E72D297353CC}">
              <c16:uniqueId val="{00000001-B29A-4971-85EA-CEF3E39CD824}"/>
            </c:ext>
          </c:extLst>
        </c:ser>
        <c:ser>
          <c:idx val="2"/>
          <c:order val="2"/>
          <c:tx>
            <c:strRef>
              <c:f>P!$G$38</c:f>
              <c:strCache>
                <c:ptCount val="1"/>
                <c:pt idx="0">
                  <c:v>P</c:v>
                </c:pt>
              </c:strCache>
            </c:strRef>
          </c:tx>
          <c:spPr>
            <a:ln w="28575">
              <a:noFill/>
            </a:ln>
          </c:spPr>
          <c:xVal>
            <c:numRef>
              <c:f>P!$F$38:$F$43</c:f>
              <c:numCache>
                <c:formatCode>General</c:formatCode>
                <c:ptCount val="6"/>
                <c:pt idx="0">
                  <c:v>3</c:v>
                </c:pt>
                <c:pt idx="1">
                  <c:v>3</c:v>
                </c:pt>
                <c:pt idx="2">
                  <c:v>3</c:v>
                </c:pt>
                <c:pt idx="3">
                  <c:v>3</c:v>
                </c:pt>
                <c:pt idx="4">
                  <c:v>3</c:v>
                </c:pt>
                <c:pt idx="5">
                  <c:v>3</c:v>
                </c:pt>
              </c:numCache>
            </c:numRef>
          </c:xVal>
          <c:yVal>
            <c:numRef>
              <c:f>P!$I$38:$I$43</c:f>
              <c:numCache>
                <c:formatCode>General</c:formatCode>
                <c:ptCount val="6"/>
                <c:pt idx="0">
                  <c:v>-3.6719060528925623E-2</c:v>
                </c:pt>
                <c:pt idx="1">
                  <c:v>2.6434407849152546</c:v>
                </c:pt>
                <c:pt idx="2">
                  <c:v>0.12355551129310346</c:v>
                </c:pt>
                <c:pt idx="3">
                  <c:v>4.2354892551724144E-2</c:v>
                </c:pt>
                <c:pt idx="4">
                  <c:v>2.6377794144736847E-2</c:v>
                </c:pt>
                <c:pt idx="5">
                  <c:v>0.39481473390977456</c:v>
                </c:pt>
              </c:numCache>
            </c:numRef>
          </c:yVal>
          <c:smooth val="0"/>
          <c:extLst>
            <c:ext xmlns:c16="http://schemas.microsoft.com/office/drawing/2014/chart" uri="{C3380CC4-5D6E-409C-BE32-E72D297353CC}">
              <c16:uniqueId val="{00000002-B29A-4971-85EA-CEF3E39CD824}"/>
            </c:ext>
          </c:extLst>
        </c:ser>
        <c:ser>
          <c:idx val="3"/>
          <c:order val="3"/>
          <c:tx>
            <c:strRef>
              <c:f>P!$G$44</c:f>
              <c:strCache>
                <c:ptCount val="1"/>
                <c:pt idx="0">
                  <c:v>N</c:v>
                </c:pt>
              </c:strCache>
            </c:strRef>
          </c:tx>
          <c:spPr>
            <a:ln w="28575">
              <a:noFill/>
            </a:ln>
          </c:spPr>
          <c:xVal>
            <c:numRef>
              <c:f>P!$F$44:$F$48</c:f>
              <c:numCache>
                <c:formatCode>General</c:formatCode>
                <c:ptCount val="5"/>
                <c:pt idx="0">
                  <c:v>2</c:v>
                </c:pt>
                <c:pt idx="1">
                  <c:v>2</c:v>
                </c:pt>
                <c:pt idx="2">
                  <c:v>2</c:v>
                </c:pt>
                <c:pt idx="3">
                  <c:v>2</c:v>
                </c:pt>
                <c:pt idx="4">
                  <c:v>2</c:v>
                </c:pt>
              </c:numCache>
            </c:numRef>
          </c:xVal>
          <c:yVal>
            <c:numRef>
              <c:f>P!$I$44:$I$48</c:f>
              <c:numCache>
                <c:formatCode>General</c:formatCode>
                <c:ptCount val="5"/>
                <c:pt idx="0">
                  <c:v>-2.4898315508403358E-2</c:v>
                </c:pt>
                <c:pt idx="1">
                  <c:v>7.4207847585139305E-2</c:v>
                </c:pt>
                <c:pt idx="2">
                  <c:v>0.13710773178719007</c:v>
                </c:pt>
                <c:pt idx="3">
                  <c:v>1.177228855647541</c:v>
                </c:pt>
                <c:pt idx="4">
                  <c:v>0.68407431371900829</c:v>
                </c:pt>
              </c:numCache>
            </c:numRef>
          </c:yVal>
          <c:smooth val="0"/>
          <c:extLst>
            <c:ext xmlns:c16="http://schemas.microsoft.com/office/drawing/2014/chart" uri="{C3380CC4-5D6E-409C-BE32-E72D297353CC}">
              <c16:uniqueId val="{00000003-B29A-4971-85EA-CEF3E39CD824}"/>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P/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P!$G$49</c:f>
              <c:strCache>
                <c:ptCount val="1"/>
                <c:pt idx="0">
                  <c:v>NP</c:v>
                </c:pt>
              </c:strCache>
            </c:strRef>
          </c:tx>
          <c:spPr>
            <a:ln w="28575">
              <a:noFill/>
            </a:ln>
          </c:spPr>
          <c:xVal>
            <c:numRef>
              <c:f>P!$F$49:$F$54</c:f>
              <c:numCache>
                <c:formatCode>General</c:formatCode>
                <c:ptCount val="6"/>
                <c:pt idx="0">
                  <c:v>4</c:v>
                </c:pt>
                <c:pt idx="1">
                  <c:v>4</c:v>
                </c:pt>
                <c:pt idx="2">
                  <c:v>4</c:v>
                </c:pt>
                <c:pt idx="3">
                  <c:v>4</c:v>
                </c:pt>
                <c:pt idx="4">
                  <c:v>4</c:v>
                </c:pt>
                <c:pt idx="5">
                  <c:v>4</c:v>
                </c:pt>
              </c:numCache>
            </c:numRef>
          </c:xVal>
          <c:yVal>
            <c:numRef>
              <c:f>P!$I$49:$I$54</c:f>
              <c:numCache>
                <c:formatCode>General</c:formatCode>
                <c:ptCount val="6"/>
                <c:pt idx="0">
                  <c:v>-1.7549304501639346E-2</c:v>
                </c:pt>
                <c:pt idx="1">
                  <c:v>0.28829262108958842</c:v>
                </c:pt>
                <c:pt idx="2">
                  <c:v>0.55820919864406771</c:v>
                </c:pt>
                <c:pt idx="3">
                  <c:v>1.781621689773913</c:v>
                </c:pt>
                <c:pt idx="4">
                  <c:v>1.0816611525181596</c:v>
                </c:pt>
                <c:pt idx="5">
                  <c:v>1.532534519282051</c:v>
                </c:pt>
              </c:numCache>
            </c:numRef>
          </c:yVal>
          <c:smooth val="0"/>
          <c:extLst>
            <c:ext xmlns:c16="http://schemas.microsoft.com/office/drawing/2014/chart" uri="{C3380CC4-5D6E-409C-BE32-E72D297353CC}">
              <c16:uniqueId val="{00000000-1669-4E4E-B45A-22DDCAB4F338}"/>
            </c:ext>
          </c:extLst>
        </c:ser>
        <c:ser>
          <c:idx val="1"/>
          <c:order val="1"/>
          <c:tx>
            <c:strRef>
              <c:f>P!$G$55</c:f>
              <c:strCache>
                <c:ptCount val="1"/>
                <c:pt idx="0">
                  <c:v>Con</c:v>
                </c:pt>
              </c:strCache>
            </c:strRef>
          </c:tx>
          <c:spPr>
            <a:ln w="28575">
              <a:noFill/>
            </a:ln>
          </c:spPr>
          <c:xVal>
            <c:numRef>
              <c:f>P!$F$55:$F$60</c:f>
              <c:numCache>
                <c:formatCode>General</c:formatCode>
                <c:ptCount val="6"/>
                <c:pt idx="0">
                  <c:v>1</c:v>
                </c:pt>
                <c:pt idx="1">
                  <c:v>1</c:v>
                </c:pt>
                <c:pt idx="2">
                  <c:v>1</c:v>
                </c:pt>
                <c:pt idx="3">
                  <c:v>1</c:v>
                </c:pt>
                <c:pt idx="4">
                  <c:v>1</c:v>
                </c:pt>
                <c:pt idx="5">
                  <c:v>1</c:v>
                </c:pt>
              </c:numCache>
            </c:numRef>
          </c:xVal>
          <c:yVal>
            <c:numRef>
              <c:f>P!$I$55:$I$60</c:f>
              <c:numCache>
                <c:formatCode>General</c:formatCode>
                <c:ptCount val="6"/>
                <c:pt idx="0">
                  <c:v>-4.8736352775510229E-2</c:v>
                </c:pt>
                <c:pt idx="1">
                  <c:v>1.2290524809259262</c:v>
                </c:pt>
                <c:pt idx="2">
                  <c:v>0.50833558889423069</c:v>
                </c:pt>
                <c:pt idx="3">
                  <c:v>0.40339158822117654</c:v>
                </c:pt>
                <c:pt idx="4">
                  <c:v>1.8370785961142857</c:v>
                </c:pt>
                <c:pt idx="5">
                  <c:v>9.7061152936082475</c:v>
                </c:pt>
              </c:numCache>
            </c:numRef>
          </c:yVal>
          <c:smooth val="0"/>
          <c:extLst>
            <c:ext xmlns:c16="http://schemas.microsoft.com/office/drawing/2014/chart" uri="{C3380CC4-5D6E-409C-BE32-E72D297353CC}">
              <c16:uniqueId val="{00000001-1669-4E4E-B45A-22DDCAB4F338}"/>
            </c:ext>
          </c:extLst>
        </c:ser>
        <c:ser>
          <c:idx val="2"/>
          <c:order val="2"/>
          <c:tx>
            <c:strRef>
              <c:f>P!$G$61</c:f>
              <c:strCache>
                <c:ptCount val="1"/>
                <c:pt idx="0">
                  <c:v>P</c:v>
                </c:pt>
              </c:strCache>
            </c:strRef>
          </c:tx>
          <c:spPr>
            <a:ln w="28575">
              <a:noFill/>
            </a:ln>
          </c:spPr>
          <c:xVal>
            <c:numRef>
              <c:f>P!$F$61:$F$66</c:f>
              <c:numCache>
                <c:formatCode>General</c:formatCode>
                <c:ptCount val="6"/>
                <c:pt idx="0">
                  <c:v>3</c:v>
                </c:pt>
                <c:pt idx="1">
                  <c:v>3</c:v>
                </c:pt>
                <c:pt idx="2">
                  <c:v>3</c:v>
                </c:pt>
                <c:pt idx="3">
                  <c:v>3</c:v>
                </c:pt>
                <c:pt idx="4">
                  <c:v>3</c:v>
                </c:pt>
                <c:pt idx="5">
                  <c:v>3</c:v>
                </c:pt>
              </c:numCache>
            </c:numRef>
          </c:xVal>
          <c:yVal>
            <c:numRef>
              <c:f>P!$I$61:$I$66</c:f>
              <c:numCache>
                <c:formatCode>General</c:formatCode>
                <c:ptCount val="6"/>
                <c:pt idx="0">
                  <c:v>-5.8787580987654346E-2</c:v>
                </c:pt>
                <c:pt idx="1">
                  <c:v>8.1880821960000016</c:v>
                </c:pt>
                <c:pt idx="2">
                  <c:v>0.40405029438596485</c:v>
                </c:pt>
                <c:pt idx="3">
                  <c:v>0.17746655699412919</c:v>
                </c:pt>
                <c:pt idx="4">
                  <c:v>0.15190063376785712</c:v>
                </c:pt>
                <c:pt idx="5">
                  <c:v>1.4086824608955224</c:v>
                </c:pt>
              </c:numCache>
            </c:numRef>
          </c:yVal>
          <c:smooth val="0"/>
          <c:extLst>
            <c:ext xmlns:c16="http://schemas.microsoft.com/office/drawing/2014/chart" uri="{C3380CC4-5D6E-409C-BE32-E72D297353CC}">
              <c16:uniqueId val="{00000002-1669-4E4E-B45A-22DDCAB4F338}"/>
            </c:ext>
          </c:extLst>
        </c:ser>
        <c:ser>
          <c:idx val="3"/>
          <c:order val="3"/>
          <c:tx>
            <c:strRef>
              <c:f>P!$G$67</c:f>
              <c:strCache>
                <c:ptCount val="1"/>
                <c:pt idx="0">
                  <c:v>N</c:v>
                </c:pt>
              </c:strCache>
            </c:strRef>
          </c:tx>
          <c:spPr>
            <a:ln w="28575">
              <a:noFill/>
            </a:ln>
          </c:spPr>
          <c:xVal>
            <c:numRef>
              <c:f>P!$F$67:$F$72</c:f>
              <c:numCache>
                <c:formatCode>General</c:formatCode>
                <c:ptCount val="6"/>
                <c:pt idx="0">
                  <c:v>2</c:v>
                </c:pt>
                <c:pt idx="1">
                  <c:v>2</c:v>
                </c:pt>
                <c:pt idx="2">
                  <c:v>2</c:v>
                </c:pt>
                <c:pt idx="3">
                  <c:v>2</c:v>
                </c:pt>
                <c:pt idx="4">
                  <c:v>2</c:v>
                </c:pt>
                <c:pt idx="5">
                  <c:v>2</c:v>
                </c:pt>
              </c:numCache>
            </c:numRef>
          </c:xVal>
          <c:yVal>
            <c:numRef>
              <c:f>P!$I$67:$I$72</c:f>
              <c:numCache>
                <c:formatCode>General</c:formatCode>
                <c:ptCount val="6"/>
                <c:pt idx="0">
                  <c:v>2.0477434769590643</c:v>
                </c:pt>
                <c:pt idx="1">
                  <c:v>1.5686029680701756</c:v>
                </c:pt>
                <c:pt idx="2">
                  <c:v>0.58231718362603879</c:v>
                </c:pt>
                <c:pt idx="3">
                  <c:v>1.3603982122355767</c:v>
                </c:pt>
                <c:pt idx="4">
                  <c:v>11.52538369352941</c:v>
                </c:pt>
                <c:pt idx="5">
                  <c:v>7.0325144480769222</c:v>
                </c:pt>
              </c:numCache>
            </c:numRef>
          </c:yVal>
          <c:smooth val="0"/>
          <c:extLst>
            <c:ext xmlns:c16="http://schemas.microsoft.com/office/drawing/2014/chart" uri="{C3380CC4-5D6E-409C-BE32-E72D297353CC}">
              <c16:uniqueId val="{00000003-1669-4E4E-B45A-22DDCAB4F338}"/>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P/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Al!$G$2</c:f>
              <c:strCache>
                <c:ptCount val="1"/>
                <c:pt idx="0">
                  <c:v>NP</c:v>
                </c:pt>
              </c:strCache>
            </c:strRef>
          </c:tx>
          <c:spPr>
            <a:ln w="28575">
              <a:noFill/>
            </a:ln>
          </c:spPr>
          <c:xVal>
            <c:numRef>
              <c:f>Al!$F$2:$F$7</c:f>
              <c:numCache>
                <c:formatCode>General</c:formatCode>
                <c:ptCount val="6"/>
                <c:pt idx="0">
                  <c:v>4</c:v>
                </c:pt>
                <c:pt idx="1">
                  <c:v>4</c:v>
                </c:pt>
                <c:pt idx="2">
                  <c:v>4</c:v>
                </c:pt>
                <c:pt idx="3">
                  <c:v>4</c:v>
                </c:pt>
                <c:pt idx="4">
                  <c:v>4</c:v>
                </c:pt>
                <c:pt idx="5">
                  <c:v>4</c:v>
                </c:pt>
              </c:numCache>
            </c:numRef>
          </c:xVal>
          <c:yVal>
            <c:numRef>
              <c:f>Al!$I$2:$I$7</c:f>
              <c:numCache>
                <c:formatCode>General</c:formatCode>
                <c:ptCount val="6"/>
                <c:pt idx="0">
                  <c:v>-7.74601006093548E-3</c:v>
                </c:pt>
                <c:pt idx="1">
                  <c:v>-1.0520116274832588E-2</c:v>
                </c:pt>
                <c:pt idx="2">
                  <c:v>7.3533671801948074E-3</c:v>
                </c:pt>
                <c:pt idx="3">
                  <c:v>6.0698082503076949E-2</c:v>
                </c:pt>
                <c:pt idx="4">
                  <c:v>4.0556846738445396E-2</c:v>
                </c:pt>
                <c:pt idx="5">
                  <c:v>6.1277143589312993E-2</c:v>
                </c:pt>
              </c:numCache>
            </c:numRef>
          </c:yVal>
          <c:smooth val="0"/>
          <c:extLst>
            <c:ext xmlns:c16="http://schemas.microsoft.com/office/drawing/2014/chart" uri="{C3380CC4-5D6E-409C-BE32-E72D297353CC}">
              <c16:uniqueId val="{00000000-269C-4E01-AF09-14936A40971F}"/>
            </c:ext>
          </c:extLst>
        </c:ser>
        <c:ser>
          <c:idx val="1"/>
          <c:order val="1"/>
          <c:tx>
            <c:strRef>
              <c:f>Al!$G$8</c:f>
              <c:strCache>
                <c:ptCount val="1"/>
                <c:pt idx="0">
                  <c:v>Con</c:v>
                </c:pt>
              </c:strCache>
            </c:strRef>
          </c:tx>
          <c:spPr>
            <a:ln w="28575">
              <a:noFill/>
            </a:ln>
          </c:spPr>
          <c:xVal>
            <c:numRef>
              <c:f>Al!$F$8:$F$13</c:f>
              <c:numCache>
                <c:formatCode>General</c:formatCode>
                <c:ptCount val="6"/>
                <c:pt idx="0">
                  <c:v>1</c:v>
                </c:pt>
                <c:pt idx="1">
                  <c:v>1</c:v>
                </c:pt>
                <c:pt idx="2">
                  <c:v>1</c:v>
                </c:pt>
                <c:pt idx="3">
                  <c:v>1</c:v>
                </c:pt>
                <c:pt idx="4">
                  <c:v>1</c:v>
                </c:pt>
                <c:pt idx="5">
                  <c:v>1</c:v>
                </c:pt>
              </c:numCache>
            </c:numRef>
          </c:xVal>
          <c:yVal>
            <c:numRef>
              <c:f>Al!$I$8:$I$13</c:f>
              <c:numCache>
                <c:formatCode>General</c:formatCode>
                <c:ptCount val="6"/>
                <c:pt idx="0">
                  <c:v>-1.1478844395085713E-2</c:v>
                </c:pt>
                <c:pt idx="1">
                  <c:v>1.0799262536885249E-2</c:v>
                </c:pt>
                <c:pt idx="2">
                  <c:v>-6.2896434424603168E-3</c:v>
                </c:pt>
                <c:pt idx="3">
                  <c:v>-1.5201746811562502E-2</c:v>
                </c:pt>
                <c:pt idx="4">
                  <c:v>1.6960734217741934E-2</c:v>
                </c:pt>
                <c:pt idx="5">
                  <c:v>0.1043378472421875</c:v>
                </c:pt>
              </c:numCache>
            </c:numRef>
          </c:yVal>
          <c:smooth val="0"/>
          <c:extLst>
            <c:ext xmlns:c16="http://schemas.microsoft.com/office/drawing/2014/chart" uri="{C3380CC4-5D6E-409C-BE32-E72D297353CC}">
              <c16:uniqueId val="{00000001-269C-4E01-AF09-14936A40971F}"/>
            </c:ext>
          </c:extLst>
        </c:ser>
        <c:ser>
          <c:idx val="2"/>
          <c:order val="2"/>
          <c:tx>
            <c:strRef>
              <c:f>Al!$G$14</c:f>
              <c:strCache>
                <c:ptCount val="1"/>
                <c:pt idx="0">
                  <c:v>P</c:v>
                </c:pt>
              </c:strCache>
            </c:strRef>
          </c:tx>
          <c:spPr>
            <a:ln w="28575">
              <a:noFill/>
            </a:ln>
          </c:spPr>
          <c:xVal>
            <c:numRef>
              <c:f>Al!$F$14:$F$19</c:f>
              <c:numCache>
                <c:formatCode>General</c:formatCode>
                <c:ptCount val="6"/>
                <c:pt idx="0">
                  <c:v>3</c:v>
                </c:pt>
                <c:pt idx="1">
                  <c:v>3</c:v>
                </c:pt>
                <c:pt idx="2">
                  <c:v>3</c:v>
                </c:pt>
                <c:pt idx="3">
                  <c:v>3</c:v>
                </c:pt>
                <c:pt idx="4">
                  <c:v>3</c:v>
                </c:pt>
                <c:pt idx="5">
                  <c:v>3</c:v>
                </c:pt>
              </c:numCache>
            </c:numRef>
          </c:xVal>
          <c:yVal>
            <c:numRef>
              <c:f>Al!$I$14:$I$19</c:f>
              <c:numCache>
                <c:formatCode>General</c:formatCode>
                <c:ptCount val="6"/>
                <c:pt idx="0">
                  <c:v>-1.0244137779889806E-2</c:v>
                </c:pt>
                <c:pt idx="1">
                  <c:v>0.15310737951707315</c:v>
                </c:pt>
                <c:pt idx="2">
                  <c:v>2.0873961924118946E-4</c:v>
                </c:pt>
                <c:pt idx="3">
                  <c:v>-1.2089719961142858E-3</c:v>
                </c:pt>
                <c:pt idx="4">
                  <c:v>-2.5010981265877013E-2</c:v>
                </c:pt>
                <c:pt idx="5">
                  <c:v>-9.3584076910299026E-3</c:v>
                </c:pt>
              </c:numCache>
            </c:numRef>
          </c:yVal>
          <c:smooth val="0"/>
          <c:extLst>
            <c:ext xmlns:c16="http://schemas.microsoft.com/office/drawing/2014/chart" uri="{C3380CC4-5D6E-409C-BE32-E72D297353CC}">
              <c16:uniqueId val="{00000002-269C-4E01-AF09-14936A40971F}"/>
            </c:ext>
          </c:extLst>
        </c:ser>
        <c:ser>
          <c:idx val="3"/>
          <c:order val="3"/>
          <c:tx>
            <c:strRef>
              <c:f>Al!$G$20</c:f>
              <c:strCache>
                <c:ptCount val="1"/>
                <c:pt idx="0">
                  <c:v>N</c:v>
                </c:pt>
              </c:strCache>
            </c:strRef>
          </c:tx>
          <c:spPr>
            <a:ln w="28575">
              <a:noFill/>
            </a:ln>
          </c:spPr>
          <c:xVal>
            <c:numRef>
              <c:f>Al!$F$20:$F$25</c:f>
              <c:numCache>
                <c:formatCode>General</c:formatCode>
                <c:ptCount val="6"/>
                <c:pt idx="0">
                  <c:v>2</c:v>
                </c:pt>
                <c:pt idx="1">
                  <c:v>2</c:v>
                </c:pt>
                <c:pt idx="2">
                  <c:v>2</c:v>
                </c:pt>
                <c:pt idx="3">
                  <c:v>2</c:v>
                </c:pt>
                <c:pt idx="4">
                  <c:v>2</c:v>
                </c:pt>
                <c:pt idx="5">
                  <c:v>2</c:v>
                </c:pt>
              </c:numCache>
            </c:numRef>
          </c:xVal>
          <c:yVal>
            <c:numRef>
              <c:f>Al!$I$20:$I$25</c:f>
              <c:numCache>
                <c:formatCode>General</c:formatCode>
                <c:ptCount val="6"/>
                <c:pt idx="0">
                  <c:v>-2.4240262696476965E-2</c:v>
                </c:pt>
                <c:pt idx="1">
                  <c:v>-6.5580015614754138E-3</c:v>
                </c:pt>
                <c:pt idx="2">
                  <c:v>-2.6403035830457292E-2</c:v>
                </c:pt>
                <c:pt idx="3">
                  <c:v>-3.2072480502049177E-3</c:v>
                </c:pt>
                <c:pt idx="4">
                  <c:v>7.4748899336283176E-2</c:v>
                </c:pt>
                <c:pt idx="5">
                  <c:v>5.9392319265040648E-2</c:v>
                </c:pt>
              </c:numCache>
            </c:numRef>
          </c:yVal>
          <c:smooth val="0"/>
          <c:extLst>
            <c:ext xmlns:c16="http://schemas.microsoft.com/office/drawing/2014/chart" uri="{C3380CC4-5D6E-409C-BE32-E72D297353CC}">
              <c16:uniqueId val="{00000003-269C-4E01-AF09-14936A40971F}"/>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a:t>
                </a:r>
                <a:r>
                  <a:rPr lang="en-US" baseline="0"/>
                  <a:t> Al/ L/ g FRW/ hr</a:t>
                </a:r>
                <a:endParaRPr lang="en-US"/>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Al!$G$26</c:f>
              <c:strCache>
                <c:ptCount val="1"/>
                <c:pt idx="0">
                  <c:v>NP</c:v>
                </c:pt>
              </c:strCache>
            </c:strRef>
          </c:tx>
          <c:spPr>
            <a:ln w="28575">
              <a:noFill/>
            </a:ln>
          </c:spPr>
          <c:xVal>
            <c:numRef>
              <c:f>Al!$F$26:$F$31</c:f>
              <c:numCache>
                <c:formatCode>General</c:formatCode>
                <c:ptCount val="6"/>
                <c:pt idx="0">
                  <c:v>4</c:v>
                </c:pt>
                <c:pt idx="1">
                  <c:v>4</c:v>
                </c:pt>
                <c:pt idx="2">
                  <c:v>4</c:v>
                </c:pt>
                <c:pt idx="3">
                  <c:v>4</c:v>
                </c:pt>
                <c:pt idx="4">
                  <c:v>4</c:v>
                </c:pt>
                <c:pt idx="5">
                  <c:v>4</c:v>
                </c:pt>
              </c:numCache>
            </c:numRef>
          </c:xVal>
          <c:yVal>
            <c:numRef>
              <c:f>Al!$I$26:$I$31</c:f>
              <c:numCache>
                <c:formatCode>General</c:formatCode>
                <c:ptCount val="6"/>
                <c:pt idx="0">
                  <c:v>3.1447949134426223E-2</c:v>
                </c:pt>
                <c:pt idx="1">
                  <c:v>0.35506370702479334</c:v>
                </c:pt>
                <c:pt idx="2">
                  <c:v>0.76243288943349752</c:v>
                </c:pt>
                <c:pt idx="3">
                  <c:v>2.1388012071282048</c:v>
                </c:pt>
                <c:pt idx="4">
                  <c:v>1.5515523992347822</c:v>
                </c:pt>
                <c:pt idx="5">
                  <c:v>2.1023565404542373</c:v>
                </c:pt>
              </c:numCache>
            </c:numRef>
          </c:yVal>
          <c:smooth val="0"/>
          <c:extLst>
            <c:ext xmlns:c16="http://schemas.microsoft.com/office/drawing/2014/chart" uri="{C3380CC4-5D6E-409C-BE32-E72D297353CC}">
              <c16:uniqueId val="{00000000-0642-4C5B-9430-FA3BE713F130}"/>
            </c:ext>
          </c:extLst>
        </c:ser>
        <c:ser>
          <c:idx val="1"/>
          <c:order val="1"/>
          <c:tx>
            <c:strRef>
              <c:f>Al!$G$32</c:f>
              <c:strCache>
                <c:ptCount val="1"/>
                <c:pt idx="0">
                  <c:v>Con</c:v>
                </c:pt>
              </c:strCache>
            </c:strRef>
          </c:tx>
          <c:spPr>
            <a:ln w="28575">
              <a:noFill/>
            </a:ln>
          </c:spPr>
          <c:xVal>
            <c:numRef>
              <c:f>Al!$F$32:$F$37</c:f>
              <c:numCache>
                <c:formatCode>General</c:formatCode>
                <c:ptCount val="6"/>
                <c:pt idx="0">
                  <c:v>1</c:v>
                </c:pt>
                <c:pt idx="1">
                  <c:v>1</c:v>
                </c:pt>
                <c:pt idx="2">
                  <c:v>1</c:v>
                </c:pt>
                <c:pt idx="3">
                  <c:v>1</c:v>
                </c:pt>
                <c:pt idx="4">
                  <c:v>1</c:v>
                </c:pt>
                <c:pt idx="5">
                  <c:v>1</c:v>
                </c:pt>
              </c:numCache>
            </c:numRef>
          </c:xVal>
          <c:yVal>
            <c:numRef>
              <c:f>Al!$I$32:$I$37</c:f>
              <c:numCache>
                <c:formatCode>General</c:formatCode>
                <c:ptCount val="6"/>
                <c:pt idx="0">
                  <c:v>0.10325855547343565</c:v>
                </c:pt>
                <c:pt idx="1">
                  <c:v>1.6265255123884301</c:v>
                </c:pt>
                <c:pt idx="2">
                  <c:v>0.78988671065702498</c:v>
                </c:pt>
                <c:pt idx="3">
                  <c:v>0.39911469428512825</c:v>
                </c:pt>
                <c:pt idx="4">
                  <c:v>1.9950902815058826</c:v>
                </c:pt>
                <c:pt idx="5">
                  <c:v>10.022603692789916</c:v>
                </c:pt>
              </c:numCache>
            </c:numRef>
          </c:yVal>
          <c:smooth val="0"/>
          <c:extLst>
            <c:ext xmlns:c16="http://schemas.microsoft.com/office/drawing/2014/chart" uri="{C3380CC4-5D6E-409C-BE32-E72D297353CC}">
              <c16:uniqueId val="{00000001-0642-4C5B-9430-FA3BE713F130}"/>
            </c:ext>
          </c:extLst>
        </c:ser>
        <c:ser>
          <c:idx val="2"/>
          <c:order val="2"/>
          <c:tx>
            <c:strRef>
              <c:f>Al!$G$38</c:f>
              <c:strCache>
                <c:ptCount val="1"/>
                <c:pt idx="0">
                  <c:v>P</c:v>
                </c:pt>
              </c:strCache>
            </c:strRef>
          </c:tx>
          <c:spPr>
            <a:ln w="28575">
              <a:noFill/>
            </a:ln>
          </c:spPr>
          <c:xVal>
            <c:numRef>
              <c:f>Al!$F$38:$F$43</c:f>
              <c:numCache>
                <c:formatCode>General</c:formatCode>
                <c:ptCount val="6"/>
                <c:pt idx="0">
                  <c:v>3</c:v>
                </c:pt>
                <c:pt idx="1">
                  <c:v>3</c:v>
                </c:pt>
                <c:pt idx="2">
                  <c:v>3</c:v>
                </c:pt>
                <c:pt idx="3">
                  <c:v>3</c:v>
                </c:pt>
                <c:pt idx="4">
                  <c:v>3</c:v>
                </c:pt>
                <c:pt idx="5">
                  <c:v>3</c:v>
                </c:pt>
              </c:numCache>
            </c:numRef>
          </c:xVal>
          <c:yVal>
            <c:numRef>
              <c:f>Al!$I$38:$I$43</c:f>
              <c:numCache>
                <c:formatCode>General</c:formatCode>
                <c:ptCount val="6"/>
                <c:pt idx="0">
                  <c:v>2.0238025851239669E-2</c:v>
                </c:pt>
                <c:pt idx="1">
                  <c:v>3.8540583085423732</c:v>
                </c:pt>
                <c:pt idx="2">
                  <c:v>0.20817230461494254</c:v>
                </c:pt>
                <c:pt idx="3">
                  <c:v>9.3333835625615758E-2</c:v>
                </c:pt>
                <c:pt idx="4">
                  <c:v>9.9179998651315798E-2</c:v>
                </c:pt>
                <c:pt idx="5">
                  <c:v>0.54365617054887228</c:v>
                </c:pt>
              </c:numCache>
            </c:numRef>
          </c:yVal>
          <c:smooth val="0"/>
          <c:extLst>
            <c:ext xmlns:c16="http://schemas.microsoft.com/office/drawing/2014/chart" uri="{C3380CC4-5D6E-409C-BE32-E72D297353CC}">
              <c16:uniqueId val="{00000002-0642-4C5B-9430-FA3BE713F130}"/>
            </c:ext>
          </c:extLst>
        </c:ser>
        <c:ser>
          <c:idx val="3"/>
          <c:order val="3"/>
          <c:tx>
            <c:strRef>
              <c:f>Al!$G$44</c:f>
              <c:strCache>
                <c:ptCount val="1"/>
                <c:pt idx="0">
                  <c:v>N</c:v>
                </c:pt>
              </c:strCache>
            </c:strRef>
          </c:tx>
          <c:spPr>
            <a:ln w="28575">
              <a:noFill/>
            </a:ln>
          </c:spPr>
          <c:xVal>
            <c:numRef>
              <c:f>Al!$F$44:$F$48</c:f>
              <c:numCache>
                <c:formatCode>General</c:formatCode>
                <c:ptCount val="5"/>
                <c:pt idx="0">
                  <c:v>2</c:v>
                </c:pt>
                <c:pt idx="1">
                  <c:v>2</c:v>
                </c:pt>
                <c:pt idx="2">
                  <c:v>2</c:v>
                </c:pt>
                <c:pt idx="3">
                  <c:v>2</c:v>
                </c:pt>
                <c:pt idx="4">
                  <c:v>2</c:v>
                </c:pt>
              </c:numCache>
            </c:numRef>
          </c:xVal>
          <c:yVal>
            <c:numRef>
              <c:f>Al!$I$44:$I$48</c:f>
              <c:numCache>
                <c:formatCode>General</c:formatCode>
                <c:ptCount val="5"/>
                <c:pt idx="0">
                  <c:v>3.1700665762605044E-2</c:v>
                </c:pt>
                <c:pt idx="1">
                  <c:v>0.14446685932994249</c:v>
                </c:pt>
                <c:pt idx="2">
                  <c:v>0.37288874504442143</c:v>
                </c:pt>
                <c:pt idx="3">
                  <c:v>3.0175042344590164</c:v>
                </c:pt>
                <c:pt idx="4">
                  <c:v>2.0244301849421484</c:v>
                </c:pt>
              </c:numCache>
            </c:numRef>
          </c:yVal>
          <c:smooth val="0"/>
          <c:extLst>
            <c:ext xmlns:c16="http://schemas.microsoft.com/office/drawing/2014/chart" uri="{C3380CC4-5D6E-409C-BE32-E72D297353CC}">
              <c16:uniqueId val="{00000003-0642-4C5B-9430-FA3BE713F130}"/>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Al/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Al!$G$49</c:f>
              <c:strCache>
                <c:ptCount val="1"/>
                <c:pt idx="0">
                  <c:v>NP</c:v>
                </c:pt>
              </c:strCache>
            </c:strRef>
          </c:tx>
          <c:spPr>
            <a:ln w="28575">
              <a:noFill/>
            </a:ln>
          </c:spPr>
          <c:xVal>
            <c:numRef>
              <c:f>Al!$F$49:$F$54</c:f>
              <c:numCache>
                <c:formatCode>General</c:formatCode>
                <c:ptCount val="6"/>
                <c:pt idx="0">
                  <c:v>4</c:v>
                </c:pt>
                <c:pt idx="1">
                  <c:v>4</c:v>
                </c:pt>
                <c:pt idx="2">
                  <c:v>4</c:v>
                </c:pt>
                <c:pt idx="3">
                  <c:v>4</c:v>
                </c:pt>
                <c:pt idx="4">
                  <c:v>4</c:v>
                </c:pt>
                <c:pt idx="5">
                  <c:v>4</c:v>
                </c:pt>
              </c:numCache>
            </c:numRef>
          </c:xVal>
          <c:yVal>
            <c:numRef>
              <c:f>Al!$I$49:$I$54</c:f>
              <c:numCache>
                <c:formatCode>General</c:formatCode>
                <c:ptCount val="6"/>
                <c:pt idx="0">
                  <c:v>6.183539189508197E-2</c:v>
                </c:pt>
                <c:pt idx="1">
                  <c:v>0.65849572088498798</c:v>
                </c:pt>
                <c:pt idx="2">
                  <c:v>1.3286635632203392</c:v>
                </c:pt>
                <c:pt idx="3">
                  <c:v>3.8098637676834781</c:v>
                </c:pt>
                <c:pt idx="4">
                  <c:v>2.6681105046537534</c:v>
                </c:pt>
                <c:pt idx="5">
                  <c:v>3.7232475829743592</c:v>
                </c:pt>
              </c:numCache>
            </c:numRef>
          </c:yVal>
          <c:smooth val="0"/>
          <c:extLst>
            <c:ext xmlns:c16="http://schemas.microsoft.com/office/drawing/2014/chart" uri="{C3380CC4-5D6E-409C-BE32-E72D297353CC}">
              <c16:uniqueId val="{00000000-E0C5-4EAF-ADD6-90583616D6C9}"/>
            </c:ext>
          </c:extLst>
        </c:ser>
        <c:ser>
          <c:idx val="1"/>
          <c:order val="1"/>
          <c:tx>
            <c:strRef>
              <c:f>Al!$G$55</c:f>
              <c:strCache>
                <c:ptCount val="1"/>
                <c:pt idx="0">
                  <c:v>Con</c:v>
                </c:pt>
              </c:strCache>
            </c:strRef>
          </c:tx>
          <c:spPr>
            <a:ln w="28575">
              <a:noFill/>
            </a:ln>
          </c:spPr>
          <c:xVal>
            <c:numRef>
              <c:f>Al!$F$55:$F$60</c:f>
              <c:numCache>
                <c:formatCode>General</c:formatCode>
                <c:ptCount val="6"/>
                <c:pt idx="0">
                  <c:v>1</c:v>
                </c:pt>
                <c:pt idx="1">
                  <c:v>1</c:v>
                </c:pt>
                <c:pt idx="2">
                  <c:v>1</c:v>
                </c:pt>
                <c:pt idx="3">
                  <c:v>1</c:v>
                </c:pt>
                <c:pt idx="4">
                  <c:v>1</c:v>
                </c:pt>
                <c:pt idx="5">
                  <c:v>1</c:v>
                </c:pt>
              </c:numCache>
            </c:numRef>
          </c:xVal>
          <c:yVal>
            <c:numRef>
              <c:f>Al!$I$55:$I$60</c:f>
              <c:numCache>
                <c:formatCode>General</c:formatCode>
                <c:ptCount val="6"/>
                <c:pt idx="0">
                  <c:v>0.28416540608163265</c:v>
                </c:pt>
                <c:pt idx="1">
                  <c:v>4.1451421280555554</c:v>
                </c:pt>
                <c:pt idx="2">
                  <c:v>2.1645197294663459</c:v>
                </c:pt>
                <c:pt idx="3">
                  <c:v>1.0737071856517646</c:v>
                </c:pt>
                <c:pt idx="4">
                  <c:v>5.2374860403885712</c:v>
                </c:pt>
                <c:pt idx="5">
                  <c:v>28.370624679340196</c:v>
                </c:pt>
              </c:numCache>
            </c:numRef>
          </c:yVal>
          <c:smooth val="0"/>
          <c:extLst>
            <c:ext xmlns:c16="http://schemas.microsoft.com/office/drawing/2014/chart" uri="{C3380CC4-5D6E-409C-BE32-E72D297353CC}">
              <c16:uniqueId val="{00000001-E0C5-4EAF-ADD6-90583616D6C9}"/>
            </c:ext>
          </c:extLst>
        </c:ser>
        <c:ser>
          <c:idx val="2"/>
          <c:order val="2"/>
          <c:tx>
            <c:strRef>
              <c:f>Al!$G$61</c:f>
              <c:strCache>
                <c:ptCount val="1"/>
                <c:pt idx="0">
                  <c:v>P</c:v>
                </c:pt>
              </c:strCache>
            </c:strRef>
          </c:tx>
          <c:spPr>
            <a:ln w="28575">
              <a:noFill/>
            </a:ln>
          </c:spPr>
          <c:xVal>
            <c:numRef>
              <c:f>Al!$F$61:$F$66</c:f>
              <c:numCache>
                <c:formatCode>General</c:formatCode>
                <c:ptCount val="6"/>
                <c:pt idx="0">
                  <c:v>3</c:v>
                </c:pt>
                <c:pt idx="1">
                  <c:v>3</c:v>
                </c:pt>
                <c:pt idx="2">
                  <c:v>3</c:v>
                </c:pt>
                <c:pt idx="3">
                  <c:v>3</c:v>
                </c:pt>
                <c:pt idx="4">
                  <c:v>3</c:v>
                </c:pt>
                <c:pt idx="5">
                  <c:v>3</c:v>
                </c:pt>
              </c:numCache>
            </c:numRef>
          </c:xVal>
          <c:yVal>
            <c:numRef>
              <c:f>Al!$I$61:$I$66</c:f>
              <c:numCache>
                <c:formatCode>General</c:formatCode>
                <c:ptCount val="6"/>
                <c:pt idx="0">
                  <c:v>0.27918609567901231</c:v>
                </c:pt>
                <c:pt idx="1">
                  <c:v>36.62158754752501</c:v>
                </c:pt>
                <c:pt idx="2">
                  <c:v>2.126740701754386</c:v>
                </c:pt>
                <c:pt idx="3">
                  <c:v>1.120635851741683</c:v>
                </c:pt>
                <c:pt idx="4">
                  <c:v>1.2786527106964283</c:v>
                </c:pt>
                <c:pt idx="5">
                  <c:v>6.1544542414925383</c:v>
                </c:pt>
              </c:numCache>
            </c:numRef>
          </c:yVal>
          <c:smooth val="0"/>
          <c:extLst>
            <c:ext xmlns:c16="http://schemas.microsoft.com/office/drawing/2014/chart" uri="{C3380CC4-5D6E-409C-BE32-E72D297353CC}">
              <c16:uniqueId val="{00000002-E0C5-4EAF-ADD6-90583616D6C9}"/>
            </c:ext>
          </c:extLst>
        </c:ser>
        <c:ser>
          <c:idx val="3"/>
          <c:order val="3"/>
          <c:tx>
            <c:strRef>
              <c:f>Al!$G$67</c:f>
              <c:strCache>
                <c:ptCount val="1"/>
                <c:pt idx="0">
                  <c:v>N</c:v>
                </c:pt>
              </c:strCache>
            </c:strRef>
          </c:tx>
          <c:spPr>
            <a:ln w="28575">
              <a:noFill/>
            </a:ln>
          </c:spPr>
          <c:xVal>
            <c:numRef>
              <c:f>Al!$F$67:$F$72</c:f>
              <c:numCache>
                <c:formatCode>General</c:formatCode>
                <c:ptCount val="6"/>
                <c:pt idx="0">
                  <c:v>2</c:v>
                </c:pt>
                <c:pt idx="1">
                  <c:v>2</c:v>
                </c:pt>
                <c:pt idx="2">
                  <c:v>2</c:v>
                </c:pt>
                <c:pt idx="3">
                  <c:v>2</c:v>
                </c:pt>
                <c:pt idx="4">
                  <c:v>2</c:v>
                </c:pt>
                <c:pt idx="5">
                  <c:v>2</c:v>
                </c:pt>
              </c:numCache>
            </c:numRef>
          </c:xVal>
          <c:yVal>
            <c:numRef>
              <c:f>Al!$I$67:$I$72</c:f>
              <c:numCache>
                <c:formatCode>General</c:formatCode>
                <c:ptCount val="6"/>
                <c:pt idx="0">
                  <c:v>6.9002031207017547</c:v>
                </c:pt>
                <c:pt idx="1">
                  <c:v>5.1540434092982457</c:v>
                </c:pt>
                <c:pt idx="2">
                  <c:v>1.6494673406925211</c:v>
                </c:pt>
                <c:pt idx="3">
                  <c:v>4.3297308976586546</c:v>
                </c:pt>
                <c:pt idx="4">
                  <c:v>34.989774140000002</c:v>
                </c:pt>
                <c:pt idx="5">
                  <c:v>22.849770740769234</c:v>
                </c:pt>
              </c:numCache>
            </c:numRef>
          </c:yVal>
          <c:smooth val="0"/>
          <c:extLst>
            <c:ext xmlns:c16="http://schemas.microsoft.com/office/drawing/2014/chart" uri="{C3380CC4-5D6E-409C-BE32-E72D297353CC}">
              <c16:uniqueId val="{00000003-E0C5-4EAF-ADD6-90583616D6C9}"/>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Al/ L/ g FRW/ hr</a:t>
                </a:r>
              </a:p>
            </c:rich>
          </c:tx>
          <c:layout>
            <c:manualLayout>
              <c:xMode val="edge"/>
              <c:yMode val="edge"/>
              <c:x val="3.0555555555555555E-2"/>
              <c:y val="0.36650663458734323"/>
            </c:manualLayout>
          </c:layout>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Ca!$G$2</c:f>
              <c:strCache>
                <c:ptCount val="1"/>
                <c:pt idx="0">
                  <c:v>NP</c:v>
                </c:pt>
              </c:strCache>
            </c:strRef>
          </c:tx>
          <c:spPr>
            <a:ln w="28575">
              <a:noFill/>
            </a:ln>
          </c:spPr>
          <c:xVal>
            <c:numRef>
              <c:f>Ca!$F$2:$F$7</c:f>
              <c:numCache>
                <c:formatCode>General</c:formatCode>
                <c:ptCount val="6"/>
                <c:pt idx="0">
                  <c:v>4</c:v>
                </c:pt>
                <c:pt idx="1">
                  <c:v>4</c:v>
                </c:pt>
                <c:pt idx="2">
                  <c:v>4</c:v>
                </c:pt>
                <c:pt idx="3">
                  <c:v>4</c:v>
                </c:pt>
                <c:pt idx="4">
                  <c:v>4</c:v>
                </c:pt>
                <c:pt idx="5">
                  <c:v>4</c:v>
                </c:pt>
              </c:numCache>
            </c:numRef>
          </c:xVal>
          <c:yVal>
            <c:numRef>
              <c:f>Ca!$I$2:$I$7</c:f>
              <c:numCache>
                <c:formatCode>General</c:formatCode>
                <c:ptCount val="6"/>
                <c:pt idx="0">
                  <c:v>-7.7695664400000003E-2</c:v>
                </c:pt>
                <c:pt idx="1">
                  <c:v>-8.6519941808035752E-2</c:v>
                </c:pt>
                <c:pt idx="2">
                  <c:v>1.9947328441558432E-2</c:v>
                </c:pt>
                <c:pt idx="3">
                  <c:v>0.20269628483076918</c:v>
                </c:pt>
                <c:pt idx="4">
                  <c:v>-8.363608298319376E-3</c:v>
                </c:pt>
                <c:pt idx="5">
                  <c:v>-0.12110038222900772</c:v>
                </c:pt>
              </c:numCache>
            </c:numRef>
          </c:yVal>
          <c:smooth val="0"/>
          <c:extLst>
            <c:ext xmlns:c16="http://schemas.microsoft.com/office/drawing/2014/chart" uri="{C3380CC4-5D6E-409C-BE32-E72D297353CC}">
              <c16:uniqueId val="{00000000-796E-4417-A742-0D708601E465}"/>
            </c:ext>
          </c:extLst>
        </c:ser>
        <c:ser>
          <c:idx val="1"/>
          <c:order val="1"/>
          <c:tx>
            <c:strRef>
              <c:f>Ca!$G$8</c:f>
              <c:strCache>
                <c:ptCount val="1"/>
                <c:pt idx="0">
                  <c:v>Con</c:v>
                </c:pt>
              </c:strCache>
            </c:strRef>
          </c:tx>
          <c:spPr>
            <a:ln w="28575">
              <a:noFill/>
            </a:ln>
          </c:spPr>
          <c:xVal>
            <c:numRef>
              <c:f>Ca!$F$8:$F$13</c:f>
              <c:numCache>
                <c:formatCode>General</c:formatCode>
                <c:ptCount val="6"/>
                <c:pt idx="0">
                  <c:v>1</c:v>
                </c:pt>
                <c:pt idx="1">
                  <c:v>1</c:v>
                </c:pt>
                <c:pt idx="2">
                  <c:v>1</c:v>
                </c:pt>
                <c:pt idx="3">
                  <c:v>1</c:v>
                </c:pt>
                <c:pt idx="4">
                  <c:v>1</c:v>
                </c:pt>
                <c:pt idx="5">
                  <c:v>1</c:v>
                </c:pt>
              </c:numCache>
            </c:numRef>
          </c:xVal>
          <c:yVal>
            <c:numRef>
              <c:f>Ca!$I$8:$I$13</c:f>
              <c:numCache>
                <c:formatCode>General</c:formatCode>
                <c:ptCount val="6"/>
                <c:pt idx="0">
                  <c:v>-0.47339371302857147</c:v>
                </c:pt>
                <c:pt idx="1">
                  <c:v>-0.30275016516393438</c:v>
                </c:pt>
                <c:pt idx="2">
                  <c:v>-2.0860566660714288</c:v>
                </c:pt>
                <c:pt idx="3">
                  <c:v>-0.25634782171874992</c:v>
                </c:pt>
                <c:pt idx="4">
                  <c:v>-2.8232017108064511</c:v>
                </c:pt>
                <c:pt idx="5">
                  <c:v>-6.1944071929687494</c:v>
                </c:pt>
              </c:numCache>
            </c:numRef>
          </c:yVal>
          <c:smooth val="0"/>
          <c:extLst>
            <c:ext xmlns:c16="http://schemas.microsoft.com/office/drawing/2014/chart" uri="{C3380CC4-5D6E-409C-BE32-E72D297353CC}">
              <c16:uniqueId val="{00000001-796E-4417-A742-0D708601E465}"/>
            </c:ext>
          </c:extLst>
        </c:ser>
        <c:ser>
          <c:idx val="2"/>
          <c:order val="2"/>
          <c:tx>
            <c:strRef>
              <c:f>Ca!$G$14</c:f>
              <c:strCache>
                <c:ptCount val="1"/>
                <c:pt idx="0">
                  <c:v>P</c:v>
                </c:pt>
              </c:strCache>
            </c:strRef>
          </c:tx>
          <c:spPr>
            <a:ln w="28575">
              <a:noFill/>
            </a:ln>
          </c:spPr>
          <c:xVal>
            <c:numRef>
              <c:f>Ca!$F$14:$F$19</c:f>
              <c:numCache>
                <c:formatCode>General</c:formatCode>
                <c:ptCount val="6"/>
                <c:pt idx="0">
                  <c:v>3</c:v>
                </c:pt>
                <c:pt idx="1">
                  <c:v>3</c:v>
                </c:pt>
                <c:pt idx="2">
                  <c:v>3</c:v>
                </c:pt>
                <c:pt idx="3">
                  <c:v>3</c:v>
                </c:pt>
                <c:pt idx="4">
                  <c:v>3</c:v>
                </c:pt>
                <c:pt idx="5">
                  <c:v>3</c:v>
                </c:pt>
              </c:numCache>
            </c:numRef>
          </c:xVal>
          <c:yVal>
            <c:numRef>
              <c:f>Ca!$I$14:$I$19</c:f>
              <c:numCache>
                <c:formatCode>General</c:formatCode>
                <c:ptCount val="6"/>
                <c:pt idx="0">
                  <c:v>-0.77152204380165301</c:v>
                </c:pt>
                <c:pt idx="1">
                  <c:v>-2.3367444707317078</c:v>
                </c:pt>
                <c:pt idx="2">
                  <c:v>-0.52142265650406494</c:v>
                </c:pt>
                <c:pt idx="3">
                  <c:v>-0.29660202123428575</c:v>
                </c:pt>
                <c:pt idx="4">
                  <c:v>-0.50774313077116928</c:v>
                </c:pt>
                <c:pt idx="5">
                  <c:v>-0.27651935714285708</c:v>
                </c:pt>
              </c:numCache>
            </c:numRef>
          </c:yVal>
          <c:smooth val="0"/>
          <c:extLst>
            <c:ext xmlns:c16="http://schemas.microsoft.com/office/drawing/2014/chart" uri="{C3380CC4-5D6E-409C-BE32-E72D297353CC}">
              <c16:uniqueId val="{00000002-796E-4417-A742-0D708601E465}"/>
            </c:ext>
          </c:extLst>
        </c:ser>
        <c:ser>
          <c:idx val="3"/>
          <c:order val="3"/>
          <c:tx>
            <c:strRef>
              <c:f>Ca!$G$20</c:f>
              <c:strCache>
                <c:ptCount val="1"/>
                <c:pt idx="0">
                  <c:v>N</c:v>
                </c:pt>
              </c:strCache>
            </c:strRef>
          </c:tx>
          <c:spPr>
            <a:ln w="28575">
              <a:noFill/>
            </a:ln>
          </c:spPr>
          <c:xVal>
            <c:numRef>
              <c:f>Ca!$F$20:$F$25</c:f>
              <c:numCache>
                <c:formatCode>General</c:formatCode>
                <c:ptCount val="6"/>
                <c:pt idx="0">
                  <c:v>2</c:v>
                </c:pt>
                <c:pt idx="1">
                  <c:v>2</c:v>
                </c:pt>
                <c:pt idx="2">
                  <c:v>2</c:v>
                </c:pt>
                <c:pt idx="3">
                  <c:v>2</c:v>
                </c:pt>
                <c:pt idx="4">
                  <c:v>2</c:v>
                </c:pt>
                <c:pt idx="5">
                  <c:v>2</c:v>
                </c:pt>
              </c:numCache>
            </c:numRef>
          </c:xVal>
          <c:yVal>
            <c:numRef>
              <c:f>Ca!$I$20:$I$25</c:f>
              <c:numCache>
                <c:formatCode>General</c:formatCode>
                <c:ptCount val="6"/>
                <c:pt idx="0">
                  <c:v>-1.049239693414634</c:v>
                </c:pt>
                <c:pt idx="1">
                  <c:v>-0.2211887394877049</c:v>
                </c:pt>
                <c:pt idx="2">
                  <c:v>-0.11991598930327869</c:v>
                </c:pt>
                <c:pt idx="3">
                  <c:v>-1.3279277490829917</c:v>
                </c:pt>
                <c:pt idx="4">
                  <c:v>-4.4990008761504425</c:v>
                </c:pt>
                <c:pt idx="5">
                  <c:v>-1.610684265609756</c:v>
                </c:pt>
              </c:numCache>
            </c:numRef>
          </c:yVal>
          <c:smooth val="0"/>
          <c:extLst>
            <c:ext xmlns:c16="http://schemas.microsoft.com/office/drawing/2014/chart" uri="{C3380CC4-5D6E-409C-BE32-E72D297353CC}">
              <c16:uniqueId val="{00000003-796E-4417-A742-0D708601E465}"/>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Ca/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Ca!$G$26</c:f>
              <c:strCache>
                <c:ptCount val="1"/>
                <c:pt idx="0">
                  <c:v>NP</c:v>
                </c:pt>
              </c:strCache>
            </c:strRef>
          </c:tx>
          <c:spPr>
            <a:ln w="28575">
              <a:noFill/>
            </a:ln>
          </c:spPr>
          <c:xVal>
            <c:numRef>
              <c:f>Ca!$F$26:$F$31</c:f>
              <c:numCache>
                <c:formatCode>General</c:formatCode>
                <c:ptCount val="6"/>
                <c:pt idx="0">
                  <c:v>4</c:v>
                </c:pt>
                <c:pt idx="1">
                  <c:v>4</c:v>
                </c:pt>
                <c:pt idx="2">
                  <c:v>4</c:v>
                </c:pt>
                <c:pt idx="3">
                  <c:v>4</c:v>
                </c:pt>
                <c:pt idx="4">
                  <c:v>4</c:v>
                </c:pt>
                <c:pt idx="5">
                  <c:v>4</c:v>
                </c:pt>
              </c:numCache>
            </c:numRef>
          </c:xVal>
          <c:yVal>
            <c:numRef>
              <c:f>Ca!$I$26:$I$31</c:f>
              <c:numCache>
                <c:formatCode>General</c:formatCode>
                <c:ptCount val="6"/>
                <c:pt idx="0">
                  <c:v>4.9502052295082075E-2</c:v>
                </c:pt>
                <c:pt idx="1">
                  <c:v>-0.1358619441853601</c:v>
                </c:pt>
                <c:pt idx="2">
                  <c:v>4.1975831711822849E-2</c:v>
                </c:pt>
                <c:pt idx="3">
                  <c:v>5.5732999487179934E-2</c:v>
                </c:pt>
                <c:pt idx="4">
                  <c:v>-1.7481213540372346E-2</c:v>
                </c:pt>
                <c:pt idx="5">
                  <c:v>-0.43587128389830448</c:v>
                </c:pt>
              </c:numCache>
            </c:numRef>
          </c:yVal>
          <c:smooth val="0"/>
          <c:extLst>
            <c:ext xmlns:c16="http://schemas.microsoft.com/office/drawing/2014/chart" uri="{C3380CC4-5D6E-409C-BE32-E72D297353CC}">
              <c16:uniqueId val="{00000000-CC70-411F-9715-AF4E075A89E3}"/>
            </c:ext>
          </c:extLst>
        </c:ser>
        <c:ser>
          <c:idx val="1"/>
          <c:order val="1"/>
          <c:tx>
            <c:strRef>
              <c:f>Ca!$G$32</c:f>
              <c:strCache>
                <c:ptCount val="1"/>
                <c:pt idx="0">
                  <c:v>Con</c:v>
                </c:pt>
              </c:strCache>
            </c:strRef>
          </c:tx>
          <c:spPr>
            <a:ln w="28575">
              <a:noFill/>
            </a:ln>
          </c:spPr>
          <c:xVal>
            <c:numRef>
              <c:f>Ca!$F$32:$F$37</c:f>
              <c:numCache>
                <c:formatCode>General</c:formatCode>
                <c:ptCount val="6"/>
                <c:pt idx="0">
                  <c:v>1</c:v>
                </c:pt>
                <c:pt idx="1">
                  <c:v>1</c:v>
                </c:pt>
                <c:pt idx="2">
                  <c:v>1</c:v>
                </c:pt>
                <c:pt idx="3">
                  <c:v>1</c:v>
                </c:pt>
                <c:pt idx="4">
                  <c:v>1</c:v>
                </c:pt>
                <c:pt idx="5">
                  <c:v>1</c:v>
                </c:pt>
              </c:numCache>
            </c:numRef>
          </c:xVal>
          <c:yVal>
            <c:numRef>
              <c:f>Ca!$I$32:$I$37</c:f>
              <c:numCache>
                <c:formatCode>General</c:formatCode>
                <c:ptCount val="6"/>
                <c:pt idx="0">
                  <c:v>0.2282078408500588</c:v>
                </c:pt>
                <c:pt idx="1">
                  <c:v>4.7567486776859014E-2</c:v>
                </c:pt>
                <c:pt idx="2">
                  <c:v>-0.29581185702479357</c:v>
                </c:pt>
                <c:pt idx="3">
                  <c:v>0.1818584338461538</c:v>
                </c:pt>
                <c:pt idx="4">
                  <c:v>1.086004617478991</c:v>
                </c:pt>
                <c:pt idx="5">
                  <c:v>-1.8102480302521051</c:v>
                </c:pt>
              </c:numCache>
            </c:numRef>
          </c:yVal>
          <c:smooth val="0"/>
          <c:extLst>
            <c:ext xmlns:c16="http://schemas.microsoft.com/office/drawing/2014/chart" uri="{C3380CC4-5D6E-409C-BE32-E72D297353CC}">
              <c16:uniqueId val="{00000001-CC70-411F-9715-AF4E075A89E3}"/>
            </c:ext>
          </c:extLst>
        </c:ser>
        <c:ser>
          <c:idx val="2"/>
          <c:order val="2"/>
          <c:tx>
            <c:strRef>
              <c:f>Ca!$G$38</c:f>
              <c:strCache>
                <c:ptCount val="1"/>
                <c:pt idx="0">
                  <c:v>P</c:v>
                </c:pt>
              </c:strCache>
            </c:strRef>
          </c:tx>
          <c:spPr>
            <a:ln w="28575">
              <a:noFill/>
            </a:ln>
          </c:spPr>
          <c:xVal>
            <c:numRef>
              <c:f>Ca!$F$38:$F$43</c:f>
              <c:numCache>
                <c:formatCode>General</c:formatCode>
                <c:ptCount val="6"/>
                <c:pt idx="0">
                  <c:v>3</c:v>
                </c:pt>
                <c:pt idx="1">
                  <c:v>3</c:v>
                </c:pt>
                <c:pt idx="2">
                  <c:v>3</c:v>
                </c:pt>
                <c:pt idx="3">
                  <c:v>3</c:v>
                </c:pt>
                <c:pt idx="4">
                  <c:v>3</c:v>
                </c:pt>
                <c:pt idx="5">
                  <c:v>3</c:v>
                </c:pt>
              </c:numCache>
            </c:numRef>
          </c:xVal>
          <c:yVal>
            <c:numRef>
              <c:f>Ca!$I$38:$I$43</c:f>
              <c:numCache>
                <c:formatCode>General</c:formatCode>
                <c:ptCount val="6"/>
                <c:pt idx="0">
                  <c:v>4.6525238567493112E-2</c:v>
                </c:pt>
                <c:pt idx="1">
                  <c:v>0.17944384576271111</c:v>
                </c:pt>
                <c:pt idx="2">
                  <c:v>0.17823750402298844</c:v>
                </c:pt>
                <c:pt idx="3">
                  <c:v>0.62086001261083734</c:v>
                </c:pt>
                <c:pt idx="4">
                  <c:v>-4.1903941118421058E-2</c:v>
                </c:pt>
                <c:pt idx="5">
                  <c:v>-0.14996654210526322</c:v>
                </c:pt>
              </c:numCache>
            </c:numRef>
          </c:yVal>
          <c:smooth val="0"/>
          <c:extLst>
            <c:ext xmlns:c16="http://schemas.microsoft.com/office/drawing/2014/chart" uri="{C3380CC4-5D6E-409C-BE32-E72D297353CC}">
              <c16:uniqueId val="{00000002-CC70-411F-9715-AF4E075A89E3}"/>
            </c:ext>
          </c:extLst>
        </c:ser>
        <c:ser>
          <c:idx val="3"/>
          <c:order val="3"/>
          <c:tx>
            <c:strRef>
              <c:f>Ca!$G$44</c:f>
              <c:strCache>
                <c:ptCount val="1"/>
                <c:pt idx="0">
                  <c:v>N</c:v>
                </c:pt>
              </c:strCache>
            </c:strRef>
          </c:tx>
          <c:spPr>
            <a:ln w="28575">
              <a:noFill/>
            </a:ln>
          </c:spPr>
          <c:xVal>
            <c:numRef>
              <c:f>Ca!$F$44:$F$48</c:f>
              <c:numCache>
                <c:formatCode>General</c:formatCode>
                <c:ptCount val="5"/>
                <c:pt idx="0">
                  <c:v>2</c:v>
                </c:pt>
                <c:pt idx="1">
                  <c:v>2</c:v>
                </c:pt>
                <c:pt idx="2">
                  <c:v>2</c:v>
                </c:pt>
                <c:pt idx="3">
                  <c:v>2</c:v>
                </c:pt>
                <c:pt idx="4">
                  <c:v>2</c:v>
                </c:pt>
              </c:numCache>
            </c:numRef>
          </c:xVal>
          <c:yVal>
            <c:numRef>
              <c:f>Ca!$I$44:$I$48</c:f>
              <c:numCache>
                <c:formatCode>General</c:formatCode>
                <c:ptCount val="5"/>
                <c:pt idx="0">
                  <c:v>0.3719441993697481</c:v>
                </c:pt>
                <c:pt idx="1">
                  <c:v>7.9475290070765203E-2</c:v>
                </c:pt>
                <c:pt idx="2">
                  <c:v>0.35747490976239688</c:v>
                </c:pt>
                <c:pt idx="3">
                  <c:v>9.0141500409837302E-2</c:v>
                </c:pt>
                <c:pt idx="4">
                  <c:v>0.18688985206611536</c:v>
                </c:pt>
              </c:numCache>
            </c:numRef>
          </c:yVal>
          <c:smooth val="0"/>
          <c:extLst>
            <c:ext xmlns:c16="http://schemas.microsoft.com/office/drawing/2014/chart" uri="{C3380CC4-5D6E-409C-BE32-E72D297353CC}">
              <c16:uniqueId val="{00000003-CC70-411F-9715-AF4E075A89E3}"/>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Ca/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Ca!$G$49</c:f>
              <c:strCache>
                <c:ptCount val="1"/>
                <c:pt idx="0">
                  <c:v>NP</c:v>
                </c:pt>
              </c:strCache>
            </c:strRef>
          </c:tx>
          <c:spPr>
            <a:ln w="28575">
              <a:noFill/>
            </a:ln>
          </c:spPr>
          <c:xVal>
            <c:numRef>
              <c:f>Ca!$F$49:$F$54</c:f>
              <c:numCache>
                <c:formatCode>General</c:formatCode>
                <c:ptCount val="6"/>
                <c:pt idx="0">
                  <c:v>4</c:v>
                </c:pt>
                <c:pt idx="1">
                  <c:v>4</c:v>
                </c:pt>
                <c:pt idx="2">
                  <c:v>4</c:v>
                </c:pt>
                <c:pt idx="3">
                  <c:v>4</c:v>
                </c:pt>
                <c:pt idx="4">
                  <c:v>4</c:v>
                </c:pt>
                <c:pt idx="5">
                  <c:v>4</c:v>
                </c:pt>
              </c:numCache>
            </c:numRef>
          </c:xVal>
          <c:yVal>
            <c:numRef>
              <c:f>Ca!$I$49:$I$54</c:f>
              <c:numCache>
                <c:formatCode>General</c:formatCode>
                <c:ptCount val="6"/>
                <c:pt idx="0">
                  <c:v>6.8324634098360676E-2</c:v>
                </c:pt>
                <c:pt idx="1">
                  <c:v>-0.2163915435835351</c:v>
                </c:pt>
                <c:pt idx="2">
                  <c:v>-6.4854345036319469E-2</c:v>
                </c:pt>
                <c:pt idx="3">
                  <c:v>-0.74473861565217347</c:v>
                </c:pt>
                <c:pt idx="4">
                  <c:v>-0.30138757627118673</c:v>
                </c:pt>
                <c:pt idx="5">
                  <c:v>-1.0044405128205114</c:v>
                </c:pt>
              </c:numCache>
            </c:numRef>
          </c:yVal>
          <c:smooth val="0"/>
          <c:extLst>
            <c:ext xmlns:c16="http://schemas.microsoft.com/office/drawing/2014/chart" uri="{C3380CC4-5D6E-409C-BE32-E72D297353CC}">
              <c16:uniqueId val="{00000000-6A9E-4B89-B191-15CA57A75A68}"/>
            </c:ext>
          </c:extLst>
        </c:ser>
        <c:ser>
          <c:idx val="1"/>
          <c:order val="1"/>
          <c:tx>
            <c:strRef>
              <c:f>Ca!$G$55</c:f>
              <c:strCache>
                <c:ptCount val="1"/>
                <c:pt idx="0">
                  <c:v>Con</c:v>
                </c:pt>
              </c:strCache>
            </c:strRef>
          </c:tx>
          <c:spPr>
            <a:ln w="28575">
              <a:noFill/>
            </a:ln>
          </c:spPr>
          <c:xVal>
            <c:numRef>
              <c:f>Ca!$F$55:$F$60</c:f>
              <c:numCache>
                <c:formatCode>General</c:formatCode>
                <c:ptCount val="6"/>
                <c:pt idx="0">
                  <c:v>1</c:v>
                </c:pt>
                <c:pt idx="1">
                  <c:v>1</c:v>
                </c:pt>
                <c:pt idx="2">
                  <c:v>1</c:v>
                </c:pt>
                <c:pt idx="3">
                  <c:v>1</c:v>
                </c:pt>
                <c:pt idx="4">
                  <c:v>1</c:v>
                </c:pt>
                <c:pt idx="5">
                  <c:v>1</c:v>
                </c:pt>
              </c:numCache>
            </c:numRef>
          </c:xVal>
          <c:yVal>
            <c:numRef>
              <c:f>Ca!$I$55:$I$60</c:f>
              <c:numCache>
                <c:formatCode>General</c:formatCode>
                <c:ptCount val="6"/>
                <c:pt idx="0">
                  <c:v>-0.63904768571428627</c:v>
                </c:pt>
                <c:pt idx="1">
                  <c:v>-0.83747717129629606</c:v>
                </c:pt>
                <c:pt idx="2">
                  <c:v>0.6119981322115382</c:v>
                </c:pt>
                <c:pt idx="3">
                  <c:v>0.22648065294117631</c:v>
                </c:pt>
                <c:pt idx="4">
                  <c:v>-0.58651486285714327</c:v>
                </c:pt>
                <c:pt idx="5">
                  <c:v>-6.9316650618556741</c:v>
                </c:pt>
              </c:numCache>
            </c:numRef>
          </c:yVal>
          <c:smooth val="0"/>
          <c:extLst>
            <c:ext xmlns:c16="http://schemas.microsoft.com/office/drawing/2014/chart" uri="{C3380CC4-5D6E-409C-BE32-E72D297353CC}">
              <c16:uniqueId val="{00000001-6A9E-4B89-B191-15CA57A75A68}"/>
            </c:ext>
          </c:extLst>
        </c:ser>
        <c:ser>
          <c:idx val="2"/>
          <c:order val="2"/>
          <c:tx>
            <c:strRef>
              <c:f>Ca!$G$61</c:f>
              <c:strCache>
                <c:ptCount val="1"/>
                <c:pt idx="0">
                  <c:v>P</c:v>
                </c:pt>
              </c:strCache>
            </c:strRef>
          </c:tx>
          <c:spPr>
            <a:ln w="28575">
              <a:noFill/>
            </a:ln>
          </c:spPr>
          <c:xVal>
            <c:numRef>
              <c:f>Ca!$F$61:$F$66</c:f>
              <c:numCache>
                <c:formatCode>General</c:formatCode>
                <c:ptCount val="6"/>
                <c:pt idx="0">
                  <c:v>3</c:v>
                </c:pt>
                <c:pt idx="1">
                  <c:v>3</c:v>
                </c:pt>
                <c:pt idx="2">
                  <c:v>3</c:v>
                </c:pt>
                <c:pt idx="3">
                  <c:v>3</c:v>
                </c:pt>
                <c:pt idx="4">
                  <c:v>3</c:v>
                </c:pt>
                <c:pt idx="5">
                  <c:v>3</c:v>
                </c:pt>
              </c:numCache>
            </c:numRef>
          </c:xVal>
          <c:yVal>
            <c:numRef>
              <c:f>Ca!$I$61:$I$66</c:f>
              <c:numCache>
                <c:formatCode>General</c:formatCode>
                <c:ptCount val="6"/>
                <c:pt idx="0">
                  <c:v>-0.66480025102880647</c:v>
                </c:pt>
                <c:pt idx="1">
                  <c:v>-4.4189910375000041</c:v>
                </c:pt>
                <c:pt idx="2">
                  <c:v>-0.36282074780701745</c:v>
                </c:pt>
                <c:pt idx="3">
                  <c:v>1.1846922927592956</c:v>
                </c:pt>
                <c:pt idx="4">
                  <c:v>-3.6189151339285672E-2</c:v>
                </c:pt>
                <c:pt idx="5">
                  <c:v>-0.52043607889125854</c:v>
                </c:pt>
              </c:numCache>
            </c:numRef>
          </c:yVal>
          <c:smooth val="0"/>
          <c:extLst>
            <c:ext xmlns:c16="http://schemas.microsoft.com/office/drawing/2014/chart" uri="{C3380CC4-5D6E-409C-BE32-E72D297353CC}">
              <c16:uniqueId val="{00000002-6A9E-4B89-B191-15CA57A75A68}"/>
            </c:ext>
          </c:extLst>
        </c:ser>
        <c:ser>
          <c:idx val="3"/>
          <c:order val="3"/>
          <c:tx>
            <c:strRef>
              <c:f>Ca!$G$67</c:f>
              <c:strCache>
                <c:ptCount val="1"/>
                <c:pt idx="0">
                  <c:v>N</c:v>
                </c:pt>
              </c:strCache>
            </c:strRef>
          </c:tx>
          <c:spPr>
            <a:ln w="28575">
              <a:noFill/>
            </a:ln>
          </c:spPr>
          <c:xVal>
            <c:numRef>
              <c:f>Ca!$F$67:$F$72</c:f>
              <c:numCache>
                <c:formatCode>General</c:formatCode>
                <c:ptCount val="6"/>
                <c:pt idx="0">
                  <c:v>2</c:v>
                </c:pt>
                <c:pt idx="1">
                  <c:v>2</c:v>
                </c:pt>
                <c:pt idx="2">
                  <c:v>2</c:v>
                </c:pt>
                <c:pt idx="3">
                  <c:v>2</c:v>
                </c:pt>
                <c:pt idx="4">
                  <c:v>2</c:v>
                </c:pt>
                <c:pt idx="5">
                  <c:v>2</c:v>
                </c:pt>
              </c:numCache>
            </c:numRef>
          </c:xVal>
          <c:yVal>
            <c:numRef>
              <c:f>Ca!$I$67:$I$72</c:f>
              <c:numCache>
                <c:formatCode>General</c:formatCode>
                <c:ptCount val="6"/>
                <c:pt idx="0">
                  <c:v>0.41823091228070247</c:v>
                </c:pt>
                <c:pt idx="1">
                  <c:v>-0.14968719298245567</c:v>
                </c:pt>
                <c:pt idx="2">
                  <c:v>0.12469801385041565</c:v>
                </c:pt>
                <c:pt idx="3">
                  <c:v>0.94449952644230717</c:v>
                </c:pt>
                <c:pt idx="4">
                  <c:v>-2.9383018823529405</c:v>
                </c:pt>
                <c:pt idx="5">
                  <c:v>-2.9240429615384618</c:v>
                </c:pt>
              </c:numCache>
            </c:numRef>
          </c:yVal>
          <c:smooth val="0"/>
          <c:extLst>
            <c:ext xmlns:c16="http://schemas.microsoft.com/office/drawing/2014/chart" uri="{C3380CC4-5D6E-409C-BE32-E72D297353CC}">
              <c16:uniqueId val="{00000003-6A9E-4B89-B191-15CA57A75A68}"/>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Ca/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0"/>
    </c:title>
    <c:autoTitleDeleted val="0"/>
    <c:plotArea>
      <c:layout/>
      <c:scatterChart>
        <c:scatterStyle val="lineMarker"/>
        <c:varyColors val="0"/>
        <c:ser>
          <c:idx val="0"/>
          <c:order val="0"/>
          <c:tx>
            <c:strRef>
              <c:f>K!$G$2</c:f>
              <c:strCache>
                <c:ptCount val="1"/>
                <c:pt idx="0">
                  <c:v>NP</c:v>
                </c:pt>
              </c:strCache>
            </c:strRef>
          </c:tx>
          <c:spPr>
            <a:ln w="28575">
              <a:noFill/>
            </a:ln>
          </c:spPr>
          <c:xVal>
            <c:numRef>
              <c:f>K!$F$2:$F$7</c:f>
              <c:numCache>
                <c:formatCode>General</c:formatCode>
                <c:ptCount val="6"/>
                <c:pt idx="0">
                  <c:v>4</c:v>
                </c:pt>
                <c:pt idx="1">
                  <c:v>4</c:v>
                </c:pt>
                <c:pt idx="2">
                  <c:v>4</c:v>
                </c:pt>
                <c:pt idx="3">
                  <c:v>4</c:v>
                </c:pt>
                <c:pt idx="4">
                  <c:v>4</c:v>
                </c:pt>
                <c:pt idx="5">
                  <c:v>4</c:v>
                </c:pt>
              </c:numCache>
            </c:numRef>
          </c:xVal>
          <c:yVal>
            <c:numRef>
              <c:f>K!$I$2:$I$7</c:f>
              <c:numCache>
                <c:formatCode>General</c:formatCode>
                <c:ptCount val="6"/>
                <c:pt idx="0">
                  <c:v>0</c:v>
                </c:pt>
                <c:pt idx="1">
                  <c:v>-0.23239007259207592</c:v>
                </c:pt>
                <c:pt idx="2">
                  <c:v>-0.45069589836038959</c:v>
                </c:pt>
                <c:pt idx="3">
                  <c:v>-1.2813631079538461</c:v>
                </c:pt>
                <c:pt idx="4">
                  <c:v>-0.87488027328781515</c:v>
                </c:pt>
                <c:pt idx="5">
                  <c:v>-1.2715817101832063</c:v>
                </c:pt>
              </c:numCache>
            </c:numRef>
          </c:yVal>
          <c:smooth val="0"/>
          <c:extLst>
            <c:ext xmlns:c16="http://schemas.microsoft.com/office/drawing/2014/chart" uri="{C3380CC4-5D6E-409C-BE32-E72D297353CC}">
              <c16:uniqueId val="{00000000-E5AF-49FA-84B6-C6C0CA5D4E05}"/>
            </c:ext>
          </c:extLst>
        </c:ser>
        <c:ser>
          <c:idx val="1"/>
          <c:order val="1"/>
          <c:tx>
            <c:strRef>
              <c:f>K!$G$8</c:f>
              <c:strCache>
                <c:ptCount val="1"/>
                <c:pt idx="0">
                  <c:v>Con</c:v>
                </c:pt>
              </c:strCache>
            </c:strRef>
          </c:tx>
          <c:spPr>
            <a:ln w="28575">
              <a:noFill/>
            </a:ln>
          </c:spPr>
          <c:xVal>
            <c:numRef>
              <c:f>K!$F$8:$F$13</c:f>
              <c:numCache>
                <c:formatCode>General</c:formatCode>
                <c:ptCount val="6"/>
                <c:pt idx="0">
                  <c:v>1</c:v>
                </c:pt>
                <c:pt idx="1">
                  <c:v>1</c:v>
                </c:pt>
                <c:pt idx="2">
                  <c:v>1</c:v>
                </c:pt>
                <c:pt idx="3">
                  <c:v>1</c:v>
                </c:pt>
                <c:pt idx="4">
                  <c:v>1</c:v>
                </c:pt>
                <c:pt idx="5">
                  <c:v>1</c:v>
                </c:pt>
              </c:numCache>
            </c:numRef>
          </c:xVal>
          <c:yVal>
            <c:numRef>
              <c:f>K!$I$8:$I$13</c:f>
              <c:numCache>
                <c:formatCode>General</c:formatCode>
                <c:ptCount val="6"/>
                <c:pt idx="0">
                  <c:v>0</c:v>
                </c:pt>
                <c:pt idx="1">
                  <c:v>-1.1065426083606558</c:v>
                </c:pt>
                <c:pt idx="2">
                  <c:v>-0.53570713579365081</c:v>
                </c:pt>
                <c:pt idx="3">
                  <c:v>-0.25312162166250007</c:v>
                </c:pt>
                <c:pt idx="4">
                  <c:v>-1.3064341763225806</c:v>
                </c:pt>
                <c:pt idx="5">
                  <c:v>-6.3280405415624994</c:v>
                </c:pt>
              </c:numCache>
            </c:numRef>
          </c:yVal>
          <c:smooth val="0"/>
          <c:extLst>
            <c:ext xmlns:c16="http://schemas.microsoft.com/office/drawing/2014/chart" uri="{C3380CC4-5D6E-409C-BE32-E72D297353CC}">
              <c16:uniqueId val="{00000001-E5AF-49FA-84B6-C6C0CA5D4E05}"/>
            </c:ext>
          </c:extLst>
        </c:ser>
        <c:ser>
          <c:idx val="2"/>
          <c:order val="2"/>
          <c:tx>
            <c:strRef>
              <c:f>K!$G$14</c:f>
              <c:strCache>
                <c:ptCount val="1"/>
                <c:pt idx="0">
                  <c:v>P</c:v>
                </c:pt>
              </c:strCache>
            </c:strRef>
          </c:tx>
          <c:spPr>
            <a:ln w="28575">
              <a:noFill/>
            </a:ln>
          </c:spPr>
          <c:xVal>
            <c:numRef>
              <c:f>K!$F$14:$F$19</c:f>
              <c:numCache>
                <c:formatCode>General</c:formatCode>
                <c:ptCount val="6"/>
                <c:pt idx="0">
                  <c:v>3</c:v>
                </c:pt>
                <c:pt idx="1">
                  <c:v>3</c:v>
                </c:pt>
                <c:pt idx="2">
                  <c:v>3</c:v>
                </c:pt>
                <c:pt idx="3">
                  <c:v>3</c:v>
                </c:pt>
                <c:pt idx="4">
                  <c:v>3</c:v>
                </c:pt>
                <c:pt idx="5">
                  <c:v>3</c:v>
                </c:pt>
              </c:numCache>
            </c:numRef>
          </c:xVal>
          <c:yVal>
            <c:numRef>
              <c:f>K!$I$14:$I$19</c:f>
              <c:numCache>
                <c:formatCode>General</c:formatCode>
                <c:ptCount val="6"/>
                <c:pt idx="0">
                  <c:v>0</c:v>
                </c:pt>
                <c:pt idx="1">
                  <c:v>-6.723303939268293</c:v>
                </c:pt>
                <c:pt idx="2">
                  <c:v>-0.37351688551490519</c:v>
                </c:pt>
                <c:pt idx="3">
                  <c:v>-0.18902088789257143</c:v>
                </c:pt>
                <c:pt idx="4">
                  <c:v>-0.2084088670690524</c:v>
                </c:pt>
                <c:pt idx="5">
                  <c:v>-0.91579887544850502</c:v>
                </c:pt>
              </c:numCache>
            </c:numRef>
          </c:yVal>
          <c:smooth val="0"/>
          <c:extLst>
            <c:ext xmlns:c16="http://schemas.microsoft.com/office/drawing/2014/chart" uri="{C3380CC4-5D6E-409C-BE32-E72D297353CC}">
              <c16:uniqueId val="{00000002-E5AF-49FA-84B6-C6C0CA5D4E05}"/>
            </c:ext>
          </c:extLst>
        </c:ser>
        <c:ser>
          <c:idx val="3"/>
          <c:order val="3"/>
          <c:tx>
            <c:strRef>
              <c:f>K!$G$20</c:f>
              <c:strCache>
                <c:ptCount val="1"/>
                <c:pt idx="0">
                  <c:v>N</c:v>
                </c:pt>
              </c:strCache>
            </c:strRef>
          </c:tx>
          <c:spPr>
            <a:ln w="28575">
              <a:noFill/>
            </a:ln>
          </c:spPr>
          <c:xVal>
            <c:numRef>
              <c:f>K!$F$20:$F$25</c:f>
              <c:numCache>
                <c:formatCode>General</c:formatCode>
                <c:ptCount val="6"/>
                <c:pt idx="0">
                  <c:v>2</c:v>
                </c:pt>
                <c:pt idx="1">
                  <c:v>2</c:v>
                </c:pt>
                <c:pt idx="2">
                  <c:v>2</c:v>
                </c:pt>
                <c:pt idx="3">
                  <c:v>2</c:v>
                </c:pt>
                <c:pt idx="4">
                  <c:v>2</c:v>
                </c:pt>
                <c:pt idx="5">
                  <c:v>2</c:v>
                </c:pt>
              </c:numCache>
            </c:numRef>
          </c:xVal>
          <c:yVal>
            <c:numRef>
              <c:f>K!$I$20:$I$25</c:f>
              <c:numCache>
                <c:formatCode>General</c:formatCode>
                <c:ptCount val="6"/>
                <c:pt idx="0">
                  <c:v>0</c:v>
                </c:pt>
                <c:pt idx="1">
                  <c:v>-0.54242390780737726</c:v>
                </c:pt>
                <c:pt idx="2">
                  <c:v>-0.17129176036022439</c:v>
                </c:pt>
                <c:pt idx="3">
                  <c:v>-0.40681793085553281</c:v>
                </c:pt>
                <c:pt idx="4">
                  <c:v>-3.5137548718141596</c:v>
                </c:pt>
                <c:pt idx="5">
                  <c:v>-2.1520558293495942</c:v>
                </c:pt>
              </c:numCache>
            </c:numRef>
          </c:yVal>
          <c:smooth val="0"/>
          <c:extLst>
            <c:ext xmlns:c16="http://schemas.microsoft.com/office/drawing/2014/chart" uri="{C3380CC4-5D6E-409C-BE32-E72D297353CC}">
              <c16:uniqueId val="{00000003-E5AF-49FA-84B6-C6C0CA5D4E05}"/>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a:t>
                </a:r>
                <a:r>
                  <a:rPr lang="en-US" baseline="0"/>
                  <a:t> K</a:t>
                </a:r>
                <a:r>
                  <a:rPr lang="en-US"/>
                  <a:t>/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K!$G$26</c:f>
              <c:strCache>
                <c:ptCount val="1"/>
                <c:pt idx="0">
                  <c:v>NP</c:v>
                </c:pt>
              </c:strCache>
            </c:strRef>
          </c:tx>
          <c:spPr>
            <a:ln w="28575">
              <a:noFill/>
            </a:ln>
          </c:spPr>
          <c:xVal>
            <c:numRef>
              <c:f>K!$F$26:$F$31</c:f>
              <c:numCache>
                <c:formatCode>General</c:formatCode>
                <c:ptCount val="6"/>
                <c:pt idx="0">
                  <c:v>4</c:v>
                </c:pt>
                <c:pt idx="1">
                  <c:v>4</c:v>
                </c:pt>
                <c:pt idx="2">
                  <c:v>4</c:v>
                </c:pt>
                <c:pt idx="3">
                  <c:v>4</c:v>
                </c:pt>
                <c:pt idx="4">
                  <c:v>4</c:v>
                </c:pt>
                <c:pt idx="5">
                  <c:v>4</c:v>
                </c:pt>
              </c:numCache>
            </c:numRef>
          </c:xVal>
          <c:yVal>
            <c:numRef>
              <c:f>K!$I$26:$I$31</c:f>
              <c:numCache>
                <c:formatCode>General</c:formatCode>
                <c:ptCount val="6"/>
                <c:pt idx="0">
                  <c:v>0</c:v>
                </c:pt>
                <c:pt idx="1">
                  <c:v>1.3320396277154665</c:v>
                </c:pt>
                <c:pt idx="2">
                  <c:v>2.7789102578201974</c:v>
                </c:pt>
                <c:pt idx="3">
                  <c:v>7.7144448866666675</c:v>
                </c:pt>
                <c:pt idx="4">
                  <c:v>5.6061493896894419</c:v>
                </c:pt>
                <c:pt idx="5">
                  <c:v>7.649068235084747</c:v>
                </c:pt>
              </c:numCache>
            </c:numRef>
          </c:yVal>
          <c:smooth val="0"/>
          <c:extLst>
            <c:ext xmlns:c16="http://schemas.microsoft.com/office/drawing/2014/chart" uri="{C3380CC4-5D6E-409C-BE32-E72D297353CC}">
              <c16:uniqueId val="{00000000-53B5-482C-AF5D-D7FA273011D8}"/>
            </c:ext>
          </c:extLst>
        </c:ser>
        <c:ser>
          <c:idx val="1"/>
          <c:order val="1"/>
          <c:tx>
            <c:strRef>
              <c:f>K!$G$32</c:f>
              <c:strCache>
                <c:ptCount val="1"/>
                <c:pt idx="0">
                  <c:v>Con</c:v>
                </c:pt>
              </c:strCache>
            </c:strRef>
          </c:tx>
          <c:spPr>
            <a:ln w="28575">
              <a:noFill/>
            </a:ln>
          </c:spPr>
          <c:xVal>
            <c:numRef>
              <c:f>K!$F$32:$F$37</c:f>
              <c:numCache>
                <c:formatCode>General</c:formatCode>
                <c:ptCount val="6"/>
                <c:pt idx="0">
                  <c:v>1</c:v>
                </c:pt>
                <c:pt idx="1">
                  <c:v>1</c:v>
                </c:pt>
                <c:pt idx="2">
                  <c:v>1</c:v>
                </c:pt>
                <c:pt idx="3">
                  <c:v>1</c:v>
                </c:pt>
                <c:pt idx="4">
                  <c:v>1</c:v>
                </c:pt>
                <c:pt idx="5">
                  <c:v>1</c:v>
                </c:pt>
              </c:numCache>
            </c:numRef>
          </c:xVal>
          <c:yVal>
            <c:numRef>
              <c:f>K!$I$32:$I$37</c:f>
              <c:numCache>
                <c:formatCode>General</c:formatCode>
                <c:ptCount val="6"/>
                <c:pt idx="0">
                  <c:v>0</c:v>
                </c:pt>
                <c:pt idx="1">
                  <c:v>5.8610141590909102</c:v>
                </c:pt>
                <c:pt idx="2">
                  <c:v>2.9305070795454551</c:v>
                </c:pt>
                <c:pt idx="3">
                  <c:v>1.4547337707692312</c:v>
                </c:pt>
                <c:pt idx="4">
                  <c:v>7.1514223184873957</c:v>
                </c:pt>
                <c:pt idx="5">
                  <c:v>35.757111592436978</c:v>
                </c:pt>
              </c:numCache>
            </c:numRef>
          </c:yVal>
          <c:smooth val="0"/>
          <c:extLst>
            <c:ext xmlns:c16="http://schemas.microsoft.com/office/drawing/2014/chart" uri="{C3380CC4-5D6E-409C-BE32-E72D297353CC}">
              <c16:uniqueId val="{00000001-53B5-482C-AF5D-D7FA273011D8}"/>
            </c:ext>
          </c:extLst>
        </c:ser>
        <c:ser>
          <c:idx val="2"/>
          <c:order val="2"/>
          <c:tx>
            <c:strRef>
              <c:f>K!$G$38</c:f>
              <c:strCache>
                <c:ptCount val="1"/>
                <c:pt idx="0">
                  <c:v>P</c:v>
                </c:pt>
              </c:strCache>
            </c:strRef>
          </c:tx>
          <c:spPr>
            <a:ln w="28575">
              <a:noFill/>
            </a:ln>
          </c:spPr>
          <c:xVal>
            <c:numRef>
              <c:f>K!$F$38:$F$43</c:f>
              <c:numCache>
                <c:formatCode>General</c:formatCode>
                <c:ptCount val="6"/>
                <c:pt idx="0">
                  <c:v>3</c:v>
                </c:pt>
                <c:pt idx="1">
                  <c:v>3</c:v>
                </c:pt>
                <c:pt idx="2">
                  <c:v>3</c:v>
                </c:pt>
                <c:pt idx="3">
                  <c:v>3</c:v>
                </c:pt>
                <c:pt idx="4">
                  <c:v>3</c:v>
                </c:pt>
                <c:pt idx="5">
                  <c:v>3</c:v>
                </c:pt>
              </c:numCache>
            </c:numRef>
          </c:xVal>
          <c:yVal>
            <c:numRef>
              <c:f>K!$I$38:$I$43</c:f>
              <c:numCache>
                <c:formatCode>General</c:formatCode>
                <c:ptCount val="6"/>
                <c:pt idx="0">
                  <c:v>0</c:v>
                </c:pt>
                <c:pt idx="1">
                  <c:v>35.265915861864414</c:v>
                </c:pt>
                <c:pt idx="2">
                  <c:v>1.9929971607758625</c:v>
                </c:pt>
                <c:pt idx="3">
                  <c:v>1.0249699683990148</c:v>
                </c:pt>
                <c:pt idx="4">
                  <c:v>1.1407286380756583</c:v>
                </c:pt>
                <c:pt idx="5">
                  <c:v>5.2147594883458668</c:v>
                </c:pt>
              </c:numCache>
            </c:numRef>
          </c:yVal>
          <c:smooth val="0"/>
          <c:extLst>
            <c:ext xmlns:c16="http://schemas.microsoft.com/office/drawing/2014/chart" uri="{C3380CC4-5D6E-409C-BE32-E72D297353CC}">
              <c16:uniqueId val="{00000002-53B5-482C-AF5D-D7FA273011D8}"/>
            </c:ext>
          </c:extLst>
        </c:ser>
        <c:ser>
          <c:idx val="3"/>
          <c:order val="3"/>
          <c:tx>
            <c:strRef>
              <c:f>K!$G$44</c:f>
              <c:strCache>
                <c:ptCount val="1"/>
                <c:pt idx="0">
                  <c:v>N</c:v>
                </c:pt>
              </c:strCache>
            </c:strRef>
          </c:tx>
          <c:spPr>
            <a:ln w="28575">
              <a:noFill/>
            </a:ln>
          </c:spPr>
          <c:xVal>
            <c:numRef>
              <c:f>K!$F$44:$F$48</c:f>
              <c:numCache>
                <c:formatCode>General</c:formatCode>
                <c:ptCount val="5"/>
                <c:pt idx="0">
                  <c:v>2</c:v>
                </c:pt>
                <c:pt idx="1">
                  <c:v>2</c:v>
                </c:pt>
                <c:pt idx="2">
                  <c:v>2</c:v>
                </c:pt>
                <c:pt idx="3">
                  <c:v>2</c:v>
                </c:pt>
                <c:pt idx="4">
                  <c:v>2</c:v>
                </c:pt>
              </c:numCache>
            </c:numRef>
          </c:xVal>
          <c:yVal>
            <c:numRef>
              <c:f>K!$I$44:$I$48</c:f>
              <c:numCache>
                <c:formatCode>General</c:formatCode>
                <c:ptCount val="5"/>
                <c:pt idx="0">
                  <c:v>0</c:v>
                </c:pt>
                <c:pt idx="1">
                  <c:v>0.9092193352941178</c:v>
                </c:pt>
                <c:pt idx="2">
                  <c:v>2.1237034267561983</c:v>
                </c:pt>
                <c:pt idx="3">
                  <c:v>16.850368172950823</c:v>
                </c:pt>
                <c:pt idx="4">
                  <c:v>11.32641827603306</c:v>
                </c:pt>
              </c:numCache>
            </c:numRef>
          </c:yVal>
          <c:smooth val="0"/>
          <c:extLst>
            <c:ext xmlns:c16="http://schemas.microsoft.com/office/drawing/2014/chart" uri="{C3380CC4-5D6E-409C-BE32-E72D297353CC}">
              <c16:uniqueId val="{00000003-53B5-482C-AF5D-D7FA273011D8}"/>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K/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Al!$G$49</c:f>
              <c:strCache>
                <c:ptCount val="1"/>
                <c:pt idx="0">
                  <c:v>NP</c:v>
                </c:pt>
              </c:strCache>
            </c:strRef>
          </c:tx>
          <c:spPr>
            <a:ln w="28575">
              <a:noFill/>
            </a:ln>
          </c:spPr>
          <c:xVal>
            <c:numRef>
              <c:f>Al!$F$49:$F$54</c:f>
              <c:numCache>
                <c:formatCode>General</c:formatCode>
                <c:ptCount val="6"/>
                <c:pt idx="0">
                  <c:v>4</c:v>
                </c:pt>
                <c:pt idx="1">
                  <c:v>4</c:v>
                </c:pt>
                <c:pt idx="2">
                  <c:v>4</c:v>
                </c:pt>
                <c:pt idx="3">
                  <c:v>4</c:v>
                </c:pt>
                <c:pt idx="4">
                  <c:v>4</c:v>
                </c:pt>
                <c:pt idx="5">
                  <c:v>4</c:v>
                </c:pt>
              </c:numCache>
            </c:numRef>
          </c:xVal>
          <c:yVal>
            <c:numRef>
              <c:f>Al!$I$49:$I$54</c:f>
              <c:numCache>
                <c:formatCode>General</c:formatCode>
                <c:ptCount val="6"/>
                <c:pt idx="0">
                  <c:v>6.183539189508197E-2</c:v>
                </c:pt>
                <c:pt idx="1">
                  <c:v>0.65849572088498798</c:v>
                </c:pt>
                <c:pt idx="2">
                  <c:v>1.3286635632203392</c:v>
                </c:pt>
                <c:pt idx="3">
                  <c:v>3.8098637676834781</c:v>
                </c:pt>
                <c:pt idx="4">
                  <c:v>2.6681105046537534</c:v>
                </c:pt>
                <c:pt idx="5">
                  <c:v>3.7232475829743592</c:v>
                </c:pt>
              </c:numCache>
            </c:numRef>
          </c:yVal>
          <c:smooth val="0"/>
          <c:extLst>
            <c:ext xmlns:c16="http://schemas.microsoft.com/office/drawing/2014/chart" uri="{C3380CC4-5D6E-409C-BE32-E72D297353CC}">
              <c16:uniqueId val="{00000000-EBD4-4082-8763-4230BB5F9C5D}"/>
            </c:ext>
          </c:extLst>
        </c:ser>
        <c:ser>
          <c:idx val="1"/>
          <c:order val="1"/>
          <c:tx>
            <c:strRef>
              <c:f>Al!$G$55</c:f>
              <c:strCache>
                <c:ptCount val="1"/>
                <c:pt idx="0">
                  <c:v>Con</c:v>
                </c:pt>
              </c:strCache>
            </c:strRef>
          </c:tx>
          <c:spPr>
            <a:ln w="28575">
              <a:noFill/>
            </a:ln>
          </c:spPr>
          <c:xVal>
            <c:numRef>
              <c:f>Al!$F$55:$F$60</c:f>
              <c:numCache>
                <c:formatCode>General</c:formatCode>
                <c:ptCount val="6"/>
                <c:pt idx="0">
                  <c:v>1</c:v>
                </c:pt>
                <c:pt idx="1">
                  <c:v>1</c:v>
                </c:pt>
                <c:pt idx="2">
                  <c:v>1</c:v>
                </c:pt>
                <c:pt idx="3">
                  <c:v>1</c:v>
                </c:pt>
                <c:pt idx="4">
                  <c:v>1</c:v>
                </c:pt>
                <c:pt idx="5">
                  <c:v>1</c:v>
                </c:pt>
              </c:numCache>
            </c:numRef>
          </c:xVal>
          <c:yVal>
            <c:numRef>
              <c:f>Al!$I$55:$I$60</c:f>
              <c:numCache>
                <c:formatCode>General</c:formatCode>
                <c:ptCount val="6"/>
                <c:pt idx="0">
                  <c:v>0.28416540608163265</c:v>
                </c:pt>
                <c:pt idx="1">
                  <c:v>4.1451421280555554</c:v>
                </c:pt>
                <c:pt idx="2">
                  <c:v>2.1645197294663459</c:v>
                </c:pt>
                <c:pt idx="3">
                  <c:v>1.0737071856517646</c:v>
                </c:pt>
                <c:pt idx="4">
                  <c:v>5.2374860403885712</c:v>
                </c:pt>
                <c:pt idx="5">
                  <c:v>28.370624679340196</c:v>
                </c:pt>
              </c:numCache>
            </c:numRef>
          </c:yVal>
          <c:smooth val="0"/>
          <c:extLst>
            <c:ext xmlns:c16="http://schemas.microsoft.com/office/drawing/2014/chart" uri="{C3380CC4-5D6E-409C-BE32-E72D297353CC}">
              <c16:uniqueId val="{00000001-EBD4-4082-8763-4230BB5F9C5D}"/>
            </c:ext>
          </c:extLst>
        </c:ser>
        <c:ser>
          <c:idx val="2"/>
          <c:order val="2"/>
          <c:tx>
            <c:strRef>
              <c:f>Al!$G$61</c:f>
              <c:strCache>
                <c:ptCount val="1"/>
                <c:pt idx="0">
                  <c:v>P</c:v>
                </c:pt>
              </c:strCache>
            </c:strRef>
          </c:tx>
          <c:spPr>
            <a:ln w="28575">
              <a:noFill/>
            </a:ln>
          </c:spPr>
          <c:xVal>
            <c:numRef>
              <c:f>Al!$F$61:$F$66</c:f>
              <c:numCache>
                <c:formatCode>General</c:formatCode>
                <c:ptCount val="6"/>
                <c:pt idx="0">
                  <c:v>3</c:v>
                </c:pt>
                <c:pt idx="1">
                  <c:v>3</c:v>
                </c:pt>
                <c:pt idx="2">
                  <c:v>3</c:v>
                </c:pt>
                <c:pt idx="3">
                  <c:v>3</c:v>
                </c:pt>
                <c:pt idx="4">
                  <c:v>3</c:v>
                </c:pt>
                <c:pt idx="5">
                  <c:v>3</c:v>
                </c:pt>
              </c:numCache>
            </c:numRef>
          </c:xVal>
          <c:yVal>
            <c:numRef>
              <c:f>Al!$I$61:$I$66</c:f>
              <c:numCache>
                <c:formatCode>General</c:formatCode>
                <c:ptCount val="6"/>
                <c:pt idx="0">
                  <c:v>0.27918609567901231</c:v>
                </c:pt>
                <c:pt idx="1">
                  <c:v>36.62158754752501</c:v>
                </c:pt>
                <c:pt idx="2">
                  <c:v>2.126740701754386</c:v>
                </c:pt>
                <c:pt idx="3">
                  <c:v>1.120635851741683</c:v>
                </c:pt>
                <c:pt idx="4">
                  <c:v>1.2786527106964283</c:v>
                </c:pt>
                <c:pt idx="5">
                  <c:v>6.1544542414925383</c:v>
                </c:pt>
              </c:numCache>
            </c:numRef>
          </c:yVal>
          <c:smooth val="0"/>
          <c:extLst>
            <c:ext xmlns:c16="http://schemas.microsoft.com/office/drawing/2014/chart" uri="{C3380CC4-5D6E-409C-BE32-E72D297353CC}">
              <c16:uniqueId val="{00000002-EBD4-4082-8763-4230BB5F9C5D}"/>
            </c:ext>
          </c:extLst>
        </c:ser>
        <c:ser>
          <c:idx val="3"/>
          <c:order val="3"/>
          <c:tx>
            <c:strRef>
              <c:f>Al!$G$67</c:f>
              <c:strCache>
                <c:ptCount val="1"/>
                <c:pt idx="0">
                  <c:v>N</c:v>
                </c:pt>
              </c:strCache>
            </c:strRef>
          </c:tx>
          <c:spPr>
            <a:ln w="28575">
              <a:noFill/>
            </a:ln>
          </c:spPr>
          <c:xVal>
            <c:numRef>
              <c:f>Al!$F$67:$F$72</c:f>
              <c:numCache>
                <c:formatCode>General</c:formatCode>
                <c:ptCount val="6"/>
                <c:pt idx="0">
                  <c:v>2</c:v>
                </c:pt>
                <c:pt idx="1">
                  <c:v>2</c:v>
                </c:pt>
                <c:pt idx="2">
                  <c:v>2</c:v>
                </c:pt>
                <c:pt idx="3">
                  <c:v>2</c:v>
                </c:pt>
                <c:pt idx="4">
                  <c:v>2</c:v>
                </c:pt>
                <c:pt idx="5">
                  <c:v>2</c:v>
                </c:pt>
              </c:numCache>
            </c:numRef>
          </c:xVal>
          <c:yVal>
            <c:numRef>
              <c:f>Al!$I$67:$I$72</c:f>
              <c:numCache>
                <c:formatCode>General</c:formatCode>
                <c:ptCount val="6"/>
                <c:pt idx="0">
                  <c:v>6.9002031207017547</c:v>
                </c:pt>
                <c:pt idx="1">
                  <c:v>5.1540434092982457</c:v>
                </c:pt>
                <c:pt idx="2">
                  <c:v>1.6494673406925211</c:v>
                </c:pt>
                <c:pt idx="3">
                  <c:v>4.3297308976586546</c:v>
                </c:pt>
                <c:pt idx="4">
                  <c:v>34.989774140000002</c:v>
                </c:pt>
                <c:pt idx="5">
                  <c:v>22.849770740769234</c:v>
                </c:pt>
              </c:numCache>
            </c:numRef>
          </c:yVal>
          <c:smooth val="0"/>
          <c:extLst>
            <c:ext xmlns:c16="http://schemas.microsoft.com/office/drawing/2014/chart" uri="{C3380CC4-5D6E-409C-BE32-E72D297353CC}">
              <c16:uniqueId val="{00000003-EBD4-4082-8763-4230BB5F9C5D}"/>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Al/ L/ g FRW/ hr</a:t>
                </a:r>
              </a:p>
            </c:rich>
          </c:tx>
          <c:layout>
            <c:manualLayout>
              <c:xMode val="edge"/>
              <c:yMode val="edge"/>
              <c:x val="3.0555555555555555E-2"/>
              <c:y val="0.36650663458734323"/>
            </c:manualLayout>
          </c:layout>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K!$G$49</c:f>
              <c:strCache>
                <c:ptCount val="1"/>
                <c:pt idx="0">
                  <c:v>NP</c:v>
                </c:pt>
              </c:strCache>
            </c:strRef>
          </c:tx>
          <c:spPr>
            <a:ln w="28575">
              <a:noFill/>
            </a:ln>
          </c:spPr>
          <c:xVal>
            <c:numRef>
              <c:f>K!$F$49:$F$54</c:f>
              <c:numCache>
                <c:formatCode>General</c:formatCode>
                <c:ptCount val="6"/>
                <c:pt idx="0">
                  <c:v>4</c:v>
                </c:pt>
                <c:pt idx="1">
                  <c:v>4</c:v>
                </c:pt>
                <c:pt idx="2">
                  <c:v>4</c:v>
                </c:pt>
                <c:pt idx="3">
                  <c:v>4</c:v>
                </c:pt>
                <c:pt idx="4">
                  <c:v>4</c:v>
                </c:pt>
                <c:pt idx="5">
                  <c:v>4</c:v>
                </c:pt>
              </c:numCache>
            </c:numRef>
          </c:xVal>
          <c:yVal>
            <c:numRef>
              <c:f>K!$I$49:$I$54</c:f>
              <c:numCache>
                <c:formatCode>General</c:formatCode>
                <c:ptCount val="6"/>
                <c:pt idx="0">
                  <c:v>0</c:v>
                </c:pt>
                <c:pt idx="1">
                  <c:v>2.9073175594430998</c:v>
                </c:pt>
                <c:pt idx="2">
                  <c:v>5.8146351188861995</c:v>
                </c:pt>
                <c:pt idx="3">
                  <c:v>16.705699506782612</c:v>
                </c:pt>
                <c:pt idx="4">
                  <c:v>11.629270237772399</c:v>
                </c:pt>
                <c:pt idx="5">
                  <c:v>16.420131993846155</c:v>
                </c:pt>
              </c:numCache>
            </c:numRef>
          </c:yVal>
          <c:smooth val="0"/>
          <c:extLst>
            <c:ext xmlns:c16="http://schemas.microsoft.com/office/drawing/2014/chart" uri="{C3380CC4-5D6E-409C-BE32-E72D297353CC}">
              <c16:uniqueId val="{00000000-8927-497C-BFA0-6B14F2B6B100}"/>
            </c:ext>
          </c:extLst>
        </c:ser>
        <c:ser>
          <c:idx val="1"/>
          <c:order val="1"/>
          <c:tx>
            <c:strRef>
              <c:f>K!$G$55</c:f>
              <c:strCache>
                <c:ptCount val="1"/>
                <c:pt idx="0">
                  <c:v>Con</c:v>
                </c:pt>
              </c:strCache>
            </c:strRef>
          </c:tx>
          <c:spPr>
            <a:ln w="28575">
              <a:noFill/>
            </a:ln>
          </c:spPr>
          <c:xVal>
            <c:numRef>
              <c:f>K!$F$55:$F$60</c:f>
              <c:numCache>
                <c:formatCode>General</c:formatCode>
                <c:ptCount val="6"/>
                <c:pt idx="0">
                  <c:v>1</c:v>
                </c:pt>
                <c:pt idx="1">
                  <c:v>1</c:v>
                </c:pt>
                <c:pt idx="2">
                  <c:v>1</c:v>
                </c:pt>
                <c:pt idx="3">
                  <c:v>1</c:v>
                </c:pt>
                <c:pt idx="4">
                  <c:v>1</c:v>
                </c:pt>
                <c:pt idx="5">
                  <c:v>1</c:v>
                </c:pt>
              </c:numCache>
            </c:numRef>
          </c:xVal>
          <c:yVal>
            <c:numRef>
              <c:f>K!$I$55:$I$60</c:f>
              <c:numCache>
                <c:formatCode>General</c:formatCode>
                <c:ptCount val="6"/>
                <c:pt idx="0">
                  <c:v>0</c:v>
                </c:pt>
                <c:pt idx="1">
                  <c:v>15.708217429629631</c:v>
                </c:pt>
                <c:pt idx="2">
                  <c:v>8.1561898192307698</c:v>
                </c:pt>
                <c:pt idx="3">
                  <c:v>3.9917352527058827</c:v>
                </c:pt>
                <c:pt idx="4">
                  <c:v>19.388428370285716</c:v>
                </c:pt>
                <c:pt idx="5">
                  <c:v>104.93737004536082</c:v>
                </c:pt>
              </c:numCache>
            </c:numRef>
          </c:yVal>
          <c:smooth val="0"/>
          <c:extLst>
            <c:ext xmlns:c16="http://schemas.microsoft.com/office/drawing/2014/chart" uri="{C3380CC4-5D6E-409C-BE32-E72D297353CC}">
              <c16:uniqueId val="{00000001-8927-497C-BFA0-6B14F2B6B100}"/>
            </c:ext>
          </c:extLst>
        </c:ser>
        <c:ser>
          <c:idx val="2"/>
          <c:order val="2"/>
          <c:tx>
            <c:strRef>
              <c:f>K!$G$61</c:f>
              <c:strCache>
                <c:ptCount val="1"/>
                <c:pt idx="0">
                  <c:v>P</c:v>
                </c:pt>
              </c:strCache>
            </c:strRef>
          </c:tx>
          <c:spPr>
            <a:ln w="28575">
              <a:noFill/>
            </a:ln>
          </c:spPr>
          <c:xVal>
            <c:numRef>
              <c:f>K!$F$61:$F$66</c:f>
              <c:numCache>
                <c:formatCode>General</c:formatCode>
                <c:ptCount val="6"/>
                <c:pt idx="0">
                  <c:v>3</c:v>
                </c:pt>
                <c:pt idx="1">
                  <c:v>3</c:v>
                </c:pt>
                <c:pt idx="2">
                  <c:v>3</c:v>
                </c:pt>
                <c:pt idx="3">
                  <c:v>3</c:v>
                </c:pt>
                <c:pt idx="4">
                  <c:v>3</c:v>
                </c:pt>
                <c:pt idx="5">
                  <c:v>3</c:v>
                </c:pt>
              </c:numCache>
            </c:numRef>
          </c:xVal>
          <c:yVal>
            <c:numRef>
              <c:f>K!$I$61:$I$66</c:f>
              <c:numCache>
                <c:formatCode>General</c:formatCode>
                <c:ptCount val="6"/>
                <c:pt idx="0">
                  <c:v>0</c:v>
                </c:pt>
                <c:pt idx="1">
                  <c:v>129.3758230425</c:v>
                </c:pt>
                <c:pt idx="2">
                  <c:v>7.5658376048245612</c:v>
                </c:pt>
                <c:pt idx="3">
                  <c:v>4.0509063966340513</c:v>
                </c:pt>
                <c:pt idx="4">
                  <c:v>4.6205651086607142</c:v>
                </c:pt>
                <c:pt idx="5">
                  <c:v>22.068370668230276</c:v>
                </c:pt>
              </c:numCache>
            </c:numRef>
          </c:yVal>
          <c:smooth val="0"/>
          <c:extLst>
            <c:ext xmlns:c16="http://schemas.microsoft.com/office/drawing/2014/chart" uri="{C3380CC4-5D6E-409C-BE32-E72D297353CC}">
              <c16:uniqueId val="{00000002-8927-497C-BFA0-6B14F2B6B100}"/>
            </c:ext>
          </c:extLst>
        </c:ser>
        <c:ser>
          <c:idx val="3"/>
          <c:order val="3"/>
          <c:tx>
            <c:strRef>
              <c:f>K!$G$67</c:f>
              <c:strCache>
                <c:ptCount val="1"/>
                <c:pt idx="0">
                  <c:v>N</c:v>
                </c:pt>
              </c:strCache>
            </c:strRef>
          </c:tx>
          <c:spPr>
            <a:ln w="28575">
              <a:noFill/>
            </a:ln>
          </c:spPr>
          <c:xVal>
            <c:numRef>
              <c:f>K!$F$67:$F$72</c:f>
              <c:numCache>
                <c:formatCode>General</c:formatCode>
                <c:ptCount val="6"/>
                <c:pt idx="0">
                  <c:v>2</c:v>
                </c:pt>
                <c:pt idx="1">
                  <c:v>2</c:v>
                </c:pt>
                <c:pt idx="2">
                  <c:v>2</c:v>
                </c:pt>
                <c:pt idx="3">
                  <c:v>2</c:v>
                </c:pt>
                <c:pt idx="4">
                  <c:v>2</c:v>
                </c:pt>
                <c:pt idx="5">
                  <c:v>2</c:v>
                </c:pt>
              </c:numCache>
            </c:numRef>
          </c:xVal>
          <c:yVal>
            <c:numRef>
              <c:f>K!$I$67:$I$72</c:f>
              <c:numCache>
                <c:formatCode>General</c:formatCode>
                <c:ptCount val="6"/>
                <c:pt idx="0">
                  <c:v>20.393212004678361</c:v>
                </c:pt>
                <c:pt idx="1">
                  <c:v>15.294909003508774</c:v>
                </c:pt>
                <c:pt idx="2">
                  <c:v>4.8299712642659287</c:v>
                </c:pt>
                <c:pt idx="3">
                  <c:v>12.574179998076922</c:v>
                </c:pt>
                <c:pt idx="4">
                  <c:v>102.56586037647057</c:v>
                </c:pt>
                <c:pt idx="5">
                  <c:v>67.062293323076915</c:v>
                </c:pt>
              </c:numCache>
            </c:numRef>
          </c:yVal>
          <c:smooth val="0"/>
          <c:extLst>
            <c:ext xmlns:c16="http://schemas.microsoft.com/office/drawing/2014/chart" uri="{C3380CC4-5D6E-409C-BE32-E72D297353CC}">
              <c16:uniqueId val="{00000003-8927-497C-BFA0-6B14F2B6B100}"/>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sz="1050"/>
                </a:pPr>
                <a:r>
                  <a:rPr lang="en-US" sz="1050" b="1" i="0" baseline="0">
                    <a:effectLst/>
                  </a:rPr>
                  <a:t>mg K/ L/ g FRW/ hr</a:t>
                </a:r>
                <a:endParaRPr lang="en-US" sz="1050">
                  <a:effectLst/>
                </a:endParaRP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Mg!$G$2</c:f>
              <c:strCache>
                <c:ptCount val="1"/>
                <c:pt idx="0">
                  <c:v>NP</c:v>
                </c:pt>
              </c:strCache>
            </c:strRef>
          </c:tx>
          <c:spPr>
            <a:ln w="28575">
              <a:noFill/>
            </a:ln>
          </c:spPr>
          <c:xVal>
            <c:numRef>
              <c:f>Mg!$F$2:$F$7</c:f>
              <c:numCache>
                <c:formatCode>General</c:formatCode>
                <c:ptCount val="6"/>
                <c:pt idx="0">
                  <c:v>4</c:v>
                </c:pt>
                <c:pt idx="1">
                  <c:v>4</c:v>
                </c:pt>
                <c:pt idx="2">
                  <c:v>4</c:v>
                </c:pt>
                <c:pt idx="3">
                  <c:v>4</c:v>
                </c:pt>
                <c:pt idx="4">
                  <c:v>4</c:v>
                </c:pt>
                <c:pt idx="5">
                  <c:v>4</c:v>
                </c:pt>
              </c:numCache>
            </c:numRef>
          </c:xVal>
          <c:yVal>
            <c:numRef>
              <c:f>Mg!$I$2:$I$7</c:f>
              <c:numCache>
                <c:formatCode>General</c:formatCode>
                <c:ptCount val="6"/>
                <c:pt idx="0">
                  <c:v>-2.740190431258064E-2</c:v>
                </c:pt>
                <c:pt idx="1">
                  <c:v>0.10718265739118306</c:v>
                </c:pt>
                <c:pt idx="2">
                  <c:v>0.23817002576298699</c:v>
                </c:pt>
                <c:pt idx="3">
                  <c:v>0.68928460093846167</c:v>
                </c:pt>
                <c:pt idx="4">
                  <c:v>0.45293554320378154</c:v>
                </c:pt>
                <c:pt idx="5">
                  <c:v>0.6497247877099237</c:v>
                </c:pt>
              </c:numCache>
            </c:numRef>
          </c:yVal>
          <c:smooth val="0"/>
          <c:extLst>
            <c:ext xmlns:c16="http://schemas.microsoft.com/office/drawing/2014/chart" uri="{C3380CC4-5D6E-409C-BE32-E72D297353CC}">
              <c16:uniqueId val="{00000000-884B-4418-892B-BC8B771DFFF4}"/>
            </c:ext>
          </c:extLst>
        </c:ser>
        <c:ser>
          <c:idx val="1"/>
          <c:order val="1"/>
          <c:tx>
            <c:strRef>
              <c:f>Mg!$G$8</c:f>
              <c:strCache>
                <c:ptCount val="1"/>
                <c:pt idx="0">
                  <c:v>Con</c:v>
                </c:pt>
              </c:strCache>
            </c:strRef>
          </c:tx>
          <c:spPr>
            <a:ln w="28575">
              <a:noFill/>
            </a:ln>
          </c:spPr>
          <c:xVal>
            <c:numRef>
              <c:f>Mg!$F$8:$F$13</c:f>
              <c:numCache>
                <c:formatCode>General</c:formatCode>
                <c:ptCount val="6"/>
                <c:pt idx="0">
                  <c:v>1</c:v>
                </c:pt>
                <c:pt idx="1">
                  <c:v>1</c:v>
                </c:pt>
                <c:pt idx="2">
                  <c:v>1</c:v>
                </c:pt>
                <c:pt idx="3">
                  <c:v>1</c:v>
                </c:pt>
                <c:pt idx="4">
                  <c:v>1</c:v>
                </c:pt>
                <c:pt idx="5">
                  <c:v>1</c:v>
                </c:pt>
              </c:numCache>
            </c:numRef>
          </c:xVal>
          <c:yVal>
            <c:numRef>
              <c:f>Mg!$I$8:$I$13</c:f>
              <c:numCache>
                <c:formatCode>General</c:formatCode>
                <c:ptCount val="6"/>
                <c:pt idx="0">
                  <c:v>-0.11393034798514283</c:v>
                </c:pt>
                <c:pt idx="1">
                  <c:v>0.51056566045081964</c:v>
                </c:pt>
                <c:pt idx="2">
                  <c:v>2.975539057539681E-2</c:v>
                </c:pt>
                <c:pt idx="3">
                  <c:v>8.994503719687498E-2</c:v>
                </c:pt>
                <c:pt idx="4">
                  <c:v>-8.720594801612909E-2</c:v>
                </c:pt>
                <c:pt idx="5">
                  <c:v>2.5353881936718747</c:v>
                </c:pt>
              </c:numCache>
            </c:numRef>
          </c:yVal>
          <c:smooth val="0"/>
          <c:extLst>
            <c:ext xmlns:c16="http://schemas.microsoft.com/office/drawing/2014/chart" uri="{C3380CC4-5D6E-409C-BE32-E72D297353CC}">
              <c16:uniqueId val="{00000001-884B-4418-892B-BC8B771DFFF4}"/>
            </c:ext>
          </c:extLst>
        </c:ser>
        <c:ser>
          <c:idx val="2"/>
          <c:order val="2"/>
          <c:tx>
            <c:strRef>
              <c:f>Mg!$G$14</c:f>
              <c:strCache>
                <c:ptCount val="1"/>
                <c:pt idx="0">
                  <c:v>P</c:v>
                </c:pt>
              </c:strCache>
            </c:strRef>
          </c:tx>
          <c:spPr>
            <a:ln w="28575">
              <a:noFill/>
            </a:ln>
          </c:spPr>
          <c:xVal>
            <c:numRef>
              <c:f>Mg!$F$14:$F$19</c:f>
              <c:numCache>
                <c:formatCode>General</c:formatCode>
                <c:ptCount val="6"/>
                <c:pt idx="0">
                  <c:v>3</c:v>
                </c:pt>
                <c:pt idx="1">
                  <c:v>3</c:v>
                </c:pt>
                <c:pt idx="2">
                  <c:v>3</c:v>
                </c:pt>
                <c:pt idx="3">
                  <c:v>3</c:v>
                </c:pt>
                <c:pt idx="4">
                  <c:v>3</c:v>
                </c:pt>
                <c:pt idx="5">
                  <c:v>3</c:v>
                </c:pt>
              </c:numCache>
            </c:numRef>
          </c:xVal>
          <c:yVal>
            <c:numRef>
              <c:f>Mg!$I$14:$I$19</c:f>
              <c:numCache>
                <c:formatCode>General</c:formatCode>
                <c:ptCount val="6"/>
                <c:pt idx="0">
                  <c:v>-0.11641111863636364</c:v>
                </c:pt>
                <c:pt idx="1">
                  <c:v>3.5568250065853655</c:v>
                </c:pt>
                <c:pt idx="2">
                  <c:v>0.11136659017615178</c:v>
                </c:pt>
                <c:pt idx="3">
                  <c:v>6.4201193533714271E-2</c:v>
                </c:pt>
                <c:pt idx="4">
                  <c:v>6.1120285138608864E-2</c:v>
                </c:pt>
                <c:pt idx="5">
                  <c:v>0.41371882129568116</c:v>
                </c:pt>
              </c:numCache>
            </c:numRef>
          </c:yVal>
          <c:smooth val="0"/>
          <c:extLst>
            <c:ext xmlns:c16="http://schemas.microsoft.com/office/drawing/2014/chart" uri="{C3380CC4-5D6E-409C-BE32-E72D297353CC}">
              <c16:uniqueId val="{00000002-884B-4418-892B-BC8B771DFFF4}"/>
            </c:ext>
          </c:extLst>
        </c:ser>
        <c:ser>
          <c:idx val="3"/>
          <c:order val="3"/>
          <c:tx>
            <c:strRef>
              <c:f>Mg!$G$20</c:f>
              <c:strCache>
                <c:ptCount val="1"/>
                <c:pt idx="0">
                  <c:v>N</c:v>
                </c:pt>
              </c:strCache>
            </c:strRef>
          </c:tx>
          <c:spPr>
            <a:ln w="28575">
              <a:noFill/>
            </a:ln>
          </c:spPr>
          <c:xVal>
            <c:numRef>
              <c:f>Mg!$F$20:$F$25</c:f>
              <c:numCache>
                <c:formatCode>General</c:formatCode>
                <c:ptCount val="6"/>
                <c:pt idx="0">
                  <c:v>2</c:v>
                </c:pt>
                <c:pt idx="1">
                  <c:v>2</c:v>
                </c:pt>
                <c:pt idx="2">
                  <c:v>2</c:v>
                </c:pt>
                <c:pt idx="3">
                  <c:v>2</c:v>
                </c:pt>
                <c:pt idx="4">
                  <c:v>2</c:v>
                </c:pt>
                <c:pt idx="5">
                  <c:v>2</c:v>
                </c:pt>
              </c:numCache>
            </c:numRef>
          </c:xVal>
          <c:yVal>
            <c:numRef>
              <c:f>Mg!$I$20:$I$25</c:f>
              <c:numCache>
                <c:formatCode>General</c:formatCode>
                <c:ptCount val="6"/>
                <c:pt idx="0">
                  <c:v>-0.14732292709756101</c:v>
                </c:pt>
                <c:pt idx="1">
                  <c:v>0.24566327137295088</c:v>
                </c:pt>
                <c:pt idx="2">
                  <c:v>6.6202114070319229E-2</c:v>
                </c:pt>
                <c:pt idx="3">
                  <c:v>1.6374020763319681E-2</c:v>
                </c:pt>
                <c:pt idx="4">
                  <c:v>1.4671943457079646</c:v>
                </c:pt>
                <c:pt idx="5">
                  <c:v>0.98292116040650412</c:v>
                </c:pt>
              </c:numCache>
            </c:numRef>
          </c:yVal>
          <c:smooth val="0"/>
          <c:extLst>
            <c:ext xmlns:c16="http://schemas.microsoft.com/office/drawing/2014/chart" uri="{C3380CC4-5D6E-409C-BE32-E72D297353CC}">
              <c16:uniqueId val="{00000003-884B-4418-892B-BC8B771DFFF4}"/>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Mg/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Mg!$G$26</c:f>
              <c:strCache>
                <c:ptCount val="1"/>
                <c:pt idx="0">
                  <c:v>NP</c:v>
                </c:pt>
              </c:strCache>
            </c:strRef>
          </c:tx>
          <c:spPr>
            <a:ln w="28575">
              <a:noFill/>
            </a:ln>
          </c:spPr>
          <c:xVal>
            <c:numRef>
              <c:f>Mg!$F$26:$F$31</c:f>
              <c:numCache>
                <c:formatCode>General</c:formatCode>
                <c:ptCount val="6"/>
                <c:pt idx="0">
                  <c:v>4</c:v>
                </c:pt>
                <c:pt idx="1">
                  <c:v>4</c:v>
                </c:pt>
                <c:pt idx="2">
                  <c:v>4</c:v>
                </c:pt>
                <c:pt idx="3">
                  <c:v>4</c:v>
                </c:pt>
                <c:pt idx="4">
                  <c:v>4</c:v>
                </c:pt>
                <c:pt idx="5">
                  <c:v>4</c:v>
                </c:pt>
              </c:numCache>
            </c:numRef>
          </c:xVal>
          <c:yVal>
            <c:numRef>
              <c:f>Mg!$I$26:$I$31</c:f>
              <c:numCache>
                <c:formatCode>General</c:formatCode>
                <c:ptCount val="6"/>
                <c:pt idx="0">
                  <c:v>-3.6821353868852442E-2</c:v>
                </c:pt>
                <c:pt idx="1">
                  <c:v>1.4291125997638727</c:v>
                </c:pt>
                <c:pt idx="2">
                  <c:v>3.0534430917487692</c:v>
                </c:pt>
                <c:pt idx="3">
                  <c:v>8.2262833046153858</c:v>
                </c:pt>
                <c:pt idx="4">
                  <c:v>6.1773975503105607</c:v>
                </c:pt>
                <c:pt idx="5">
                  <c:v>8.3578923223728818</c:v>
                </c:pt>
              </c:numCache>
            </c:numRef>
          </c:yVal>
          <c:smooth val="0"/>
          <c:extLst>
            <c:ext xmlns:c16="http://schemas.microsoft.com/office/drawing/2014/chart" uri="{C3380CC4-5D6E-409C-BE32-E72D297353CC}">
              <c16:uniqueId val="{00000000-E2E5-41E5-A525-DB62DEC54122}"/>
            </c:ext>
          </c:extLst>
        </c:ser>
        <c:ser>
          <c:idx val="1"/>
          <c:order val="1"/>
          <c:tx>
            <c:strRef>
              <c:f>Mg!$G$32</c:f>
              <c:strCache>
                <c:ptCount val="1"/>
                <c:pt idx="0">
                  <c:v>Con</c:v>
                </c:pt>
              </c:strCache>
            </c:strRef>
          </c:tx>
          <c:spPr>
            <a:ln w="28575">
              <a:noFill/>
            </a:ln>
          </c:spPr>
          <c:xVal>
            <c:numRef>
              <c:f>Mg!$F$32:$F$37</c:f>
              <c:numCache>
                <c:formatCode>General</c:formatCode>
                <c:ptCount val="6"/>
                <c:pt idx="0">
                  <c:v>1</c:v>
                </c:pt>
                <c:pt idx="1">
                  <c:v>1</c:v>
                </c:pt>
                <c:pt idx="2">
                  <c:v>1</c:v>
                </c:pt>
                <c:pt idx="3">
                  <c:v>1</c:v>
                </c:pt>
                <c:pt idx="4">
                  <c:v>1</c:v>
                </c:pt>
                <c:pt idx="5">
                  <c:v>1</c:v>
                </c:pt>
              </c:numCache>
            </c:numRef>
          </c:xVal>
          <c:yVal>
            <c:numRef>
              <c:f>Mg!$I$32:$I$37</c:f>
              <c:numCache>
                <c:formatCode>General</c:formatCode>
                <c:ptCount val="6"/>
                <c:pt idx="0">
                  <c:v>-0.24170328293978743</c:v>
                </c:pt>
                <c:pt idx="1">
                  <c:v>6.636510479752066</c:v>
                </c:pt>
                <c:pt idx="2">
                  <c:v>3.2781356601239668</c:v>
                </c:pt>
                <c:pt idx="3">
                  <c:v>1.6000190926153848</c:v>
                </c:pt>
                <c:pt idx="4">
                  <c:v>8.0704828078991593</c:v>
                </c:pt>
                <c:pt idx="5">
                  <c:v>40.63347685462184</c:v>
                </c:pt>
              </c:numCache>
            </c:numRef>
          </c:yVal>
          <c:smooth val="0"/>
          <c:extLst>
            <c:ext xmlns:c16="http://schemas.microsoft.com/office/drawing/2014/chart" uri="{C3380CC4-5D6E-409C-BE32-E72D297353CC}">
              <c16:uniqueId val="{00000001-E2E5-41E5-A525-DB62DEC54122}"/>
            </c:ext>
          </c:extLst>
        </c:ser>
        <c:ser>
          <c:idx val="2"/>
          <c:order val="2"/>
          <c:tx>
            <c:strRef>
              <c:f>Mg!$G$38</c:f>
              <c:strCache>
                <c:ptCount val="1"/>
                <c:pt idx="0">
                  <c:v>P</c:v>
                </c:pt>
              </c:strCache>
            </c:strRef>
          </c:tx>
          <c:spPr>
            <a:ln w="28575">
              <a:noFill/>
            </a:ln>
          </c:spPr>
          <c:xVal>
            <c:numRef>
              <c:f>Mg!$F$38:$F$43</c:f>
              <c:numCache>
                <c:formatCode>General</c:formatCode>
                <c:ptCount val="6"/>
                <c:pt idx="0">
                  <c:v>3</c:v>
                </c:pt>
                <c:pt idx="1">
                  <c:v>3</c:v>
                </c:pt>
                <c:pt idx="2">
                  <c:v>3</c:v>
                </c:pt>
                <c:pt idx="3">
                  <c:v>3</c:v>
                </c:pt>
                <c:pt idx="4">
                  <c:v>3</c:v>
                </c:pt>
                <c:pt idx="5">
                  <c:v>3</c:v>
                </c:pt>
              </c:numCache>
            </c:numRef>
          </c:xVal>
          <c:yVal>
            <c:numRef>
              <c:f>Mg!$I$38:$I$43</c:f>
              <c:numCache>
                <c:formatCode>General</c:formatCode>
                <c:ptCount val="6"/>
                <c:pt idx="0">
                  <c:v>-2.9110352011019223E-2</c:v>
                </c:pt>
                <c:pt idx="1">
                  <c:v>40.808513110169493</c:v>
                </c:pt>
                <c:pt idx="2">
                  <c:v>2.3011538738505743</c:v>
                </c:pt>
                <c:pt idx="3">
                  <c:v>1.2672729540295566</c:v>
                </c:pt>
                <c:pt idx="4">
                  <c:v>1.3645504529934207</c:v>
                </c:pt>
                <c:pt idx="5">
                  <c:v>5.9561259022556392</c:v>
                </c:pt>
              </c:numCache>
            </c:numRef>
          </c:yVal>
          <c:smooth val="0"/>
          <c:extLst>
            <c:ext xmlns:c16="http://schemas.microsoft.com/office/drawing/2014/chart" uri="{C3380CC4-5D6E-409C-BE32-E72D297353CC}">
              <c16:uniqueId val="{00000002-E2E5-41E5-A525-DB62DEC54122}"/>
            </c:ext>
          </c:extLst>
        </c:ser>
        <c:ser>
          <c:idx val="3"/>
          <c:order val="3"/>
          <c:tx>
            <c:strRef>
              <c:f>Mg!$G$44</c:f>
              <c:strCache>
                <c:ptCount val="1"/>
                <c:pt idx="0">
                  <c:v>N</c:v>
                </c:pt>
              </c:strCache>
            </c:strRef>
          </c:tx>
          <c:spPr>
            <a:ln w="28575">
              <a:noFill/>
            </a:ln>
          </c:spPr>
          <c:xVal>
            <c:numRef>
              <c:f>Mg!$F$44:$F$48</c:f>
              <c:numCache>
                <c:formatCode>General</c:formatCode>
                <c:ptCount val="5"/>
                <c:pt idx="0">
                  <c:v>2</c:v>
                </c:pt>
                <c:pt idx="1">
                  <c:v>2</c:v>
                </c:pt>
                <c:pt idx="2">
                  <c:v>2</c:v>
                </c:pt>
                <c:pt idx="3">
                  <c:v>2</c:v>
                </c:pt>
                <c:pt idx="4">
                  <c:v>2</c:v>
                </c:pt>
              </c:numCache>
            </c:numRef>
          </c:xVal>
          <c:yVal>
            <c:numRef>
              <c:f>Mg!$I$44:$I$48</c:f>
              <c:numCache>
                <c:formatCode>General</c:formatCode>
                <c:ptCount val="5"/>
                <c:pt idx="0">
                  <c:v>-0.10238360380252101</c:v>
                </c:pt>
                <c:pt idx="1">
                  <c:v>1.0340849166076957</c:v>
                </c:pt>
                <c:pt idx="2">
                  <c:v>2.4922706340805783</c:v>
                </c:pt>
                <c:pt idx="3">
                  <c:v>19.673482793852457</c:v>
                </c:pt>
                <c:pt idx="4">
                  <c:v>13.206759055371901</c:v>
                </c:pt>
              </c:numCache>
            </c:numRef>
          </c:yVal>
          <c:smooth val="0"/>
          <c:extLst>
            <c:ext xmlns:c16="http://schemas.microsoft.com/office/drawing/2014/chart" uri="{C3380CC4-5D6E-409C-BE32-E72D297353CC}">
              <c16:uniqueId val="{00000003-E2E5-41E5-A525-DB62DEC54122}"/>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Mg/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Mg!$G$49</c:f>
              <c:strCache>
                <c:ptCount val="1"/>
                <c:pt idx="0">
                  <c:v>NP</c:v>
                </c:pt>
              </c:strCache>
            </c:strRef>
          </c:tx>
          <c:spPr>
            <a:ln w="28575">
              <a:noFill/>
            </a:ln>
          </c:spPr>
          <c:xVal>
            <c:numRef>
              <c:f>Mg!$F$49:$F$54</c:f>
              <c:numCache>
                <c:formatCode>General</c:formatCode>
                <c:ptCount val="6"/>
                <c:pt idx="0">
                  <c:v>4</c:v>
                </c:pt>
                <c:pt idx="1">
                  <c:v>4</c:v>
                </c:pt>
                <c:pt idx="2">
                  <c:v>4</c:v>
                </c:pt>
                <c:pt idx="3">
                  <c:v>4</c:v>
                </c:pt>
                <c:pt idx="4">
                  <c:v>4</c:v>
                </c:pt>
                <c:pt idx="5">
                  <c:v>4</c:v>
                </c:pt>
              </c:numCache>
            </c:numRef>
          </c:xVal>
          <c:yVal>
            <c:numRef>
              <c:f>Mg!$I$49:$I$54</c:f>
              <c:numCache>
                <c:formatCode>General</c:formatCode>
                <c:ptCount val="6"/>
                <c:pt idx="0">
                  <c:v>-2.6906141803278699E-2</c:v>
                </c:pt>
                <c:pt idx="1">
                  <c:v>2.8817387905569012</c:v>
                </c:pt>
                <c:pt idx="2">
                  <c:v>5.8307442294188885</c:v>
                </c:pt>
                <c:pt idx="3">
                  <c:v>16.55423700834783</c:v>
                </c:pt>
                <c:pt idx="4">
                  <c:v>11.600377958353514</c:v>
                </c:pt>
                <c:pt idx="5">
                  <c:v>16.416272427692309</c:v>
                </c:pt>
              </c:numCache>
            </c:numRef>
          </c:yVal>
          <c:smooth val="0"/>
          <c:extLst>
            <c:ext xmlns:c16="http://schemas.microsoft.com/office/drawing/2014/chart" uri="{C3380CC4-5D6E-409C-BE32-E72D297353CC}">
              <c16:uniqueId val="{00000000-8E94-4F98-865F-3A1A75C96F29}"/>
            </c:ext>
          </c:extLst>
        </c:ser>
        <c:ser>
          <c:idx val="1"/>
          <c:order val="1"/>
          <c:tx>
            <c:strRef>
              <c:f>Mg!$G$55</c:f>
              <c:strCache>
                <c:ptCount val="1"/>
                <c:pt idx="0">
                  <c:v>Con</c:v>
                </c:pt>
              </c:strCache>
            </c:strRef>
          </c:tx>
          <c:spPr>
            <a:ln w="28575">
              <a:noFill/>
            </a:ln>
          </c:spPr>
          <c:xVal>
            <c:numRef>
              <c:f>Mg!$F$55:$F$60</c:f>
              <c:numCache>
                <c:formatCode>General</c:formatCode>
                <c:ptCount val="6"/>
                <c:pt idx="0">
                  <c:v>1</c:v>
                </c:pt>
                <c:pt idx="1">
                  <c:v>1</c:v>
                </c:pt>
                <c:pt idx="2">
                  <c:v>1</c:v>
                </c:pt>
                <c:pt idx="3">
                  <c:v>1</c:v>
                </c:pt>
                <c:pt idx="4">
                  <c:v>1</c:v>
                </c:pt>
                <c:pt idx="5">
                  <c:v>1</c:v>
                </c:pt>
              </c:numCache>
            </c:numRef>
          </c:xVal>
          <c:yVal>
            <c:numRef>
              <c:f>Mg!$I$55:$I$60</c:f>
              <c:numCache>
                <c:formatCode>General</c:formatCode>
                <c:ptCount val="6"/>
                <c:pt idx="0">
                  <c:v>-0.39300335551020404</c:v>
                </c:pt>
                <c:pt idx="1">
                  <c:v>15.13993750277778</c:v>
                </c:pt>
                <c:pt idx="2">
                  <c:v>7.9175757548076913</c:v>
                </c:pt>
                <c:pt idx="3">
                  <c:v>3.7850201129411767</c:v>
                </c:pt>
                <c:pt idx="4">
                  <c:v>18.633684190857146</c:v>
                </c:pt>
                <c:pt idx="5">
                  <c:v>101.75958295670104</c:v>
                </c:pt>
              </c:numCache>
            </c:numRef>
          </c:yVal>
          <c:smooth val="0"/>
          <c:extLst>
            <c:ext xmlns:c16="http://schemas.microsoft.com/office/drawing/2014/chart" uri="{C3380CC4-5D6E-409C-BE32-E72D297353CC}">
              <c16:uniqueId val="{00000001-8E94-4F98-865F-3A1A75C96F29}"/>
            </c:ext>
          </c:extLst>
        </c:ser>
        <c:ser>
          <c:idx val="2"/>
          <c:order val="2"/>
          <c:tx>
            <c:strRef>
              <c:f>Mg!$G$61</c:f>
              <c:strCache>
                <c:ptCount val="1"/>
                <c:pt idx="0">
                  <c:v>P</c:v>
                </c:pt>
              </c:strCache>
            </c:strRef>
          </c:tx>
          <c:spPr>
            <a:ln w="28575">
              <a:noFill/>
            </a:ln>
          </c:spPr>
          <c:xVal>
            <c:numRef>
              <c:f>Mg!$F$61:$F$66</c:f>
              <c:numCache>
                <c:formatCode>General</c:formatCode>
                <c:ptCount val="6"/>
                <c:pt idx="0">
                  <c:v>3</c:v>
                </c:pt>
                <c:pt idx="1">
                  <c:v>3</c:v>
                </c:pt>
                <c:pt idx="2">
                  <c:v>3</c:v>
                </c:pt>
                <c:pt idx="3">
                  <c:v>3</c:v>
                </c:pt>
                <c:pt idx="4">
                  <c:v>3</c:v>
                </c:pt>
                <c:pt idx="5">
                  <c:v>3</c:v>
                </c:pt>
              </c:numCache>
            </c:numRef>
          </c:xVal>
          <c:yVal>
            <c:numRef>
              <c:f>Mg!$I$61:$I$66</c:f>
              <c:numCache>
                <c:formatCode>General</c:formatCode>
                <c:ptCount val="6"/>
                <c:pt idx="0">
                  <c:v>-5.6211094650205656E-2</c:v>
                </c:pt>
                <c:pt idx="1">
                  <c:v>127.05190529999996</c:v>
                </c:pt>
                <c:pt idx="2">
                  <c:v>7.3899077381578939</c:v>
                </c:pt>
                <c:pt idx="3">
                  <c:v>4.083906973620353</c:v>
                </c:pt>
                <c:pt idx="4">
                  <c:v>4.6119874111607126</c:v>
                </c:pt>
                <c:pt idx="5">
                  <c:v>21.463398979957358</c:v>
                </c:pt>
              </c:numCache>
            </c:numRef>
          </c:yVal>
          <c:smooth val="0"/>
          <c:extLst>
            <c:ext xmlns:c16="http://schemas.microsoft.com/office/drawing/2014/chart" uri="{C3380CC4-5D6E-409C-BE32-E72D297353CC}">
              <c16:uniqueId val="{00000002-8E94-4F98-865F-3A1A75C96F29}"/>
            </c:ext>
          </c:extLst>
        </c:ser>
        <c:ser>
          <c:idx val="3"/>
          <c:order val="3"/>
          <c:tx>
            <c:strRef>
              <c:f>Mg!$G$67</c:f>
              <c:strCache>
                <c:ptCount val="1"/>
                <c:pt idx="0">
                  <c:v>N</c:v>
                </c:pt>
              </c:strCache>
            </c:strRef>
          </c:tx>
          <c:spPr>
            <a:ln w="28575">
              <a:noFill/>
            </a:ln>
          </c:spPr>
          <c:xVal>
            <c:numRef>
              <c:f>Mg!$F$67:$F$72</c:f>
              <c:numCache>
                <c:formatCode>General</c:formatCode>
                <c:ptCount val="6"/>
                <c:pt idx="0">
                  <c:v>2</c:v>
                </c:pt>
                <c:pt idx="1">
                  <c:v>2</c:v>
                </c:pt>
                <c:pt idx="2">
                  <c:v>2</c:v>
                </c:pt>
                <c:pt idx="3">
                  <c:v>2</c:v>
                </c:pt>
                <c:pt idx="4">
                  <c:v>2</c:v>
                </c:pt>
              </c:numCache>
            </c:numRef>
          </c:xVal>
          <c:yVal>
            <c:numRef>
              <c:f>Mg!$I$67:$I$72</c:f>
              <c:numCache>
                <c:formatCode>General</c:formatCode>
                <c:ptCount val="6"/>
                <c:pt idx="0">
                  <c:v>20.471832869005848</c:v>
                </c:pt>
                <c:pt idx="1">
                  <c:v>14.986947453508771</c:v>
                </c:pt>
                <c:pt idx="2">
                  <c:v>4.6929320199445987</c:v>
                </c:pt>
                <c:pt idx="3">
                  <c:v>12.428772873317303</c:v>
                </c:pt>
                <c:pt idx="4">
                  <c:v>101.01738563529409</c:v>
                </c:pt>
              </c:numCache>
            </c:numRef>
          </c:yVal>
          <c:smooth val="0"/>
          <c:extLst>
            <c:ext xmlns:c16="http://schemas.microsoft.com/office/drawing/2014/chart" uri="{C3380CC4-5D6E-409C-BE32-E72D297353CC}">
              <c16:uniqueId val="{00000003-8E94-4F98-865F-3A1A75C96F29}"/>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Mg/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'NH4'!$G$2</c:f>
              <c:strCache>
                <c:ptCount val="1"/>
                <c:pt idx="0">
                  <c:v>NP</c:v>
                </c:pt>
              </c:strCache>
            </c:strRef>
          </c:tx>
          <c:spPr>
            <a:ln w="28575">
              <a:noFill/>
            </a:ln>
          </c:spPr>
          <c:xVal>
            <c:numRef>
              <c:f>'NH4'!$F$2:$F$7</c:f>
              <c:numCache>
                <c:formatCode>General</c:formatCode>
                <c:ptCount val="6"/>
                <c:pt idx="0">
                  <c:v>4</c:v>
                </c:pt>
                <c:pt idx="1">
                  <c:v>4</c:v>
                </c:pt>
                <c:pt idx="2">
                  <c:v>4</c:v>
                </c:pt>
                <c:pt idx="3">
                  <c:v>4</c:v>
                </c:pt>
                <c:pt idx="4">
                  <c:v>4</c:v>
                </c:pt>
                <c:pt idx="5">
                  <c:v>4</c:v>
                </c:pt>
              </c:numCache>
            </c:numRef>
          </c:xVal>
          <c:yVal>
            <c:numRef>
              <c:f>'NH4'!$I$2:$I$7</c:f>
              <c:numCache>
                <c:formatCode>General</c:formatCode>
                <c:ptCount val="6"/>
                <c:pt idx="0">
                  <c:v>-5.5161290322580641E-3</c:v>
                </c:pt>
                <c:pt idx="1">
                  <c:v>-3.7667410714285715E-3</c:v>
                </c:pt>
                <c:pt idx="2">
                  <c:v>-3.7337662337662328E-3</c:v>
                </c:pt>
                <c:pt idx="3">
                  <c:v>4.1538461538461547E-3</c:v>
                </c:pt>
                <c:pt idx="4">
                  <c:v>-3.8130252100840333E-2</c:v>
                </c:pt>
                <c:pt idx="5">
                  <c:v>-5.0381679389312961E-3</c:v>
                </c:pt>
              </c:numCache>
            </c:numRef>
          </c:yVal>
          <c:smooth val="0"/>
          <c:extLst>
            <c:ext xmlns:c16="http://schemas.microsoft.com/office/drawing/2014/chart" uri="{C3380CC4-5D6E-409C-BE32-E72D297353CC}">
              <c16:uniqueId val="{00000000-0BE7-4097-A0B4-5AB78B93E493}"/>
            </c:ext>
          </c:extLst>
        </c:ser>
        <c:ser>
          <c:idx val="1"/>
          <c:order val="1"/>
          <c:tx>
            <c:strRef>
              <c:f>'NH4'!$G$8</c:f>
              <c:strCache>
                <c:ptCount val="1"/>
                <c:pt idx="0">
                  <c:v>Con</c:v>
                </c:pt>
              </c:strCache>
            </c:strRef>
          </c:tx>
          <c:spPr>
            <a:ln w="28575">
              <a:noFill/>
            </a:ln>
          </c:spPr>
          <c:xVal>
            <c:numRef>
              <c:f>'NH4'!$F$8:$F$13</c:f>
              <c:numCache>
                <c:formatCode>General</c:formatCode>
                <c:ptCount val="6"/>
                <c:pt idx="0">
                  <c:v>1</c:v>
                </c:pt>
                <c:pt idx="1">
                  <c:v>1</c:v>
                </c:pt>
                <c:pt idx="2">
                  <c:v>1</c:v>
                </c:pt>
                <c:pt idx="3">
                  <c:v>1</c:v>
                </c:pt>
                <c:pt idx="4">
                  <c:v>1</c:v>
                </c:pt>
                <c:pt idx="5">
                  <c:v>1</c:v>
                </c:pt>
              </c:numCache>
            </c:numRef>
          </c:xVal>
          <c:yVal>
            <c:numRef>
              <c:f>'NH4'!$I$8:$I$13</c:f>
              <c:numCache>
                <c:formatCode>General</c:formatCode>
                <c:ptCount val="6"/>
                <c:pt idx="0">
                  <c:v>-2.6742857142857148E-2</c:v>
                </c:pt>
                <c:pt idx="1">
                  <c:v>-2.4590163934426229E-2</c:v>
                </c:pt>
                <c:pt idx="2">
                  <c:v>-9.0476190476190474E-2</c:v>
                </c:pt>
                <c:pt idx="3">
                  <c:v>-3.0187500000000003E-2</c:v>
                </c:pt>
                <c:pt idx="4">
                  <c:v>-8.7096774193548381E-3</c:v>
                </c:pt>
                <c:pt idx="5">
                  <c:v>-0.92812499999999998</c:v>
                </c:pt>
              </c:numCache>
            </c:numRef>
          </c:yVal>
          <c:smooth val="0"/>
          <c:extLst>
            <c:ext xmlns:c16="http://schemas.microsoft.com/office/drawing/2014/chart" uri="{C3380CC4-5D6E-409C-BE32-E72D297353CC}">
              <c16:uniqueId val="{00000001-0BE7-4097-A0B4-5AB78B93E493}"/>
            </c:ext>
          </c:extLst>
        </c:ser>
        <c:ser>
          <c:idx val="2"/>
          <c:order val="2"/>
          <c:tx>
            <c:strRef>
              <c:f>'NH4'!$G$14</c:f>
              <c:strCache>
                <c:ptCount val="1"/>
                <c:pt idx="0">
                  <c:v>P</c:v>
                </c:pt>
              </c:strCache>
            </c:strRef>
          </c:tx>
          <c:spPr>
            <a:ln w="28575">
              <a:noFill/>
            </a:ln>
          </c:spPr>
          <c:xVal>
            <c:numRef>
              <c:f>'NH4'!$F$14:$F$19</c:f>
              <c:numCache>
                <c:formatCode>General</c:formatCode>
                <c:ptCount val="6"/>
                <c:pt idx="0">
                  <c:v>3</c:v>
                </c:pt>
                <c:pt idx="1">
                  <c:v>3</c:v>
                </c:pt>
                <c:pt idx="2">
                  <c:v>3</c:v>
                </c:pt>
                <c:pt idx="3">
                  <c:v>3</c:v>
                </c:pt>
                <c:pt idx="4">
                  <c:v>3</c:v>
                </c:pt>
                <c:pt idx="5">
                  <c:v>3</c:v>
                </c:pt>
              </c:numCache>
            </c:numRef>
          </c:xVal>
          <c:yVal>
            <c:numRef>
              <c:f>'NH4'!$I$14:$I$19</c:f>
              <c:numCache>
                <c:formatCode>General</c:formatCode>
                <c:ptCount val="6"/>
                <c:pt idx="0">
                  <c:v>-3.7190082644628093E-2</c:v>
                </c:pt>
                <c:pt idx="1">
                  <c:v>-0.73414634146341462</c:v>
                </c:pt>
                <c:pt idx="2">
                  <c:v>-4.7831978319783197E-2</c:v>
                </c:pt>
                <c:pt idx="3">
                  <c:v>-1.1451428571428572E-2</c:v>
                </c:pt>
                <c:pt idx="4">
                  <c:v>-3.7424395161290314E-2</c:v>
                </c:pt>
                <c:pt idx="5">
                  <c:v>-2.9900332225913655E-3</c:v>
                </c:pt>
              </c:numCache>
            </c:numRef>
          </c:yVal>
          <c:smooth val="0"/>
          <c:extLst>
            <c:ext xmlns:c16="http://schemas.microsoft.com/office/drawing/2014/chart" uri="{C3380CC4-5D6E-409C-BE32-E72D297353CC}">
              <c16:uniqueId val="{00000002-0BE7-4097-A0B4-5AB78B93E493}"/>
            </c:ext>
          </c:extLst>
        </c:ser>
        <c:ser>
          <c:idx val="3"/>
          <c:order val="3"/>
          <c:tx>
            <c:strRef>
              <c:f>'NH4'!$G$20</c:f>
              <c:strCache>
                <c:ptCount val="1"/>
                <c:pt idx="0">
                  <c:v>N</c:v>
                </c:pt>
              </c:strCache>
            </c:strRef>
          </c:tx>
          <c:spPr>
            <a:ln w="28575">
              <a:noFill/>
            </a:ln>
          </c:spPr>
          <c:xVal>
            <c:numRef>
              <c:f>'NH4'!$F$20:$F$25</c:f>
              <c:numCache>
                <c:formatCode>General</c:formatCode>
                <c:ptCount val="6"/>
                <c:pt idx="0">
                  <c:v>2</c:v>
                </c:pt>
                <c:pt idx="1">
                  <c:v>2</c:v>
                </c:pt>
                <c:pt idx="2">
                  <c:v>2</c:v>
                </c:pt>
                <c:pt idx="3">
                  <c:v>2</c:v>
                </c:pt>
                <c:pt idx="4">
                  <c:v>2</c:v>
                </c:pt>
                <c:pt idx="5">
                  <c:v>2</c:v>
                </c:pt>
              </c:numCache>
            </c:numRef>
          </c:xVal>
          <c:yVal>
            <c:numRef>
              <c:f>'NH4'!$I$20:$I$25</c:f>
              <c:numCache>
                <c:formatCode>General</c:formatCode>
                <c:ptCount val="6"/>
                <c:pt idx="0">
                  <c:v>-2.8184281842818432E-2</c:v>
                </c:pt>
                <c:pt idx="1">
                  <c:v>-3.2786885245901644E-3</c:v>
                </c:pt>
                <c:pt idx="2">
                  <c:v>-2.6143226919758414E-2</c:v>
                </c:pt>
                <c:pt idx="3">
                  <c:v>-9.6823770491803268E-2</c:v>
                </c:pt>
                <c:pt idx="4">
                  <c:v>-0.13539823008849561</c:v>
                </c:pt>
                <c:pt idx="5">
                  <c:v>4.878048780487804E-3</c:v>
                </c:pt>
              </c:numCache>
            </c:numRef>
          </c:yVal>
          <c:smooth val="0"/>
          <c:extLst>
            <c:ext xmlns:c16="http://schemas.microsoft.com/office/drawing/2014/chart" uri="{C3380CC4-5D6E-409C-BE32-E72D297353CC}">
              <c16:uniqueId val="{00000003-0BE7-4097-A0B4-5AB78B93E493}"/>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NH4/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'NH4'!$G$26</c:f>
              <c:strCache>
                <c:ptCount val="1"/>
                <c:pt idx="0">
                  <c:v>NP</c:v>
                </c:pt>
              </c:strCache>
            </c:strRef>
          </c:tx>
          <c:spPr>
            <a:ln w="28575">
              <a:noFill/>
            </a:ln>
          </c:spPr>
          <c:xVal>
            <c:numRef>
              <c:f>'NH4'!$F$26:$F$31</c:f>
              <c:numCache>
                <c:formatCode>General</c:formatCode>
                <c:ptCount val="6"/>
                <c:pt idx="0">
                  <c:v>4</c:v>
                </c:pt>
                <c:pt idx="1">
                  <c:v>4</c:v>
                </c:pt>
                <c:pt idx="2">
                  <c:v>4</c:v>
                </c:pt>
                <c:pt idx="3">
                  <c:v>4</c:v>
                </c:pt>
                <c:pt idx="4">
                  <c:v>4</c:v>
                </c:pt>
                <c:pt idx="5">
                  <c:v>4</c:v>
                </c:pt>
              </c:numCache>
            </c:numRef>
          </c:xVal>
          <c:yVal>
            <c:numRef>
              <c:f>'NH4'!$I$26:$I$31</c:f>
              <c:numCache>
                <c:formatCode>General</c:formatCode>
                <c:ptCount val="6"/>
                <c:pt idx="0">
                  <c:v>5.0163934426229517E-2</c:v>
                </c:pt>
                <c:pt idx="1">
                  <c:v>8.4120425029515944E-2</c:v>
                </c:pt>
                <c:pt idx="2">
                  <c:v>-3.7315270935960584E-2</c:v>
                </c:pt>
                <c:pt idx="3">
                  <c:v>3.7948717948717986E-2</c:v>
                </c:pt>
                <c:pt idx="4">
                  <c:v>-8.347826086956521E-2</c:v>
                </c:pt>
                <c:pt idx="5">
                  <c:v>-0.14542372881355933</c:v>
                </c:pt>
              </c:numCache>
            </c:numRef>
          </c:yVal>
          <c:smooth val="0"/>
          <c:extLst>
            <c:ext xmlns:c16="http://schemas.microsoft.com/office/drawing/2014/chart" uri="{C3380CC4-5D6E-409C-BE32-E72D297353CC}">
              <c16:uniqueId val="{00000000-B09E-41C8-BF85-03DDB16C9AFC}"/>
            </c:ext>
          </c:extLst>
        </c:ser>
        <c:ser>
          <c:idx val="1"/>
          <c:order val="1"/>
          <c:tx>
            <c:strRef>
              <c:f>'NH4'!$G$32</c:f>
              <c:strCache>
                <c:ptCount val="1"/>
                <c:pt idx="0">
                  <c:v>Con</c:v>
                </c:pt>
              </c:strCache>
            </c:strRef>
          </c:tx>
          <c:spPr>
            <a:ln w="28575">
              <a:noFill/>
            </a:ln>
          </c:spPr>
          <c:xVal>
            <c:numRef>
              <c:f>'NH4'!$F$32:$F$37</c:f>
              <c:numCache>
                <c:formatCode>General</c:formatCode>
                <c:ptCount val="6"/>
                <c:pt idx="0">
                  <c:v>1</c:v>
                </c:pt>
                <c:pt idx="1">
                  <c:v>1</c:v>
                </c:pt>
                <c:pt idx="2">
                  <c:v>1</c:v>
                </c:pt>
                <c:pt idx="3">
                  <c:v>1</c:v>
                </c:pt>
                <c:pt idx="4">
                  <c:v>1</c:v>
                </c:pt>
                <c:pt idx="5">
                  <c:v>1</c:v>
                </c:pt>
              </c:numCache>
            </c:numRef>
          </c:xVal>
          <c:yVal>
            <c:numRef>
              <c:f>'NH4'!$I$32:$I$37</c:f>
              <c:numCache>
                <c:formatCode>General</c:formatCode>
                <c:ptCount val="6"/>
                <c:pt idx="0">
                  <c:v>0.38642266824085014</c:v>
                </c:pt>
                <c:pt idx="1">
                  <c:v>-3.2644628099173539E-2</c:v>
                </c:pt>
                <c:pt idx="2">
                  <c:v>0.15764462809917357</c:v>
                </c:pt>
                <c:pt idx="3">
                  <c:v>-1.9384615384615365E-2</c:v>
                </c:pt>
                <c:pt idx="4">
                  <c:v>-7.4117647058823427E-2</c:v>
                </c:pt>
                <c:pt idx="5">
                  <c:v>0.75378151260504211</c:v>
                </c:pt>
              </c:numCache>
            </c:numRef>
          </c:yVal>
          <c:smooth val="0"/>
          <c:extLst>
            <c:ext xmlns:c16="http://schemas.microsoft.com/office/drawing/2014/chart" uri="{C3380CC4-5D6E-409C-BE32-E72D297353CC}">
              <c16:uniqueId val="{00000001-B09E-41C8-BF85-03DDB16C9AFC}"/>
            </c:ext>
          </c:extLst>
        </c:ser>
        <c:ser>
          <c:idx val="2"/>
          <c:order val="2"/>
          <c:tx>
            <c:strRef>
              <c:f>'NH4'!$G$38</c:f>
              <c:strCache>
                <c:ptCount val="1"/>
                <c:pt idx="0">
                  <c:v>P</c:v>
                </c:pt>
              </c:strCache>
            </c:strRef>
          </c:tx>
          <c:spPr>
            <a:ln w="28575">
              <a:noFill/>
            </a:ln>
          </c:spPr>
          <c:xVal>
            <c:numRef>
              <c:f>'NH4'!$F$38:$F$43</c:f>
              <c:numCache>
                <c:formatCode>General</c:formatCode>
                <c:ptCount val="6"/>
                <c:pt idx="0">
                  <c:v>3</c:v>
                </c:pt>
                <c:pt idx="1">
                  <c:v>3</c:v>
                </c:pt>
                <c:pt idx="2">
                  <c:v>3</c:v>
                </c:pt>
                <c:pt idx="3">
                  <c:v>3</c:v>
                </c:pt>
                <c:pt idx="4">
                  <c:v>3</c:v>
                </c:pt>
                <c:pt idx="5">
                  <c:v>3</c:v>
                </c:pt>
              </c:numCache>
            </c:numRef>
          </c:xVal>
          <c:yVal>
            <c:numRef>
              <c:f>'NH4'!$I$38:$I$43</c:f>
              <c:numCache>
                <c:formatCode>General</c:formatCode>
                <c:ptCount val="6"/>
                <c:pt idx="0">
                  <c:v>0.24159779614325066</c:v>
                </c:pt>
                <c:pt idx="1">
                  <c:v>0.21101694915254227</c:v>
                </c:pt>
                <c:pt idx="2">
                  <c:v>-5.1867816091954046E-2</c:v>
                </c:pt>
                <c:pt idx="3">
                  <c:v>-5.7118226600985235E-2</c:v>
                </c:pt>
                <c:pt idx="4">
                  <c:v>-3.9391447368421061E-2</c:v>
                </c:pt>
                <c:pt idx="5">
                  <c:v>0.47330827067669173</c:v>
                </c:pt>
              </c:numCache>
            </c:numRef>
          </c:yVal>
          <c:smooth val="0"/>
          <c:extLst>
            <c:ext xmlns:c16="http://schemas.microsoft.com/office/drawing/2014/chart" uri="{C3380CC4-5D6E-409C-BE32-E72D297353CC}">
              <c16:uniqueId val="{00000002-B09E-41C8-BF85-03DDB16C9AFC}"/>
            </c:ext>
          </c:extLst>
        </c:ser>
        <c:ser>
          <c:idx val="3"/>
          <c:order val="3"/>
          <c:tx>
            <c:strRef>
              <c:f>'NH4'!$G$44</c:f>
              <c:strCache>
                <c:ptCount val="1"/>
                <c:pt idx="0">
                  <c:v>N</c:v>
                </c:pt>
              </c:strCache>
            </c:strRef>
          </c:tx>
          <c:spPr>
            <a:ln w="28575">
              <a:noFill/>
            </a:ln>
          </c:spPr>
          <c:xVal>
            <c:numRef>
              <c:f>'NH4'!$F$44:$F$48</c:f>
              <c:numCache>
                <c:formatCode>General</c:formatCode>
                <c:ptCount val="5"/>
                <c:pt idx="0">
                  <c:v>2</c:v>
                </c:pt>
                <c:pt idx="1">
                  <c:v>2</c:v>
                </c:pt>
                <c:pt idx="2">
                  <c:v>2</c:v>
                </c:pt>
                <c:pt idx="3">
                  <c:v>2</c:v>
                </c:pt>
                <c:pt idx="4">
                  <c:v>2</c:v>
                </c:pt>
              </c:numCache>
            </c:numRef>
          </c:xVal>
          <c:yVal>
            <c:numRef>
              <c:f>'NH4'!$I$44:$I$48</c:f>
              <c:numCache>
                <c:formatCode>General</c:formatCode>
                <c:ptCount val="5"/>
                <c:pt idx="0">
                  <c:v>0.14831932773109249</c:v>
                </c:pt>
                <c:pt idx="1">
                  <c:v>1.6718266253869983E-2</c:v>
                </c:pt>
                <c:pt idx="2">
                  <c:v>0.14628099173553721</c:v>
                </c:pt>
                <c:pt idx="3">
                  <c:v>1.6991803278688526</c:v>
                </c:pt>
                <c:pt idx="4">
                  <c:v>0.1933884297520663</c:v>
                </c:pt>
              </c:numCache>
            </c:numRef>
          </c:yVal>
          <c:smooth val="0"/>
          <c:extLst>
            <c:ext xmlns:c16="http://schemas.microsoft.com/office/drawing/2014/chart" uri="{C3380CC4-5D6E-409C-BE32-E72D297353CC}">
              <c16:uniqueId val="{00000003-B09E-41C8-BF85-03DDB16C9AFC}"/>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NH4/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'NH4'!$G$49</c:f>
              <c:strCache>
                <c:ptCount val="1"/>
                <c:pt idx="0">
                  <c:v>NP</c:v>
                </c:pt>
              </c:strCache>
            </c:strRef>
          </c:tx>
          <c:spPr>
            <a:ln w="28575">
              <a:noFill/>
            </a:ln>
          </c:spPr>
          <c:xVal>
            <c:numRef>
              <c:f>'NH4'!$F$49:$F$54</c:f>
              <c:numCache>
                <c:formatCode>General</c:formatCode>
                <c:ptCount val="6"/>
                <c:pt idx="0">
                  <c:v>4</c:v>
                </c:pt>
                <c:pt idx="1">
                  <c:v>4</c:v>
                </c:pt>
                <c:pt idx="2">
                  <c:v>4</c:v>
                </c:pt>
                <c:pt idx="3">
                  <c:v>4</c:v>
                </c:pt>
                <c:pt idx="4">
                  <c:v>4</c:v>
                </c:pt>
                <c:pt idx="5">
                  <c:v>4</c:v>
                </c:pt>
              </c:numCache>
            </c:numRef>
          </c:xVal>
          <c:yVal>
            <c:numRef>
              <c:f>'NH4'!$I$49:$I$54</c:f>
              <c:numCache>
                <c:formatCode>General</c:formatCode>
                <c:ptCount val="6"/>
                <c:pt idx="0">
                  <c:v>0.16200000000000003</c:v>
                </c:pt>
                <c:pt idx="1">
                  <c:v>0.12648305084745767</c:v>
                </c:pt>
                <c:pt idx="2">
                  <c:v>0.1109564164648911</c:v>
                </c:pt>
                <c:pt idx="3">
                  <c:v>0.50347826086956537</c:v>
                </c:pt>
                <c:pt idx="4">
                  <c:v>2.7239709443099343E-2</c:v>
                </c:pt>
                <c:pt idx="5">
                  <c:v>0.16256410256410267</c:v>
                </c:pt>
              </c:numCache>
            </c:numRef>
          </c:yVal>
          <c:smooth val="0"/>
          <c:extLst>
            <c:ext xmlns:c16="http://schemas.microsoft.com/office/drawing/2014/chart" uri="{C3380CC4-5D6E-409C-BE32-E72D297353CC}">
              <c16:uniqueId val="{00000000-1C3E-4F18-9E84-206F7A33F26B}"/>
            </c:ext>
          </c:extLst>
        </c:ser>
        <c:ser>
          <c:idx val="1"/>
          <c:order val="1"/>
          <c:tx>
            <c:strRef>
              <c:f>'NH4'!$G$55</c:f>
              <c:strCache>
                <c:ptCount val="1"/>
                <c:pt idx="0">
                  <c:v>Con</c:v>
                </c:pt>
              </c:strCache>
            </c:strRef>
          </c:tx>
          <c:spPr>
            <a:ln w="28575">
              <a:noFill/>
            </a:ln>
          </c:spPr>
          <c:xVal>
            <c:numRef>
              <c:f>'NH4'!$F$55:$F$60</c:f>
              <c:numCache>
                <c:formatCode>General</c:formatCode>
                <c:ptCount val="6"/>
                <c:pt idx="0">
                  <c:v>1</c:v>
                </c:pt>
                <c:pt idx="1">
                  <c:v>1</c:v>
                </c:pt>
                <c:pt idx="2">
                  <c:v>1</c:v>
                </c:pt>
                <c:pt idx="3">
                  <c:v>1</c:v>
                </c:pt>
                <c:pt idx="4">
                  <c:v>1</c:v>
                </c:pt>
                <c:pt idx="5">
                  <c:v>1</c:v>
                </c:pt>
              </c:numCache>
            </c:numRef>
          </c:xVal>
          <c:yVal>
            <c:numRef>
              <c:f>'NH4'!$I$55:$I$60</c:f>
              <c:numCache>
                <c:formatCode>General</c:formatCode>
                <c:ptCount val="6"/>
                <c:pt idx="0">
                  <c:v>1.3432653061224489</c:v>
                </c:pt>
                <c:pt idx="1">
                  <c:v>0.43194444444444435</c:v>
                </c:pt>
                <c:pt idx="2">
                  <c:v>-0.19062500000000004</c:v>
                </c:pt>
                <c:pt idx="3">
                  <c:v>-0.14694117647058821</c:v>
                </c:pt>
                <c:pt idx="4">
                  <c:v>0.77085714285714291</c:v>
                </c:pt>
                <c:pt idx="5">
                  <c:v>0.15773195876288706</c:v>
                </c:pt>
              </c:numCache>
            </c:numRef>
          </c:yVal>
          <c:smooth val="0"/>
          <c:extLst>
            <c:ext xmlns:c16="http://schemas.microsoft.com/office/drawing/2014/chart" uri="{C3380CC4-5D6E-409C-BE32-E72D297353CC}">
              <c16:uniqueId val="{00000001-1C3E-4F18-9E84-206F7A33F26B}"/>
            </c:ext>
          </c:extLst>
        </c:ser>
        <c:ser>
          <c:idx val="2"/>
          <c:order val="2"/>
          <c:tx>
            <c:strRef>
              <c:f>'NH4'!$G$61</c:f>
              <c:strCache>
                <c:ptCount val="1"/>
                <c:pt idx="0">
                  <c:v>P</c:v>
                </c:pt>
              </c:strCache>
            </c:strRef>
          </c:tx>
          <c:spPr>
            <a:ln w="28575">
              <a:noFill/>
            </a:ln>
          </c:spPr>
          <c:xVal>
            <c:numRef>
              <c:f>'NH4'!$F$61:$F$66</c:f>
              <c:numCache>
                <c:formatCode>General</c:formatCode>
                <c:ptCount val="6"/>
                <c:pt idx="0">
                  <c:v>3</c:v>
                </c:pt>
                <c:pt idx="1">
                  <c:v>3</c:v>
                </c:pt>
                <c:pt idx="2">
                  <c:v>3</c:v>
                </c:pt>
                <c:pt idx="3">
                  <c:v>3</c:v>
                </c:pt>
                <c:pt idx="4">
                  <c:v>3</c:v>
                </c:pt>
                <c:pt idx="5">
                  <c:v>3</c:v>
                </c:pt>
              </c:numCache>
            </c:numRef>
          </c:xVal>
          <c:yVal>
            <c:numRef>
              <c:f>'NH4'!$I$61:$I$66</c:f>
              <c:numCache>
                <c:formatCode>General</c:formatCode>
                <c:ptCount val="6"/>
                <c:pt idx="0">
                  <c:v>0.61399176954732515</c:v>
                </c:pt>
                <c:pt idx="1">
                  <c:v>3.3299999999999996</c:v>
                </c:pt>
                <c:pt idx="2">
                  <c:v>0.50350877192982446</c:v>
                </c:pt>
                <c:pt idx="3">
                  <c:v>-3.9452054794520588E-2</c:v>
                </c:pt>
                <c:pt idx="4">
                  <c:v>-4.0446428571428633E-2</c:v>
                </c:pt>
                <c:pt idx="5">
                  <c:v>0.91343283582089563</c:v>
                </c:pt>
              </c:numCache>
            </c:numRef>
          </c:yVal>
          <c:smooth val="0"/>
          <c:extLst>
            <c:ext xmlns:c16="http://schemas.microsoft.com/office/drawing/2014/chart" uri="{C3380CC4-5D6E-409C-BE32-E72D297353CC}">
              <c16:uniqueId val="{00000002-1C3E-4F18-9E84-206F7A33F26B}"/>
            </c:ext>
          </c:extLst>
        </c:ser>
        <c:ser>
          <c:idx val="3"/>
          <c:order val="3"/>
          <c:tx>
            <c:strRef>
              <c:f>'NH4'!$G$67</c:f>
              <c:strCache>
                <c:ptCount val="1"/>
                <c:pt idx="0">
                  <c:v>N</c:v>
                </c:pt>
              </c:strCache>
            </c:strRef>
          </c:tx>
          <c:spPr>
            <a:ln w="28575">
              <a:noFill/>
            </a:ln>
          </c:spPr>
          <c:xVal>
            <c:numRef>
              <c:f>'NH4'!$F$67:$F$72</c:f>
              <c:numCache>
                <c:formatCode>General</c:formatCode>
                <c:ptCount val="6"/>
                <c:pt idx="0">
                  <c:v>2</c:v>
                </c:pt>
                <c:pt idx="1">
                  <c:v>2</c:v>
                </c:pt>
                <c:pt idx="2">
                  <c:v>2</c:v>
                </c:pt>
                <c:pt idx="3">
                  <c:v>2</c:v>
                </c:pt>
                <c:pt idx="4">
                  <c:v>2</c:v>
                </c:pt>
              </c:numCache>
            </c:numRef>
          </c:xVal>
          <c:yVal>
            <c:numRef>
              <c:f>'NH4'!$I$67:$I$72</c:f>
              <c:numCache>
                <c:formatCode>General</c:formatCode>
                <c:ptCount val="6"/>
                <c:pt idx="0">
                  <c:v>0.50175438596491206</c:v>
                </c:pt>
                <c:pt idx="1">
                  <c:v>0.28157894736842098</c:v>
                </c:pt>
                <c:pt idx="2">
                  <c:v>-7.7285318559556768E-2</c:v>
                </c:pt>
                <c:pt idx="3">
                  <c:v>0.21274038461538455</c:v>
                </c:pt>
                <c:pt idx="4">
                  <c:v>1.4117647058823528</c:v>
                </c:pt>
              </c:numCache>
            </c:numRef>
          </c:yVal>
          <c:smooth val="0"/>
          <c:extLst>
            <c:ext xmlns:c16="http://schemas.microsoft.com/office/drawing/2014/chart" uri="{C3380CC4-5D6E-409C-BE32-E72D297353CC}">
              <c16:uniqueId val="{00000003-1C3E-4F18-9E84-206F7A33F26B}"/>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NH4/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'NO3'!$G$2</c:f>
              <c:strCache>
                <c:ptCount val="1"/>
                <c:pt idx="0">
                  <c:v>NP</c:v>
                </c:pt>
              </c:strCache>
            </c:strRef>
          </c:tx>
          <c:spPr>
            <a:ln w="28575">
              <a:noFill/>
            </a:ln>
          </c:spPr>
          <c:xVal>
            <c:numRef>
              <c:f>'NO3'!$F$2:$F$7</c:f>
              <c:numCache>
                <c:formatCode>General</c:formatCode>
                <c:ptCount val="6"/>
                <c:pt idx="0">
                  <c:v>4</c:v>
                </c:pt>
                <c:pt idx="1">
                  <c:v>4</c:v>
                </c:pt>
                <c:pt idx="2">
                  <c:v>4</c:v>
                </c:pt>
                <c:pt idx="3">
                  <c:v>4</c:v>
                </c:pt>
                <c:pt idx="4">
                  <c:v>4</c:v>
                </c:pt>
                <c:pt idx="5">
                  <c:v>4</c:v>
                </c:pt>
              </c:numCache>
            </c:numRef>
          </c:xVal>
          <c:yVal>
            <c:numRef>
              <c:f>'NO3'!$I$2:$I$7</c:f>
              <c:numCache>
                <c:formatCode>General</c:formatCode>
                <c:ptCount val="6"/>
                <c:pt idx="0">
                  <c:v>-2.8064516129032279E-3</c:v>
                </c:pt>
                <c:pt idx="1">
                  <c:v>3.6914062499999997E-2</c:v>
                </c:pt>
                <c:pt idx="2">
                  <c:v>0.10373376623376625</c:v>
                </c:pt>
                <c:pt idx="3">
                  <c:v>0.34476923076923077</c:v>
                </c:pt>
                <c:pt idx="4">
                  <c:v>-1.8592436974789898E-2</c:v>
                </c:pt>
                <c:pt idx="5">
                  <c:v>9.6641221374045808E-2</c:v>
                </c:pt>
              </c:numCache>
            </c:numRef>
          </c:yVal>
          <c:smooth val="0"/>
          <c:extLst>
            <c:ext xmlns:c16="http://schemas.microsoft.com/office/drawing/2014/chart" uri="{C3380CC4-5D6E-409C-BE32-E72D297353CC}">
              <c16:uniqueId val="{00000000-97A9-4849-84E1-26C0B3244218}"/>
            </c:ext>
          </c:extLst>
        </c:ser>
        <c:ser>
          <c:idx val="1"/>
          <c:order val="1"/>
          <c:tx>
            <c:strRef>
              <c:f>'NO3'!$G$8</c:f>
              <c:strCache>
                <c:ptCount val="1"/>
                <c:pt idx="0">
                  <c:v>Con</c:v>
                </c:pt>
              </c:strCache>
            </c:strRef>
          </c:tx>
          <c:spPr>
            <a:ln w="28575">
              <a:noFill/>
            </a:ln>
          </c:spPr>
          <c:xVal>
            <c:numRef>
              <c:f>'NO3'!$F$8:$F$13</c:f>
              <c:numCache>
                <c:formatCode>General</c:formatCode>
                <c:ptCount val="6"/>
                <c:pt idx="0">
                  <c:v>1</c:v>
                </c:pt>
                <c:pt idx="1">
                  <c:v>1</c:v>
                </c:pt>
                <c:pt idx="2">
                  <c:v>1</c:v>
                </c:pt>
                <c:pt idx="3">
                  <c:v>1</c:v>
                </c:pt>
                <c:pt idx="4">
                  <c:v>1</c:v>
                </c:pt>
                <c:pt idx="5">
                  <c:v>1</c:v>
                </c:pt>
              </c:numCache>
            </c:numRef>
          </c:xVal>
          <c:yVal>
            <c:numRef>
              <c:f>'NO3'!$I$8:$I$13</c:f>
              <c:numCache>
                <c:formatCode>General</c:formatCode>
                <c:ptCount val="6"/>
                <c:pt idx="0">
                  <c:v>-8.2285714285714358E-3</c:v>
                </c:pt>
                <c:pt idx="1">
                  <c:v>-2.0491803278688544E-2</c:v>
                </c:pt>
                <c:pt idx="2">
                  <c:v>-4.3650793650793687E-3</c:v>
                </c:pt>
                <c:pt idx="3">
                  <c:v>-7.3125000000000065E-3</c:v>
                </c:pt>
                <c:pt idx="4">
                  <c:v>-6.7741935483871018E-3</c:v>
                </c:pt>
                <c:pt idx="5">
                  <c:v>-0.34687500000000004</c:v>
                </c:pt>
              </c:numCache>
            </c:numRef>
          </c:yVal>
          <c:smooth val="0"/>
          <c:extLst>
            <c:ext xmlns:c16="http://schemas.microsoft.com/office/drawing/2014/chart" uri="{C3380CC4-5D6E-409C-BE32-E72D297353CC}">
              <c16:uniqueId val="{00000001-97A9-4849-84E1-26C0B3244218}"/>
            </c:ext>
          </c:extLst>
        </c:ser>
        <c:ser>
          <c:idx val="2"/>
          <c:order val="2"/>
          <c:tx>
            <c:strRef>
              <c:f>'NO3'!$G$14</c:f>
              <c:strCache>
                <c:ptCount val="1"/>
                <c:pt idx="0">
                  <c:v>P</c:v>
                </c:pt>
              </c:strCache>
            </c:strRef>
          </c:tx>
          <c:spPr>
            <a:ln w="28575">
              <a:noFill/>
            </a:ln>
          </c:spPr>
          <c:xVal>
            <c:numRef>
              <c:f>'NO3'!$F$14:$F$19</c:f>
              <c:numCache>
                <c:formatCode>General</c:formatCode>
                <c:ptCount val="6"/>
                <c:pt idx="0">
                  <c:v>3</c:v>
                </c:pt>
                <c:pt idx="1">
                  <c:v>3</c:v>
                </c:pt>
                <c:pt idx="2">
                  <c:v>3</c:v>
                </c:pt>
                <c:pt idx="3">
                  <c:v>3</c:v>
                </c:pt>
                <c:pt idx="4">
                  <c:v>3</c:v>
                </c:pt>
                <c:pt idx="5">
                  <c:v>3</c:v>
                </c:pt>
              </c:numCache>
            </c:numRef>
          </c:xVal>
          <c:yVal>
            <c:numRef>
              <c:f>'NO3'!$I$14:$I$19</c:f>
              <c:numCache>
                <c:formatCode>General</c:formatCode>
                <c:ptCount val="6"/>
                <c:pt idx="0">
                  <c:v>-4.6280991735537201E-2</c:v>
                </c:pt>
                <c:pt idx="1">
                  <c:v>-0.48292682926829261</c:v>
                </c:pt>
                <c:pt idx="2">
                  <c:v>-1.4905149051490516E-2</c:v>
                </c:pt>
                <c:pt idx="3">
                  <c:v>4.1965714285714287E-2</c:v>
                </c:pt>
                <c:pt idx="4">
                  <c:v>-7.5604838709677482E-4</c:v>
                </c:pt>
                <c:pt idx="5">
                  <c:v>0.1355481727574751</c:v>
                </c:pt>
              </c:numCache>
            </c:numRef>
          </c:yVal>
          <c:smooth val="0"/>
          <c:extLst>
            <c:ext xmlns:c16="http://schemas.microsoft.com/office/drawing/2014/chart" uri="{C3380CC4-5D6E-409C-BE32-E72D297353CC}">
              <c16:uniqueId val="{00000002-97A9-4849-84E1-26C0B3244218}"/>
            </c:ext>
          </c:extLst>
        </c:ser>
        <c:ser>
          <c:idx val="3"/>
          <c:order val="3"/>
          <c:tx>
            <c:strRef>
              <c:f>'NO3'!$G$20</c:f>
              <c:strCache>
                <c:ptCount val="1"/>
                <c:pt idx="0">
                  <c:v>N</c:v>
                </c:pt>
              </c:strCache>
            </c:strRef>
          </c:tx>
          <c:spPr>
            <a:ln w="28575">
              <a:noFill/>
            </a:ln>
          </c:spPr>
          <c:xVal>
            <c:numRef>
              <c:f>'NO3'!$F$20:$F$25</c:f>
              <c:numCache>
                <c:formatCode>General</c:formatCode>
                <c:ptCount val="6"/>
                <c:pt idx="0">
                  <c:v>2</c:v>
                </c:pt>
                <c:pt idx="1">
                  <c:v>2</c:v>
                </c:pt>
                <c:pt idx="2">
                  <c:v>2</c:v>
                </c:pt>
                <c:pt idx="3">
                  <c:v>2</c:v>
                </c:pt>
                <c:pt idx="4">
                  <c:v>2</c:v>
                </c:pt>
                <c:pt idx="5">
                  <c:v>2</c:v>
                </c:pt>
              </c:numCache>
            </c:numRef>
          </c:xVal>
          <c:yVal>
            <c:numRef>
              <c:f>'NO3'!$I$20:$I$25</c:f>
              <c:numCache>
                <c:formatCode>General</c:formatCode>
                <c:ptCount val="6"/>
                <c:pt idx="0">
                  <c:v>5.6910569105691105E-3</c:v>
                </c:pt>
                <c:pt idx="1">
                  <c:v>-3.831967213114755E-2</c:v>
                </c:pt>
                <c:pt idx="2">
                  <c:v>-1.4042277825711826E-2</c:v>
                </c:pt>
                <c:pt idx="3">
                  <c:v>-9.9897540983606651E-3</c:v>
                </c:pt>
                <c:pt idx="4">
                  <c:v>-0.15796460176991148</c:v>
                </c:pt>
                <c:pt idx="5">
                  <c:v>-0.11463414634146343</c:v>
                </c:pt>
              </c:numCache>
            </c:numRef>
          </c:yVal>
          <c:smooth val="0"/>
          <c:extLst>
            <c:ext xmlns:c16="http://schemas.microsoft.com/office/drawing/2014/chart" uri="{C3380CC4-5D6E-409C-BE32-E72D297353CC}">
              <c16:uniqueId val="{00000003-97A9-4849-84E1-26C0B3244218}"/>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NO3/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'NO3'!$G$26</c:f>
              <c:strCache>
                <c:ptCount val="1"/>
                <c:pt idx="0">
                  <c:v>NP</c:v>
                </c:pt>
              </c:strCache>
            </c:strRef>
          </c:tx>
          <c:spPr>
            <a:ln w="28575">
              <a:noFill/>
            </a:ln>
          </c:spPr>
          <c:xVal>
            <c:numRef>
              <c:f>'NO3'!$F$26:$F$31</c:f>
              <c:numCache>
                <c:formatCode>General</c:formatCode>
                <c:ptCount val="6"/>
                <c:pt idx="0">
                  <c:v>4</c:v>
                </c:pt>
                <c:pt idx="1">
                  <c:v>4</c:v>
                </c:pt>
                <c:pt idx="2">
                  <c:v>4</c:v>
                </c:pt>
                <c:pt idx="3">
                  <c:v>4</c:v>
                </c:pt>
                <c:pt idx="4">
                  <c:v>4</c:v>
                </c:pt>
                <c:pt idx="5">
                  <c:v>4</c:v>
                </c:pt>
              </c:numCache>
            </c:numRef>
          </c:xVal>
          <c:yVal>
            <c:numRef>
              <c:f>'NO3'!$I$26:$I$31</c:f>
              <c:numCache>
                <c:formatCode>General</c:formatCode>
                <c:ptCount val="6"/>
                <c:pt idx="0">
                  <c:v>5.6459016393442613E-2</c:v>
                </c:pt>
                <c:pt idx="1">
                  <c:v>5.4722550177095666E-2</c:v>
                </c:pt>
                <c:pt idx="2">
                  <c:v>5.9482758620689503E-2</c:v>
                </c:pt>
                <c:pt idx="3">
                  <c:v>-2.1538461538461444E-2</c:v>
                </c:pt>
                <c:pt idx="4">
                  <c:v>5.5900621118012556E-2</c:v>
                </c:pt>
                <c:pt idx="5">
                  <c:v>3.1525423728813257E-2</c:v>
                </c:pt>
              </c:numCache>
            </c:numRef>
          </c:yVal>
          <c:smooth val="0"/>
          <c:extLst>
            <c:ext xmlns:c16="http://schemas.microsoft.com/office/drawing/2014/chart" uri="{C3380CC4-5D6E-409C-BE32-E72D297353CC}">
              <c16:uniqueId val="{00000000-913F-4C06-91A0-1899E80F6C79}"/>
            </c:ext>
          </c:extLst>
        </c:ser>
        <c:ser>
          <c:idx val="1"/>
          <c:order val="1"/>
          <c:tx>
            <c:strRef>
              <c:f>'NO3'!$G$32</c:f>
              <c:strCache>
                <c:ptCount val="1"/>
                <c:pt idx="0">
                  <c:v>Con</c:v>
                </c:pt>
              </c:strCache>
            </c:strRef>
          </c:tx>
          <c:spPr>
            <a:ln w="28575">
              <a:noFill/>
            </a:ln>
          </c:spPr>
          <c:xVal>
            <c:numRef>
              <c:f>'NO3'!$F$32:$F$37</c:f>
              <c:numCache>
                <c:formatCode>General</c:formatCode>
                <c:ptCount val="6"/>
                <c:pt idx="0">
                  <c:v>1</c:v>
                </c:pt>
                <c:pt idx="1">
                  <c:v>1</c:v>
                </c:pt>
                <c:pt idx="2">
                  <c:v>1</c:v>
                </c:pt>
                <c:pt idx="3">
                  <c:v>1</c:v>
                </c:pt>
                <c:pt idx="4">
                  <c:v>1</c:v>
                </c:pt>
                <c:pt idx="5">
                  <c:v>1</c:v>
                </c:pt>
              </c:numCache>
            </c:numRef>
          </c:xVal>
          <c:yVal>
            <c:numRef>
              <c:f>'NO3'!$I$32:$I$37</c:f>
              <c:numCache>
                <c:formatCode>General</c:formatCode>
                <c:ptCount val="6"/>
                <c:pt idx="0">
                  <c:v>9.8110979929161485E-2</c:v>
                </c:pt>
                <c:pt idx="1">
                  <c:v>-2.1900826446281333E-2</c:v>
                </c:pt>
                <c:pt idx="2">
                  <c:v>0.15929752066115702</c:v>
                </c:pt>
                <c:pt idx="3">
                  <c:v>4.9333333333333326E-2</c:v>
                </c:pt>
                <c:pt idx="4">
                  <c:v>-1.9663865546218334E-2</c:v>
                </c:pt>
                <c:pt idx="5">
                  <c:v>-6.8067226890758878E-2</c:v>
                </c:pt>
              </c:numCache>
            </c:numRef>
          </c:yVal>
          <c:smooth val="0"/>
          <c:extLst>
            <c:ext xmlns:c16="http://schemas.microsoft.com/office/drawing/2014/chart" uri="{C3380CC4-5D6E-409C-BE32-E72D297353CC}">
              <c16:uniqueId val="{00000001-913F-4C06-91A0-1899E80F6C79}"/>
            </c:ext>
          </c:extLst>
        </c:ser>
        <c:ser>
          <c:idx val="2"/>
          <c:order val="2"/>
          <c:tx>
            <c:strRef>
              <c:f>'NO3'!$G$38</c:f>
              <c:strCache>
                <c:ptCount val="1"/>
                <c:pt idx="0">
                  <c:v>P</c:v>
                </c:pt>
              </c:strCache>
            </c:strRef>
          </c:tx>
          <c:spPr>
            <a:ln w="28575">
              <a:noFill/>
            </a:ln>
          </c:spPr>
          <c:xVal>
            <c:numRef>
              <c:f>'NO3'!$F$38:$F$43</c:f>
              <c:numCache>
                <c:formatCode>General</c:formatCode>
                <c:ptCount val="6"/>
                <c:pt idx="0">
                  <c:v>3</c:v>
                </c:pt>
                <c:pt idx="1">
                  <c:v>3</c:v>
                </c:pt>
                <c:pt idx="2">
                  <c:v>3</c:v>
                </c:pt>
                <c:pt idx="3">
                  <c:v>3</c:v>
                </c:pt>
                <c:pt idx="4">
                  <c:v>3</c:v>
                </c:pt>
                <c:pt idx="5">
                  <c:v>3</c:v>
                </c:pt>
              </c:numCache>
            </c:numRef>
          </c:xVal>
          <c:yVal>
            <c:numRef>
              <c:f>'NO3'!$I$38:$I$43</c:f>
              <c:numCache>
                <c:formatCode>General</c:formatCode>
                <c:ptCount val="6"/>
                <c:pt idx="0">
                  <c:v>3.5261707988980741E-2</c:v>
                </c:pt>
                <c:pt idx="1">
                  <c:v>0.15254237288135719</c:v>
                </c:pt>
                <c:pt idx="2">
                  <c:v>7.7298850574712696E-2</c:v>
                </c:pt>
                <c:pt idx="3">
                  <c:v>0.14482758620689654</c:v>
                </c:pt>
                <c:pt idx="4">
                  <c:v>0.12023026315789472</c:v>
                </c:pt>
                <c:pt idx="5">
                  <c:v>4.0601503759398701E-2</c:v>
                </c:pt>
              </c:numCache>
            </c:numRef>
          </c:yVal>
          <c:smooth val="0"/>
          <c:extLst>
            <c:ext xmlns:c16="http://schemas.microsoft.com/office/drawing/2014/chart" uri="{C3380CC4-5D6E-409C-BE32-E72D297353CC}">
              <c16:uniqueId val="{00000002-913F-4C06-91A0-1899E80F6C79}"/>
            </c:ext>
          </c:extLst>
        </c:ser>
        <c:ser>
          <c:idx val="3"/>
          <c:order val="3"/>
          <c:tx>
            <c:strRef>
              <c:f>'NO3'!$G$44</c:f>
              <c:strCache>
                <c:ptCount val="1"/>
                <c:pt idx="0">
                  <c:v>N</c:v>
                </c:pt>
              </c:strCache>
            </c:strRef>
          </c:tx>
          <c:spPr>
            <a:ln w="28575">
              <a:noFill/>
            </a:ln>
          </c:spPr>
          <c:xVal>
            <c:numRef>
              <c:f>'NO3'!$F$44:$F$48</c:f>
              <c:numCache>
                <c:formatCode>General</c:formatCode>
                <c:ptCount val="5"/>
                <c:pt idx="0">
                  <c:v>2</c:v>
                </c:pt>
                <c:pt idx="1">
                  <c:v>2</c:v>
                </c:pt>
                <c:pt idx="2">
                  <c:v>2</c:v>
                </c:pt>
                <c:pt idx="3">
                  <c:v>2</c:v>
                </c:pt>
                <c:pt idx="4">
                  <c:v>2</c:v>
                </c:pt>
              </c:numCache>
            </c:numRef>
          </c:xVal>
          <c:yVal>
            <c:numRef>
              <c:f>'NO3'!$I$44:$I$48</c:f>
              <c:numCache>
                <c:formatCode>General</c:formatCode>
                <c:ptCount val="5"/>
                <c:pt idx="0">
                  <c:v>4.6638655462185138E-2</c:v>
                </c:pt>
                <c:pt idx="1">
                  <c:v>3.4099955771782473E-2</c:v>
                </c:pt>
                <c:pt idx="2">
                  <c:v>7.9338842975206686E-2</c:v>
                </c:pt>
                <c:pt idx="3">
                  <c:v>0.39098360655737874</c:v>
                </c:pt>
                <c:pt idx="4">
                  <c:v>0.15041322314049618</c:v>
                </c:pt>
              </c:numCache>
            </c:numRef>
          </c:yVal>
          <c:smooth val="0"/>
          <c:extLst>
            <c:ext xmlns:c16="http://schemas.microsoft.com/office/drawing/2014/chart" uri="{C3380CC4-5D6E-409C-BE32-E72D297353CC}">
              <c16:uniqueId val="{00000003-913F-4C06-91A0-1899E80F6C79}"/>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NO3/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'NO3'!$G$49</c:f>
              <c:strCache>
                <c:ptCount val="1"/>
                <c:pt idx="0">
                  <c:v>NP</c:v>
                </c:pt>
              </c:strCache>
            </c:strRef>
          </c:tx>
          <c:spPr>
            <a:ln w="28575">
              <a:noFill/>
            </a:ln>
          </c:spPr>
          <c:xVal>
            <c:numRef>
              <c:f>'NO3'!$F$49:$F$54</c:f>
              <c:numCache>
                <c:formatCode>General</c:formatCode>
                <c:ptCount val="6"/>
                <c:pt idx="0">
                  <c:v>4</c:v>
                </c:pt>
                <c:pt idx="1">
                  <c:v>4</c:v>
                </c:pt>
                <c:pt idx="2">
                  <c:v>4</c:v>
                </c:pt>
                <c:pt idx="3">
                  <c:v>4</c:v>
                </c:pt>
                <c:pt idx="4">
                  <c:v>4</c:v>
                </c:pt>
                <c:pt idx="5">
                  <c:v>4</c:v>
                </c:pt>
              </c:numCache>
            </c:numRef>
          </c:xVal>
          <c:yVal>
            <c:numRef>
              <c:f>'NO3'!$I$49:$I$54</c:f>
              <c:numCache>
                <c:formatCode>General</c:formatCode>
                <c:ptCount val="6"/>
                <c:pt idx="0">
                  <c:v>7.1311475409835859E-2</c:v>
                </c:pt>
                <c:pt idx="1">
                  <c:v>5.3299031476997237E-2</c:v>
                </c:pt>
                <c:pt idx="2">
                  <c:v>2.9963680387409049E-2</c:v>
                </c:pt>
                <c:pt idx="3">
                  <c:v>0.20086956521739024</c:v>
                </c:pt>
                <c:pt idx="4">
                  <c:v>0.14200968523002358</c:v>
                </c:pt>
                <c:pt idx="5">
                  <c:v>0.16974358974358769</c:v>
                </c:pt>
              </c:numCache>
            </c:numRef>
          </c:yVal>
          <c:smooth val="0"/>
          <c:extLst>
            <c:ext xmlns:c16="http://schemas.microsoft.com/office/drawing/2014/chart" uri="{C3380CC4-5D6E-409C-BE32-E72D297353CC}">
              <c16:uniqueId val="{00000000-D2E9-4374-AB2D-F7F8FAC964CA}"/>
            </c:ext>
          </c:extLst>
        </c:ser>
        <c:ser>
          <c:idx val="1"/>
          <c:order val="1"/>
          <c:tx>
            <c:strRef>
              <c:f>'NO3'!$G$55</c:f>
              <c:strCache>
                <c:ptCount val="1"/>
                <c:pt idx="0">
                  <c:v>Con</c:v>
                </c:pt>
              </c:strCache>
            </c:strRef>
          </c:tx>
          <c:spPr>
            <a:ln w="28575">
              <a:noFill/>
            </a:ln>
          </c:spPr>
          <c:xVal>
            <c:numRef>
              <c:f>'NO3'!$F$55:$F$60</c:f>
              <c:numCache>
                <c:formatCode>General</c:formatCode>
                <c:ptCount val="6"/>
                <c:pt idx="0">
                  <c:v>1</c:v>
                </c:pt>
                <c:pt idx="1">
                  <c:v>1</c:v>
                </c:pt>
                <c:pt idx="2">
                  <c:v>1</c:v>
                </c:pt>
                <c:pt idx="3">
                  <c:v>1</c:v>
                </c:pt>
                <c:pt idx="4">
                  <c:v>1</c:v>
                </c:pt>
                <c:pt idx="5">
                  <c:v>1</c:v>
                </c:pt>
              </c:numCache>
            </c:numRef>
          </c:xVal>
          <c:yVal>
            <c:numRef>
              <c:f>'NO3'!$I$55:$I$60</c:f>
              <c:numCache>
                <c:formatCode>General</c:formatCode>
                <c:ptCount val="6"/>
                <c:pt idx="0">
                  <c:v>0.2832653061224486</c:v>
                </c:pt>
                <c:pt idx="1">
                  <c:v>0.14166666666666708</c:v>
                </c:pt>
                <c:pt idx="2">
                  <c:v>0.61682692307692333</c:v>
                </c:pt>
                <c:pt idx="3">
                  <c:v>3.3647058823529578E-2</c:v>
                </c:pt>
                <c:pt idx="4">
                  <c:v>0.12685714285714358</c:v>
                </c:pt>
                <c:pt idx="5">
                  <c:v>0.64329896907217088</c:v>
                </c:pt>
              </c:numCache>
            </c:numRef>
          </c:yVal>
          <c:smooth val="0"/>
          <c:extLst>
            <c:ext xmlns:c16="http://schemas.microsoft.com/office/drawing/2014/chart" uri="{C3380CC4-5D6E-409C-BE32-E72D297353CC}">
              <c16:uniqueId val="{00000001-D2E9-4374-AB2D-F7F8FAC964CA}"/>
            </c:ext>
          </c:extLst>
        </c:ser>
        <c:ser>
          <c:idx val="2"/>
          <c:order val="2"/>
          <c:tx>
            <c:strRef>
              <c:f>'NO3'!$G$61</c:f>
              <c:strCache>
                <c:ptCount val="1"/>
                <c:pt idx="0">
                  <c:v>P</c:v>
                </c:pt>
              </c:strCache>
            </c:strRef>
          </c:tx>
          <c:spPr>
            <a:ln w="28575">
              <a:noFill/>
            </a:ln>
          </c:spPr>
          <c:xVal>
            <c:numRef>
              <c:f>'NO3'!$F$61:$F$66</c:f>
              <c:numCache>
                <c:formatCode>General</c:formatCode>
                <c:ptCount val="6"/>
                <c:pt idx="0">
                  <c:v>3</c:v>
                </c:pt>
                <c:pt idx="1">
                  <c:v>3</c:v>
                </c:pt>
                <c:pt idx="2">
                  <c:v>3</c:v>
                </c:pt>
                <c:pt idx="3">
                  <c:v>3</c:v>
                </c:pt>
                <c:pt idx="4">
                  <c:v>3</c:v>
                </c:pt>
                <c:pt idx="5">
                  <c:v>3</c:v>
                </c:pt>
              </c:numCache>
            </c:numRef>
          </c:xVal>
          <c:yVal>
            <c:numRef>
              <c:f>'NO3'!$I$61:$I$66</c:f>
              <c:numCache>
                <c:formatCode>General</c:formatCode>
                <c:ptCount val="6"/>
                <c:pt idx="0">
                  <c:v>0.20864197530864256</c:v>
                </c:pt>
                <c:pt idx="1">
                  <c:v>3.5662500000000019</c:v>
                </c:pt>
                <c:pt idx="2">
                  <c:v>0.19846491228070201</c:v>
                </c:pt>
                <c:pt idx="3">
                  <c:v>6.258317025440327E-2</c:v>
                </c:pt>
                <c:pt idx="4">
                  <c:v>0.10486607142857159</c:v>
                </c:pt>
                <c:pt idx="5">
                  <c:v>0.18102345415778331</c:v>
                </c:pt>
              </c:numCache>
            </c:numRef>
          </c:yVal>
          <c:smooth val="0"/>
          <c:extLst>
            <c:ext xmlns:c16="http://schemas.microsoft.com/office/drawing/2014/chart" uri="{C3380CC4-5D6E-409C-BE32-E72D297353CC}">
              <c16:uniqueId val="{00000002-D2E9-4374-AB2D-F7F8FAC964CA}"/>
            </c:ext>
          </c:extLst>
        </c:ser>
        <c:ser>
          <c:idx val="3"/>
          <c:order val="3"/>
          <c:tx>
            <c:strRef>
              <c:f>'NO3'!$G$67</c:f>
              <c:strCache>
                <c:ptCount val="1"/>
                <c:pt idx="0">
                  <c:v>N</c:v>
                </c:pt>
              </c:strCache>
            </c:strRef>
          </c:tx>
          <c:spPr>
            <a:ln w="28575">
              <a:noFill/>
            </a:ln>
          </c:spPr>
          <c:xVal>
            <c:numRef>
              <c:f>'NO3'!$F$67:$F$72</c:f>
              <c:numCache>
                <c:formatCode>General</c:formatCode>
                <c:ptCount val="6"/>
                <c:pt idx="0">
                  <c:v>2</c:v>
                </c:pt>
                <c:pt idx="1">
                  <c:v>2</c:v>
                </c:pt>
                <c:pt idx="2">
                  <c:v>2</c:v>
                </c:pt>
                <c:pt idx="3">
                  <c:v>2</c:v>
                </c:pt>
                <c:pt idx="4">
                  <c:v>2</c:v>
                </c:pt>
                <c:pt idx="5">
                  <c:v>2</c:v>
                </c:pt>
              </c:numCache>
            </c:numRef>
          </c:xVal>
          <c:yVal>
            <c:numRef>
              <c:f>'NO3'!$I$67:$I$72</c:f>
              <c:numCache>
                <c:formatCode>General</c:formatCode>
                <c:ptCount val="6"/>
                <c:pt idx="0">
                  <c:v>0.13918128654970943</c:v>
                </c:pt>
                <c:pt idx="1">
                  <c:v>-8.3333333333332343E-2</c:v>
                </c:pt>
                <c:pt idx="2">
                  <c:v>4.0166204986149964E-2</c:v>
                </c:pt>
                <c:pt idx="3">
                  <c:v>0.10961538461538534</c:v>
                </c:pt>
                <c:pt idx="4">
                  <c:v>0.37058823529412127</c:v>
                </c:pt>
                <c:pt idx="5">
                  <c:v>3.846153846158547E-3</c:v>
                </c:pt>
              </c:numCache>
            </c:numRef>
          </c:yVal>
          <c:smooth val="0"/>
          <c:extLst>
            <c:ext xmlns:c16="http://schemas.microsoft.com/office/drawing/2014/chart" uri="{C3380CC4-5D6E-409C-BE32-E72D297353CC}">
              <c16:uniqueId val="{00000003-D2E9-4374-AB2D-F7F8FAC964CA}"/>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NO3/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Ca!$G$2</c:f>
              <c:strCache>
                <c:ptCount val="1"/>
                <c:pt idx="0">
                  <c:v>NP</c:v>
                </c:pt>
              </c:strCache>
            </c:strRef>
          </c:tx>
          <c:spPr>
            <a:ln w="28575">
              <a:noFill/>
            </a:ln>
          </c:spPr>
          <c:xVal>
            <c:numRef>
              <c:f>Ca!$F$2:$F$7</c:f>
              <c:numCache>
                <c:formatCode>General</c:formatCode>
                <c:ptCount val="6"/>
                <c:pt idx="0">
                  <c:v>4</c:v>
                </c:pt>
                <c:pt idx="1">
                  <c:v>4</c:v>
                </c:pt>
                <c:pt idx="2">
                  <c:v>4</c:v>
                </c:pt>
                <c:pt idx="3">
                  <c:v>4</c:v>
                </c:pt>
                <c:pt idx="4">
                  <c:v>4</c:v>
                </c:pt>
                <c:pt idx="5">
                  <c:v>4</c:v>
                </c:pt>
              </c:numCache>
            </c:numRef>
          </c:xVal>
          <c:yVal>
            <c:numRef>
              <c:f>Ca!$I$2:$I$7</c:f>
              <c:numCache>
                <c:formatCode>General</c:formatCode>
                <c:ptCount val="6"/>
                <c:pt idx="0">
                  <c:v>-7.7695664400000003E-2</c:v>
                </c:pt>
                <c:pt idx="1">
                  <c:v>-8.6519941808035752E-2</c:v>
                </c:pt>
                <c:pt idx="2">
                  <c:v>1.9947328441558432E-2</c:v>
                </c:pt>
                <c:pt idx="3">
                  <c:v>0.20269628483076918</c:v>
                </c:pt>
                <c:pt idx="4">
                  <c:v>-8.363608298319376E-3</c:v>
                </c:pt>
                <c:pt idx="5">
                  <c:v>-0.12110038222900772</c:v>
                </c:pt>
              </c:numCache>
            </c:numRef>
          </c:yVal>
          <c:smooth val="0"/>
          <c:extLst>
            <c:ext xmlns:c16="http://schemas.microsoft.com/office/drawing/2014/chart" uri="{C3380CC4-5D6E-409C-BE32-E72D297353CC}">
              <c16:uniqueId val="{00000000-9263-4F18-BE41-F20B13E12001}"/>
            </c:ext>
          </c:extLst>
        </c:ser>
        <c:ser>
          <c:idx val="1"/>
          <c:order val="1"/>
          <c:tx>
            <c:strRef>
              <c:f>Ca!$G$8</c:f>
              <c:strCache>
                <c:ptCount val="1"/>
                <c:pt idx="0">
                  <c:v>Con</c:v>
                </c:pt>
              </c:strCache>
            </c:strRef>
          </c:tx>
          <c:spPr>
            <a:ln w="28575">
              <a:noFill/>
            </a:ln>
          </c:spPr>
          <c:xVal>
            <c:numRef>
              <c:f>Ca!$F$8:$F$13</c:f>
              <c:numCache>
                <c:formatCode>General</c:formatCode>
                <c:ptCount val="6"/>
                <c:pt idx="0">
                  <c:v>1</c:v>
                </c:pt>
                <c:pt idx="1">
                  <c:v>1</c:v>
                </c:pt>
                <c:pt idx="2">
                  <c:v>1</c:v>
                </c:pt>
                <c:pt idx="3">
                  <c:v>1</c:v>
                </c:pt>
                <c:pt idx="4">
                  <c:v>1</c:v>
                </c:pt>
                <c:pt idx="5">
                  <c:v>1</c:v>
                </c:pt>
              </c:numCache>
            </c:numRef>
          </c:xVal>
          <c:yVal>
            <c:numRef>
              <c:f>Ca!$I$8:$I$13</c:f>
              <c:numCache>
                <c:formatCode>General</c:formatCode>
                <c:ptCount val="6"/>
                <c:pt idx="0">
                  <c:v>-0.47339371302857147</c:v>
                </c:pt>
                <c:pt idx="1">
                  <c:v>-0.30275016516393438</c:v>
                </c:pt>
                <c:pt idx="2">
                  <c:v>-2.0860566660714288</c:v>
                </c:pt>
                <c:pt idx="3">
                  <c:v>-0.25634782171874992</c:v>
                </c:pt>
                <c:pt idx="4">
                  <c:v>-2.8232017108064511</c:v>
                </c:pt>
                <c:pt idx="5">
                  <c:v>-6.1944071929687494</c:v>
                </c:pt>
              </c:numCache>
            </c:numRef>
          </c:yVal>
          <c:smooth val="0"/>
          <c:extLst>
            <c:ext xmlns:c16="http://schemas.microsoft.com/office/drawing/2014/chart" uri="{C3380CC4-5D6E-409C-BE32-E72D297353CC}">
              <c16:uniqueId val="{00000001-9263-4F18-BE41-F20B13E12001}"/>
            </c:ext>
          </c:extLst>
        </c:ser>
        <c:ser>
          <c:idx val="2"/>
          <c:order val="2"/>
          <c:tx>
            <c:strRef>
              <c:f>Ca!$G$14</c:f>
              <c:strCache>
                <c:ptCount val="1"/>
                <c:pt idx="0">
                  <c:v>P</c:v>
                </c:pt>
              </c:strCache>
            </c:strRef>
          </c:tx>
          <c:spPr>
            <a:ln w="28575">
              <a:noFill/>
            </a:ln>
          </c:spPr>
          <c:xVal>
            <c:numRef>
              <c:f>Ca!$F$14:$F$19</c:f>
              <c:numCache>
                <c:formatCode>General</c:formatCode>
                <c:ptCount val="6"/>
                <c:pt idx="0">
                  <c:v>3</c:v>
                </c:pt>
                <c:pt idx="1">
                  <c:v>3</c:v>
                </c:pt>
                <c:pt idx="2">
                  <c:v>3</c:v>
                </c:pt>
                <c:pt idx="3">
                  <c:v>3</c:v>
                </c:pt>
                <c:pt idx="4">
                  <c:v>3</c:v>
                </c:pt>
                <c:pt idx="5">
                  <c:v>3</c:v>
                </c:pt>
              </c:numCache>
            </c:numRef>
          </c:xVal>
          <c:yVal>
            <c:numRef>
              <c:f>Ca!$I$14:$I$19</c:f>
              <c:numCache>
                <c:formatCode>General</c:formatCode>
                <c:ptCount val="6"/>
                <c:pt idx="0">
                  <c:v>-0.77152204380165301</c:v>
                </c:pt>
                <c:pt idx="1">
                  <c:v>-2.3367444707317078</c:v>
                </c:pt>
                <c:pt idx="2">
                  <c:v>-0.52142265650406494</c:v>
                </c:pt>
                <c:pt idx="3">
                  <c:v>-0.29660202123428575</c:v>
                </c:pt>
                <c:pt idx="4">
                  <c:v>-0.50774313077116928</c:v>
                </c:pt>
                <c:pt idx="5">
                  <c:v>-0.27651935714285708</c:v>
                </c:pt>
              </c:numCache>
            </c:numRef>
          </c:yVal>
          <c:smooth val="0"/>
          <c:extLst>
            <c:ext xmlns:c16="http://schemas.microsoft.com/office/drawing/2014/chart" uri="{C3380CC4-5D6E-409C-BE32-E72D297353CC}">
              <c16:uniqueId val="{00000002-9263-4F18-BE41-F20B13E12001}"/>
            </c:ext>
          </c:extLst>
        </c:ser>
        <c:ser>
          <c:idx val="3"/>
          <c:order val="3"/>
          <c:tx>
            <c:strRef>
              <c:f>Ca!$G$20</c:f>
              <c:strCache>
                <c:ptCount val="1"/>
                <c:pt idx="0">
                  <c:v>N</c:v>
                </c:pt>
              </c:strCache>
            </c:strRef>
          </c:tx>
          <c:spPr>
            <a:ln w="28575">
              <a:noFill/>
            </a:ln>
          </c:spPr>
          <c:xVal>
            <c:numRef>
              <c:f>Ca!$F$20:$F$25</c:f>
              <c:numCache>
                <c:formatCode>General</c:formatCode>
                <c:ptCount val="6"/>
                <c:pt idx="0">
                  <c:v>2</c:v>
                </c:pt>
                <c:pt idx="1">
                  <c:v>2</c:v>
                </c:pt>
                <c:pt idx="2">
                  <c:v>2</c:v>
                </c:pt>
                <c:pt idx="3">
                  <c:v>2</c:v>
                </c:pt>
                <c:pt idx="4">
                  <c:v>2</c:v>
                </c:pt>
                <c:pt idx="5">
                  <c:v>2</c:v>
                </c:pt>
              </c:numCache>
            </c:numRef>
          </c:xVal>
          <c:yVal>
            <c:numRef>
              <c:f>Ca!$I$20:$I$25</c:f>
              <c:numCache>
                <c:formatCode>General</c:formatCode>
                <c:ptCount val="6"/>
                <c:pt idx="0">
                  <c:v>-1.049239693414634</c:v>
                </c:pt>
                <c:pt idx="1">
                  <c:v>-0.2211887394877049</c:v>
                </c:pt>
                <c:pt idx="2">
                  <c:v>-0.11991598930327869</c:v>
                </c:pt>
                <c:pt idx="3">
                  <c:v>-1.3279277490829917</c:v>
                </c:pt>
                <c:pt idx="4">
                  <c:v>-4.4990008761504425</c:v>
                </c:pt>
                <c:pt idx="5">
                  <c:v>-1.610684265609756</c:v>
                </c:pt>
              </c:numCache>
            </c:numRef>
          </c:yVal>
          <c:smooth val="0"/>
          <c:extLst>
            <c:ext xmlns:c16="http://schemas.microsoft.com/office/drawing/2014/chart" uri="{C3380CC4-5D6E-409C-BE32-E72D297353CC}">
              <c16:uniqueId val="{00000003-9263-4F18-BE41-F20B13E12001}"/>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Ca/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P!$G$2</c:f>
              <c:strCache>
                <c:ptCount val="1"/>
                <c:pt idx="0">
                  <c:v>NP</c:v>
                </c:pt>
              </c:strCache>
            </c:strRef>
          </c:tx>
          <c:spPr>
            <a:ln w="28575">
              <a:noFill/>
            </a:ln>
          </c:spPr>
          <c:xVal>
            <c:numRef>
              <c:f>P!$F$2:$F$7</c:f>
              <c:numCache>
                <c:formatCode>General</c:formatCode>
                <c:ptCount val="6"/>
                <c:pt idx="0">
                  <c:v>4</c:v>
                </c:pt>
                <c:pt idx="1">
                  <c:v>4</c:v>
                </c:pt>
                <c:pt idx="2">
                  <c:v>4</c:v>
                </c:pt>
                <c:pt idx="3">
                  <c:v>4</c:v>
                </c:pt>
                <c:pt idx="4">
                  <c:v>4</c:v>
                </c:pt>
                <c:pt idx="5">
                  <c:v>4</c:v>
                </c:pt>
              </c:numCache>
            </c:numRef>
          </c:xVal>
          <c:yVal>
            <c:numRef>
              <c:f>P!$I$2:$I$7</c:f>
              <c:numCache>
                <c:formatCode>General</c:formatCode>
                <c:ptCount val="6"/>
                <c:pt idx="0">
                  <c:v>-1.4968308376451614E-2</c:v>
                </c:pt>
                <c:pt idx="1">
                  <c:v>1.1679484327566965E-2</c:v>
                </c:pt>
                <c:pt idx="2">
                  <c:v>1.1827635081168826E-2</c:v>
                </c:pt>
                <c:pt idx="3">
                  <c:v>9.0182404947692307E-2</c:v>
                </c:pt>
                <c:pt idx="4">
                  <c:v>8.4277430457983193E-2</c:v>
                </c:pt>
                <c:pt idx="5">
                  <c:v>0.12513850359389314</c:v>
                </c:pt>
              </c:numCache>
            </c:numRef>
          </c:yVal>
          <c:smooth val="0"/>
          <c:extLst>
            <c:ext xmlns:c16="http://schemas.microsoft.com/office/drawing/2014/chart" uri="{C3380CC4-5D6E-409C-BE32-E72D297353CC}">
              <c16:uniqueId val="{00000000-55C5-4EE0-88AF-754ABDFD25E3}"/>
            </c:ext>
          </c:extLst>
        </c:ser>
        <c:ser>
          <c:idx val="1"/>
          <c:order val="1"/>
          <c:tx>
            <c:strRef>
              <c:f>P!$G$8</c:f>
              <c:strCache>
                <c:ptCount val="1"/>
                <c:pt idx="0">
                  <c:v>Con</c:v>
                </c:pt>
              </c:strCache>
            </c:strRef>
          </c:tx>
          <c:spPr>
            <a:ln w="28575">
              <a:noFill/>
            </a:ln>
          </c:spPr>
          <c:xVal>
            <c:numRef>
              <c:f>P!$F$8:$F$13</c:f>
              <c:numCache>
                <c:formatCode>General</c:formatCode>
                <c:ptCount val="6"/>
                <c:pt idx="0">
                  <c:v>1</c:v>
                </c:pt>
                <c:pt idx="1">
                  <c:v>1</c:v>
                </c:pt>
                <c:pt idx="2">
                  <c:v>1</c:v>
                </c:pt>
                <c:pt idx="3">
                  <c:v>1</c:v>
                </c:pt>
                <c:pt idx="4">
                  <c:v>1</c:v>
                </c:pt>
                <c:pt idx="5">
                  <c:v>1</c:v>
                </c:pt>
              </c:numCache>
            </c:numRef>
          </c:xVal>
          <c:yVal>
            <c:numRef>
              <c:f>P!$I$8:$I$13</c:f>
              <c:numCache>
                <c:formatCode>General</c:formatCode>
                <c:ptCount val="6"/>
                <c:pt idx="0">
                  <c:v>-4.7110718835428576E-2</c:v>
                </c:pt>
                <c:pt idx="1">
                  <c:v>9.0479250655737725E-2</c:v>
                </c:pt>
                <c:pt idx="2">
                  <c:v>2.0584970734126993E-2</c:v>
                </c:pt>
                <c:pt idx="3">
                  <c:v>2.3536300666875006E-2</c:v>
                </c:pt>
                <c:pt idx="4">
                  <c:v>0.15255185483225808</c:v>
                </c:pt>
                <c:pt idx="5">
                  <c:v>0.61613839575000018</c:v>
                </c:pt>
              </c:numCache>
            </c:numRef>
          </c:yVal>
          <c:smooth val="0"/>
          <c:extLst>
            <c:ext xmlns:c16="http://schemas.microsoft.com/office/drawing/2014/chart" uri="{C3380CC4-5D6E-409C-BE32-E72D297353CC}">
              <c16:uniqueId val="{00000001-55C5-4EE0-88AF-754ABDFD25E3}"/>
            </c:ext>
          </c:extLst>
        </c:ser>
        <c:ser>
          <c:idx val="2"/>
          <c:order val="2"/>
          <c:tx>
            <c:strRef>
              <c:f>P!$G$14</c:f>
              <c:strCache>
                <c:ptCount val="1"/>
                <c:pt idx="0">
                  <c:v>P</c:v>
                </c:pt>
              </c:strCache>
            </c:strRef>
          </c:tx>
          <c:spPr>
            <a:ln w="28575">
              <a:noFill/>
            </a:ln>
          </c:spPr>
          <c:xVal>
            <c:numRef>
              <c:f>P!$F$14:$F$19</c:f>
              <c:numCache>
                <c:formatCode>General</c:formatCode>
                <c:ptCount val="6"/>
                <c:pt idx="0">
                  <c:v>3</c:v>
                </c:pt>
                <c:pt idx="1">
                  <c:v>3</c:v>
                </c:pt>
                <c:pt idx="2">
                  <c:v>3</c:v>
                </c:pt>
                <c:pt idx="3">
                  <c:v>3</c:v>
                </c:pt>
                <c:pt idx="4">
                  <c:v>3</c:v>
                </c:pt>
                <c:pt idx="5">
                  <c:v>3</c:v>
                </c:pt>
              </c:numCache>
            </c:numRef>
          </c:xVal>
          <c:yVal>
            <c:numRef>
              <c:f>P!$I$14:$I$19</c:f>
              <c:numCache>
                <c:formatCode>General</c:formatCode>
                <c:ptCount val="6"/>
                <c:pt idx="0">
                  <c:v>-2.8927568705234157E-2</c:v>
                </c:pt>
                <c:pt idx="1">
                  <c:v>0.64593319643902436</c:v>
                </c:pt>
                <c:pt idx="2">
                  <c:v>-1.70158756097561E-2</c:v>
                </c:pt>
                <c:pt idx="3">
                  <c:v>-1.5759204630857147E-2</c:v>
                </c:pt>
                <c:pt idx="4">
                  <c:v>-6.1168680030241923E-2</c:v>
                </c:pt>
                <c:pt idx="5">
                  <c:v>5.5435653880398672E-2</c:v>
                </c:pt>
              </c:numCache>
            </c:numRef>
          </c:yVal>
          <c:smooth val="0"/>
          <c:extLst>
            <c:ext xmlns:c16="http://schemas.microsoft.com/office/drawing/2014/chart" uri="{C3380CC4-5D6E-409C-BE32-E72D297353CC}">
              <c16:uniqueId val="{00000002-55C5-4EE0-88AF-754ABDFD25E3}"/>
            </c:ext>
          </c:extLst>
        </c:ser>
        <c:ser>
          <c:idx val="3"/>
          <c:order val="3"/>
          <c:tx>
            <c:strRef>
              <c:f>P!$G$20</c:f>
              <c:strCache>
                <c:ptCount val="1"/>
                <c:pt idx="0">
                  <c:v>N</c:v>
                </c:pt>
              </c:strCache>
            </c:strRef>
          </c:tx>
          <c:spPr>
            <a:ln w="28575">
              <a:noFill/>
            </a:ln>
          </c:spPr>
          <c:xVal>
            <c:numRef>
              <c:f>P!$F$20:$F$25</c:f>
              <c:numCache>
                <c:formatCode>General</c:formatCode>
                <c:ptCount val="6"/>
                <c:pt idx="0">
                  <c:v>2</c:v>
                </c:pt>
                <c:pt idx="1">
                  <c:v>2</c:v>
                </c:pt>
                <c:pt idx="2">
                  <c:v>2</c:v>
                </c:pt>
                <c:pt idx="3">
                  <c:v>2</c:v>
                </c:pt>
                <c:pt idx="4">
                  <c:v>2</c:v>
                </c:pt>
                <c:pt idx="5">
                  <c:v>2</c:v>
                </c:pt>
              </c:numCache>
            </c:numRef>
          </c:xVal>
          <c:yVal>
            <c:numRef>
              <c:f>P!$I$20:$I$25</c:f>
              <c:numCache>
                <c:formatCode>General</c:formatCode>
                <c:ptCount val="6"/>
                <c:pt idx="0">
                  <c:v>-8.3626291178861806E-2</c:v>
                </c:pt>
                <c:pt idx="1">
                  <c:v>2.3132647913934431E-2</c:v>
                </c:pt>
                <c:pt idx="2">
                  <c:v>1.1080340763157896E-2</c:v>
                </c:pt>
                <c:pt idx="3">
                  <c:v>2.3298017781762291E-2</c:v>
                </c:pt>
                <c:pt idx="4">
                  <c:v>0.22851362790265481</c:v>
                </c:pt>
                <c:pt idx="5">
                  <c:v>0.13319719538211383</c:v>
                </c:pt>
              </c:numCache>
            </c:numRef>
          </c:yVal>
          <c:smooth val="0"/>
          <c:extLst>
            <c:ext xmlns:c16="http://schemas.microsoft.com/office/drawing/2014/chart" uri="{C3380CC4-5D6E-409C-BE32-E72D297353CC}">
              <c16:uniqueId val="{00000003-55C5-4EE0-88AF-754ABDFD25E3}"/>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P/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P!$G$26</c:f>
              <c:strCache>
                <c:ptCount val="1"/>
                <c:pt idx="0">
                  <c:v>NP</c:v>
                </c:pt>
              </c:strCache>
            </c:strRef>
          </c:tx>
          <c:spPr>
            <a:ln w="28575">
              <a:noFill/>
            </a:ln>
          </c:spPr>
          <c:xVal>
            <c:numRef>
              <c:f>P!$F$26:$F$31</c:f>
              <c:numCache>
                <c:formatCode>General</c:formatCode>
                <c:ptCount val="6"/>
                <c:pt idx="0">
                  <c:v>4</c:v>
                </c:pt>
                <c:pt idx="1">
                  <c:v>4</c:v>
                </c:pt>
                <c:pt idx="2">
                  <c:v>4</c:v>
                </c:pt>
                <c:pt idx="3">
                  <c:v>4</c:v>
                </c:pt>
                <c:pt idx="4">
                  <c:v>4</c:v>
                </c:pt>
                <c:pt idx="5">
                  <c:v>4</c:v>
                </c:pt>
              </c:numCache>
            </c:numRef>
          </c:xVal>
          <c:yVal>
            <c:numRef>
              <c:f>P!$I$26:$I$31</c:f>
              <c:numCache>
                <c:formatCode>General</c:formatCode>
                <c:ptCount val="6"/>
                <c:pt idx="0">
                  <c:v>-1.7358261388524587E-2</c:v>
                </c:pt>
                <c:pt idx="1">
                  <c:v>0.1184243476416765</c:v>
                </c:pt>
                <c:pt idx="2">
                  <c:v>0.23092210875000002</c:v>
                </c:pt>
                <c:pt idx="3">
                  <c:v>0.68851328948717949</c:v>
                </c:pt>
                <c:pt idx="4">
                  <c:v>0.46998334975155281</c:v>
                </c:pt>
                <c:pt idx="5">
                  <c:v>0.62731749320338992</c:v>
                </c:pt>
              </c:numCache>
            </c:numRef>
          </c:yVal>
          <c:smooth val="0"/>
          <c:extLst>
            <c:ext xmlns:c16="http://schemas.microsoft.com/office/drawing/2014/chart" uri="{C3380CC4-5D6E-409C-BE32-E72D297353CC}">
              <c16:uniqueId val="{00000000-460E-4480-8F25-A8A89FFB1F30}"/>
            </c:ext>
          </c:extLst>
        </c:ser>
        <c:ser>
          <c:idx val="1"/>
          <c:order val="1"/>
          <c:tx>
            <c:strRef>
              <c:f>P!$G$32</c:f>
              <c:strCache>
                <c:ptCount val="1"/>
                <c:pt idx="0">
                  <c:v>Con</c:v>
                </c:pt>
              </c:strCache>
            </c:strRef>
          </c:tx>
          <c:spPr>
            <a:ln w="28575">
              <a:noFill/>
            </a:ln>
          </c:spPr>
          <c:xVal>
            <c:numRef>
              <c:f>P!$F$32:$F$37</c:f>
              <c:numCache>
                <c:formatCode>General</c:formatCode>
                <c:ptCount val="6"/>
                <c:pt idx="0">
                  <c:v>1</c:v>
                </c:pt>
                <c:pt idx="1">
                  <c:v>1</c:v>
                </c:pt>
                <c:pt idx="2">
                  <c:v>1</c:v>
                </c:pt>
                <c:pt idx="3">
                  <c:v>1</c:v>
                </c:pt>
                <c:pt idx="4">
                  <c:v>1</c:v>
                </c:pt>
                <c:pt idx="5">
                  <c:v>1</c:v>
                </c:pt>
              </c:numCache>
            </c:numRef>
          </c:xVal>
          <c:yVal>
            <c:numRef>
              <c:f>P!$I$32:$I$37</c:f>
              <c:numCache>
                <c:formatCode>General</c:formatCode>
                <c:ptCount val="6"/>
                <c:pt idx="0">
                  <c:v>-2.0785927933884295E-2</c:v>
                </c:pt>
                <c:pt idx="1">
                  <c:v>0.67002627785123969</c:v>
                </c:pt>
                <c:pt idx="2">
                  <c:v>0.35103538871487605</c:v>
                </c:pt>
                <c:pt idx="3">
                  <c:v>0.18479916786461542</c:v>
                </c:pt>
                <c:pt idx="4">
                  <c:v>0.84758034252100856</c:v>
                </c:pt>
                <c:pt idx="5">
                  <c:v>4.4306740482352929</c:v>
                </c:pt>
              </c:numCache>
            </c:numRef>
          </c:yVal>
          <c:smooth val="0"/>
          <c:extLst>
            <c:ext xmlns:c16="http://schemas.microsoft.com/office/drawing/2014/chart" uri="{C3380CC4-5D6E-409C-BE32-E72D297353CC}">
              <c16:uniqueId val="{00000001-460E-4480-8F25-A8A89FFB1F30}"/>
            </c:ext>
          </c:extLst>
        </c:ser>
        <c:ser>
          <c:idx val="2"/>
          <c:order val="2"/>
          <c:tx>
            <c:strRef>
              <c:f>P!$G$38</c:f>
              <c:strCache>
                <c:ptCount val="1"/>
                <c:pt idx="0">
                  <c:v>P</c:v>
                </c:pt>
              </c:strCache>
            </c:strRef>
          </c:tx>
          <c:spPr>
            <a:ln w="28575">
              <a:noFill/>
            </a:ln>
          </c:spPr>
          <c:xVal>
            <c:numRef>
              <c:f>P!$F$38:$F$43</c:f>
              <c:numCache>
                <c:formatCode>General</c:formatCode>
                <c:ptCount val="6"/>
                <c:pt idx="0">
                  <c:v>3</c:v>
                </c:pt>
                <c:pt idx="1">
                  <c:v>3</c:v>
                </c:pt>
                <c:pt idx="2">
                  <c:v>3</c:v>
                </c:pt>
                <c:pt idx="3">
                  <c:v>3</c:v>
                </c:pt>
                <c:pt idx="4">
                  <c:v>3</c:v>
                </c:pt>
                <c:pt idx="5">
                  <c:v>3</c:v>
                </c:pt>
              </c:numCache>
            </c:numRef>
          </c:xVal>
          <c:yVal>
            <c:numRef>
              <c:f>P!$I$38:$I$43</c:f>
              <c:numCache>
                <c:formatCode>General</c:formatCode>
                <c:ptCount val="6"/>
                <c:pt idx="0">
                  <c:v>-3.6719060528925623E-2</c:v>
                </c:pt>
                <c:pt idx="1">
                  <c:v>2.6434407849152546</c:v>
                </c:pt>
                <c:pt idx="2">
                  <c:v>0.12355551129310346</c:v>
                </c:pt>
                <c:pt idx="3">
                  <c:v>4.2354892551724144E-2</c:v>
                </c:pt>
                <c:pt idx="4">
                  <c:v>2.6377794144736847E-2</c:v>
                </c:pt>
                <c:pt idx="5">
                  <c:v>0.39481473390977456</c:v>
                </c:pt>
              </c:numCache>
            </c:numRef>
          </c:yVal>
          <c:smooth val="0"/>
          <c:extLst>
            <c:ext xmlns:c16="http://schemas.microsoft.com/office/drawing/2014/chart" uri="{C3380CC4-5D6E-409C-BE32-E72D297353CC}">
              <c16:uniqueId val="{00000002-460E-4480-8F25-A8A89FFB1F30}"/>
            </c:ext>
          </c:extLst>
        </c:ser>
        <c:ser>
          <c:idx val="3"/>
          <c:order val="3"/>
          <c:tx>
            <c:strRef>
              <c:f>P!$G$44</c:f>
              <c:strCache>
                <c:ptCount val="1"/>
                <c:pt idx="0">
                  <c:v>N</c:v>
                </c:pt>
              </c:strCache>
            </c:strRef>
          </c:tx>
          <c:spPr>
            <a:ln w="28575">
              <a:noFill/>
            </a:ln>
          </c:spPr>
          <c:xVal>
            <c:numRef>
              <c:f>P!$F$44:$F$48</c:f>
              <c:numCache>
                <c:formatCode>General</c:formatCode>
                <c:ptCount val="5"/>
                <c:pt idx="0">
                  <c:v>2</c:v>
                </c:pt>
                <c:pt idx="1">
                  <c:v>2</c:v>
                </c:pt>
                <c:pt idx="2">
                  <c:v>2</c:v>
                </c:pt>
                <c:pt idx="3">
                  <c:v>2</c:v>
                </c:pt>
                <c:pt idx="4">
                  <c:v>2</c:v>
                </c:pt>
              </c:numCache>
            </c:numRef>
          </c:xVal>
          <c:yVal>
            <c:numRef>
              <c:f>P!$I$44:$I$48</c:f>
              <c:numCache>
                <c:formatCode>General</c:formatCode>
                <c:ptCount val="5"/>
                <c:pt idx="0">
                  <c:v>-2.4898315508403358E-2</c:v>
                </c:pt>
                <c:pt idx="1">
                  <c:v>7.4207847585139305E-2</c:v>
                </c:pt>
                <c:pt idx="2">
                  <c:v>0.13710773178719007</c:v>
                </c:pt>
                <c:pt idx="3">
                  <c:v>1.177228855647541</c:v>
                </c:pt>
                <c:pt idx="4">
                  <c:v>0.68407431371900829</c:v>
                </c:pt>
              </c:numCache>
            </c:numRef>
          </c:yVal>
          <c:smooth val="0"/>
          <c:extLst>
            <c:ext xmlns:c16="http://schemas.microsoft.com/office/drawing/2014/chart" uri="{C3380CC4-5D6E-409C-BE32-E72D297353CC}">
              <c16:uniqueId val="{00000003-460E-4480-8F25-A8A89FFB1F30}"/>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P/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P!$G$49</c:f>
              <c:strCache>
                <c:ptCount val="1"/>
                <c:pt idx="0">
                  <c:v>NP</c:v>
                </c:pt>
              </c:strCache>
            </c:strRef>
          </c:tx>
          <c:spPr>
            <a:ln w="28575">
              <a:noFill/>
            </a:ln>
          </c:spPr>
          <c:xVal>
            <c:numRef>
              <c:f>P!$F$49:$F$54</c:f>
              <c:numCache>
                <c:formatCode>General</c:formatCode>
                <c:ptCount val="6"/>
                <c:pt idx="0">
                  <c:v>4</c:v>
                </c:pt>
                <c:pt idx="1">
                  <c:v>4</c:v>
                </c:pt>
                <c:pt idx="2">
                  <c:v>4</c:v>
                </c:pt>
                <c:pt idx="3">
                  <c:v>4</c:v>
                </c:pt>
                <c:pt idx="4">
                  <c:v>4</c:v>
                </c:pt>
                <c:pt idx="5">
                  <c:v>4</c:v>
                </c:pt>
              </c:numCache>
            </c:numRef>
          </c:xVal>
          <c:yVal>
            <c:numRef>
              <c:f>P!$I$49:$I$54</c:f>
              <c:numCache>
                <c:formatCode>General</c:formatCode>
                <c:ptCount val="6"/>
                <c:pt idx="0">
                  <c:v>-1.7549304501639346E-2</c:v>
                </c:pt>
                <c:pt idx="1">
                  <c:v>0.28829262108958842</c:v>
                </c:pt>
                <c:pt idx="2">
                  <c:v>0.55820919864406771</c:v>
                </c:pt>
                <c:pt idx="3">
                  <c:v>1.781621689773913</c:v>
                </c:pt>
                <c:pt idx="4">
                  <c:v>1.0816611525181596</c:v>
                </c:pt>
                <c:pt idx="5">
                  <c:v>1.532534519282051</c:v>
                </c:pt>
              </c:numCache>
            </c:numRef>
          </c:yVal>
          <c:smooth val="0"/>
          <c:extLst>
            <c:ext xmlns:c16="http://schemas.microsoft.com/office/drawing/2014/chart" uri="{C3380CC4-5D6E-409C-BE32-E72D297353CC}">
              <c16:uniqueId val="{00000000-4672-499D-AE3A-57933057DE5A}"/>
            </c:ext>
          </c:extLst>
        </c:ser>
        <c:ser>
          <c:idx val="1"/>
          <c:order val="1"/>
          <c:tx>
            <c:strRef>
              <c:f>P!$G$55</c:f>
              <c:strCache>
                <c:ptCount val="1"/>
                <c:pt idx="0">
                  <c:v>Con</c:v>
                </c:pt>
              </c:strCache>
            </c:strRef>
          </c:tx>
          <c:spPr>
            <a:ln w="28575">
              <a:noFill/>
            </a:ln>
          </c:spPr>
          <c:xVal>
            <c:numRef>
              <c:f>P!$F$55:$F$60</c:f>
              <c:numCache>
                <c:formatCode>General</c:formatCode>
                <c:ptCount val="6"/>
                <c:pt idx="0">
                  <c:v>1</c:v>
                </c:pt>
                <c:pt idx="1">
                  <c:v>1</c:v>
                </c:pt>
                <c:pt idx="2">
                  <c:v>1</c:v>
                </c:pt>
                <c:pt idx="3">
                  <c:v>1</c:v>
                </c:pt>
                <c:pt idx="4">
                  <c:v>1</c:v>
                </c:pt>
                <c:pt idx="5">
                  <c:v>1</c:v>
                </c:pt>
              </c:numCache>
            </c:numRef>
          </c:xVal>
          <c:yVal>
            <c:numRef>
              <c:f>P!$I$55:$I$60</c:f>
              <c:numCache>
                <c:formatCode>General</c:formatCode>
                <c:ptCount val="6"/>
                <c:pt idx="0">
                  <c:v>-4.8736352775510229E-2</c:v>
                </c:pt>
                <c:pt idx="1">
                  <c:v>1.2290524809259262</c:v>
                </c:pt>
                <c:pt idx="2">
                  <c:v>0.50833558889423069</c:v>
                </c:pt>
                <c:pt idx="3">
                  <c:v>0.40339158822117654</c:v>
                </c:pt>
                <c:pt idx="4">
                  <c:v>1.8370785961142857</c:v>
                </c:pt>
                <c:pt idx="5">
                  <c:v>9.7061152936082475</c:v>
                </c:pt>
              </c:numCache>
            </c:numRef>
          </c:yVal>
          <c:smooth val="0"/>
          <c:extLst>
            <c:ext xmlns:c16="http://schemas.microsoft.com/office/drawing/2014/chart" uri="{C3380CC4-5D6E-409C-BE32-E72D297353CC}">
              <c16:uniqueId val="{00000001-4672-499D-AE3A-57933057DE5A}"/>
            </c:ext>
          </c:extLst>
        </c:ser>
        <c:ser>
          <c:idx val="2"/>
          <c:order val="2"/>
          <c:tx>
            <c:strRef>
              <c:f>P!$G$61</c:f>
              <c:strCache>
                <c:ptCount val="1"/>
                <c:pt idx="0">
                  <c:v>P</c:v>
                </c:pt>
              </c:strCache>
            </c:strRef>
          </c:tx>
          <c:spPr>
            <a:ln w="28575">
              <a:noFill/>
            </a:ln>
          </c:spPr>
          <c:xVal>
            <c:numRef>
              <c:f>P!$F$61:$F$66</c:f>
              <c:numCache>
                <c:formatCode>General</c:formatCode>
                <c:ptCount val="6"/>
                <c:pt idx="0">
                  <c:v>3</c:v>
                </c:pt>
                <c:pt idx="1">
                  <c:v>3</c:v>
                </c:pt>
                <c:pt idx="2">
                  <c:v>3</c:v>
                </c:pt>
                <c:pt idx="3">
                  <c:v>3</c:v>
                </c:pt>
                <c:pt idx="4">
                  <c:v>3</c:v>
                </c:pt>
                <c:pt idx="5">
                  <c:v>3</c:v>
                </c:pt>
              </c:numCache>
            </c:numRef>
          </c:xVal>
          <c:yVal>
            <c:numRef>
              <c:f>P!$I$61:$I$66</c:f>
              <c:numCache>
                <c:formatCode>General</c:formatCode>
                <c:ptCount val="6"/>
                <c:pt idx="0">
                  <c:v>-5.8787580987654346E-2</c:v>
                </c:pt>
                <c:pt idx="1">
                  <c:v>8.1880821960000016</c:v>
                </c:pt>
                <c:pt idx="2">
                  <c:v>0.40405029438596485</c:v>
                </c:pt>
                <c:pt idx="3">
                  <c:v>0.17746655699412919</c:v>
                </c:pt>
                <c:pt idx="4">
                  <c:v>0.15190063376785712</c:v>
                </c:pt>
                <c:pt idx="5">
                  <c:v>1.4086824608955224</c:v>
                </c:pt>
              </c:numCache>
            </c:numRef>
          </c:yVal>
          <c:smooth val="0"/>
          <c:extLst>
            <c:ext xmlns:c16="http://schemas.microsoft.com/office/drawing/2014/chart" uri="{C3380CC4-5D6E-409C-BE32-E72D297353CC}">
              <c16:uniqueId val="{00000002-4672-499D-AE3A-57933057DE5A}"/>
            </c:ext>
          </c:extLst>
        </c:ser>
        <c:ser>
          <c:idx val="3"/>
          <c:order val="3"/>
          <c:tx>
            <c:strRef>
              <c:f>P!$G$67</c:f>
              <c:strCache>
                <c:ptCount val="1"/>
                <c:pt idx="0">
                  <c:v>N</c:v>
                </c:pt>
              </c:strCache>
            </c:strRef>
          </c:tx>
          <c:spPr>
            <a:ln w="28575">
              <a:noFill/>
            </a:ln>
          </c:spPr>
          <c:xVal>
            <c:numRef>
              <c:f>P!$F$67:$F$72</c:f>
              <c:numCache>
                <c:formatCode>General</c:formatCode>
                <c:ptCount val="6"/>
                <c:pt idx="0">
                  <c:v>2</c:v>
                </c:pt>
                <c:pt idx="1">
                  <c:v>2</c:v>
                </c:pt>
                <c:pt idx="2">
                  <c:v>2</c:v>
                </c:pt>
                <c:pt idx="3">
                  <c:v>2</c:v>
                </c:pt>
                <c:pt idx="4">
                  <c:v>2</c:v>
                </c:pt>
                <c:pt idx="5">
                  <c:v>2</c:v>
                </c:pt>
              </c:numCache>
            </c:numRef>
          </c:xVal>
          <c:yVal>
            <c:numRef>
              <c:f>P!$I$67:$I$72</c:f>
              <c:numCache>
                <c:formatCode>General</c:formatCode>
                <c:ptCount val="6"/>
                <c:pt idx="0">
                  <c:v>2.0477434769590643</c:v>
                </c:pt>
                <c:pt idx="1">
                  <c:v>1.5686029680701756</c:v>
                </c:pt>
                <c:pt idx="2">
                  <c:v>0.58231718362603879</c:v>
                </c:pt>
                <c:pt idx="3">
                  <c:v>1.3603982122355767</c:v>
                </c:pt>
                <c:pt idx="4">
                  <c:v>11.52538369352941</c:v>
                </c:pt>
                <c:pt idx="5">
                  <c:v>7.0325144480769222</c:v>
                </c:pt>
              </c:numCache>
            </c:numRef>
          </c:yVal>
          <c:smooth val="0"/>
          <c:extLst>
            <c:ext xmlns:c16="http://schemas.microsoft.com/office/drawing/2014/chart" uri="{C3380CC4-5D6E-409C-BE32-E72D297353CC}">
              <c16:uniqueId val="{00000003-4672-499D-AE3A-57933057DE5A}"/>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P/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1"/>
    </c:title>
    <c:autoTitleDeleted val="0"/>
    <c:plotArea>
      <c:layout/>
      <c:scatterChart>
        <c:scatterStyle val="lineMarker"/>
        <c:varyColors val="0"/>
        <c:ser>
          <c:idx val="0"/>
          <c:order val="0"/>
          <c:tx>
            <c:strRef>
              <c:f>S!$G$2</c:f>
              <c:strCache>
                <c:ptCount val="1"/>
                <c:pt idx="0">
                  <c:v>NP</c:v>
                </c:pt>
              </c:strCache>
            </c:strRef>
          </c:tx>
          <c:spPr>
            <a:ln w="28575">
              <a:noFill/>
            </a:ln>
          </c:spPr>
          <c:xVal>
            <c:numRef>
              <c:f>S!$F$2:$F$7</c:f>
              <c:numCache>
                <c:formatCode>General</c:formatCode>
                <c:ptCount val="6"/>
                <c:pt idx="0">
                  <c:v>4</c:v>
                </c:pt>
                <c:pt idx="1">
                  <c:v>4</c:v>
                </c:pt>
                <c:pt idx="2">
                  <c:v>4</c:v>
                </c:pt>
                <c:pt idx="3">
                  <c:v>4</c:v>
                </c:pt>
                <c:pt idx="4">
                  <c:v>4</c:v>
                </c:pt>
                <c:pt idx="5">
                  <c:v>4</c:v>
                </c:pt>
              </c:numCache>
            </c:numRef>
          </c:xVal>
          <c:yVal>
            <c:numRef>
              <c:f>S!$I$2:$I$7</c:f>
              <c:numCache>
                <c:formatCode>General</c:formatCode>
                <c:ptCount val="6"/>
                <c:pt idx="0">
                  <c:v>-2.6422792509677426E-2</c:v>
                </c:pt>
                <c:pt idx="1">
                  <c:v>0.97707643287388402</c:v>
                </c:pt>
                <c:pt idx="2">
                  <c:v>1.8860381962337662</c:v>
                </c:pt>
                <c:pt idx="3">
                  <c:v>5.3376907461230774</c:v>
                </c:pt>
                <c:pt idx="4">
                  <c:v>3.6633522980042019</c:v>
                </c:pt>
                <c:pt idx="5">
                  <c:v>5.3450360126106879</c:v>
                </c:pt>
              </c:numCache>
            </c:numRef>
          </c:yVal>
          <c:smooth val="0"/>
          <c:extLst>
            <c:ext xmlns:c16="http://schemas.microsoft.com/office/drawing/2014/chart" uri="{C3380CC4-5D6E-409C-BE32-E72D297353CC}">
              <c16:uniqueId val="{00000000-48E8-409A-A86A-178F5195C8EE}"/>
            </c:ext>
          </c:extLst>
        </c:ser>
        <c:ser>
          <c:idx val="1"/>
          <c:order val="1"/>
          <c:tx>
            <c:strRef>
              <c:f>S!$G$8</c:f>
              <c:strCache>
                <c:ptCount val="1"/>
                <c:pt idx="0">
                  <c:v>Con</c:v>
                </c:pt>
              </c:strCache>
            </c:strRef>
          </c:tx>
          <c:spPr>
            <a:ln w="28575">
              <a:noFill/>
            </a:ln>
          </c:spPr>
          <c:xVal>
            <c:numRef>
              <c:f>S!$F$8:$F$13</c:f>
              <c:numCache>
                <c:formatCode>General</c:formatCode>
                <c:ptCount val="6"/>
                <c:pt idx="0">
                  <c:v>1</c:v>
                </c:pt>
                <c:pt idx="1">
                  <c:v>1</c:v>
                </c:pt>
                <c:pt idx="2">
                  <c:v>1</c:v>
                </c:pt>
                <c:pt idx="3">
                  <c:v>1</c:v>
                </c:pt>
                <c:pt idx="4">
                  <c:v>1</c:v>
                </c:pt>
                <c:pt idx="5">
                  <c:v>1</c:v>
                </c:pt>
              </c:numCache>
            </c:numRef>
          </c:xVal>
          <c:yVal>
            <c:numRef>
              <c:f>S!$I$8:$I$13</c:f>
              <c:numCache>
                <c:formatCode>General</c:formatCode>
                <c:ptCount val="6"/>
                <c:pt idx="0">
                  <c:v>-0.17994871865142861</c:v>
                </c:pt>
                <c:pt idx="1">
                  <c:v>3.1531475027868856</c:v>
                </c:pt>
                <c:pt idx="2">
                  <c:v>1.4377165468253967</c:v>
                </c:pt>
                <c:pt idx="3">
                  <c:v>0.66611105962499995</c:v>
                </c:pt>
                <c:pt idx="4">
                  <c:v>4.3021797480967745</c:v>
                </c:pt>
                <c:pt idx="5">
                  <c:v>19.773646509843751</c:v>
                </c:pt>
              </c:numCache>
            </c:numRef>
          </c:yVal>
          <c:smooth val="0"/>
          <c:extLst>
            <c:ext xmlns:c16="http://schemas.microsoft.com/office/drawing/2014/chart" uri="{C3380CC4-5D6E-409C-BE32-E72D297353CC}">
              <c16:uniqueId val="{00000001-48E8-409A-A86A-178F5195C8EE}"/>
            </c:ext>
          </c:extLst>
        </c:ser>
        <c:ser>
          <c:idx val="2"/>
          <c:order val="2"/>
          <c:tx>
            <c:strRef>
              <c:f>S!$G$14</c:f>
              <c:strCache>
                <c:ptCount val="1"/>
                <c:pt idx="0">
                  <c:v>P</c:v>
                </c:pt>
              </c:strCache>
            </c:strRef>
          </c:tx>
          <c:spPr>
            <a:ln w="28575">
              <a:noFill/>
            </a:ln>
          </c:spPr>
          <c:xVal>
            <c:numRef>
              <c:f>S!$F$14:$F$19</c:f>
              <c:numCache>
                <c:formatCode>General</c:formatCode>
                <c:ptCount val="6"/>
                <c:pt idx="0">
                  <c:v>3</c:v>
                </c:pt>
                <c:pt idx="1">
                  <c:v>3</c:v>
                </c:pt>
                <c:pt idx="2">
                  <c:v>3</c:v>
                </c:pt>
                <c:pt idx="3">
                  <c:v>3</c:v>
                </c:pt>
                <c:pt idx="4">
                  <c:v>3</c:v>
                </c:pt>
                <c:pt idx="5">
                  <c:v>3</c:v>
                </c:pt>
              </c:numCache>
            </c:numRef>
          </c:xVal>
          <c:yVal>
            <c:numRef>
              <c:f>S!$I$14:$I$19</c:f>
              <c:numCache>
                <c:formatCode>General</c:formatCode>
                <c:ptCount val="6"/>
                <c:pt idx="0">
                  <c:v>-0.19497038763085395</c:v>
                </c:pt>
                <c:pt idx="1">
                  <c:v>8.6775655419512194</c:v>
                </c:pt>
                <c:pt idx="2">
                  <c:v>0.42638623495934957</c:v>
                </c:pt>
                <c:pt idx="3">
                  <c:v>0.16243546676571424</c:v>
                </c:pt>
                <c:pt idx="4">
                  <c:v>0.16933390864415315</c:v>
                </c:pt>
                <c:pt idx="5">
                  <c:v>1.2401882981395349</c:v>
                </c:pt>
              </c:numCache>
            </c:numRef>
          </c:yVal>
          <c:smooth val="0"/>
          <c:extLst>
            <c:ext xmlns:c16="http://schemas.microsoft.com/office/drawing/2014/chart" uri="{C3380CC4-5D6E-409C-BE32-E72D297353CC}">
              <c16:uniqueId val="{00000002-48E8-409A-A86A-178F5195C8EE}"/>
            </c:ext>
          </c:extLst>
        </c:ser>
        <c:ser>
          <c:idx val="3"/>
          <c:order val="3"/>
          <c:tx>
            <c:strRef>
              <c:f>S!$G$20</c:f>
              <c:strCache>
                <c:ptCount val="1"/>
                <c:pt idx="0">
                  <c:v>N</c:v>
                </c:pt>
              </c:strCache>
            </c:strRef>
          </c:tx>
          <c:spPr>
            <a:ln w="28575">
              <a:noFill/>
            </a:ln>
          </c:spPr>
          <c:xVal>
            <c:numRef>
              <c:f>S!$F$20:$F$25</c:f>
              <c:numCache>
                <c:formatCode>General</c:formatCode>
                <c:ptCount val="6"/>
                <c:pt idx="0">
                  <c:v>2</c:v>
                </c:pt>
                <c:pt idx="1">
                  <c:v>2</c:v>
                </c:pt>
                <c:pt idx="2">
                  <c:v>2</c:v>
                </c:pt>
                <c:pt idx="3">
                  <c:v>2</c:v>
                </c:pt>
                <c:pt idx="4">
                  <c:v>2</c:v>
                </c:pt>
                <c:pt idx="5">
                  <c:v>2</c:v>
                </c:pt>
              </c:numCache>
            </c:numRef>
          </c:xVal>
          <c:yVal>
            <c:numRef>
              <c:f>S!$I$20:$I$25</c:f>
              <c:numCache>
                <c:formatCode>General</c:formatCode>
                <c:ptCount val="6"/>
                <c:pt idx="0">
                  <c:v>-0.35996396759891608</c:v>
                </c:pt>
                <c:pt idx="1">
                  <c:v>0.36440538536885242</c:v>
                </c:pt>
                <c:pt idx="2">
                  <c:v>9.5678126117342541E-2</c:v>
                </c:pt>
                <c:pt idx="3">
                  <c:v>0.37570814080942616</c:v>
                </c:pt>
                <c:pt idx="4">
                  <c:v>3.5854968823008848</c:v>
                </c:pt>
                <c:pt idx="5">
                  <c:v>1.6519326008130084</c:v>
                </c:pt>
              </c:numCache>
            </c:numRef>
          </c:yVal>
          <c:smooth val="0"/>
          <c:extLst>
            <c:ext xmlns:c16="http://schemas.microsoft.com/office/drawing/2014/chart" uri="{C3380CC4-5D6E-409C-BE32-E72D297353CC}">
              <c16:uniqueId val="{00000003-48E8-409A-A86A-178F5195C8EE}"/>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 S/ L/ g FRW/ hr</a:t>
                </a:r>
              </a:p>
            </c:rich>
          </c:tx>
          <c:layout>
            <c:manualLayout>
              <c:xMode val="edge"/>
              <c:yMode val="edge"/>
              <c:x val="3.3333333333333333E-2"/>
              <c:y val="0.30333333333333329"/>
            </c:manualLayout>
          </c:layout>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S!$G$26</c:f>
              <c:strCache>
                <c:ptCount val="1"/>
                <c:pt idx="0">
                  <c:v>NP</c:v>
                </c:pt>
              </c:strCache>
            </c:strRef>
          </c:tx>
          <c:spPr>
            <a:ln w="28575">
              <a:noFill/>
            </a:ln>
          </c:spPr>
          <c:xVal>
            <c:numRef>
              <c:f>S!$F$26:$F$31</c:f>
              <c:numCache>
                <c:formatCode>General</c:formatCode>
                <c:ptCount val="6"/>
                <c:pt idx="0">
                  <c:v>4</c:v>
                </c:pt>
                <c:pt idx="1">
                  <c:v>4</c:v>
                </c:pt>
                <c:pt idx="2">
                  <c:v>4</c:v>
                </c:pt>
                <c:pt idx="3">
                  <c:v>4</c:v>
                </c:pt>
                <c:pt idx="4">
                  <c:v>4</c:v>
                </c:pt>
                <c:pt idx="5">
                  <c:v>4</c:v>
                </c:pt>
              </c:numCache>
            </c:numRef>
          </c:xVal>
          <c:yVal>
            <c:numRef>
              <c:f>S!$I$26:$I$31</c:f>
              <c:numCache>
                <c:formatCode>General</c:formatCode>
                <c:ptCount val="6"/>
                <c:pt idx="0">
                  <c:v>3.6233460688524607E-2</c:v>
                </c:pt>
                <c:pt idx="1">
                  <c:v>11.13963689309327</c:v>
                </c:pt>
                <c:pt idx="2">
                  <c:v>23.168348629433495</c:v>
                </c:pt>
                <c:pt idx="3">
                  <c:v>64.129178646153832</c:v>
                </c:pt>
                <c:pt idx="4">
                  <c:v>46.879030412422352</c:v>
                </c:pt>
                <c:pt idx="5">
                  <c:v>63.633716492542376</c:v>
                </c:pt>
              </c:numCache>
            </c:numRef>
          </c:yVal>
          <c:smooth val="0"/>
          <c:extLst>
            <c:ext xmlns:c16="http://schemas.microsoft.com/office/drawing/2014/chart" uri="{C3380CC4-5D6E-409C-BE32-E72D297353CC}">
              <c16:uniqueId val="{00000000-8F01-4AE4-BEF1-84528CF65B63}"/>
            </c:ext>
          </c:extLst>
        </c:ser>
        <c:ser>
          <c:idx val="1"/>
          <c:order val="1"/>
          <c:tx>
            <c:strRef>
              <c:f>S!$G$32</c:f>
              <c:strCache>
                <c:ptCount val="1"/>
                <c:pt idx="0">
                  <c:v>Con</c:v>
                </c:pt>
              </c:strCache>
            </c:strRef>
          </c:tx>
          <c:spPr>
            <a:ln w="28575">
              <a:noFill/>
            </a:ln>
          </c:spPr>
          <c:xVal>
            <c:numRef>
              <c:f>S!$F$32:$F$37</c:f>
              <c:numCache>
                <c:formatCode>General</c:formatCode>
                <c:ptCount val="6"/>
                <c:pt idx="0">
                  <c:v>1</c:v>
                </c:pt>
                <c:pt idx="1">
                  <c:v>1</c:v>
                </c:pt>
                <c:pt idx="2">
                  <c:v>1</c:v>
                </c:pt>
                <c:pt idx="3">
                  <c:v>1</c:v>
                </c:pt>
                <c:pt idx="4">
                  <c:v>1</c:v>
                </c:pt>
                <c:pt idx="5">
                  <c:v>1</c:v>
                </c:pt>
              </c:numCache>
            </c:numRef>
          </c:xVal>
          <c:yVal>
            <c:numRef>
              <c:f>S!$I$32:$I$37</c:f>
              <c:numCache>
                <c:formatCode>General</c:formatCode>
                <c:ptCount val="6"/>
                <c:pt idx="0">
                  <c:v>0.31434263270365981</c:v>
                </c:pt>
                <c:pt idx="1">
                  <c:v>49.662608368595045</c:v>
                </c:pt>
                <c:pt idx="2">
                  <c:v>25.07460575206612</c:v>
                </c:pt>
                <c:pt idx="3">
                  <c:v>12.360262044102566</c:v>
                </c:pt>
                <c:pt idx="4">
                  <c:v>61.642822358319336</c:v>
                </c:pt>
                <c:pt idx="5">
                  <c:v>304.23799992605041</c:v>
                </c:pt>
              </c:numCache>
            </c:numRef>
          </c:yVal>
          <c:smooth val="0"/>
          <c:extLst>
            <c:ext xmlns:c16="http://schemas.microsoft.com/office/drawing/2014/chart" uri="{C3380CC4-5D6E-409C-BE32-E72D297353CC}">
              <c16:uniqueId val="{00000001-8F01-4AE4-BEF1-84528CF65B63}"/>
            </c:ext>
          </c:extLst>
        </c:ser>
        <c:ser>
          <c:idx val="2"/>
          <c:order val="2"/>
          <c:tx>
            <c:strRef>
              <c:f>S!$G$38</c:f>
              <c:strCache>
                <c:ptCount val="1"/>
                <c:pt idx="0">
                  <c:v>P</c:v>
                </c:pt>
              </c:strCache>
            </c:strRef>
          </c:tx>
          <c:spPr>
            <a:ln w="28575">
              <a:noFill/>
            </a:ln>
          </c:spPr>
          <c:xVal>
            <c:numRef>
              <c:f>S!$F$38:$F$43</c:f>
              <c:numCache>
                <c:formatCode>General</c:formatCode>
                <c:ptCount val="6"/>
                <c:pt idx="0">
                  <c:v>3</c:v>
                </c:pt>
                <c:pt idx="1">
                  <c:v>3</c:v>
                </c:pt>
                <c:pt idx="2">
                  <c:v>3</c:v>
                </c:pt>
                <c:pt idx="3">
                  <c:v>3</c:v>
                </c:pt>
                <c:pt idx="4">
                  <c:v>3</c:v>
                </c:pt>
                <c:pt idx="5">
                  <c:v>3</c:v>
                </c:pt>
              </c:numCache>
            </c:numRef>
          </c:xVal>
          <c:yVal>
            <c:numRef>
              <c:f>S!$I$38:$I$43</c:f>
              <c:numCache>
                <c:formatCode>General</c:formatCode>
                <c:ptCount val="6"/>
                <c:pt idx="0">
                  <c:v>0.30811319393939407</c:v>
                </c:pt>
                <c:pt idx="1">
                  <c:v>304.59438566440679</c:v>
                </c:pt>
                <c:pt idx="2">
                  <c:v>17.260908749712645</c:v>
                </c:pt>
                <c:pt idx="3">
                  <c:v>8.8562561711822667</c:v>
                </c:pt>
                <c:pt idx="4">
                  <c:v>9.8585129601973698</c:v>
                </c:pt>
                <c:pt idx="5">
                  <c:v>45.258092506766921</c:v>
                </c:pt>
              </c:numCache>
            </c:numRef>
          </c:yVal>
          <c:smooth val="0"/>
          <c:extLst>
            <c:ext xmlns:c16="http://schemas.microsoft.com/office/drawing/2014/chart" uri="{C3380CC4-5D6E-409C-BE32-E72D297353CC}">
              <c16:uniqueId val="{00000002-8F01-4AE4-BEF1-84528CF65B63}"/>
            </c:ext>
          </c:extLst>
        </c:ser>
        <c:ser>
          <c:idx val="3"/>
          <c:order val="3"/>
          <c:tx>
            <c:strRef>
              <c:f>S!$G$44</c:f>
              <c:strCache>
                <c:ptCount val="1"/>
                <c:pt idx="0">
                  <c:v>N</c:v>
                </c:pt>
              </c:strCache>
            </c:strRef>
          </c:tx>
          <c:spPr>
            <a:ln w="28575">
              <a:noFill/>
            </a:ln>
          </c:spPr>
          <c:xVal>
            <c:numRef>
              <c:f>S!$F$44:$F$48</c:f>
              <c:numCache>
                <c:formatCode>General</c:formatCode>
                <c:ptCount val="5"/>
                <c:pt idx="0">
                  <c:v>2</c:v>
                </c:pt>
                <c:pt idx="1">
                  <c:v>2</c:v>
                </c:pt>
                <c:pt idx="2">
                  <c:v>2</c:v>
                </c:pt>
                <c:pt idx="3">
                  <c:v>2</c:v>
                </c:pt>
                <c:pt idx="4">
                  <c:v>2</c:v>
                </c:pt>
              </c:numCache>
            </c:numRef>
          </c:xVal>
          <c:yVal>
            <c:numRef>
              <c:f>S!$I$44:$I$48</c:f>
              <c:numCache>
                <c:formatCode>General</c:formatCode>
                <c:ptCount val="5"/>
                <c:pt idx="0">
                  <c:v>0.14235358781512583</c:v>
                </c:pt>
                <c:pt idx="1">
                  <c:v>7.8663720740380363</c:v>
                </c:pt>
                <c:pt idx="2">
                  <c:v>18.719073377169423</c:v>
                </c:pt>
                <c:pt idx="3">
                  <c:v>147.70460179672133</c:v>
                </c:pt>
                <c:pt idx="4">
                  <c:v>97.84904825123968</c:v>
                </c:pt>
              </c:numCache>
            </c:numRef>
          </c:yVal>
          <c:smooth val="0"/>
          <c:extLst>
            <c:ext xmlns:c16="http://schemas.microsoft.com/office/drawing/2014/chart" uri="{C3380CC4-5D6E-409C-BE32-E72D297353CC}">
              <c16:uniqueId val="{00000003-8F01-4AE4-BEF1-84528CF65B63}"/>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S/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S!$G$49</c:f>
              <c:strCache>
                <c:ptCount val="1"/>
                <c:pt idx="0">
                  <c:v>NP</c:v>
                </c:pt>
              </c:strCache>
            </c:strRef>
          </c:tx>
          <c:spPr>
            <a:ln w="28575">
              <a:noFill/>
            </a:ln>
          </c:spPr>
          <c:xVal>
            <c:numRef>
              <c:f>S!$F$49:$F$54</c:f>
              <c:numCache>
                <c:formatCode>General</c:formatCode>
                <c:ptCount val="6"/>
                <c:pt idx="0">
                  <c:v>4</c:v>
                </c:pt>
                <c:pt idx="1">
                  <c:v>4</c:v>
                </c:pt>
                <c:pt idx="2">
                  <c:v>4</c:v>
                </c:pt>
                <c:pt idx="3">
                  <c:v>4</c:v>
                </c:pt>
                <c:pt idx="4">
                  <c:v>4</c:v>
                </c:pt>
                <c:pt idx="5">
                  <c:v>4</c:v>
                </c:pt>
              </c:numCache>
            </c:numRef>
          </c:xVal>
          <c:yVal>
            <c:numRef>
              <c:f>S!$I$49:$I$54</c:f>
              <c:numCache>
                <c:formatCode>General</c:formatCode>
                <c:ptCount val="6"/>
                <c:pt idx="0">
                  <c:v>0.68091842931147528</c:v>
                </c:pt>
                <c:pt idx="1">
                  <c:v>21.790395177966104</c:v>
                </c:pt>
                <c:pt idx="2">
                  <c:v>43.465642579903154</c:v>
                </c:pt>
                <c:pt idx="3">
                  <c:v>124.61899547478258</c:v>
                </c:pt>
                <c:pt idx="4">
                  <c:v>87.180290179176765</c:v>
                </c:pt>
                <c:pt idx="5">
                  <c:v>122.87438833846153</c:v>
                </c:pt>
              </c:numCache>
            </c:numRef>
          </c:yVal>
          <c:smooth val="0"/>
          <c:extLst>
            <c:ext xmlns:c16="http://schemas.microsoft.com/office/drawing/2014/chart" uri="{C3380CC4-5D6E-409C-BE32-E72D297353CC}">
              <c16:uniqueId val="{00000000-15FF-48C7-BAD5-E14BBA5DC8FD}"/>
            </c:ext>
          </c:extLst>
        </c:ser>
        <c:ser>
          <c:idx val="1"/>
          <c:order val="1"/>
          <c:tx>
            <c:strRef>
              <c:f>S!$G$55</c:f>
              <c:strCache>
                <c:ptCount val="1"/>
                <c:pt idx="0">
                  <c:v>Con</c:v>
                </c:pt>
              </c:strCache>
            </c:strRef>
          </c:tx>
          <c:spPr>
            <a:ln w="28575">
              <a:noFill/>
            </a:ln>
          </c:spPr>
          <c:xVal>
            <c:numRef>
              <c:f>S!$F$55:$F$60</c:f>
              <c:numCache>
                <c:formatCode>General</c:formatCode>
                <c:ptCount val="6"/>
                <c:pt idx="0">
                  <c:v>1</c:v>
                </c:pt>
                <c:pt idx="1">
                  <c:v>1</c:v>
                </c:pt>
                <c:pt idx="2">
                  <c:v>1</c:v>
                </c:pt>
                <c:pt idx="3">
                  <c:v>1</c:v>
                </c:pt>
                <c:pt idx="4">
                  <c:v>1</c:v>
                </c:pt>
                <c:pt idx="5">
                  <c:v>1</c:v>
                </c:pt>
              </c:numCache>
            </c:numRef>
          </c:xVal>
          <c:yVal>
            <c:numRef>
              <c:f>S!$I$55:$I$60</c:f>
              <c:numCache>
                <c:formatCode>General</c:formatCode>
                <c:ptCount val="6"/>
                <c:pt idx="0">
                  <c:v>0.37763756326530651</c:v>
                </c:pt>
                <c:pt idx="1">
                  <c:v>113.00062168518519</c:v>
                </c:pt>
                <c:pt idx="2">
                  <c:v>58.893454961538474</c:v>
                </c:pt>
                <c:pt idx="3">
                  <c:v>28.782851272941183</c:v>
                </c:pt>
                <c:pt idx="4">
                  <c:v>146.34711937714286</c:v>
                </c:pt>
                <c:pt idx="5">
                  <c:v>753.99391515463935</c:v>
                </c:pt>
              </c:numCache>
            </c:numRef>
          </c:yVal>
          <c:smooth val="0"/>
          <c:extLst>
            <c:ext xmlns:c16="http://schemas.microsoft.com/office/drawing/2014/chart" uri="{C3380CC4-5D6E-409C-BE32-E72D297353CC}">
              <c16:uniqueId val="{00000001-15FF-48C7-BAD5-E14BBA5DC8FD}"/>
            </c:ext>
          </c:extLst>
        </c:ser>
        <c:ser>
          <c:idx val="2"/>
          <c:order val="2"/>
          <c:tx>
            <c:strRef>
              <c:f>S!$G$61</c:f>
              <c:strCache>
                <c:ptCount val="1"/>
                <c:pt idx="0">
                  <c:v>P</c:v>
                </c:pt>
              </c:strCache>
            </c:strRef>
          </c:tx>
          <c:spPr>
            <a:ln w="28575">
              <a:noFill/>
            </a:ln>
          </c:spPr>
          <c:xVal>
            <c:numRef>
              <c:f>S!$F$61:$F$66</c:f>
              <c:numCache>
                <c:formatCode>General</c:formatCode>
                <c:ptCount val="6"/>
                <c:pt idx="0">
                  <c:v>3</c:v>
                </c:pt>
                <c:pt idx="1">
                  <c:v>3</c:v>
                </c:pt>
                <c:pt idx="2">
                  <c:v>3</c:v>
                </c:pt>
                <c:pt idx="3">
                  <c:v>3</c:v>
                </c:pt>
                <c:pt idx="4">
                  <c:v>3</c:v>
                </c:pt>
                <c:pt idx="5">
                  <c:v>3</c:v>
                </c:pt>
              </c:numCache>
            </c:numRef>
          </c:xVal>
          <c:yVal>
            <c:numRef>
              <c:f>S!$I$61:$I$66</c:f>
              <c:numCache>
                <c:formatCode>General</c:formatCode>
                <c:ptCount val="6"/>
                <c:pt idx="0">
                  <c:v>0.41450154320987465</c:v>
                </c:pt>
                <c:pt idx="1">
                  <c:v>943.26926122499992</c:v>
                </c:pt>
                <c:pt idx="2">
                  <c:v>55.246232184210527</c:v>
                </c:pt>
                <c:pt idx="3">
                  <c:v>29.599375580430529</c:v>
                </c:pt>
                <c:pt idx="4">
                  <c:v>33.768555254464282</c:v>
                </c:pt>
                <c:pt idx="5">
                  <c:v>160.68366026865672</c:v>
                </c:pt>
              </c:numCache>
            </c:numRef>
          </c:yVal>
          <c:smooth val="0"/>
          <c:extLst>
            <c:ext xmlns:c16="http://schemas.microsoft.com/office/drawing/2014/chart" uri="{C3380CC4-5D6E-409C-BE32-E72D297353CC}">
              <c16:uniqueId val="{00000002-15FF-48C7-BAD5-E14BBA5DC8FD}"/>
            </c:ext>
          </c:extLst>
        </c:ser>
        <c:ser>
          <c:idx val="3"/>
          <c:order val="3"/>
          <c:tx>
            <c:strRef>
              <c:f>S!$G$67</c:f>
              <c:strCache>
                <c:ptCount val="1"/>
                <c:pt idx="0">
                  <c:v>N</c:v>
                </c:pt>
              </c:strCache>
            </c:strRef>
          </c:tx>
          <c:spPr>
            <a:ln w="28575">
              <a:noFill/>
            </a:ln>
          </c:spPr>
          <c:xVal>
            <c:numRef>
              <c:f>S!$F$67:$F$72</c:f>
              <c:numCache>
                <c:formatCode>General</c:formatCode>
                <c:ptCount val="6"/>
                <c:pt idx="0">
                  <c:v>2</c:v>
                </c:pt>
                <c:pt idx="1">
                  <c:v>2</c:v>
                </c:pt>
                <c:pt idx="2">
                  <c:v>2</c:v>
                </c:pt>
                <c:pt idx="3">
                  <c:v>2</c:v>
                </c:pt>
                <c:pt idx="4">
                  <c:v>2</c:v>
                </c:pt>
                <c:pt idx="5">
                  <c:v>2</c:v>
                </c:pt>
              </c:numCache>
            </c:numRef>
          </c:xVal>
          <c:yVal>
            <c:numRef>
              <c:f>S!$I$67:$I$72</c:f>
              <c:numCache>
                <c:formatCode>General</c:formatCode>
                <c:ptCount val="6"/>
                <c:pt idx="0">
                  <c:v>39.867211122807028</c:v>
                </c:pt>
                <c:pt idx="1">
                  <c:v>30.063084219298251</c:v>
                </c:pt>
                <c:pt idx="2">
                  <c:v>9.3816080886426612</c:v>
                </c:pt>
                <c:pt idx="3">
                  <c:v>27.549883848317315</c:v>
                </c:pt>
                <c:pt idx="4">
                  <c:v>204.87537758823532</c:v>
                </c:pt>
                <c:pt idx="5">
                  <c:v>131.97009126923078</c:v>
                </c:pt>
              </c:numCache>
            </c:numRef>
          </c:yVal>
          <c:smooth val="0"/>
          <c:extLst>
            <c:ext xmlns:c16="http://schemas.microsoft.com/office/drawing/2014/chart" uri="{C3380CC4-5D6E-409C-BE32-E72D297353CC}">
              <c16:uniqueId val="{00000003-15FF-48C7-BAD5-E14BBA5DC8FD}"/>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S/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 -</a:t>
            </a:r>
            <a:r>
              <a:rPr lang="en-US" baseline="0"/>
              <a:t> 1x</a:t>
            </a:r>
          </a:p>
        </c:rich>
      </c:tx>
      <c:overlay val="0"/>
    </c:title>
    <c:autoTitleDeleted val="0"/>
    <c:plotArea>
      <c:layout/>
      <c:barChart>
        <c:barDir val="col"/>
        <c:grouping val="clustered"/>
        <c:varyColors val="0"/>
        <c:ser>
          <c:idx val="0"/>
          <c:order val="0"/>
          <c:tx>
            <c:strRef>
              <c:f>'[1]stock-controls'!$M$22</c:f>
              <c:strCache>
                <c:ptCount val="1"/>
                <c:pt idx="0">
                  <c:v>Al 394.401</c:v>
                </c:pt>
              </c:strCache>
            </c:strRef>
          </c:tx>
          <c:invertIfNegative val="0"/>
          <c:cat>
            <c:strRef>
              <c:f>'[1]stock-controls'!$L$23:$L$27</c:f>
              <c:strCache>
                <c:ptCount val="5"/>
                <c:pt idx="0">
                  <c:v>1x</c:v>
                </c:pt>
                <c:pt idx="1">
                  <c:v>C2-1A-control</c:v>
                </c:pt>
                <c:pt idx="2">
                  <c:v>C2-2A-control</c:v>
                </c:pt>
                <c:pt idx="3">
                  <c:v>C2-3A-control</c:v>
                </c:pt>
                <c:pt idx="4">
                  <c:v>C2-4A-control</c:v>
                </c:pt>
              </c:strCache>
            </c:strRef>
          </c:cat>
          <c:val>
            <c:numRef>
              <c:f>'[1]stock-controls'!$M$23:$M$27</c:f>
              <c:numCache>
                <c:formatCode>General</c:formatCode>
                <c:ptCount val="5"/>
                <c:pt idx="0">
                  <c:v>6.895816011E-2</c:v>
                </c:pt>
                <c:pt idx="1">
                  <c:v>8.1352679985000009E-2</c:v>
                </c:pt>
                <c:pt idx="2">
                  <c:v>3.9195617505000002E-2</c:v>
                </c:pt>
                <c:pt idx="3">
                  <c:v>3.8727906694999994E-2</c:v>
                </c:pt>
                <c:pt idx="4">
                  <c:v>4.2570425149999994E-2</c:v>
                </c:pt>
              </c:numCache>
            </c:numRef>
          </c:val>
          <c:extLst>
            <c:ext xmlns:c16="http://schemas.microsoft.com/office/drawing/2014/chart" uri="{C3380CC4-5D6E-409C-BE32-E72D297353CC}">
              <c16:uniqueId val="{00000000-4285-456D-831D-A4AF3C4DCE05}"/>
            </c:ext>
          </c:extLst>
        </c:ser>
        <c:dLbls>
          <c:showLegendKey val="0"/>
          <c:showVal val="0"/>
          <c:showCatName val="0"/>
          <c:showSerName val="0"/>
          <c:showPercent val="0"/>
          <c:showBubbleSize val="0"/>
        </c:dLbls>
        <c:gapWidth val="150"/>
        <c:axId val="142301056"/>
        <c:axId val="142302592"/>
      </c:barChart>
      <c:catAx>
        <c:axId val="142301056"/>
        <c:scaling>
          <c:orientation val="minMax"/>
        </c:scaling>
        <c:delete val="0"/>
        <c:axPos val="b"/>
        <c:numFmt formatCode="General" sourceLinked="0"/>
        <c:majorTickMark val="out"/>
        <c:minorTickMark val="none"/>
        <c:tickLblPos val="nextTo"/>
        <c:crossAx val="142302592"/>
        <c:crosses val="autoZero"/>
        <c:auto val="1"/>
        <c:lblAlgn val="ctr"/>
        <c:lblOffset val="100"/>
        <c:noMultiLvlLbl val="0"/>
      </c:catAx>
      <c:valAx>
        <c:axId val="142302592"/>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230105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a:t>
            </a:r>
            <a:r>
              <a:rPr lang="en-US" baseline="0"/>
              <a:t> - 1x</a:t>
            </a:r>
            <a:endParaRPr lang="en-US"/>
          </a:p>
        </c:rich>
      </c:tx>
      <c:overlay val="0"/>
    </c:title>
    <c:autoTitleDeleted val="0"/>
    <c:plotArea>
      <c:layout/>
      <c:barChart>
        <c:barDir val="col"/>
        <c:grouping val="clustered"/>
        <c:varyColors val="0"/>
        <c:ser>
          <c:idx val="0"/>
          <c:order val="0"/>
          <c:tx>
            <c:strRef>
              <c:f>'[1]stock-controls'!$O$22</c:f>
              <c:strCache>
                <c:ptCount val="1"/>
                <c:pt idx="0">
                  <c:v>Ca 317.933</c:v>
                </c:pt>
              </c:strCache>
            </c:strRef>
          </c:tx>
          <c:invertIfNegative val="0"/>
          <c:cat>
            <c:strRef>
              <c:f>'[1]stock-controls'!$N$23:$N$27</c:f>
              <c:strCache>
                <c:ptCount val="5"/>
                <c:pt idx="0">
                  <c:v>1x</c:v>
                </c:pt>
                <c:pt idx="1">
                  <c:v>C2-1A-control</c:v>
                </c:pt>
                <c:pt idx="2">
                  <c:v>C2-2A-control</c:v>
                </c:pt>
                <c:pt idx="3">
                  <c:v>C2-3A-control</c:v>
                </c:pt>
                <c:pt idx="4">
                  <c:v>C2-4A-control</c:v>
                </c:pt>
              </c:strCache>
            </c:strRef>
          </c:cat>
          <c:val>
            <c:numRef>
              <c:f>'[1]stock-controls'!$O$23:$O$27</c:f>
              <c:numCache>
                <c:formatCode>General</c:formatCode>
                <c:ptCount val="5"/>
                <c:pt idx="0" formatCode="0.00">
                  <c:v>0.64678783470000001</c:v>
                </c:pt>
                <c:pt idx="1">
                  <c:v>0.61433080359999992</c:v>
                </c:pt>
                <c:pt idx="2">
                  <c:v>0.64330618949999996</c:v>
                </c:pt>
                <c:pt idx="3">
                  <c:v>0.69653792849999996</c:v>
                </c:pt>
                <c:pt idx="4">
                  <c:v>0.70679753865000006</c:v>
                </c:pt>
              </c:numCache>
            </c:numRef>
          </c:val>
          <c:extLst>
            <c:ext xmlns:c16="http://schemas.microsoft.com/office/drawing/2014/chart" uri="{C3380CC4-5D6E-409C-BE32-E72D297353CC}">
              <c16:uniqueId val="{00000000-C169-4A1B-BB07-B29DE2B425CC}"/>
            </c:ext>
          </c:extLst>
        </c:ser>
        <c:dLbls>
          <c:showLegendKey val="0"/>
          <c:showVal val="0"/>
          <c:showCatName val="0"/>
          <c:showSerName val="0"/>
          <c:showPercent val="0"/>
          <c:showBubbleSize val="0"/>
        </c:dLbls>
        <c:gapWidth val="150"/>
        <c:axId val="142374784"/>
        <c:axId val="142376320"/>
      </c:barChart>
      <c:catAx>
        <c:axId val="142374784"/>
        <c:scaling>
          <c:orientation val="minMax"/>
        </c:scaling>
        <c:delete val="0"/>
        <c:axPos val="b"/>
        <c:numFmt formatCode="General" sourceLinked="0"/>
        <c:majorTickMark val="out"/>
        <c:minorTickMark val="none"/>
        <c:tickLblPos val="nextTo"/>
        <c:crossAx val="142376320"/>
        <c:crosses val="autoZero"/>
        <c:auto val="1"/>
        <c:lblAlgn val="ctr"/>
        <c:lblOffset val="100"/>
        <c:noMultiLvlLbl val="0"/>
      </c:catAx>
      <c:valAx>
        <c:axId val="142376320"/>
        <c:scaling>
          <c:orientation val="minMax"/>
        </c:scaling>
        <c:delete val="0"/>
        <c:axPos val="l"/>
        <c:majorGridlines/>
        <c:title>
          <c:tx>
            <c:rich>
              <a:bodyPr rot="-5400000" vert="horz"/>
              <a:lstStyle/>
              <a:p>
                <a:pPr>
                  <a:defRPr/>
                </a:pPr>
                <a:r>
                  <a:rPr lang="en-US"/>
                  <a:t>concentration mg/L</a:t>
                </a:r>
              </a:p>
            </c:rich>
          </c:tx>
          <c:overlay val="0"/>
        </c:title>
        <c:numFmt formatCode="0.00" sourceLinked="1"/>
        <c:majorTickMark val="out"/>
        <c:minorTickMark val="none"/>
        <c:tickLblPos val="nextTo"/>
        <c:crossAx val="14237478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 -</a:t>
            </a:r>
            <a:r>
              <a:rPr lang="en-US" baseline="0"/>
              <a:t> 1x</a:t>
            </a:r>
            <a:endParaRPr lang="en-US"/>
          </a:p>
        </c:rich>
      </c:tx>
      <c:overlay val="0"/>
    </c:title>
    <c:autoTitleDeleted val="0"/>
    <c:plotArea>
      <c:layout/>
      <c:barChart>
        <c:barDir val="col"/>
        <c:grouping val="clustered"/>
        <c:varyColors val="0"/>
        <c:ser>
          <c:idx val="0"/>
          <c:order val="0"/>
          <c:tx>
            <c:strRef>
              <c:f>'[1]stock-controls'!$Q$22</c:f>
              <c:strCache>
                <c:ptCount val="1"/>
                <c:pt idx="0">
                  <c:v>K 766.490</c:v>
                </c:pt>
              </c:strCache>
            </c:strRef>
          </c:tx>
          <c:invertIfNegative val="0"/>
          <c:cat>
            <c:strRef>
              <c:f>'[1]stock-controls'!$P$23:$P$27</c:f>
              <c:strCache>
                <c:ptCount val="5"/>
                <c:pt idx="0">
                  <c:v>1x</c:v>
                </c:pt>
                <c:pt idx="1">
                  <c:v>C2-1A-control</c:v>
                </c:pt>
                <c:pt idx="2">
                  <c:v>C2-2A-control</c:v>
                </c:pt>
                <c:pt idx="3">
                  <c:v>C2-3A-control</c:v>
                </c:pt>
                <c:pt idx="4">
                  <c:v>C2-4A-control</c:v>
                </c:pt>
              </c:strCache>
            </c:strRef>
          </c:cat>
          <c:val>
            <c:numRef>
              <c:f>'[1]stock-controls'!$Q$23:$Q$27</c:f>
              <c:numCache>
                <c:formatCode>General</c:formatCode>
                <c:ptCount val="5"/>
                <c:pt idx="0" formatCode="0.00">
                  <c:v>0.90413455629999995</c:v>
                </c:pt>
                <c:pt idx="1">
                  <c:v>0.87741176905000007</c:v>
                </c:pt>
                <c:pt idx="2">
                  <c:v>0.91557315380000004</c:v>
                </c:pt>
                <c:pt idx="3">
                  <c:v>0.88727782845000003</c:v>
                </c:pt>
                <c:pt idx="4">
                  <c:v>0.94204080095000009</c:v>
                </c:pt>
              </c:numCache>
            </c:numRef>
          </c:val>
          <c:extLst>
            <c:ext xmlns:c16="http://schemas.microsoft.com/office/drawing/2014/chart" uri="{C3380CC4-5D6E-409C-BE32-E72D297353CC}">
              <c16:uniqueId val="{00000000-4B60-4C5C-815E-498591E86AE2}"/>
            </c:ext>
          </c:extLst>
        </c:ser>
        <c:dLbls>
          <c:showLegendKey val="0"/>
          <c:showVal val="0"/>
          <c:showCatName val="0"/>
          <c:showSerName val="0"/>
          <c:showPercent val="0"/>
          <c:showBubbleSize val="0"/>
        </c:dLbls>
        <c:gapWidth val="150"/>
        <c:axId val="142404992"/>
        <c:axId val="143791232"/>
      </c:barChart>
      <c:catAx>
        <c:axId val="142404992"/>
        <c:scaling>
          <c:orientation val="minMax"/>
        </c:scaling>
        <c:delete val="0"/>
        <c:axPos val="b"/>
        <c:numFmt formatCode="General" sourceLinked="0"/>
        <c:majorTickMark val="out"/>
        <c:minorTickMark val="none"/>
        <c:tickLblPos val="nextTo"/>
        <c:crossAx val="143791232"/>
        <c:crosses val="autoZero"/>
        <c:auto val="1"/>
        <c:lblAlgn val="ctr"/>
        <c:lblOffset val="100"/>
        <c:noMultiLvlLbl val="0"/>
      </c:catAx>
      <c:valAx>
        <c:axId val="143791232"/>
        <c:scaling>
          <c:orientation val="minMax"/>
        </c:scaling>
        <c:delete val="0"/>
        <c:axPos val="l"/>
        <c:majorGridlines/>
        <c:title>
          <c:tx>
            <c:rich>
              <a:bodyPr rot="-5400000" vert="horz"/>
              <a:lstStyle/>
              <a:p>
                <a:pPr>
                  <a:defRPr/>
                </a:pPr>
                <a:r>
                  <a:rPr lang="en-US"/>
                  <a:t>concentration mg/L</a:t>
                </a:r>
              </a:p>
            </c:rich>
          </c:tx>
          <c:overlay val="0"/>
        </c:title>
        <c:numFmt formatCode="0.00" sourceLinked="1"/>
        <c:majorTickMark val="out"/>
        <c:minorTickMark val="none"/>
        <c:tickLblPos val="nextTo"/>
        <c:crossAx val="14240499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Mg -</a:t>
            </a:r>
            <a:r>
              <a:rPr lang="en-US" baseline="0"/>
              <a:t> 1x</a:t>
            </a:r>
            <a:endParaRPr lang="en-US"/>
          </a:p>
        </c:rich>
      </c:tx>
      <c:overlay val="0"/>
    </c:title>
    <c:autoTitleDeleted val="0"/>
    <c:plotArea>
      <c:layout/>
      <c:barChart>
        <c:barDir val="col"/>
        <c:grouping val="clustered"/>
        <c:varyColors val="0"/>
        <c:ser>
          <c:idx val="0"/>
          <c:order val="0"/>
          <c:tx>
            <c:strRef>
              <c:f>'[1]stock-controls'!$S$22</c:f>
              <c:strCache>
                <c:ptCount val="1"/>
                <c:pt idx="0">
                  <c:v>Mg 285.213</c:v>
                </c:pt>
              </c:strCache>
            </c:strRef>
          </c:tx>
          <c:invertIfNegative val="0"/>
          <c:cat>
            <c:strRef>
              <c:f>'[1]stock-controls'!$R$23:$R$27</c:f>
              <c:strCache>
                <c:ptCount val="5"/>
                <c:pt idx="0">
                  <c:v>1x</c:v>
                </c:pt>
                <c:pt idx="1">
                  <c:v>C2-1A-control</c:v>
                </c:pt>
                <c:pt idx="2">
                  <c:v>C2-2A-control</c:v>
                </c:pt>
                <c:pt idx="3">
                  <c:v>C2-3A-control</c:v>
                </c:pt>
                <c:pt idx="4">
                  <c:v>C2-4A-control</c:v>
                </c:pt>
              </c:strCache>
            </c:strRef>
          </c:cat>
          <c:val>
            <c:numRef>
              <c:f>'[1]stock-controls'!$S$23:$S$27</c:f>
              <c:numCache>
                <c:formatCode>General</c:formatCode>
                <c:ptCount val="5"/>
                <c:pt idx="0">
                  <c:v>0.84851944889999997</c:v>
                </c:pt>
                <c:pt idx="1">
                  <c:v>0.85660073385000002</c:v>
                </c:pt>
                <c:pt idx="2">
                  <c:v>0.85522269254999994</c:v>
                </c:pt>
                <c:pt idx="3">
                  <c:v>0.88302821274999999</c:v>
                </c:pt>
                <c:pt idx="4">
                  <c:v>0.90714251504999999</c:v>
                </c:pt>
              </c:numCache>
            </c:numRef>
          </c:val>
          <c:extLst>
            <c:ext xmlns:c16="http://schemas.microsoft.com/office/drawing/2014/chart" uri="{C3380CC4-5D6E-409C-BE32-E72D297353CC}">
              <c16:uniqueId val="{00000000-DA25-4CD6-9F37-A99EEBD5507E}"/>
            </c:ext>
          </c:extLst>
        </c:ser>
        <c:dLbls>
          <c:showLegendKey val="0"/>
          <c:showVal val="0"/>
          <c:showCatName val="0"/>
          <c:showSerName val="0"/>
          <c:showPercent val="0"/>
          <c:showBubbleSize val="0"/>
        </c:dLbls>
        <c:gapWidth val="150"/>
        <c:axId val="143815808"/>
        <c:axId val="143817344"/>
      </c:barChart>
      <c:catAx>
        <c:axId val="143815808"/>
        <c:scaling>
          <c:orientation val="minMax"/>
        </c:scaling>
        <c:delete val="0"/>
        <c:axPos val="b"/>
        <c:numFmt formatCode="General" sourceLinked="0"/>
        <c:majorTickMark val="out"/>
        <c:minorTickMark val="none"/>
        <c:tickLblPos val="nextTo"/>
        <c:crossAx val="143817344"/>
        <c:crosses val="autoZero"/>
        <c:auto val="1"/>
        <c:lblAlgn val="ctr"/>
        <c:lblOffset val="100"/>
        <c:noMultiLvlLbl val="0"/>
      </c:catAx>
      <c:valAx>
        <c:axId val="143817344"/>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381580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Ca!$G$26</c:f>
              <c:strCache>
                <c:ptCount val="1"/>
                <c:pt idx="0">
                  <c:v>NP</c:v>
                </c:pt>
              </c:strCache>
            </c:strRef>
          </c:tx>
          <c:spPr>
            <a:ln w="28575">
              <a:noFill/>
            </a:ln>
          </c:spPr>
          <c:xVal>
            <c:numRef>
              <c:f>Ca!$F$26:$F$31</c:f>
              <c:numCache>
                <c:formatCode>General</c:formatCode>
                <c:ptCount val="6"/>
                <c:pt idx="0">
                  <c:v>4</c:v>
                </c:pt>
                <c:pt idx="1">
                  <c:v>4</c:v>
                </c:pt>
                <c:pt idx="2">
                  <c:v>4</c:v>
                </c:pt>
                <c:pt idx="3">
                  <c:v>4</c:v>
                </c:pt>
                <c:pt idx="4">
                  <c:v>4</c:v>
                </c:pt>
                <c:pt idx="5">
                  <c:v>4</c:v>
                </c:pt>
              </c:numCache>
            </c:numRef>
          </c:xVal>
          <c:yVal>
            <c:numRef>
              <c:f>Ca!$I$26:$I$31</c:f>
              <c:numCache>
                <c:formatCode>General</c:formatCode>
                <c:ptCount val="6"/>
                <c:pt idx="0">
                  <c:v>4.9502052295082075E-2</c:v>
                </c:pt>
                <c:pt idx="1">
                  <c:v>-0.1358619441853601</c:v>
                </c:pt>
                <c:pt idx="2">
                  <c:v>4.1975831711822849E-2</c:v>
                </c:pt>
                <c:pt idx="3">
                  <c:v>5.5732999487179934E-2</c:v>
                </c:pt>
                <c:pt idx="4">
                  <c:v>-1.7481213540372346E-2</c:v>
                </c:pt>
                <c:pt idx="5">
                  <c:v>-0.43587128389830448</c:v>
                </c:pt>
              </c:numCache>
            </c:numRef>
          </c:yVal>
          <c:smooth val="0"/>
          <c:extLst>
            <c:ext xmlns:c16="http://schemas.microsoft.com/office/drawing/2014/chart" uri="{C3380CC4-5D6E-409C-BE32-E72D297353CC}">
              <c16:uniqueId val="{00000000-CE28-45E8-A6BA-02C31602E8C5}"/>
            </c:ext>
          </c:extLst>
        </c:ser>
        <c:ser>
          <c:idx val="1"/>
          <c:order val="1"/>
          <c:tx>
            <c:strRef>
              <c:f>Ca!$G$32</c:f>
              <c:strCache>
                <c:ptCount val="1"/>
                <c:pt idx="0">
                  <c:v>Con</c:v>
                </c:pt>
              </c:strCache>
            </c:strRef>
          </c:tx>
          <c:spPr>
            <a:ln w="28575">
              <a:noFill/>
            </a:ln>
          </c:spPr>
          <c:xVal>
            <c:numRef>
              <c:f>Ca!$F$32:$F$37</c:f>
              <c:numCache>
                <c:formatCode>General</c:formatCode>
                <c:ptCount val="6"/>
                <c:pt idx="0">
                  <c:v>1</c:v>
                </c:pt>
                <c:pt idx="1">
                  <c:v>1</c:v>
                </c:pt>
                <c:pt idx="2">
                  <c:v>1</c:v>
                </c:pt>
                <c:pt idx="3">
                  <c:v>1</c:v>
                </c:pt>
                <c:pt idx="4">
                  <c:v>1</c:v>
                </c:pt>
                <c:pt idx="5">
                  <c:v>1</c:v>
                </c:pt>
              </c:numCache>
            </c:numRef>
          </c:xVal>
          <c:yVal>
            <c:numRef>
              <c:f>Ca!$I$32:$I$37</c:f>
              <c:numCache>
                <c:formatCode>General</c:formatCode>
                <c:ptCount val="6"/>
                <c:pt idx="0">
                  <c:v>0.2282078408500588</c:v>
                </c:pt>
                <c:pt idx="1">
                  <c:v>4.7567486776859014E-2</c:v>
                </c:pt>
                <c:pt idx="2">
                  <c:v>-0.29581185702479357</c:v>
                </c:pt>
                <c:pt idx="3">
                  <c:v>0.1818584338461538</c:v>
                </c:pt>
                <c:pt idx="4">
                  <c:v>1.086004617478991</c:v>
                </c:pt>
                <c:pt idx="5">
                  <c:v>-1.8102480302521051</c:v>
                </c:pt>
              </c:numCache>
            </c:numRef>
          </c:yVal>
          <c:smooth val="0"/>
          <c:extLst>
            <c:ext xmlns:c16="http://schemas.microsoft.com/office/drawing/2014/chart" uri="{C3380CC4-5D6E-409C-BE32-E72D297353CC}">
              <c16:uniqueId val="{00000001-CE28-45E8-A6BA-02C31602E8C5}"/>
            </c:ext>
          </c:extLst>
        </c:ser>
        <c:ser>
          <c:idx val="2"/>
          <c:order val="2"/>
          <c:tx>
            <c:strRef>
              <c:f>Ca!$G$38</c:f>
              <c:strCache>
                <c:ptCount val="1"/>
                <c:pt idx="0">
                  <c:v>P</c:v>
                </c:pt>
              </c:strCache>
            </c:strRef>
          </c:tx>
          <c:spPr>
            <a:ln w="28575">
              <a:noFill/>
            </a:ln>
          </c:spPr>
          <c:xVal>
            <c:numRef>
              <c:f>Ca!$F$38:$F$43</c:f>
              <c:numCache>
                <c:formatCode>General</c:formatCode>
                <c:ptCount val="6"/>
                <c:pt idx="0">
                  <c:v>3</c:v>
                </c:pt>
                <c:pt idx="1">
                  <c:v>3</c:v>
                </c:pt>
                <c:pt idx="2">
                  <c:v>3</c:v>
                </c:pt>
                <c:pt idx="3">
                  <c:v>3</c:v>
                </c:pt>
                <c:pt idx="4">
                  <c:v>3</c:v>
                </c:pt>
                <c:pt idx="5">
                  <c:v>3</c:v>
                </c:pt>
              </c:numCache>
            </c:numRef>
          </c:xVal>
          <c:yVal>
            <c:numRef>
              <c:f>Ca!$I$38:$I$43</c:f>
              <c:numCache>
                <c:formatCode>General</c:formatCode>
                <c:ptCount val="6"/>
                <c:pt idx="0">
                  <c:v>4.6525238567493112E-2</c:v>
                </c:pt>
                <c:pt idx="1">
                  <c:v>0.17944384576271111</c:v>
                </c:pt>
                <c:pt idx="2">
                  <c:v>0.17823750402298844</c:v>
                </c:pt>
                <c:pt idx="3">
                  <c:v>0.62086001261083734</c:v>
                </c:pt>
                <c:pt idx="4">
                  <c:v>-4.1903941118421058E-2</c:v>
                </c:pt>
                <c:pt idx="5">
                  <c:v>-0.14996654210526322</c:v>
                </c:pt>
              </c:numCache>
            </c:numRef>
          </c:yVal>
          <c:smooth val="0"/>
          <c:extLst>
            <c:ext xmlns:c16="http://schemas.microsoft.com/office/drawing/2014/chart" uri="{C3380CC4-5D6E-409C-BE32-E72D297353CC}">
              <c16:uniqueId val="{00000002-CE28-45E8-A6BA-02C31602E8C5}"/>
            </c:ext>
          </c:extLst>
        </c:ser>
        <c:ser>
          <c:idx val="3"/>
          <c:order val="3"/>
          <c:tx>
            <c:strRef>
              <c:f>Ca!$G$44</c:f>
              <c:strCache>
                <c:ptCount val="1"/>
                <c:pt idx="0">
                  <c:v>N</c:v>
                </c:pt>
              </c:strCache>
            </c:strRef>
          </c:tx>
          <c:spPr>
            <a:ln w="28575">
              <a:noFill/>
            </a:ln>
          </c:spPr>
          <c:xVal>
            <c:numRef>
              <c:f>Ca!$F$44:$F$48</c:f>
              <c:numCache>
                <c:formatCode>General</c:formatCode>
                <c:ptCount val="5"/>
                <c:pt idx="0">
                  <c:v>2</c:v>
                </c:pt>
                <c:pt idx="1">
                  <c:v>2</c:v>
                </c:pt>
                <c:pt idx="2">
                  <c:v>2</c:v>
                </c:pt>
                <c:pt idx="3">
                  <c:v>2</c:v>
                </c:pt>
                <c:pt idx="4">
                  <c:v>2</c:v>
                </c:pt>
              </c:numCache>
            </c:numRef>
          </c:xVal>
          <c:yVal>
            <c:numRef>
              <c:f>Ca!$I$44:$I$48</c:f>
              <c:numCache>
                <c:formatCode>General</c:formatCode>
                <c:ptCount val="5"/>
                <c:pt idx="0">
                  <c:v>0.3719441993697481</c:v>
                </c:pt>
                <c:pt idx="1">
                  <c:v>7.9475290070765203E-2</c:v>
                </c:pt>
                <c:pt idx="2">
                  <c:v>0.35747490976239688</c:v>
                </c:pt>
                <c:pt idx="3">
                  <c:v>9.0141500409837302E-2</c:v>
                </c:pt>
                <c:pt idx="4">
                  <c:v>0.18688985206611536</c:v>
                </c:pt>
              </c:numCache>
            </c:numRef>
          </c:yVal>
          <c:smooth val="0"/>
          <c:extLst>
            <c:ext xmlns:c16="http://schemas.microsoft.com/office/drawing/2014/chart" uri="{C3380CC4-5D6E-409C-BE32-E72D297353CC}">
              <c16:uniqueId val="{00000003-CE28-45E8-A6BA-02C31602E8C5}"/>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Ca/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 -</a:t>
            </a:r>
            <a:r>
              <a:rPr lang="en-US" baseline="0"/>
              <a:t> 1x</a:t>
            </a:r>
            <a:endParaRPr lang="en-US"/>
          </a:p>
        </c:rich>
      </c:tx>
      <c:overlay val="0"/>
    </c:title>
    <c:autoTitleDeleted val="0"/>
    <c:plotArea>
      <c:layout/>
      <c:barChart>
        <c:barDir val="col"/>
        <c:grouping val="clustered"/>
        <c:varyColors val="0"/>
        <c:ser>
          <c:idx val="0"/>
          <c:order val="0"/>
          <c:tx>
            <c:strRef>
              <c:f>'[1]stock-controls'!$U$22</c:f>
              <c:strCache>
                <c:ptCount val="1"/>
                <c:pt idx="0">
                  <c:v>P 213.617</c:v>
                </c:pt>
              </c:strCache>
            </c:strRef>
          </c:tx>
          <c:invertIfNegative val="0"/>
          <c:cat>
            <c:strRef>
              <c:f>'[1]stock-controls'!$T$23:$T$27</c:f>
              <c:strCache>
                <c:ptCount val="5"/>
                <c:pt idx="0">
                  <c:v>1x</c:v>
                </c:pt>
                <c:pt idx="1">
                  <c:v>C2-1A-control</c:v>
                </c:pt>
                <c:pt idx="2">
                  <c:v>C2-2A-control</c:v>
                </c:pt>
                <c:pt idx="3">
                  <c:v>C2-3A-control</c:v>
                </c:pt>
                <c:pt idx="4">
                  <c:v>C2-4A-control</c:v>
                </c:pt>
              </c:strCache>
            </c:strRef>
          </c:cat>
          <c:val>
            <c:numRef>
              <c:f>'[1]stock-controls'!$U$23:$U$27</c:f>
              <c:numCache>
                <c:formatCode>General</c:formatCode>
                <c:ptCount val="5"/>
                <c:pt idx="0">
                  <c:v>0.12924216550000001</c:v>
                </c:pt>
                <c:pt idx="1">
                  <c:v>0.19243092184999999</c:v>
                </c:pt>
                <c:pt idx="2">
                  <c:v>0.17216551275000003</c:v>
                </c:pt>
                <c:pt idx="3">
                  <c:v>0.14980875129999999</c:v>
                </c:pt>
                <c:pt idx="4">
                  <c:v>9.6146387749999992E-2</c:v>
                </c:pt>
              </c:numCache>
            </c:numRef>
          </c:val>
          <c:extLst>
            <c:ext xmlns:c16="http://schemas.microsoft.com/office/drawing/2014/chart" uri="{C3380CC4-5D6E-409C-BE32-E72D297353CC}">
              <c16:uniqueId val="{00000000-E464-4C05-94D2-7F1DDC2BE96C}"/>
            </c:ext>
          </c:extLst>
        </c:ser>
        <c:dLbls>
          <c:showLegendKey val="0"/>
          <c:showVal val="0"/>
          <c:showCatName val="0"/>
          <c:showSerName val="0"/>
          <c:showPercent val="0"/>
          <c:showBubbleSize val="0"/>
        </c:dLbls>
        <c:gapWidth val="150"/>
        <c:axId val="143841920"/>
        <c:axId val="143847808"/>
      </c:barChart>
      <c:catAx>
        <c:axId val="143841920"/>
        <c:scaling>
          <c:orientation val="minMax"/>
        </c:scaling>
        <c:delete val="0"/>
        <c:axPos val="b"/>
        <c:numFmt formatCode="General" sourceLinked="0"/>
        <c:majorTickMark val="out"/>
        <c:minorTickMark val="none"/>
        <c:tickLblPos val="nextTo"/>
        <c:crossAx val="143847808"/>
        <c:crosses val="autoZero"/>
        <c:auto val="1"/>
        <c:lblAlgn val="ctr"/>
        <c:lblOffset val="100"/>
        <c:noMultiLvlLbl val="0"/>
      </c:catAx>
      <c:valAx>
        <c:axId val="143847808"/>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384192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 -</a:t>
            </a:r>
            <a:r>
              <a:rPr lang="en-US" baseline="0"/>
              <a:t> 1x</a:t>
            </a:r>
            <a:endParaRPr lang="en-US"/>
          </a:p>
        </c:rich>
      </c:tx>
      <c:overlay val="0"/>
    </c:title>
    <c:autoTitleDeleted val="0"/>
    <c:plotArea>
      <c:layout/>
      <c:barChart>
        <c:barDir val="col"/>
        <c:grouping val="clustered"/>
        <c:varyColors val="0"/>
        <c:ser>
          <c:idx val="0"/>
          <c:order val="0"/>
          <c:tx>
            <c:strRef>
              <c:f>'[1]stock-controls'!$W$22</c:f>
              <c:strCache>
                <c:ptCount val="1"/>
                <c:pt idx="0">
                  <c:v>S 181.975</c:v>
                </c:pt>
              </c:strCache>
            </c:strRef>
          </c:tx>
          <c:invertIfNegative val="0"/>
          <c:cat>
            <c:strRef>
              <c:f>'[1]stock-controls'!$V$23:$V$27</c:f>
              <c:strCache>
                <c:ptCount val="5"/>
                <c:pt idx="0">
                  <c:v>1x</c:v>
                </c:pt>
                <c:pt idx="1">
                  <c:v>C2-1A-control</c:v>
                </c:pt>
                <c:pt idx="2">
                  <c:v>C2-2A-control</c:v>
                </c:pt>
                <c:pt idx="3">
                  <c:v>C2-3A-control</c:v>
                </c:pt>
                <c:pt idx="4">
                  <c:v>C2-4A-control</c:v>
                </c:pt>
              </c:strCache>
            </c:strRef>
          </c:cat>
          <c:val>
            <c:numRef>
              <c:f>'[1]stock-controls'!$W$23:$W$27</c:f>
              <c:numCache>
                <c:formatCode>General</c:formatCode>
                <c:ptCount val="5"/>
                <c:pt idx="0">
                  <c:v>5.7462385010000006</c:v>
                </c:pt>
                <c:pt idx="1">
                  <c:v>6.5452999890000001</c:v>
                </c:pt>
                <c:pt idx="2">
                  <c:v>4.6323920709999999</c:v>
                </c:pt>
                <c:pt idx="3">
                  <c:v>2.3701329384999998</c:v>
                </c:pt>
                <c:pt idx="4">
                  <c:v>1.5745633457999999</c:v>
                </c:pt>
              </c:numCache>
            </c:numRef>
          </c:val>
          <c:extLst>
            <c:ext xmlns:c16="http://schemas.microsoft.com/office/drawing/2014/chart" uri="{C3380CC4-5D6E-409C-BE32-E72D297353CC}">
              <c16:uniqueId val="{00000000-A87C-4EF2-A37D-B906C5C8AD56}"/>
            </c:ext>
          </c:extLst>
        </c:ser>
        <c:dLbls>
          <c:showLegendKey val="0"/>
          <c:showVal val="0"/>
          <c:showCatName val="0"/>
          <c:showSerName val="0"/>
          <c:showPercent val="0"/>
          <c:showBubbleSize val="0"/>
        </c:dLbls>
        <c:gapWidth val="150"/>
        <c:axId val="142451072"/>
        <c:axId val="142452608"/>
      </c:barChart>
      <c:catAx>
        <c:axId val="142451072"/>
        <c:scaling>
          <c:orientation val="minMax"/>
        </c:scaling>
        <c:delete val="0"/>
        <c:axPos val="b"/>
        <c:numFmt formatCode="General" sourceLinked="0"/>
        <c:majorTickMark val="out"/>
        <c:minorTickMark val="none"/>
        <c:tickLblPos val="nextTo"/>
        <c:crossAx val="142452608"/>
        <c:crosses val="autoZero"/>
        <c:auto val="1"/>
        <c:lblAlgn val="ctr"/>
        <c:lblOffset val="100"/>
        <c:noMultiLvlLbl val="0"/>
      </c:catAx>
      <c:valAx>
        <c:axId val="142452608"/>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245107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 - 5x</a:t>
            </a:r>
          </a:p>
        </c:rich>
      </c:tx>
      <c:overlay val="0"/>
    </c:title>
    <c:autoTitleDeleted val="0"/>
    <c:plotArea>
      <c:layout/>
      <c:barChart>
        <c:barDir val="col"/>
        <c:grouping val="clustered"/>
        <c:varyColors val="0"/>
        <c:ser>
          <c:idx val="0"/>
          <c:order val="0"/>
          <c:invertIfNegative val="0"/>
          <c:cat>
            <c:strRef>
              <c:f>'[1]stock-controls'!$L$28:$L$32</c:f>
              <c:strCache>
                <c:ptCount val="5"/>
                <c:pt idx="0">
                  <c:v>5x</c:v>
                </c:pt>
                <c:pt idx="1">
                  <c:v>C2-1B-control</c:v>
                </c:pt>
                <c:pt idx="2">
                  <c:v>C2-2B-control</c:v>
                </c:pt>
                <c:pt idx="3">
                  <c:v>C2-3B-control</c:v>
                </c:pt>
                <c:pt idx="4">
                  <c:v>C2-4B-control</c:v>
                </c:pt>
              </c:strCache>
            </c:strRef>
          </c:cat>
          <c:val>
            <c:numRef>
              <c:f>'[1]stock-controls'!$M$28:$M$32</c:f>
              <c:numCache>
                <c:formatCode>General</c:formatCode>
                <c:ptCount val="5"/>
                <c:pt idx="0">
                  <c:v>1.9902176220000001</c:v>
                </c:pt>
                <c:pt idx="1">
                  <c:v>2.1119706674999996</c:v>
                </c:pt>
                <c:pt idx="2">
                  <c:v>2.0058072176000001</c:v>
                </c:pt>
                <c:pt idx="3">
                  <c:v>0.77228337060000007</c:v>
                </c:pt>
                <c:pt idx="4">
                  <c:v>1.2398399390499999</c:v>
                </c:pt>
              </c:numCache>
            </c:numRef>
          </c:val>
          <c:extLst>
            <c:ext xmlns:c16="http://schemas.microsoft.com/office/drawing/2014/chart" uri="{C3380CC4-5D6E-409C-BE32-E72D297353CC}">
              <c16:uniqueId val="{00000000-374E-4EEA-9501-C315812DAA60}"/>
            </c:ext>
          </c:extLst>
        </c:ser>
        <c:dLbls>
          <c:showLegendKey val="0"/>
          <c:showVal val="0"/>
          <c:showCatName val="0"/>
          <c:showSerName val="0"/>
          <c:showPercent val="0"/>
          <c:showBubbleSize val="0"/>
        </c:dLbls>
        <c:gapWidth val="150"/>
        <c:axId val="142460800"/>
        <c:axId val="142462336"/>
      </c:barChart>
      <c:catAx>
        <c:axId val="142460800"/>
        <c:scaling>
          <c:orientation val="minMax"/>
        </c:scaling>
        <c:delete val="0"/>
        <c:axPos val="b"/>
        <c:numFmt formatCode="General" sourceLinked="0"/>
        <c:majorTickMark val="out"/>
        <c:minorTickMark val="none"/>
        <c:tickLblPos val="nextTo"/>
        <c:crossAx val="142462336"/>
        <c:crosses val="autoZero"/>
        <c:auto val="1"/>
        <c:lblAlgn val="ctr"/>
        <c:lblOffset val="100"/>
        <c:noMultiLvlLbl val="0"/>
      </c:catAx>
      <c:valAx>
        <c:axId val="14246233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246080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 - 10x</a:t>
            </a:r>
          </a:p>
        </c:rich>
      </c:tx>
      <c:overlay val="0"/>
    </c:title>
    <c:autoTitleDeleted val="0"/>
    <c:plotArea>
      <c:layout/>
      <c:barChart>
        <c:barDir val="col"/>
        <c:grouping val="clustered"/>
        <c:varyColors val="0"/>
        <c:ser>
          <c:idx val="0"/>
          <c:order val="0"/>
          <c:invertIfNegative val="0"/>
          <c:cat>
            <c:strRef>
              <c:f>'[1]stock-controls'!$L$33:$L$37</c:f>
              <c:strCache>
                <c:ptCount val="5"/>
                <c:pt idx="0">
                  <c:v>10x</c:v>
                </c:pt>
                <c:pt idx="1">
                  <c:v>C2-1C-control</c:v>
                </c:pt>
                <c:pt idx="2">
                  <c:v>C2-2C-control</c:v>
                </c:pt>
                <c:pt idx="3">
                  <c:v>C2-3C-control</c:v>
                </c:pt>
                <c:pt idx="4">
                  <c:v>C2-4C-control</c:v>
                </c:pt>
              </c:strCache>
            </c:strRef>
          </c:cat>
          <c:val>
            <c:numRef>
              <c:f>'[1]stock-controls'!$M$33:$M$37</c:f>
              <c:numCache>
                <c:formatCode>General</c:formatCode>
                <c:ptCount val="5"/>
                <c:pt idx="0">
                  <c:v>5.1562152370000005</c:v>
                </c:pt>
                <c:pt idx="1">
                  <c:v>3.707438169</c:v>
                </c:pt>
                <c:pt idx="2">
                  <c:v>4.6009073204999993</c:v>
                </c:pt>
                <c:pt idx="3">
                  <c:v>4.9594518525</c:v>
                </c:pt>
                <c:pt idx="4">
                  <c:v>6.0604377710000001</c:v>
                </c:pt>
              </c:numCache>
            </c:numRef>
          </c:val>
          <c:extLst>
            <c:ext xmlns:c16="http://schemas.microsoft.com/office/drawing/2014/chart" uri="{C3380CC4-5D6E-409C-BE32-E72D297353CC}">
              <c16:uniqueId val="{00000000-CCC3-424C-BAE2-31A0F9A3FF8D}"/>
            </c:ext>
          </c:extLst>
        </c:ser>
        <c:dLbls>
          <c:showLegendKey val="0"/>
          <c:showVal val="0"/>
          <c:showCatName val="0"/>
          <c:showSerName val="0"/>
          <c:showPercent val="0"/>
          <c:showBubbleSize val="0"/>
        </c:dLbls>
        <c:gapWidth val="150"/>
        <c:axId val="145890688"/>
        <c:axId val="145896576"/>
      </c:barChart>
      <c:catAx>
        <c:axId val="145890688"/>
        <c:scaling>
          <c:orientation val="minMax"/>
        </c:scaling>
        <c:delete val="0"/>
        <c:axPos val="b"/>
        <c:numFmt formatCode="General" sourceLinked="0"/>
        <c:majorTickMark val="out"/>
        <c:minorTickMark val="none"/>
        <c:tickLblPos val="nextTo"/>
        <c:crossAx val="145896576"/>
        <c:crosses val="autoZero"/>
        <c:auto val="1"/>
        <c:lblAlgn val="ctr"/>
        <c:lblOffset val="100"/>
        <c:noMultiLvlLbl val="0"/>
      </c:catAx>
      <c:valAx>
        <c:axId val="14589657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58906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 - 5x</a:t>
            </a:r>
          </a:p>
        </c:rich>
      </c:tx>
      <c:overlay val="0"/>
    </c:title>
    <c:autoTitleDeleted val="0"/>
    <c:plotArea>
      <c:layout/>
      <c:barChart>
        <c:barDir val="col"/>
        <c:grouping val="clustered"/>
        <c:varyColors val="0"/>
        <c:ser>
          <c:idx val="0"/>
          <c:order val="0"/>
          <c:invertIfNegative val="0"/>
          <c:cat>
            <c:strRef>
              <c:f>'[1]stock-controls'!$N$28:$N$32</c:f>
              <c:strCache>
                <c:ptCount val="5"/>
                <c:pt idx="0">
                  <c:v>5x</c:v>
                </c:pt>
                <c:pt idx="1">
                  <c:v>C2-1B-control</c:v>
                </c:pt>
                <c:pt idx="2">
                  <c:v>C2-2B-control</c:v>
                </c:pt>
                <c:pt idx="3">
                  <c:v>C2-3B-control</c:v>
                </c:pt>
                <c:pt idx="4">
                  <c:v>C2-4B-control</c:v>
                </c:pt>
              </c:strCache>
            </c:strRef>
          </c:cat>
          <c:val>
            <c:numRef>
              <c:f>'[1]stock-controls'!$O$28:$O$32</c:f>
              <c:numCache>
                <c:formatCode>General</c:formatCode>
                <c:ptCount val="5"/>
                <c:pt idx="0">
                  <c:v>6.7297125270000002</c:v>
                </c:pt>
                <c:pt idx="1">
                  <c:v>6.8578761645000004</c:v>
                </c:pt>
                <c:pt idx="2">
                  <c:v>6.9525316739999994</c:v>
                </c:pt>
                <c:pt idx="3">
                  <c:v>6.9597730289999999</c:v>
                </c:pt>
                <c:pt idx="4">
                  <c:v>6.9700514875000001</c:v>
                </c:pt>
              </c:numCache>
            </c:numRef>
          </c:val>
          <c:extLst>
            <c:ext xmlns:c16="http://schemas.microsoft.com/office/drawing/2014/chart" uri="{C3380CC4-5D6E-409C-BE32-E72D297353CC}">
              <c16:uniqueId val="{00000000-A1D0-4BDE-B6DA-481A6EB0109A}"/>
            </c:ext>
          </c:extLst>
        </c:ser>
        <c:dLbls>
          <c:showLegendKey val="0"/>
          <c:showVal val="0"/>
          <c:showCatName val="0"/>
          <c:showSerName val="0"/>
          <c:showPercent val="0"/>
          <c:showBubbleSize val="0"/>
        </c:dLbls>
        <c:gapWidth val="150"/>
        <c:axId val="145933440"/>
        <c:axId val="145934976"/>
      </c:barChart>
      <c:catAx>
        <c:axId val="145933440"/>
        <c:scaling>
          <c:orientation val="minMax"/>
        </c:scaling>
        <c:delete val="0"/>
        <c:axPos val="b"/>
        <c:numFmt formatCode="General" sourceLinked="0"/>
        <c:majorTickMark val="out"/>
        <c:minorTickMark val="none"/>
        <c:tickLblPos val="nextTo"/>
        <c:crossAx val="145934976"/>
        <c:crosses val="autoZero"/>
        <c:auto val="1"/>
        <c:lblAlgn val="ctr"/>
        <c:lblOffset val="100"/>
        <c:noMultiLvlLbl val="0"/>
      </c:catAx>
      <c:valAx>
        <c:axId val="14593497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59334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 - 10x</a:t>
            </a:r>
          </a:p>
        </c:rich>
      </c:tx>
      <c:overlay val="0"/>
    </c:title>
    <c:autoTitleDeleted val="0"/>
    <c:plotArea>
      <c:layout/>
      <c:barChart>
        <c:barDir val="col"/>
        <c:grouping val="clustered"/>
        <c:varyColors val="0"/>
        <c:ser>
          <c:idx val="0"/>
          <c:order val="0"/>
          <c:invertIfNegative val="0"/>
          <c:cat>
            <c:strRef>
              <c:f>'[1]stock-controls'!$N$33:$N$37</c:f>
              <c:strCache>
                <c:ptCount val="5"/>
                <c:pt idx="0">
                  <c:v>10x</c:v>
                </c:pt>
                <c:pt idx="1">
                  <c:v>C2-1C-control</c:v>
                </c:pt>
                <c:pt idx="2">
                  <c:v>C2-2C-control</c:v>
                </c:pt>
                <c:pt idx="3">
                  <c:v>C2-3C-control</c:v>
                </c:pt>
                <c:pt idx="4">
                  <c:v>C2-4C-control</c:v>
                </c:pt>
              </c:strCache>
            </c:strRef>
          </c:cat>
          <c:val>
            <c:numRef>
              <c:f>'[1]stock-controls'!$O$33:$O$37</c:f>
              <c:numCache>
                <c:formatCode>General</c:formatCode>
                <c:ptCount val="5"/>
                <c:pt idx="0">
                  <c:v>13.427074749999999</c:v>
                </c:pt>
                <c:pt idx="1">
                  <c:v>13.402389250000001</c:v>
                </c:pt>
                <c:pt idx="2">
                  <c:v>13.537741635</c:v>
                </c:pt>
                <c:pt idx="3">
                  <c:v>13.675324124999999</c:v>
                </c:pt>
                <c:pt idx="4">
                  <c:v>13.79444638</c:v>
                </c:pt>
              </c:numCache>
            </c:numRef>
          </c:val>
          <c:extLst>
            <c:ext xmlns:c16="http://schemas.microsoft.com/office/drawing/2014/chart" uri="{C3380CC4-5D6E-409C-BE32-E72D297353CC}">
              <c16:uniqueId val="{00000000-8607-4ED3-997B-19184DE14D1B}"/>
            </c:ext>
          </c:extLst>
        </c:ser>
        <c:dLbls>
          <c:showLegendKey val="0"/>
          <c:showVal val="0"/>
          <c:showCatName val="0"/>
          <c:showSerName val="0"/>
          <c:showPercent val="0"/>
          <c:showBubbleSize val="0"/>
        </c:dLbls>
        <c:gapWidth val="150"/>
        <c:axId val="146082432"/>
        <c:axId val="146096512"/>
      </c:barChart>
      <c:catAx>
        <c:axId val="146082432"/>
        <c:scaling>
          <c:orientation val="minMax"/>
        </c:scaling>
        <c:delete val="0"/>
        <c:axPos val="b"/>
        <c:numFmt formatCode="General" sourceLinked="0"/>
        <c:majorTickMark val="out"/>
        <c:minorTickMark val="none"/>
        <c:tickLblPos val="nextTo"/>
        <c:crossAx val="146096512"/>
        <c:crosses val="autoZero"/>
        <c:auto val="1"/>
        <c:lblAlgn val="ctr"/>
        <c:lblOffset val="100"/>
        <c:noMultiLvlLbl val="0"/>
      </c:catAx>
      <c:valAx>
        <c:axId val="146096512"/>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0824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 - 5x</a:t>
            </a:r>
          </a:p>
        </c:rich>
      </c:tx>
      <c:overlay val="0"/>
    </c:title>
    <c:autoTitleDeleted val="0"/>
    <c:plotArea>
      <c:layout/>
      <c:barChart>
        <c:barDir val="col"/>
        <c:grouping val="clustered"/>
        <c:varyColors val="0"/>
        <c:ser>
          <c:idx val="0"/>
          <c:order val="0"/>
          <c:invertIfNegative val="0"/>
          <c:cat>
            <c:strRef>
              <c:f>'[1]stock-controls'!$P$28:$P$32</c:f>
              <c:strCache>
                <c:ptCount val="5"/>
                <c:pt idx="0">
                  <c:v>5x</c:v>
                </c:pt>
                <c:pt idx="1">
                  <c:v>C2-1B-control</c:v>
                </c:pt>
                <c:pt idx="2">
                  <c:v>C2-2B-control</c:v>
                </c:pt>
                <c:pt idx="3">
                  <c:v>C2-3B-control</c:v>
                </c:pt>
                <c:pt idx="4">
                  <c:v>C2-4B-control</c:v>
                </c:pt>
              </c:strCache>
            </c:strRef>
          </c:cat>
          <c:val>
            <c:numRef>
              <c:f>'[1]stock-controls'!$Q$28:$Q$32</c:f>
              <c:numCache>
                <c:formatCode>General</c:formatCode>
                <c:ptCount val="5"/>
                <c:pt idx="0">
                  <c:v>9.1414116060000001</c:v>
                </c:pt>
                <c:pt idx="1">
                  <c:v>9.7871389005000005</c:v>
                </c:pt>
                <c:pt idx="2">
                  <c:v>9.3573822685000003</c:v>
                </c:pt>
                <c:pt idx="3">
                  <c:v>9.2011852555000004</c:v>
                </c:pt>
                <c:pt idx="4">
                  <c:v>9.1180381930000003</c:v>
                </c:pt>
              </c:numCache>
            </c:numRef>
          </c:val>
          <c:extLst>
            <c:ext xmlns:c16="http://schemas.microsoft.com/office/drawing/2014/chart" uri="{C3380CC4-5D6E-409C-BE32-E72D297353CC}">
              <c16:uniqueId val="{00000000-FC8C-442E-8258-9C3AB7956D16}"/>
            </c:ext>
          </c:extLst>
        </c:ser>
        <c:dLbls>
          <c:showLegendKey val="0"/>
          <c:showVal val="0"/>
          <c:showCatName val="0"/>
          <c:showSerName val="0"/>
          <c:showPercent val="0"/>
          <c:showBubbleSize val="0"/>
        </c:dLbls>
        <c:gapWidth val="150"/>
        <c:axId val="146129280"/>
        <c:axId val="146130816"/>
      </c:barChart>
      <c:catAx>
        <c:axId val="146129280"/>
        <c:scaling>
          <c:orientation val="minMax"/>
        </c:scaling>
        <c:delete val="0"/>
        <c:axPos val="b"/>
        <c:numFmt formatCode="General" sourceLinked="0"/>
        <c:majorTickMark val="out"/>
        <c:minorTickMark val="none"/>
        <c:tickLblPos val="nextTo"/>
        <c:crossAx val="146130816"/>
        <c:crosses val="autoZero"/>
        <c:auto val="1"/>
        <c:lblAlgn val="ctr"/>
        <c:lblOffset val="100"/>
        <c:noMultiLvlLbl val="0"/>
      </c:catAx>
      <c:valAx>
        <c:axId val="14613081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1292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 - 10x</a:t>
            </a:r>
          </a:p>
        </c:rich>
      </c:tx>
      <c:overlay val="0"/>
    </c:title>
    <c:autoTitleDeleted val="0"/>
    <c:plotArea>
      <c:layout/>
      <c:barChart>
        <c:barDir val="col"/>
        <c:grouping val="clustered"/>
        <c:varyColors val="0"/>
        <c:ser>
          <c:idx val="0"/>
          <c:order val="0"/>
          <c:invertIfNegative val="0"/>
          <c:cat>
            <c:strRef>
              <c:f>'[1]stock-controls'!$P$33:$P$37</c:f>
              <c:strCache>
                <c:ptCount val="5"/>
                <c:pt idx="0">
                  <c:v>10x</c:v>
                </c:pt>
                <c:pt idx="1">
                  <c:v>C2-1C-control</c:v>
                </c:pt>
                <c:pt idx="2">
                  <c:v>C2-2C-control</c:v>
                </c:pt>
                <c:pt idx="3">
                  <c:v>C2-3C-control</c:v>
                </c:pt>
                <c:pt idx="4">
                  <c:v>C2-4C-control</c:v>
                </c:pt>
              </c:strCache>
            </c:strRef>
          </c:cat>
          <c:val>
            <c:numRef>
              <c:f>'[1]stock-controls'!$Q$33:$Q$37</c:f>
              <c:numCache>
                <c:formatCode>General</c:formatCode>
                <c:ptCount val="5"/>
                <c:pt idx="0">
                  <c:v>18.674273880000001</c:v>
                </c:pt>
                <c:pt idx="1">
                  <c:v>18.27518383</c:v>
                </c:pt>
                <c:pt idx="2">
                  <c:v>19.230429960000002</c:v>
                </c:pt>
                <c:pt idx="3">
                  <c:v>19.515664874999999</c:v>
                </c:pt>
                <c:pt idx="4">
                  <c:v>19.701751399999999</c:v>
                </c:pt>
              </c:numCache>
            </c:numRef>
          </c:val>
          <c:extLst>
            <c:ext xmlns:c16="http://schemas.microsoft.com/office/drawing/2014/chart" uri="{C3380CC4-5D6E-409C-BE32-E72D297353CC}">
              <c16:uniqueId val="{00000000-B575-451C-84C6-3BBD40F2D172}"/>
            </c:ext>
          </c:extLst>
        </c:ser>
        <c:dLbls>
          <c:showLegendKey val="0"/>
          <c:showVal val="0"/>
          <c:showCatName val="0"/>
          <c:showSerName val="0"/>
          <c:showPercent val="0"/>
          <c:showBubbleSize val="0"/>
        </c:dLbls>
        <c:gapWidth val="150"/>
        <c:axId val="146143104"/>
        <c:axId val="146144640"/>
      </c:barChart>
      <c:catAx>
        <c:axId val="146143104"/>
        <c:scaling>
          <c:orientation val="minMax"/>
        </c:scaling>
        <c:delete val="0"/>
        <c:axPos val="b"/>
        <c:numFmt formatCode="General" sourceLinked="0"/>
        <c:majorTickMark val="out"/>
        <c:minorTickMark val="none"/>
        <c:tickLblPos val="nextTo"/>
        <c:crossAx val="146144640"/>
        <c:crosses val="autoZero"/>
        <c:auto val="1"/>
        <c:lblAlgn val="ctr"/>
        <c:lblOffset val="100"/>
        <c:noMultiLvlLbl val="0"/>
      </c:catAx>
      <c:valAx>
        <c:axId val="146144640"/>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14310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Mg - 5x</a:t>
            </a:r>
          </a:p>
        </c:rich>
      </c:tx>
      <c:overlay val="0"/>
    </c:title>
    <c:autoTitleDeleted val="0"/>
    <c:plotArea>
      <c:layout/>
      <c:barChart>
        <c:barDir val="col"/>
        <c:grouping val="clustered"/>
        <c:varyColors val="0"/>
        <c:ser>
          <c:idx val="0"/>
          <c:order val="0"/>
          <c:invertIfNegative val="0"/>
          <c:cat>
            <c:strRef>
              <c:f>'[1]stock-controls'!$R$28:$R$32</c:f>
              <c:strCache>
                <c:ptCount val="5"/>
                <c:pt idx="0">
                  <c:v>5x</c:v>
                </c:pt>
                <c:pt idx="1">
                  <c:v>C2-1B-control</c:v>
                </c:pt>
                <c:pt idx="2">
                  <c:v>C2-2B-control</c:v>
                </c:pt>
                <c:pt idx="3">
                  <c:v>C2-3B-control</c:v>
                </c:pt>
                <c:pt idx="4">
                  <c:v>C2-4B-control</c:v>
                </c:pt>
              </c:strCache>
            </c:strRef>
          </c:cat>
          <c:val>
            <c:numRef>
              <c:f>'[1]stock-controls'!$S$28:$S$32</c:f>
              <c:numCache>
                <c:formatCode>General</c:formatCode>
                <c:ptCount val="5"/>
                <c:pt idx="0">
                  <c:v>9.0898818309999996</c:v>
                </c:pt>
                <c:pt idx="1">
                  <c:v>9.3653316750000002</c:v>
                </c:pt>
                <c:pt idx="2">
                  <c:v>9.1235731725000004</c:v>
                </c:pt>
                <c:pt idx="3">
                  <c:v>9.0947039469999993</c:v>
                </c:pt>
                <c:pt idx="4">
                  <c:v>9.0280103394999998</c:v>
                </c:pt>
              </c:numCache>
            </c:numRef>
          </c:val>
          <c:extLst>
            <c:ext xmlns:c16="http://schemas.microsoft.com/office/drawing/2014/chart" uri="{C3380CC4-5D6E-409C-BE32-E72D297353CC}">
              <c16:uniqueId val="{00000000-C16E-4CCC-B21F-5346607C47D0}"/>
            </c:ext>
          </c:extLst>
        </c:ser>
        <c:dLbls>
          <c:showLegendKey val="0"/>
          <c:showVal val="0"/>
          <c:showCatName val="0"/>
          <c:showSerName val="0"/>
          <c:showPercent val="0"/>
          <c:showBubbleSize val="0"/>
        </c:dLbls>
        <c:gapWidth val="150"/>
        <c:axId val="146181504"/>
        <c:axId val="146195584"/>
      </c:barChart>
      <c:catAx>
        <c:axId val="146181504"/>
        <c:scaling>
          <c:orientation val="minMax"/>
        </c:scaling>
        <c:delete val="0"/>
        <c:axPos val="b"/>
        <c:numFmt formatCode="General" sourceLinked="0"/>
        <c:majorTickMark val="out"/>
        <c:minorTickMark val="none"/>
        <c:tickLblPos val="nextTo"/>
        <c:crossAx val="146195584"/>
        <c:crosses val="autoZero"/>
        <c:auto val="1"/>
        <c:lblAlgn val="ctr"/>
        <c:lblOffset val="100"/>
        <c:noMultiLvlLbl val="0"/>
      </c:catAx>
      <c:valAx>
        <c:axId val="146195584"/>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18150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Mg - 10x</a:t>
            </a:r>
          </a:p>
        </c:rich>
      </c:tx>
      <c:overlay val="0"/>
    </c:title>
    <c:autoTitleDeleted val="0"/>
    <c:plotArea>
      <c:layout/>
      <c:barChart>
        <c:barDir val="col"/>
        <c:grouping val="clustered"/>
        <c:varyColors val="0"/>
        <c:ser>
          <c:idx val="0"/>
          <c:order val="0"/>
          <c:invertIfNegative val="0"/>
          <c:cat>
            <c:strRef>
              <c:f>'[1]stock-controls'!$R$33:$R$37</c:f>
              <c:strCache>
                <c:ptCount val="5"/>
                <c:pt idx="0">
                  <c:v>10x</c:v>
                </c:pt>
                <c:pt idx="1">
                  <c:v>C2-1C-control</c:v>
                </c:pt>
                <c:pt idx="2">
                  <c:v>C2-2C-control</c:v>
                </c:pt>
                <c:pt idx="3">
                  <c:v>C2-3C-control</c:v>
                </c:pt>
                <c:pt idx="4">
                  <c:v>C2-4C-control</c:v>
                </c:pt>
              </c:strCache>
            </c:strRef>
          </c:cat>
          <c:val>
            <c:numRef>
              <c:f>'[1]stock-controls'!$S$33:$S$37</c:f>
              <c:numCache>
                <c:formatCode>General</c:formatCode>
                <c:ptCount val="5"/>
                <c:pt idx="0">
                  <c:v>18.165311930000001</c:v>
                </c:pt>
                <c:pt idx="1">
                  <c:v>18.009532325000002</c:v>
                </c:pt>
                <c:pt idx="2">
                  <c:v>18.469226675000002</c:v>
                </c:pt>
                <c:pt idx="3">
                  <c:v>18.934138249999997</c:v>
                </c:pt>
                <c:pt idx="4">
                  <c:v>19.259966429999999</c:v>
                </c:pt>
              </c:numCache>
            </c:numRef>
          </c:val>
          <c:extLst>
            <c:ext xmlns:c16="http://schemas.microsoft.com/office/drawing/2014/chart" uri="{C3380CC4-5D6E-409C-BE32-E72D297353CC}">
              <c16:uniqueId val="{00000000-605C-42C5-960A-7236E00317C9}"/>
            </c:ext>
          </c:extLst>
        </c:ser>
        <c:dLbls>
          <c:showLegendKey val="0"/>
          <c:showVal val="0"/>
          <c:showCatName val="0"/>
          <c:showSerName val="0"/>
          <c:showPercent val="0"/>
          <c:showBubbleSize val="0"/>
        </c:dLbls>
        <c:gapWidth val="150"/>
        <c:axId val="146281600"/>
        <c:axId val="146283136"/>
      </c:barChart>
      <c:catAx>
        <c:axId val="146281600"/>
        <c:scaling>
          <c:orientation val="minMax"/>
        </c:scaling>
        <c:delete val="0"/>
        <c:axPos val="b"/>
        <c:numFmt formatCode="General" sourceLinked="0"/>
        <c:majorTickMark val="out"/>
        <c:minorTickMark val="none"/>
        <c:tickLblPos val="nextTo"/>
        <c:crossAx val="146283136"/>
        <c:crosses val="autoZero"/>
        <c:auto val="1"/>
        <c:lblAlgn val="ctr"/>
        <c:lblOffset val="100"/>
        <c:noMultiLvlLbl val="0"/>
      </c:catAx>
      <c:valAx>
        <c:axId val="14628313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28160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Ca!$G$49</c:f>
              <c:strCache>
                <c:ptCount val="1"/>
                <c:pt idx="0">
                  <c:v>NP</c:v>
                </c:pt>
              </c:strCache>
            </c:strRef>
          </c:tx>
          <c:spPr>
            <a:ln w="28575">
              <a:noFill/>
            </a:ln>
          </c:spPr>
          <c:xVal>
            <c:numRef>
              <c:f>Ca!$F$49:$F$54</c:f>
              <c:numCache>
                <c:formatCode>General</c:formatCode>
                <c:ptCount val="6"/>
                <c:pt idx="0">
                  <c:v>4</c:v>
                </c:pt>
                <c:pt idx="1">
                  <c:v>4</c:v>
                </c:pt>
                <c:pt idx="2">
                  <c:v>4</c:v>
                </c:pt>
                <c:pt idx="3">
                  <c:v>4</c:v>
                </c:pt>
                <c:pt idx="4">
                  <c:v>4</c:v>
                </c:pt>
                <c:pt idx="5">
                  <c:v>4</c:v>
                </c:pt>
              </c:numCache>
            </c:numRef>
          </c:xVal>
          <c:yVal>
            <c:numRef>
              <c:f>Ca!$I$49:$I$54</c:f>
              <c:numCache>
                <c:formatCode>General</c:formatCode>
                <c:ptCount val="6"/>
                <c:pt idx="0">
                  <c:v>6.8324634098360676E-2</c:v>
                </c:pt>
                <c:pt idx="1">
                  <c:v>-0.2163915435835351</c:v>
                </c:pt>
                <c:pt idx="2">
                  <c:v>-6.4854345036319469E-2</c:v>
                </c:pt>
                <c:pt idx="3">
                  <c:v>-0.74473861565217347</c:v>
                </c:pt>
                <c:pt idx="4">
                  <c:v>-0.30138757627118673</c:v>
                </c:pt>
                <c:pt idx="5">
                  <c:v>-1.0044405128205114</c:v>
                </c:pt>
              </c:numCache>
            </c:numRef>
          </c:yVal>
          <c:smooth val="0"/>
          <c:extLst>
            <c:ext xmlns:c16="http://schemas.microsoft.com/office/drawing/2014/chart" uri="{C3380CC4-5D6E-409C-BE32-E72D297353CC}">
              <c16:uniqueId val="{00000000-855B-4D27-B12B-C138EC0E73C4}"/>
            </c:ext>
          </c:extLst>
        </c:ser>
        <c:ser>
          <c:idx val="1"/>
          <c:order val="1"/>
          <c:tx>
            <c:strRef>
              <c:f>Ca!$G$55</c:f>
              <c:strCache>
                <c:ptCount val="1"/>
                <c:pt idx="0">
                  <c:v>Con</c:v>
                </c:pt>
              </c:strCache>
            </c:strRef>
          </c:tx>
          <c:spPr>
            <a:ln w="28575">
              <a:noFill/>
            </a:ln>
          </c:spPr>
          <c:xVal>
            <c:numRef>
              <c:f>Ca!$F$55:$F$60</c:f>
              <c:numCache>
                <c:formatCode>General</c:formatCode>
                <c:ptCount val="6"/>
                <c:pt idx="0">
                  <c:v>1</c:v>
                </c:pt>
                <c:pt idx="1">
                  <c:v>1</c:v>
                </c:pt>
                <c:pt idx="2">
                  <c:v>1</c:v>
                </c:pt>
                <c:pt idx="3">
                  <c:v>1</c:v>
                </c:pt>
                <c:pt idx="4">
                  <c:v>1</c:v>
                </c:pt>
                <c:pt idx="5">
                  <c:v>1</c:v>
                </c:pt>
              </c:numCache>
            </c:numRef>
          </c:xVal>
          <c:yVal>
            <c:numRef>
              <c:f>Ca!$I$55:$I$60</c:f>
              <c:numCache>
                <c:formatCode>General</c:formatCode>
                <c:ptCount val="6"/>
                <c:pt idx="0">
                  <c:v>-0.63904768571428627</c:v>
                </c:pt>
                <c:pt idx="1">
                  <c:v>-0.83747717129629606</c:v>
                </c:pt>
                <c:pt idx="2">
                  <c:v>0.6119981322115382</c:v>
                </c:pt>
                <c:pt idx="3">
                  <c:v>0.22648065294117631</c:v>
                </c:pt>
                <c:pt idx="4">
                  <c:v>-0.58651486285714327</c:v>
                </c:pt>
                <c:pt idx="5">
                  <c:v>-6.9316650618556741</c:v>
                </c:pt>
              </c:numCache>
            </c:numRef>
          </c:yVal>
          <c:smooth val="0"/>
          <c:extLst>
            <c:ext xmlns:c16="http://schemas.microsoft.com/office/drawing/2014/chart" uri="{C3380CC4-5D6E-409C-BE32-E72D297353CC}">
              <c16:uniqueId val="{00000001-855B-4D27-B12B-C138EC0E73C4}"/>
            </c:ext>
          </c:extLst>
        </c:ser>
        <c:ser>
          <c:idx val="2"/>
          <c:order val="2"/>
          <c:tx>
            <c:strRef>
              <c:f>Ca!$G$61</c:f>
              <c:strCache>
                <c:ptCount val="1"/>
                <c:pt idx="0">
                  <c:v>P</c:v>
                </c:pt>
              </c:strCache>
            </c:strRef>
          </c:tx>
          <c:spPr>
            <a:ln w="28575">
              <a:noFill/>
            </a:ln>
          </c:spPr>
          <c:xVal>
            <c:numRef>
              <c:f>Ca!$F$61:$F$66</c:f>
              <c:numCache>
                <c:formatCode>General</c:formatCode>
                <c:ptCount val="6"/>
                <c:pt idx="0">
                  <c:v>3</c:v>
                </c:pt>
                <c:pt idx="1">
                  <c:v>3</c:v>
                </c:pt>
                <c:pt idx="2">
                  <c:v>3</c:v>
                </c:pt>
                <c:pt idx="3">
                  <c:v>3</c:v>
                </c:pt>
                <c:pt idx="4">
                  <c:v>3</c:v>
                </c:pt>
                <c:pt idx="5">
                  <c:v>3</c:v>
                </c:pt>
              </c:numCache>
            </c:numRef>
          </c:xVal>
          <c:yVal>
            <c:numRef>
              <c:f>Ca!$I$61:$I$66</c:f>
              <c:numCache>
                <c:formatCode>General</c:formatCode>
                <c:ptCount val="6"/>
                <c:pt idx="0">
                  <c:v>-0.66480025102880647</c:v>
                </c:pt>
                <c:pt idx="1">
                  <c:v>-4.4189910375000041</c:v>
                </c:pt>
                <c:pt idx="2">
                  <c:v>-0.36282074780701745</c:v>
                </c:pt>
                <c:pt idx="3">
                  <c:v>1.1846922927592956</c:v>
                </c:pt>
                <c:pt idx="4">
                  <c:v>-3.6189151339285672E-2</c:v>
                </c:pt>
                <c:pt idx="5">
                  <c:v>-0.52043607889125854</c:v>
                </c:pt>
              </c:numCache>
            </c:numRef>
          </c:yVal>
          <c:smooth val="0"/>
          <c:extLst>
            <c:ext xmlns:c16="http://schemas.microsoft.com/office/drawing/2014/chart" uri="{C3380CC4-5D6E-409C-BE32-E72D297353CC}">
              <c16:uniqueId val="{00000002-855B-4D27-B12B-C138EC0E73C4}"/>
            </c:ext>
          </c:extLst>
        </c:ser>
        <c:ser>
          <c:idx val="3"/>
          <c:order val="3"/>
          <c:tx>
            <c:strRef>
              <c:f>Ca!$G$67</c:f>
              <c:strCache>
                <c:ptCount val="1"/>
                <c:pt idx="0">
                  <c:v>N</c:v>
                </c:pt>
              </c:strCache>
            </c:strRef>
          </c:tx>
          <c:spPr>
            <a:ln w="28575">
              <a:noFill/>
            </a:ln>
          </c:spPr>
          <c:xVal>
            <c:numRef>
              <c:f>Ca!$F$67:$F$72</c:f>
              <c:numCache>
                <c:formatCode>General</c:formatCode>
                <c:ptCount val="6"/>
                <c:pt idx="0">
                  <c:v>2</c:v>
                </c:pt>
                <c:pt idx="1">
                  <c:v>2</c:v>
                </c:pt>
                <c:pt idx="2">
                  <c:v>2</c:v>
                </c:pt>
                <c:pt idx="3">
                  <c:v>2</c:v>
                </c:pt>
                <c:pt idx="4">
                  <c:v>2</c:v>
                </c:pt>
                <c:pt idx="5">
                  <c:v>2</c:v>
                </c:pt>
              </c:numCache>
            </c:numRef>
          </c:xVal>
          <c:yVal>
            <c:numRef>
              <c:f>Ca!$I$67:$I$72</c:f>
              <c:numCache>
                <c:formatCode>General</c:formatCode>
                <c:ptCount val="6"/>
                <c:pt idx="0">
                  <c:v>0.41823091228070247</c:v>
                </c:pt>
                <c:pt idx="1">
                  <c:v>-0.14968719298245567</c:v>
                </c:pt>
                <c:pt idx="2">
                  <c:v>0.12469801385041565</c:v>
                </c:pt>
                <c:pt idx="3">
                  <c:v>0.94449952644230717</c:v>
                </c:pt>
                <c:pt idx="4">
                  <c:v>-2.9383018823529405</c:v>
                </c:pt>
                <c:pt idx="5">
                  <c:v>-2.9240429615384618</c:v>
                </c:pt>
              </c:numCache>
            </c:numRef>
          </c:yVal>
          <c:smooth val="0"/>
          <c:extLst>
            <c:ext xmlns:c16="http://schemas.microsoft.com/office/drawing/2014/chart" uri="{C3380CC4-5D6E-409C-BE32-E72D297353CC}">
              <c16:uniqueId val="{00000003-855B-4D27-B12B-C138EC0E73C4}"/>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a:pPr>
                <a:r>
                  <a:rPr lang="en-US"/>
                  <a:t>mg Ca/ L/ g FRW/ hr</a:t>
                </a: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 - 5x</a:t>
            </a:r>
          </a:p>
        </c:rich>
      </c:tx>
      <c:overlay val="0"/>
    </c:title>
    <c:autoTitleDeleted val="0"/>
    <c:plotArea>
      <c:layout/>
      <c:barChart>
        <c:barDir val="col"/>
        <c:grouping val="clustered"/>
        <c:varyColors val="0"/>
        <c:ser>
          <c:idx val="0"/>
          <c:order val="0"/>
          <c:invertIfNegative val="0"/>
          <c:cat>
            <c:strRef>
              <c:f>'[1]stock-controls'!$T$28:$T$32</c:f>
              <c:strCache>
                <c:ptCount val="5"/>
                <c:pt idx="0">
                  <c:v>5x</c:v>
                </c:pt>
                <c:pt idx="1">
                  <c:v>C2-1B-control</c:v>
                </c:pt>
                <c:pt idx="2">
                  <c:v>C2-2B-control</c:v>
                </c:pt>
                <c:pt idx="3">
                  <c:v>C2-3B-control</c:v>
                </c:pt>
                <c:pt idx="4">
                  <c:v>C2-4B-control</c:v>
                </c:pt>
              </c:strCache>
            </c:strRef>
          </c:cat>
          <c:val>
            <c:numRef>
              <c:f>'[1]stock-controls'!$U$28:$U$32</c:f>
              <c:numCache>
                <c:formatCode>General</c:formatCode>
                <c:ptCount val="5"/>
                <c:pt idx="0">
                  <c:v>0.68886839929999999</c:v>
                </c:pt>
                <c:pt idx="1">
                  <c:v>0.80983667375000001</c:v>
                </c:pt>
                <c:pt idx="2">
                  <c:v>0.941772736</c:v>
                </c:pt>
                <c:pt idx="3">
                  <c:v>0.64796628940000001</c:v>
                </c:pt>
                <c:pt idx="4">
                  <c:v>0.57405841589999995</c:v>
                </c:pt>
              </c:numCache>
            </c:numRef>
          </c:val>
          <c:extLst>
            <c:ext xmlns:c16="http://schemas.microsoft.com/office/drawing/2014/chart" uri="{C3380CC4-5D6E-409C-BE32-E72D297353CC}">
              <c16:uniqueId val="{00000000-4111-4C93-81CE-E8F6F25BB427}"/>
            </c:ext>
          </c:extLst>
        </c:ser>
        <c:dLbls>
          <c:showLegendKey val="0"/>
          <c:showVal val="0"/>
          <c:showCatName val="0"/>
          <c:showSerName val="0"/>
          <c:showPercent val="0"/>
          <c:showBubbleSize val="0"/>
        </c:dLbls>
        <c:gapWidth val="150"/>
        <c:axId val="146315904"/>
        <c:axId val="146317696"/>
      </c:barChart>
      <c:catAx>
        <c:axId val="146315904"/>
        <c:scaling>
          <c:orientation val="minMax"/>
        </c:scaling>
        <c:delete val="0"/>
        <c:axPos val="b"/>
        <c:numFmt formatCode="General" sourceLinked="0"/>
        <c:majorTickMark val="out"/>
        <c:minorTickMark val="none"/>
        <c:tickLblPos val="nextTo"/>
        <c:crossAx val="146317696"/>
        <c:crosses val="autoZero"/>
        <c:auto val="1"/>
        <c:lblAlgn val="ctr"/>
        <c:lblOffset val="100"/>
        <c:noMultiLvlLbl val="0"/>
      </c:catAx>
      <c:valAx>
        <c:axId val="14631769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31590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 - 10x</a:t>
            </a:r>
          </a:p>
        </c:rich>
      </c:tx>
      <c:overlay val="0"/>
    </c:title>
    <c:autoTitleDeleted val="0"/>
    <c:plotArea>
      <c:layout/>
      <c:barChart>
        <c:barDir val="col"/>
        <c:grouping val="clustered"/>
        <c:varyColors val="0"/>
        <c:ser>
          <c:idx val="0"/>
          <c:order val="0"/>
          <c:invertIfNegative val="0"/>
          <c:cat>
            <c:strRef>
              <c:f>'[1]stock-controls'!$T$33:$T$37</c:f>
              <c:strCache>
                <c:ptCount val="5"/>
                <c:pt idx="0">
                  <c:v>10x</c:v>
                </c:pt>
                <c:pt idx="1">
                  <c:v>C2-1C-control</c:v>
                </c:pt>
                <c:pt idx="2">
                  <c:v>C2-2C-control</c:v>
                </c:pt>
                <c:pt idx="3">
                  <c:v>C2-3C-control</c:v>
                </c:pt>
                <c:pt idx="4">
                  <c:v>C2-4C-control</c:v>
                </c:pt>
              </c:strCache>
            </c:strRef>
          </c:cat>
          <c:val>
            <c:numRef>
              <c:f>'[1]stock-controls'!$U$33:$U$37</c:f>
              <c:numCache>
                <c:formatCode>General</c:formatCode>
                <c:ptCount val="5"/>
                <c:pt idx="0">
                  <c:v>1.4813794909999998</c:v>
                </c:pt>
                <c:pt idx="1">
                  <c:v>1.8815891544999999</c:v>
                </c:pt>
                <c:pt idx="2">
                  <c:v>1.7372974435000001</c:v>
                </c:pt>
                <c:pt idx="3">
                  <c:v>1.352652274</c:v>
                </c:pt>
                <c:pt idx="4">
                  <c:v>2.1166760249999998</c:v>
                </c:pt>
              </c:numCache>
            </c:numRef>
          </c:val>
          <c:extLst>
            <c:ext xmlns:c16="http://schemas.microsoft.com/office/drawing/2014/chart" uri="{C3380CC4-5D6E-409C-BE32-E72D297353CC}">
              <c16:uniqueId val="{00000000-123A-4706-9536-F14AB4CCF3B3}"/>
            </c:ext>
          </c:extLst>
        </c:ser>
        <c:dLbls>
          <c:showLegendKey val="0"/>
          <c:showVal val="0"/>
          <c:showCatName val="0"/>
          <c:showSerName val="0"/>
          <c:showPercent val="0"/>
          <c:showBubbleSize val="0"/>
        </c:dLbls>
        <c:gapWidth val="150"/>
        <c:axId val="146416000"/>
        <c:axId val="146417536"/>
      </c:barChart>
      <c:catAx>
        <c:axId val="146416000"/>
        <c:scaling>
          <c:orientation val="minMax"/>
        </c:scaling>
        <c:delete val="0"/>
        <c:axPos val="b"/>
        <c:numFmt formatCode="General" sourceLinked="0"/>
        <c:majorTickMark val="out"/>
        <c:minorTickMark val="none"/>
        <c:tickLblPos val="nextTo"/>
        <c:crossAx val="146417536"/>
        <c:crosses val="autoZero"/>
        <c:auto val="1"/>
        <c:lblAlgn val="ctr"/>
        <c:lblOffset val="100"/>
        <c:noMultiLvlLbl val="0"/>
      </c:catAx>
      <c:valAx>
        <c:axId val="146417536"/>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41600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 - 5x</a:t>
            </a:r>
          </a:p>
        </c:rich>
      </c:tx>
      <c:overlay val="0"/>
    </c:title>
    <c:autoTitleDeleted val="0"/>
    <c:plotArea>
      <c:layout/>
      <c:barChart>
        <c:barDir val="col"/>
        <c:grouping val="clustered"/>
        <c:varyColors val="0"/>
        <c:ser>
          <c:idx val="0"/>
          <c:order val="0"/>
          <c:invertIfNegative val="0"/>
          <c:cat>
            <c:strRef>
              <c:f>'[1]stock-controls'!$V$28:$V$32</c:f>
              <c:strCache>
                <c:ptCount val="5"/>
                <c:pt idx="0">
                  <c:v>5x</c:v>
                </c:pt>
                <c:pt idx="1">
                  <c:v>C2-1B-control</c:v>
                </c:pt>
                <c:pt idx="2">
                  <c:v>C2-2B-control</c:v>
                </c:pt>
                <c:pt idx="3">
                  <c:v>C2-3B-control</c:v>
                </c:pt>
                <c:pt idx="4">
                  <c:v>C2-4B-control</c:v>
                </c:pt>
              </c:strCache>
            </c:strRef>
          </c:cat>
          <c:val>
            <c:numRef>
              <c:f>'[1]stock-controls'!$W$28:$W$32</c:f>
              <c:numCache>
                <c:formatCode>General</c:formatCode>
                <c:ptCount val="5"/>
                <c:pt idx="0">
                  <c:v>65.809255430000007</c:v>
                </c:pt>
                <c:pt idx="1">
                  <c:v>69.534302854999993</c:v>
                </c:pt>
                <c:pt idx="2">
                  <c:v>66.621687355000006</c:v>
                </c:pt>
                <c:pt idx="3">
                  <c:v>66.304529410000001</c:v>
                </c:pt>
                <c:pt idx="4">
                  <c:v>65.400346920000004</c:v>
                </c:pt>
              </c:numCache>
            </c:numRef>
          </c:val>
          <c:extLst>
            <c:ext xmlns:c16="http://schemas.microsoft.com/office/drawing/2014/chart" uri="{C3380CC4-5D6E-409C-BE32-E72D297353CC}">
              <c16:uniqueId val="{00000000-54AA-4B43-A6C1-DB4D28AF576C}"/>
            </c:ext>
          </c:extLst>
        </c:ser>
        <c:dLbls>
          <c:showLegendKey val="0"/>
          <c:showVal val="0"/>
          <c:showCatName val="0"/>
          <c:showSerName val="0"/>
          <c:showPercent val="0"/>
          <c:showBubbleSize val="0"/>
        </c:dLbls>
        <c:gapWidth val="150"/>
        <c:axId val="146429824"/>
        <c:axId val="146431360"/>
      </c:barChart>
      <c:catAx>
        <c:axId val="146429824"/>
        <c:scaling>
          <c:orientation val="minMax"/>
        </c:scaling>
        <c:delete val="0"/>
        <c:axPos val="b"/>
        <c:numFmt formatCode="General" sourceLinked="0"/>
        <c:majorTickMark val="out"/>
        <c:minorTickMark val="none"/>
        <c:tickLblPos val="nextTo"/>
        <c:crossAx val="146431360"/>
        <c:crosses val="autoZero"/>
        <c:auto val="1"/>
        <c:lblAlgn val="ctr"/>
        <c:lblOffset val="100"/>
        <c:noMultiLvlLbl val="0"/>
      </c:catAx>
      <c:valAx>
        <c:axId val="146431360"/>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42982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 - 10x</a:t>
            </a:r>
          </a:p>
        </c:rich>
      </c:tx>
      <c:overlay val="0"/>
    </c:title>
    <c:autoTitleDeleted val="0"/>
    <c:plotArea>
      <c:layout/>
      <c:barChart>
        <c:barDir val="col"/>
        <c:grouping val="clustered"/>
        <c:varyColors val="0"/>
        <c:ser>
          <c:idx val="0"/>
          <c:order val="0"/>
          <c:invertIfNegative val="0"/>
          <c:cat>
            <c:strRef>
              <c:f>'[1]stock-controls'!$V$33:$V$37</c:f>
              <c:strCache>
                <c:ptCount val="5"/>
                <c:pt idx="0">
                  <c:v>10x</c:v>
                </c:pt>
                <c:pt idx="1">
                  <c:v>C2-1C-control</c:v>
                </c:pt>
                <c:pt idx="2">
                  <c:v>C2-2C-control</c:v>
                </c:pt>
                <c:pt idx="3">
                  <c:v>C2-3C-control</c:v>
                </c:pt>
                <c:pt idx="4">
                  <c:v>C2-4C-control</c:v>
                </c:pt>
              </c:strCache>
            </c:strRef>
          </c:cat>
          <c:val>
            <c:numRef>
              <c:f>'[1]stock-controls'!$W$33:$W$37</c:f>
              <c:numCache>
                <c:formatCode>General</c:formatCode>
                <c:ptCount val="5"/>
                <c:pt idx="0">
                  <c:v>125.0735729</c:v>
                </c:pt>
                <c:pt idx="1">
                  <c:v>132.71747679999999</c:v>
                </c:pt>
                <c:pt idx="2">
                  <c:v>135.51091135000001</c:v>
                </c:pt>
                <c:pt idx="3">
                  <c:v>139.24180765</c:v>
                </c:pt>
                <c:pt idx="4">
                  <c:v>47.318633380000001</c:v>
                </c:pt>
              </c:numCache>
            </c:numRef>
          </c:val>
          <c:extLst>
            <c:ext xmlns:c16="http://schemas.microsoft.com/office/drawing/2014/chart" uri="{C3380CC4-5D6E-409C-BE32-E72D297353CC}">
              <c16:uniqueId val="{00000000-0D7A-4412-81AE-9E028E7A9A4B}"/>
            </c:ext>
          </c:extLst>
        </c:ser>
        <c:dLbls>
          <c:showLegendKey val="0"/>
          <c:showVal val="0"/>
          <c:showCatName val="0"/>
          <c:showSerName val="0"/>
          <c:showPercent val="0"/>
          <c:showBubbleSize val="0"/>
        </c:dLbls>
        <c:gapWidth val="150"/>
        <c:axId val="146472320"/>
        <c:axId val="146216064"/>
      </c:barChart>
      <c:catAx>
        <c:axId val="146472320"/>
        <c:scaling>
          <c:orientation val="minMax"/>
        </c:scaling>
        <c:delete val="0"/>
        <c:axPos val="b"/>
        <c:numFmt formatCode="General" sourceLinked="0"/>
        <c:majorTickMark val="out"/>
        <c:minorTickMark val="none"/>
        <c:tickLblPos val="nextTo"/>
        <c:crossAx val="146216064"/>
        <c:crosses val="autoZero"/>
        <c:auto val="1"/>
        <c:lblAlgn val="ctr"/>
        <c:lblOffset val="100"/>
        <c:noMultiLvlLbl val="0"/>
      </c:catAx>
      <c:valAx>
        <c:axId val="146216064"/>
        <c:scaling>
          <c:orientation val="minMax"/>
        </c:scaling>
        <c:delete val="0"/>
        <c:axPos val="l"/>
        <c:majorGridlines/>
        <c:title>
          <c:tx>
            <c:rich>
              <a:bodyPr rot="-5400000" vert="horz"/>
              <a:lstStyle/>
              <a:p>
                <a:pPr>
                  <a:defRPr/>
                </a:pPr>
                <a:r>
                  <a:rPr lang="en-US"/>
                  <a:t>concentration mg/L</a:t>
                </a:r>
              </a:p>
            </c:rich>
          </c:tx>
          <c:overlay val="0"/>
        </c:title>
        <c:numFmt formatCode="General" sourceLinked="1"/>
        <c:majorTickMark val="out"/>
        <c:minorTickMark val="none"/>
        <c:tickLblPos val="nextTo"/>
        <c:crossAx val="14647232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'[1]1x-depletion'!$D$22</c:f>
              <c:strCache>
                <c:ptCount val="1"/>
                <c:pt idx="0">
                  <c:v>Al 394.401 YB</c:v>
                </c:pt>
              </c:strCache>
            </c:strRef>
          </c:tx>
          <c:invertIfNegative val="0"/>
          <c:cat>
            <c:strRef>
              <c:f>'[1]1x-depletion'!$C$23:$C$26</c:f>
              <c:strCache>
                <c:ptCount val="4"/>
                <c:pt idx="0">
                  <c:v>C2-1</c:v>
                </c:pt>
                <c:pt idx="1">
                  <c:v>C2-2</c:v>
                </c:pt>
                <c:pt idx="2">
                  <c:v>C2-3</c:v>
                </c:pt>
                <c:pt idx="3">
                  <c:v>C2-4</c:v>
                </c:pt>
              </c:strCache>
            </c:strRef>
          </c:cat>
          <c:val>
            <c:numRef>
              <c:f>'[1]1x-depletion'!$D$23:$D$26</c:f>
              <c:numCache>
                <c:formatCode>General</c:formatCode>
                <c:ptCount val="4"/>
                <c:pt idx="0">
                  <c:v>-0.75549222084833334</c:v>
                </c:pt>
                <c:pt idx="1">
                  <c:v>-0.29988964699499998</c:v>
                </c:pt>
                <c:pt idx="2">
                  <c:v>-0.18715360041833337</c:v>
                </c:pt>
                <c:pt idx="3">
                  <c:v>-1.1378634353499999</c:v>
                </c:pt>
              </c:numCache>
            </c:numRef>
          </c:val>
          <c:extLst>
            <c:ext xmlns:c16="http://schemas.microsoft.com/office/drawing/2014/chart" uri="{C3380CC4-5D6E-409C-BE32-E72D297353CC}">
              <c16:uniqueId val="{00000000-F2E0-4C91-9470-193272A0B217}"/>
            </c:ext>
          </c:extLst>
        </c:ser>
        <c:ser>
          <c:idx val="1"/>
          <c:order val="1"/>
          <c:tx>
            <c:strRef>
              <c:f>'[1]1x-depletion'!$E$22</c:f>
              <c:strCache>
                <c:ptCount val="1"/>
                <c:pt idx="0">
                  <c:v>Al 394.401 RM</c:v>
                </c:pt>
              </c:strCache>
            </c:strRef>
          </c:tx>
          <c:invertIfNegative val="0"/>
          <c:cat>
            <c:strRef>
              <c:f>'[1]1x-depletion'!$C$23:$C$26</c:f>
              <c:strCache>
                <c:ptCount val="4"/>
                <c:pt idx="0">
                  <c:v>C2-1</c:v>
                </c:pt>
                <c:pt idx="1">
                  <c:v>C2-2</c:v>
                </c:pt>
                <c:pt idx="2">
                  <c:v>C2-3</c:v>
                </c:pt>
                <c:pt idx="3">
                  <c:v>C2-4</c:v>
                </c:pt>
              </c:strCache>
            </c:strRef>
          </c:cat>
          <c:val>
            <c:numRef>
              <c:f>'[1]1x-depletion'!$E$23:$E$26</c:f>
              <c:numCache>
                <c:formatCode>General</c:formatCode>
                <c:ptCount val="4"/>
                <c:pt idx="0">
                  <c:v>-7.5505226681666648E-2</c:v>
                </c:pt>
                <c:pt idx="1">
                  <c:v>-0.49039772496166673</c:v>
                </c:pt>
                <c:pt idx="2">
                  <c:v>-0.97623709520500002</c:v>
                </c:pt>
                <c:pt idx="3">
                  <c:v>-0.20230899932333332</c:v>
                </c:pt>
              </c:numCache>
            </c:numRef>
          </c:val>
          <c:extLst>
            <c:ext xmlns:c16="http://schemas.microsoft.com/office/drawing/2014/chart" uri="{C3380CC4-5D6E-409C-BE32-E72D297353CC}">
              <c16:uniqueId val="{00000001-F2E0-4C91-9470-193272A0B217}"/>
            </c:ext>
          </c:extLst>
        </c:ser>
        <c:dLbls>
          <c:showLegendKey val="0"/>
          <c:showVal val="0"/>
          <c:showCatName val="0"/>
          <c:showSerName val="0"/>
          <c:showPercent val="0"/>
          <c:showBubbleSize val="0"/>
        </c:dLbls>
        <c:gapWidth val="150"/>
        <c:axId val="146561280"/>
        <c:axId val="146571264"/>
      </c:barChart>
      <c:catAx>
        <c:axId val="146561280"/>
        <c:scaling>
          <c:orientation val="minMax"/>
        </c:scaling>
        <c:delete val="0"/>
        <c:axPos val="b"/>
        <c:numFmt formatCode="General" sourceLinked="0"/>
        <c:majorTickMark val="out"/>
        <c:minorTickMark val="none"/>
        <c:tickLblPos val="nextTo"/>
        <c:crossAx val="146571264"/>
        <c:crosses val="autoZero"/>
        <c:auto val="1"/>
        <c:lblAlgn val="ctr"/>
        <c:lblOffset val="100"/>
        <c:noMultiLvlLbl val="0"/>
      </c:catAx>
      <c:valAx>
        <c:axId val="146571264"/>
        <c:scaling>
          <c:orientation val="minMax"/>
        </c:scaling>
        <c:delete val="0"/>
        <c:axPos val="l"/>
        <c:majorGridlines/>
        <c:numFmt formatCode="General" sourceLinked="1"/>
        <c:majorTickMark val="out"/>
        <c:minorTickMark val="none"/>
        <c:tickLblPos val="nextTo"/>
        <c:crossAx val="1465612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'[1]1x-depletion'!$G$22</c:f>
              <c:strCache>
                <c:ptCount val="1"/>
                <c:pt idx="0">
                  <c:v>Ca 317.933 YB</c:v>
                </c:pt>
              </c:strCache>
            </c:strRef>
          </c:tx>
          <c:invertIfNegative val="0"/>
          <c:cat>
            <c:strRef>
              <c:f>'[1]1x-depletion'!$C$23:$C$26</c:f>
              <c:strCache>
                <c:ptCount val="4"/>
                <c:pt idx="0">
                  <c:v>C2-1</c:v>
                </c:pt>
                <c:pt idx="1">
                  <c:v>C2-2</c:v>
                </c:pt>
                <c:pt idx="2">
                  <c:v>C2-3</c:v>
                </c:pt>
                <c:pt idx="3">
                  <c:v>C2-4</c:v>
                </c:pt>
              </c:strCache>
            </c:strRef>
          </c:cat>
          <c:val>
            <c:numRef>
              <c:f>'[1]1x-depletion'!$G$23:$G$26</c:f>
              <c:numCache>
                <c:formatCode>General</c:formatCode>
                <c:ptCount val="4"/>
                <c:pt idx="0">
                  <c:v>-0.28560076006666674</c:v>
                </c:pt>
                <c:pt idx="1">
                  <c:v>-2.1055279438333332</c:v>
                </c:pt>
                <c:pt idx="2">
                  <c:v>-1.2677982428333334</c:v>
                </c:pt>
                <c:pt idx="3">
                  <c:v>-1.1340328786833331</c:v>
                </c:pt>
              </c:numCache>
            </c:numRef>
          </c:val>
          <c:extLst>
            <c:ext xmlns:c16="http://schemas.microsoft.com/office/drawing/2014/chart" uri="{C3380CC4-5D6E-409C-BE32-E72D297353CC}">
              <c16:uniqueId val="{00000000-4BC0-47FA-A997-A2E91E38FD0E}"/>
            </c:ext>
          </c:extLst>
        </c:ser>
        <c:ser>
          <c:idx val="1"/>
          <c:order val="1"/>
          <c:tx>
            <c:strRef>
              <c:f>'[1]1x-depletion'!$H$22</c:f>
              <c:strCache>
                <c:ptCount val="1"/>
                <c:pt idx="0">
                  <c:v>Ca 317.933 RM</c:v>
                </c:pt>
              </c:strCache>
            </c:strRef>
          </c:tx>
          <c:invertIfNegative val="0"/>
          <c:cat>
            <c:strRef>
              <c:f>'[1]1x-depletion'!$C$23:$C$26</c:f>
              <c:strCache>
                <c:ptCount val="4"/>
                <c:pt idx="0">
                  <c:v>C2-1</c:v>
                </c:pt>
                <c:pt idx="1">
                  <c:v>C2-2</c:v>
                </c:pt>
                <c:pt idx="2">
                  <c:v>C2-3</c:v>
                </c:pt>
                <c:pt idx="3">
                  <c:v>C2-4</c:v>
                </c:pt>
              </c:strCache>
            </c:strRef>
          </c:cat>
          <c:val>
            <c:numRef>
              <c:f>'[1]1x-depletion'!$H$23:$H$26</c:f>
              <c:numCache>
                <c:formatCode>General</c:formatCode>
                <c:ptCount val="4"/>
                <c:pt idx="0">
                  <c:v>2.4705377599999911E-2</c:v>
                </c:pt>
                <c:pt idx="1">
                  <c:v>-1.868656783833333</c:v>
                </c:pt>
                <c:pt idx="2">
                  <c:v>-1.9789197585</c:v>
                </c:pt>
                <c:pt idx="3">
                  <c:v>-2.3351286990166664</c:v>
                </c:pt>
              </c:numCache>
            </c:numRef>
          </c:val>
          <c:extLst>
            <c:ext xmlns:c16="http://schemas.microsoft.com/office/drawing/2014/chart" uri="{C3380CC4-5D6E-409C-BE32-E72D297353CC}">
              <c16:uniqueId val="{00000001-4BC0-47FA-A997-A2E91E38FD0E}"/>
            </c:ext>
          </c:extLst>
        </c:ser>
        <c:dLbls>
          <c:showLegendKey val="0"/>
          <c:showVal val="0"/>
          <c:showCatName val="0"/>
          <c:showSerName val="0"/>
          <c:showPercent val="0"/>
          <c:showBubbleSize val="0"/>
        </c:dLbls>
        <c:gapWidth val="150"/>
        <c:axId val="146595840"/>
        <c:axId val="146597376"/>
      </c:barChart>
      <c:catAx>
        <c:axId val="146595840"/>
        <c:scaling>
          <c:orientation val="minMax"/>
        </c:scaling>
        <c:delete val="0"/>
        <c:axPos val="b"/>
        <c:numFmt formatCode="General" sourceLinked="0"/>
        <c:majorTickMark val="out"/>
        <c:minorTickMark val="none"/>
        <c:tickLblPos val="nextTo"/>
        <c:crossAx val="146597376"/>
        <c:crosses val="autoZero"/>
        <c:auto val="1"/>
        <c:lblAlgn val="ctr"/>
        <c:lblOffset val="100"/>
        <c:noMultiLvlLbl val="0"/>
      </c:catAx>
      <c:valAx>
        <c:axId val="146597376"/>
        <c:scaling>
          <c:orientation val="minMax"/>
        </c:scaling>
        <c:delete val="0"/>
        <c:axPos val="l"/>
        <c:majorGridlines/>
        <c:numFmt formatCode="General" sourceLinked="1"/>
        <c:majorTickMark val="out"/>
        <c:minorTickMark val="none"/>
        <c:tickLblPos val="nextTo"/>
        <c:crossAx val="1465958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'[1]1x-depletion'!$J$22</c:f>
              <c:strCache>
                <c:ptCount val="1"/>
                <c:pt idx="0">
                  <c:v>K 766.490 YB</c:v>
                </c:pt>
              </c:strCache>
            </c:strRef>
          </c:tx>
          <c:invertIfNegative val="0"/>
          <c:cat>
            <c:strRef>
              <c:f>'[1]1x-depletion'!$C$23:$C$26</c:f>
              <c:strCache>
                <c:ptCount val="4"/>
                <c:pt idx="0">
                  <c:v>C2-1</c:v>
                </c:pt>
                <c:pt idx="1">
                  <c:v>C2-2</c:v>
                </c:pt>
                <c:pt idx="2">
                  <c:v>C2-3</c:v>
                </c:pt>
                <c:pt idx="3">
                  <c:v>C2-4</c:v>
                </c:pt>
              </c:strCache>
            </c:strRef>
          </c:cat>
          <c:val>
            <c:numRef>
              <c:f>'[1]1x-depletion'!$J$23:$J$26</c:f>
              <c:numCache>
                <c:formatCode>General</c:formatCode>
                <c:ptCount val="4"/>
                <c:pt idx="0">
                  <c:v>-1.5340185969500002</c:v>
                </c:pt>
                <c:pt idx="1">
                  <c:v>-2.212097653866667</c:v>
                </c:pt>
                <c:pt idx="2">
                  <c:v>-1.2722623882166666</c:v>
                </c:pt>
                <c:pt idx="3">
                  <c:v>-2.0225566413833334</c:v>
                </c:pt>
              </c:numCache>
            </c:numRef>
          </c:val>
          <c:extLst>
            <c:ext xmlns:c16="http://schemas.microsoft.com/office/drawing/2014/chart" uri="{C3380CC4-5D6E-409C-BE32-E72D297353CC}">
              <c16:uniqueId val="{00000000-A9A0-4637-93CA-45C4E194B060}"/>
            </c:ext>
          </c:extLst>
        </c:ser>
        <c:ser>
          <c:idx val="1"/>
          <c:order val="1"/>
          <c:tx>
            <c:strRef>
              <c:f>'[1]1x-depletion'!$K$22</c:f>
              <c:strCache>
                <c:ptCount val="1"/>
                <c:pt idx="0">
                  <c:v>K 766.490 RM</c:v>
                </c:pt>
              </c:strCache>
            </c:strRef>
          </c:tx>
          <c:invertIfNegative val="0"/>
          <c:cat>
            <c:strRef>
              <c:f>'[1]1x-depletion'!$C$23:$C$26</c:f>
              <c:strCache>
                <c:ptCount val="4"/>
                <c:pt idx="0">
                  <c:v>C2-1</c:v>
                </c:pt>
                <c:pt idx="1">
                  <c:v>C2-2</c:v>
                </c:pt>
                <c:pt idx="2">
                  <c:v>C2-3</c:v>
                </c:pt>
                <c:pt idx="3">
                  <c:v>C2-4</c:v>
                </c:pt>
              </c:strCache>
            </c:strRef>
          </c:cat>
          <c:val>
            <c:numRef>
              <c:f>'[1]1x-depletion'!$K$23:$K$26</c:f>
              <c:numCache>
                <c:formatCode>General</c:formatCode>
                <c:ptCount val="4"/>
                <c:pt idx="0">
                  <c:v>-1.87177320295</c:v>
                </c:pt>
                <c:pt idx="1">
                  <c:v>-2.5534916692</c:v>
                </c:pt>
                <c:pt idx="2">
                  <c:v>-7.297960071216667</c:v>
                </c:pt>
                <c:pt idx="3">
                  <c:v>-2.50571382505</c:v>
                </c:pt>
              </c:numCache>
            </c:numRef>
          </c:val>
          <c:extLst>
            <c:ext xmlns:c16="http://schemas.microsoft.com/office/drawing/2014/chart" uri="{C3380CC4-5D6E-409C-BE32-E72D297353CC}">
              <c16:uniqueId val="{00000001-A9A0-4637-93CA-45C4E194B060}"/>
            </c:ext>
          </c:extLst>
        </c:ser>
        <c:dLbls>
          <c:showLegendKey val="0"/>
          <c:showVal val="0"/>
          <c:showCatName val="0"/>
          <c:showSerName val="0"/>
          <c:showPercent val="0"/>
          <c:showBubbleSize val="0"/>
        </c:dLbls>
        <c:gapWidth val="150"/>
        <c:axId val="146507264"/>
        <c:axId val="146508800"/>
      </c:barChart>
      <c:catAx>
        <c:axId val="146507264"/>
        <c:scaling>
          <c:orientation val="minMax"/>
        </c:scaling>
        <c:delete val="0"/>
        <c:axPos val="b"/>
        <c:numFmt formatCode="General" sourceLinked="0"/>
        <c:majorTickMark val="out"/>
        <c:minorTickMark val="none"/>
        <c:tickLblPos val="nextTo"/>
        <c:crossAx val="146508800"/>
        <c:crosses val="autoZero"/>
        <c:auto val="1"/>
        <c:lblAlgn val="ctr"/>
        <c:lblOffset val="100"/>
        <c:noMultiLvlLbl val="0"/>
      </c:catAx>
      <c:valAx>
        <c:axId val="146508800"/>
        <c:scaling>
          <c:orientation val="minMax"/>
        </c:scaling>
        <c:delete val="0"/>
        <c:axPos val="l"/>
        <c:majorGridlines/>
        <c:numFmt formatCode="General" sourceLinked="1"/>
        <c:majorTickMark val="out"/>
        <c:minorTickMark val="none"/>
        <c:tickLblPos val="nextTo"/>
        <c:crossAx val="14650726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'[1]1x-depletion'!$M$22</c:f>
              <c:strCache>
                <c:ptCount val="1"/>
                <c:pt idx="0">
                  <c:v>Mg 285.213 YB</c:v>
                </c:pt>
              </c:strCache>
            </c:strRef>
          </c:tx>
          <c:invertIfNegative val="0"/>
          <c:cat>
            <c:strRef>
              <c:f>'[1]1x-depletion'!$C$23:$C$26</c:f>
              <c:strCache>
                <c:ptCount val="4"/>
                <c:pt idx="0">
                  <c:v>C2-1</c:v>
                </c:pt>
                <c:pt idx="1">
                  <c:v>C2-2</c:v>
                </c:pt>
                <c:pt idx="2">
                  <c:v>C2-3</c:v>
                </c:pt>
                <c:pt idx="3">
                  <c:v>C2-4</c:v>
                </c:pt>
              </c:strCache>
            </c:strRef>
          </c:cat>
          <c:val>
            <c:numRef>
              <c:f>'[1]1x-depletion'!$M$23:$M$26</c:f>
              <c:numCache>
                <c:formatCode>General</c:formatCode>
                <c:ptCount val="4"/>
                <c:pt idx="0">
                  <c:v>-1.0321880234833334</c:v>
                </c:pt>
                <c:pt idx="1">
                  <c:v>-3.3589186024500002</c:v>
                </c:pt>
                <c:pt idx="2">
                  <c:v>-2.2021503972500001</c:v>
                </c:pt>
                <c:pt idx="3">
                  <c:v>-2.6457575912833335</c:v>
                </c:pt>
              </c:numCache>
            </c:numRef>
          </c:val>
          <c:extLst>
            <c:ext xmlns:c16="http://schemas.microsoft.com/office/drawing/2014/chart" uri="{C3380CC4-5D6E-409C-BE32-E72D297353CC}">
              <c16:uniqueId val="{00000000-1D97-4F11-99AB-B28EA0CF7BCA}"/>
            </c:ext>
          </c:extLst>
        </c:ser>
        <c:ser>
          <c:idx val="1"/>
          <c:order val="1"/>
          <c:tx>
            <c:strRef>
              <c:f>'[1]1x-depletion'!$N$22</c:f>
              <c:strCache>
                <c:ptCount val="1"/>
                <c:pt idx="0">
                  <c:v>Mg 285.213 RM</c:v>
                </c:pt>
              </c:strCache>
            </c:strRef>
          </c:tx>
          <c:invertIfNegative val="0"/>
          <c:cat>
            <c:strRef>
              <c:f>'[1]1x-depletion'!$C$23:$C$26</c:f>
              <c:strCache>
                <c:ptCount val="4"/>
                <c:pt idx="0">
                  <c:v>C2-1</c:v>
                </c:pt>
                <c:pt idx="1">
                  <c:v>C2-2</c:v>
                </c:pt>
                <c:pt idx="2">
                  <c:v>C2-3</c:v>
                </c:pt>
                <c:pt idx="3">
                  <c:v>C2-4</c:v>
                </c:pt>
              </c:strCache>
            </c:strRef>
          </c:cat>
          <c:val>
            <c:numRef>
              <c:f>'[1]1x-depletion'!$N$23:$N$26</c:f>
              <c:numCache>
                <c:formatCode>General</c:formatCode>
                <c:ptCount val="4"/>
                <c:pt idx="0">
                  <c:v>-0.46052125081666678</c:v>
                </c:pt>
                <c:pt idx="1">
                  <c:v>-4.5954146771166657</c:v>
                </c:pt>
                <c:pt idx="2">
                  <c:v>-2.9639560882499993</c:v>
                </c:pt>
                <c:pt idx="3">
                  <c:v>-4.1295830862833336</c:v>
                </c:pt>
              </c:numCache>
            </c:numRef>
          </c:val>
          <c:extLst>
            <c:ext xmlns:c16="http://schemas.microsoft.com/office/drawing/2014/chart" uri="{C3380CC4-5D6E-409C-BE32-E72D297353CC}">
              <c16:uniqueId val="{00000001-1D97-4F11-99AB-B28EA0CF7BCA}"/>
            </c:ext>
          </c:extLst>
        </c:ser>
        <c:dLbls>
          <c:showLegendKey val="0"/>
          <c:showVal val="0"/>
          <c:showCatName val="0"/>
          <c:showSerName val="0"/>
          <c:showPercent val="0"/>
          <c:showBubbleSize val="0"/>
        </c:dLbls>
        <c:gapWidth val="150"/>
        <c:axId val="146516992"/>
        <c:axId val="146604800"/>
      </c:barChart>
      <c:catAx>
        <c:axId val="146516992"/>
        <c:scaling>
          <c:orientation val="minMax"/>
        </c:scaling>
        <c:delete val="0"/>
        <c:axPos val="b"/>
        <c:numFmt formatCode="General" sourceLinked="0"/>
        <c:majorTickMark val="out"/>
        <c:minorTickMark val="none"/>
        <c:tickLblPos val="nextTo"/>
        <c:crossAx val="146604800"/>
        <c:crosses val="autoZero"/>
        <c:auto val="1"/>
        <c:lblAlgn val="ctr"/>
        <c:lblOffset val="100"/>
        <c:noMultiLvlLbl val="0"/>
      </c:catAx>
      <c:valAx>
        <c:axId val="146604800"/>
        <c:scaling>
          <c:orientation val="minMax"/>
        </c:scaling>
        <c:delete val="0"/>
        <c:axPos val="l"/>
        <c:majorGridlines/>
        <c:numFmt formatCode="General" sourceLinked="1"/>
        <c:majorTickMark val="out"/>
        <c:minorTickMark val="none"/>
        <c:tickLblPos val="nextTo"/>
        <c:crossAx val="14651699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'[1]1x-depletion'!$P$22</c:f>
              <c:strCache>
                <c:ptCount val="1"/>
                <c:pt idx="0">
                  <c:v>P 213.617 YB</c:v>
                </c:pt>
              </c:strCache>
            </c:strRef>
          </c:tx>
          <c:invertIfNegative val="0"/>
          <c:cat>
            <c:strRef>
              <c:f>'[1]1x-depletion'!$C$23:$C$26</c:f>
              <c:strCache>
                <c:ptCount val="4"/>
                <c:pt idx="0">
                  <c:v>C2-1</c:v>
                </c:pt>
                <c:pt idx="1">
                  <c:v>C2-2</c:v>
                </c:pt>
                <c:pt idx="2">
                  <c:v>C2-3</c:v>
                </c:pt>
                <c:pt idx="3">
                  <c:v>C2-4</c:v>
                </c:pt>
              </c:strCache>
            </c:strRef>
          </c:cat>
          <c:val>
            <c:numRef>
              <c:f>'[1]1x-depletion'!$P$23:$P$26</c:f>
              <c:numCache>
                <c:formatCode>General</c:formatCode>
                <c:ptCount val="4"/>
                <c:pt idx="0">
                  <c:v>-1.0583911672500002</c:v>
                </c:pt>
                <c:pt idx="1">
                  <c:v>-0.72114080844999995</c:v>
                </c:pt>
                <c:pt idx="2">
                  <c:v>-0.84177188423333338</c:v>
                </c:pt>
                <c:pt idx="3">
                  <c:v>-0.61765414878333347</c:v>
                </c:pt>
              </c:numCache>
            </c:numRef>
          </c:val>
          <c:extLst>
            <c:ext xmlns:c16="http://schemas.microsoft.com/office/drawing/2014/chart" uri="{C3380CC4-5D6E-409C-BE32-E72D297353CC}">
              <c16:uniqueId val="{00000000-8B4D-46EF-A46A-8DB350C84827}"/>
            </c:ext>
          </c:extLst>
        </c:ser>
        <c:ser>
          <c:idx val="1"/>
          <c:order val="1"/>
          <c:tx>
            <c:strRef>
              <c:f>'[1]1x-depletion'!$Q$22</c:f>
              <c:strCache>
                <c:ptCount val="1"/>
                <c:pt idx="0">
                  <c:v>P 213.617 RM</c:v>
                </c:pt>
              </c:strCache>
            </c:strRef>
          </c:tx>
          <c:invertIfNegative val="0"/>
          <c:cat>
            <c:strRef>
              <c:f>'[1]1x-depletion'!$C$23:$C$26</c:f>
              <c:strCache>
                <c:ptCount val="4"/>
                <c:pt idx="0">
                  <c:v>C2-1</c:v>
                </c:pt>
                <c:pt idx="1">
                  <c:v>C2-2</c:v>
                </c:pt>
                <c:pt idx="2">
                  <c:v>C2-3</c:v>
                </c:pt>
                <c:pt idx="3">
                  <c:v>C2-4</c:v>
                </c:pt>
              </c:strCache>
            </c:strRef>
          </c:cat>
          <c:val>
            <c:numRef>
              <c:f>'[1]1x-depletion'!$Q$23:$Q$26</c:f>
              <c:numCache>
                <c:formatCode>General</c:formatCode>
                <c:ptCount val="4"/>
                <c:pt idx="0">
                  <c:v>-0.50512053628333342</c:v>
                </c:pt>
                <c:pt idx="1">
                  <c:v>-0.16746724371666666</c:v>
                </c:pt>
                <c:pt idx="2">
                  <c:v>-2.8016423570666671</c:v>
                </c:pt>
                <c:pt idx="3">
                  <c:v>-5.2697624683333333E-2</c:v>
                </c:pt>
              </c:numCache>
            </c:numRef>
          </c:val>
          <c:extLst>
            <c:ext xmlns:c16="http://schemas.microsoft.com/office/drawing/2014/chart" uri="{C3380CC4-5D6E-409C-BE32-E72D297353CC}">
              <c16:uniqueId val="{00000001-8B4D-46EF-A46A-8DB350C84827}"/>
            </c:ext>
          </c:extLst>
        </c:ser>
        <c:dLbls>
          <c:showLegendKey val="0"/>
          <c:showVal val="0"/>
          <c:showCatName val="0"/>
          <c:showSerName val="0"/>
          <c:showPercent val="0"/>
          <c:showBubbleSize val="0"/>
        </c:dLbls>
        <c:gapWidth val="150"/>
        <c:axId val="146625280"/>
        <c:axId val="146626816"/>
      </c:barChart>
      <c:catAx>
        <c:axId val="146625280"/>
        <c:scaling>
          <c:orientation val="minMax"/>
        </c:scaling>
        <c:delete val="0"/>
        <c:axPos val="b"/>
        <c:numFmt formatCode="General" sourceLinked="0"/>
        <c:majorTickMark val="out"/>
        <c:minorTickMark val="none"/>
        <c:tickLblPos val="nextTo"/>
        <c:crossAx val="146626816"/>
        <c:crosses val="autoZero"/>
        <c:auto val="1"/>
        <c:lblAlgn val="ctr"/>
        <c:lblOffset val="100"/>
        <c:noMultiLvlLbl val="0"/>
      </c:catAx>
      <c:valAx>
        <c:axId val="146626816"/>
        <c:scaling>
          <c:orientation val="minMax"/>
        </c:scaling>
        <c:delete val="0"/>
        <c:axPos val="l"/>
        <c:majorGridlines/>
        <c:numFmt formatCode="General" sourceLinked="1"/>
        <c:majorTickMark val="out"/>
        <c:minorTickMark val="none"/>
        <c:tickLblPos val="nextTo"/>
        <c:crossAx val="1466252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'[1]1x-depletion'!$S$22</c:f>
              <c:strCache>
                <c:ptCount val="1"/>
                <c:pt idx="0">
                  <c:v>S 181.975 YB</c:v>
                </c:pt>
              </c:strCache>
            </c:strRef>
          </c:tx>
          <c:invertIfNegative val="0"/>
          <c:cat>
            <c:strRef>
              <c:f>'[1]1x-depletion'!$C$23:$C$26</c:f>
              <c:strCache>
                <c:ptCount val="4"/>
                <c:pt idx="0">
                  <c:v>C2-1</c:v>
                </c:pt>
                <c:pt idx="1">
                  <c:v>C2-2</c:v>
                </c:pt>
                <c:pt idx="2">
                  <c:v>C2-3</c:v>
                </c:pt>
                <c:pt idx="3">
                  <c:v>C2-4</c:v>
                </c:pt>
              </c:strCache>
            </c:strRef>
          </c:cat>
          <c:val>
            <c:numRef>
              <c:f>'[1]1x-depletion'!$S$23:$S$26</c:f>
              <c:numCache>
                <c:formatCode>General</c:formatCode>
                <c:ptCount val="4"/>
                <c:pt idx="0">
                  <c:v>-0.90885623799999937</c:v>
                </c:pt>
                <c:pt idx="1">
                  <c:v>-3.7694843036666668</c:v>
                </c:pt>
                <c:pt idx="2">
                  <c:v>-4.2261479991666668</c:v>
                </c:pt>
                <c:pt idx="3">
                  <c:v>-6.2330847152000004</c:v>
                </c:pt>
              </c:numCache>
            </c:numRef>
          </c:val>
          <c:extLst>
            <c:ext xmlns:c16="http://schemas.microsoft.com/office/drawing/2014/chart" uri="{C3380CC4-5D6E-409C-BE32-E72D297353CC}">
              <c16:uniqueId val="{00000000-A415-4C51-A856-05DD9C38C1B1}"/>
            </c:ext>
          </c:extLst>
        </c:ser>
        <c:ser>
          <c:idx val="1"/>
          <c:order val="1"/>
          <c:tx>
            <c:strRef>
              <c:f>'[1]1x-depletion'!$T$22</c:f>
              <c:strCache>
                <c:ptCount val="1"/>
                <c:pt idx="0">
                  <c:v>S 181.975 RM</c:v>
                </c:pt>
              </c:strCache>
            </c:strRef>
          </c:tx>
          <c:invertIfNegative val="0"/>
          <c:cat>
            <c:strRef>
              <c:f>'[1]1x-depletion'!$C$23:$C$26</c:f>
              <c:strCache>
                <c:ptCount val="4"/>
                <c:pt idx="0">
                  <c:v>C2-1</c:v>
                </c:pt>
                <c:pt idx="1">
                  <c:v>C2-2</c:v>
                </c:pt>
                <c:pt idx="2">
                  <c:v>C2-3</c:v>
                </c:pt>
                <c:pt idx="3">
                  <c:v>C2-4</c:v>
                </c:pt>
              </c:strCache>
            </c:strRef>
          </c:cat>
          <c:val>
            <c:numRef>
              <c:f>'[1]1x-depletion'!$T$23:$T$26</c:f>
              <c:numCache>
                <c:formatCode>General</c:formatCode>
                <c:ptCount val="4"/>
                <c:pt idx="0">
                  <c:v>-0.80765011799999975</c:v>
                </c:pt>
                <c:pt idx="1">
                  <c:v>-0.96967537300000028</c:v>
                </c:pt>
                <c:pt idx="2">
                  <c:v>-7.4286289475000018</c:v>
                </c:pt>
                <c:pt idx="3">
                  <c:v>-2.2084716902000001</c:v>
                </c:pt>
              </c:numCache>
            </c:numRef>
          </c:val>
          <c:extLst>
            <c:ext xmlns:c16="http://schemas.microsoft.com/office/drawing/2014/chart" uri="{C3380CC4-5D6E-409C-BE32-E72D297353CC}">
              <c16:uniqueId val="{00000001-A415-4C51-A856-05DD9C38C1B1}"/>
            </c:ext>
          </c:extLst>
        </c:ser>
        <c:dLbls>
          <c:showLegendKey val="0"/>
          <c:showVal val="0"/>
          <c:showCatName val="0"/>
          <c:showSerName val="0"/>
          <c:showPercent val="0"/>
          <c:showBubbleSize val="0"/>
        </c:dLbls>
        <c:gapWidth val="150"/>
        <c:axId val="146655488"/>
        <c:axId val="146739200"/>
      </c:barChart>
      <c:catAx>
        <c:axId val="146655488"/>
        <c:scaling>
          <c:orientation val="minMax"/>
        </c:scaling>
        <c:delete val="0"/>
        <c:axPos val="b"/>
        <c:numFmt formatCode="General" sourceLinked="0"/>
        <c:majorTickMark val="out"/>
        <c:minorTickMark val="none"/>
        <c:tickLblPos val="nextTo"/>
        <c:crossAx val="146739200"/>
        <c:crosses val="autoZero"/>
        <c:auto val="1"/>
        <c:lblAlgn val="ctr"/>
        <c:lblOffset val="100"/>
        <c:noMultiLvlLbl val="0"/>
      </c:catAx>
      <c:valAx>
        <c:axId val="146739200"/>
        <c:scaling>
          <c:orientation val="minMax"/>
        </c:scaling>
        <c:delete val="0"/>
        <c:axPos val="l"/>
        <c:majorGridlines/>
        <c:numFmt formatCode="General" sourceLinked="1"/>
        <c:majorTickMark val="out"/>
        <c:minorTickMark val="none"/>
        <c:tickLblPos val="nextTo"/>
        <c:crossAx val="1466554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1x</a:t>
            </a:r>
          </a:p>
        </c:rich>
      </c:tx>
      <c:overlay val="0"/>
    </c:title>
    <c:autoTitleDeleted val="0"/>
    <c:plotArea>
      <c:layout/>
      <c:scatterChart>
        <c:scatterStyle val="lineMarker"/>
        <c:varyColors val="0"/>
        <c:ser>
          <c:idx val="0"/>
          <c:order val="0"/>
          <c:tx>
            <c:strRef>
              <c:f>K!$G$2</c:f>
              <c:strCache>
                <c:ptCount val="1"/>
                <c:pt idx="0">
                  <c:v>NP</c:v>
                </c:pt>
              </c:strCache>
            </c:strRef>
          </c:tx>
          <c:spPr>
            <a:ln w="28575">
              <a:noFill/>
            </a:ln>
          </c:spPr>
          <c:xVal>
            <c:numRef>
              <c:f>K!$F$2:$F$7</c:f>
              <c:numCache>
                <c:formatCode>General</c:formatCode>
                <c:ptCount val="6"/>
                <c:pt idx="0">
                  <c:v>4</c:v>
                </c:pt>
                <c:pt idx="1">
                  <c:v>4</c:v>
                </c:pt>
                <c:pt idx="2">
                  <c:v>4</c:v>
                </c:pt>
                <c:pt idx="3">
                  <c:v>4</c:v>
                </c:pt>
                <c:pt idx="4">
                  <c:v>4</c:v>
                </c:pt>
                <c:pt idx="5">
                  <c:v>4</c:v>
                </c:pt>
              </c:numCache>
            </c:numRef>
          </c:xVal>
          <c:yVal>
            <c:numRef>
              <c:f>K!$I$2:$I$7</c:f>
              <c:numCache>
                <c:formatCode>General</c:formatCode>
                <c:ptCount val="6"/>
                <c:pt idx="0">
                  <c:v>0</c:v>
                </c:pt>
                <c:pt idx="1">
                  <c:v>-0.23239007259207592</c:v>
                </c:pt>
                <c:pt idx="2">
                  <c:v>-0.45069589836038959</c:v>
                </c:pt>
                <c:pt idx="3">
                  <c:v>-1.2813631079538461</c:v>
                </c:pt>
                <c:pt idx="4">
                  <c:v>-0.87488027328781515</c:v>
                </c:pt>
                <c:pt idx="5">
                  <c:v>-1.2715817101832063</c:v>
                </c:pt>
              </c:numCache>
            </c:numRef>
          </c:yVal>
          <c:smooth val="0"/>
          <c:extLst>
            <c:ext xmlns:c16="http://schemas.microsoft.com/office/drawing/2014/chart" uri="{C3380CC4-5D6E-409C-BE32-E72D297353CC}">
              <c16:uniqueId val="{00000000-A613-48E3-9BAD-99B9935DA726}"/>
            </c:ext>
          </c:extLst>
        </c:ser>
        <c:ser>
          <c:idx val="1"/>
          <c:order val="1"/>
          <c:tx>
            <c:strRef>
              <c:f>K!$G$8</c:f>
              <c:strCache>
                <c:ptCount val="1"/>
                <c:pt idx="0">
                  <c:v>Con</c:v>
                </c:pt>
              </c:strCache>
            </c:strRef>
          </c:tx>
          <c:spPr>
            <a:ln w="28575">
              <a:noFill/>
            </a:ln>
          </c:spPr>
          <c:xVal>
            <c:numRef>
              <c:f>K!$F$8:$F$13</c:f>
              <c:numCache>
                <c:formatCode>General</c:formatCode>
                <c:ptCount val="6"/>
                <c:pt idx="0">
                  <c:v>1</c:v>
                </c:pt>
                <c:pt idx="1">
                  <c:v>1</c:v>
                </c:pt>
                <c:pt idx="2">
                  <c:v>1</c:v>
                </c:pt>
                <c:pt idx="3">
                  <c:v>1</c:v>
                </c:pt>
                <c:pt idx="4">
                  <c:v>1</c:v>
                </c:pt>
                <c:pt idx="5">
                  <c:v>1</c:v>
                </c:pt>
              </c:numCache>
            </c:numRef>
          </c:xVal>
          <c:yVal>
            <c:numRef>
              <c:f>K!$I$8:$I$13</c:f>
              <c:numCache>
                <c:formatCode>General</c:formatCode>
                <c:ptCount val="6"/>
                <c:pt idx="0">
                  <c:v>0</c:v>
                </c:pt>
                <c:pt idx="1">
                  <c:v>-1.1065426083606558</c:v>
                </c:pt>
                <c:pt idx="2">
                  <c:v>-0.53570713579365081</c:v>
                </c:pt>
                <c:pt idx="3">
                  <c:v>-0.25312162166250007</c:v>
                </c:pt>
                <c:pt idx="4">
                  <c:v>-1.3064341763225806</c:v>
                </c:pt>
                <c:pt idx="5">
                  <c:v>-6.3280405415624994</c:v>
                </c:pt>
              </c:numCache>
            </c:numRef>
          </c:yVal>
          <c:smooth val="0"/>
          <c:extLst>
            <c:ext xmlns:c16="http://schemas.microsoft.com/office/drawing/2014/chart" uri="{C3380CC4-5D6E-409C-BE32-E72D297353CC}">
              <c16:uniqueId val="{00000001-A613-48E3-9BAD-99B9935DA726}"/>
            </c:ext>
          </c:extLst>
        </c:ser>
        <c:ser>
          <c:idx val="2"/>
          <c:order val="2"/>
          <c:tx>
            <c:strRef>
              <c:f>K!$G$14</c:f>
              <c:strCache>
                <c:ptCount val="1"/>
                <c:pt idx="0">
                  <c:v>P</c:v>
                </c:pt>
              </c:strCache>
            </c:strRef>
          </c:tx>
          <c:spPr>
            <a:ln w="28575">
              <a:noFill/>
            </a:ln>
          </c:spPr>
          <c:xVal>
            <c:numRef>
              <c:f>K!$F$14:$F$19</c:f>
              <c:numCache>
                <c:formatCode>General</c:formatCode>
                <c:ptCount val="6"/>
                <c:pt idx="0">
                  <c:v>3</c:v>
                </c:pt>
                <c:pt idx="1">
                  <c:v>3</c:v>
                </c:pt>
                <c:pt idx="2">
                  <c:v>3</c:v>
                </c:pt>
                <c:pt idx="3">
                  <c:v>3</c:v>
                </c:pt>
                <c:pt idx="4">
                  <c:v>3</c:v>
                </c:pt>
                <c:pt idx="5">
                  <c:v>3</c:v>
                </c:pt>
              </c:numCache>
            </c:numRef>
          </c:xVal>
          <c:yVal>
            <c:numRef>
              <c:f>K!$I$14:$I$19</c:f>
              <c:numCache>
                <c:formatCode>General</c:formatCode>
                <c:ptCount val="6"/>
                <c:pt idx="0">
                  <c:v>0</c:v>
                </c:pt>
                <c:pt idx="1">
                  <c:v>-6.723303939268293</c:v>
                </c:pt>
                <c:pt idx="2">
                  <c:v>-0.37351688551490519</c:v>
                </c:pt>
                <c:pt idx="3">
                  <c:v>-0.18902088789257143</c:v>
                </c:pt>
                <c:pt idx="4">
                  <c:v>-0.2084088670690524</c:v>
                </c:pt>
                <c:pt idx="5">
                  <c:v>-0.91579887544850502</c:v>
                </c:pt>
              </c:numCache>
            </c:numRef>
          </c:yVal>
          <c:smooth val="0"/>
          <c:extLst>
            <c:ext xmlns:c16="http://schemas.microsoft.com/office/drawing/2014/chart" uri="{C3380CC4-5D6E-409C-BE32-E72D297353CC}">
              <c16:uniqueId val="{00000002-A613-48E3-9BAD-99B9935DA726}"/>
            </c:ext>
          </c:extLst>
        </c:ser>
        <c:ser>
          <c:idx val="3"/>
          <c:order val="3"/>
          <c:tx>
            <c:strRef>
              <c:f>K!$G$20</c:f>
              <c:strCache>
                <c:ptCount val="1"/>
                <c:pt idx="0">
                  <c:v>N</c:v>
                </c:pt>
              </c:strCache>
            </c:strRef>
          </c:tx>
          <c:spPr>
            <a:ln w="28575">
              <a:noFill/>
            </a:ln>
          </c:spPr>
          <c:xVal>
            <c:numRef>
              <c:f>K!$F$20:$F$25</c:f>
              <c:numCache>
                <c:formatCode>General</c:formatCode>
                <c:ptCount val="6"/>
                <c:pt idx="0">
                  <c:v>2</c:v>
                </c:pt>
                <c:pt idx="1">
                  <c:v>2</c:v>
                </c:pt>
                <c:pt idx="2">
                  <c:v>2</c:v>
                </c:pt>
                <c:pt idx="3">
                  <c:v>2</c:v>
                </c:pt>
                <c:pt idx="4">
                  <c:v>2</c:v>
                </c:pt>
                <c:pt idx="5">
                  <c:v>2</c:v>
                </c:pt>
              </c:numCache>
            </c:numRef>
          </c:xVal>
          <c:yVal>
            <c:numRef>
              <c:f>K!$I$20:$I$25</c:f>
              <c:numCache>
                <c:formatCode>General</c:formatCode>
                <c:ptCount val="6"/>
                <c:pt idx="0">
                  <c:v>0</c:v>
                </c:pt>
                <c:pt idx="1">
                  <c:v>-0.54242390780737726</c:v>
                </c:pt>
                <c:pt idx="2">
                  <c:v>-0.17129176036022439</c:v>
                </c:pt>
                <c:pt idx="3">
                  <c:v>-0.40681793085553281</c:v>
                </c:pt>
                <c:pt idx="4">
                  <c:v>-3.5137548718141596</c:v>
                </c:pt>
                <c:pt idx="5">
                  <c:v>-2.1520558293495942</c:v>
                </c:pt>
              </c:numCache>
            </c:numRef>
          </c:yVal>
          <c:smooth val="0"/>
          <c:extLst>
            <c:ext xmlns:c16="http://schemas.microsoft.com/office/drawing/2014/chart" uri="{C3380CC4-5D6E-409C-BE32-E72D297353CC}">
              <c16:uniqueId val="{00000003-A613-48E3-9BAD-99B9935DA726}"/>
            </c:ext>
          </c:extLst>
        </c:ser>
        <c:dLbls>
          <c:showLegendKey val="0"/>
          <c:showVal val="0"/>
          <c:showCatName val="0"/>
          <c:showSerName val="0"/>
          <c:showPercent val="0"/>
          <c:showBubbleSize val="0"/>
        </c:dLbls>
        <c:axId val="122538624"/>
        <c:axId val="144407936"/>
      </c:scatterChart>
      <c:valAx>
        <c:axId val="122538624"/>
        <c:scaling>
          <c:orientation val="minMax"/>
        </c:scaling>
        <c:delete val="0"/>
        <c:axPos val="b"/>
        <c:numFmt formatCode="General" sourceLinked="1"/>
        <c:majorTickMark val="out"/>
        <c:minorTickMark val="none"/>
        <c:tickLblPos val="nextTo"/>
        <c:crossAx val="144407936"/>
        <c:crosses val="autoZero"/>
        <c:crossBetween val="midCat"/>
      </c:valAx>
      <c:valAx>
        <c:axId val="144407936"/>
        <c:scaling>
          <c:orientation val="minMax"/>
        </c:scaling>
        <c:delete val="0"/>
        <c:axPos val="l"/>
        <c:title>
          <c:tx>
            <c:rich>
              <a:bodyPr/>
              <a:lstStyle/>
              <a:p>
                <a:pPr>
                  <a:defRPr/>
                </a:pPr>
                <a:r>
                  <a:rPr lang="en-US"/>
                  <a:t>mg</a:t>
                </a:r>
                <a:r>
                  <a:rPr lang="en-US" baseline="0"/>
                  <a:t> K</a:t>
                </a:r>
                <a:r>
                  <a:rPr lang="en-US"/>
                  <a:t>/ L/ g FRW/ hr</a:t>
                </a:r>
              </a:p>
            </c:rich>
          </c:tx>
          <c:overlay val="0"/>
        </c:title>
        <c:numFmt formatCode="General" sourceLinked="1"/>
        <c:majorTickMark val="out"/>
        <c:minorTickMark val="none"/>
        <c:tickLblPos val="nextTo"/>
        <c:crossAx val="12253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'[1]1x-rate'!$E$23</c:f>
              <c:strCache>
                <c:ptCount val="1"/>
                <c:pt idx="0">
                  <c:v>Al 394.401 YB</c:v>
                </c:pt>
              </c:strCache>
            </c:strRef>
          </c:tx>
          <c:invertIfNegative val="0"/>
          <c:cat>
            <c:strRef>
              <c:f>'[1]1x-rate'!$D$24:$D$27</c:f>
              <c:strCache>
                <c:ptCount val="4"/>
                <c:pt idx="0">
                  <c:v>C2-1</c:v>
                </c:pt>
                <c:pt idx="1">
                  <c:v>C2-2</c:v>
                </c:pt>
                <c:pt idx="2">
                  <c:v>C2-3</c:v>
                </c:pt>
                <c:pt idx="3">
                  <c:v>C2-4</c:v>
                </c:pt>
              </c:strCache>
            </c:strRef>
          </c:cat>
          <c:val>
            <c:numRef>
              <c:f>'[1]1x-rate'!$E$24:$E$27</c:f>
              <c:numCache>
                <c:formatCode>General</c:formatCode>
                <c:ptCount val="4"/>
                <c:pt idx="0">
                  <c:v>-1.5647341800996183E-3</c:v>
                </c:pt>
                <c:pt idx="1">
                  <c:v>-1.6627486640881852E-3</c:v>
                </c:pt>
                <c:pt idx="2">
                  <c:v>-1.2132935255582059E-3</c:v>
                </c:pt>
                <c:pt idx="3">
                  <c:v>-2.5954032484711478E-3</c:v>
                </c:pt>
              </c:numCache>
            </c:numRef>
          </c:val>
          <c:extLst>
            <c:ext xmlns:c16="http://schemas.microsoft.com/office/drawing/2014/chart" uri="{C3380CC4-5D6E-409C-BE32-E72D297353CC}">
              <c16:uniqueId val="{00000000-506A-4DA7-B71E-ACC2CDBB37EF}"/>
            </c:ext>
          </c:extLst>
        </c:ser>
        <c:ser>
          <c:idx val="1"/>
          <c:order val="1"/>
          <c:tx>
            <c:strRef>
              <c:f>'[1]1x-rate'!$F$23</c:f>
              <c:strCache>
                <c:ptCount val="1"/>
                <c:pt idx="0">
                  <c:v>Al 394.401 RM</c:v>
                </c:pt>
              </c:strCache>
            </c:strRef>
          </c:tx>
          <c:invertIfNegative val="0"/>
          <c:cat>
            <c:strRef>
              <c:f>'[1]1x-rate'!$D$24:$D$27</c:f>
              <c:strCache>
                <c:ptCount val="4"/>
                <c:pt idx="0">
                  <c:v>C2-1</c:v>
                </c:pt>
                <c:pt idx="1">
                  <c:v>C2-2</c:v>
                </c:pt>
                <c:pt idx="2">
                  <c:v>C2-3</c:v>
                </c:pt>
                <c:pt idx="3">
                  <c:v>C2-4</c:v>
                </c:pt>
              </c:strCache>
            </c:strRef>
          </c:cat>
          <c:val>
            <c:numRef>
              <c:f>'[1]1x-rate'!$F$24:$F$27</c:f>
              <c:numCache>
                <c:formatCode>General</c:formatCode>
                <c:ptCount val="4"/>
                <c:pt idx="0">
                  <c:v>-6.0893477632347089E-4</c:v>
                </c:pt>
                <c:pt idx="1">
                  <c:v>-3.3337351875639114E-3</c:v>
                </c:pt>
                <c:pt idx="2">
                  <c:v>-2.292948917777593E-3</c:v>
                </c:pt>
                <c:pt idx="3">
                  <c:v>-1.4952604047452744E-3</c:v>
                </c:pt>
              </c:numCache>
            </c:numRef>
          </c:val>
          <c:extLst>
            <c:ext xmlns:c16="http://schemas.microsoft.com/office/drawing/2014/chart" uri="{C3380CC4-5D6E-409C-BE32-E72D297353CC}">
              <c16:uniqueId val="{00000001-506A-4DA7-B71E-ACC2CDBB37EF}"/>
            </c:ext>
          </c:extLst>
        </c:ser>
        <c:dLbls>
          <c:showLegendKey val="0"/>
          <c:showVal val="0"/>
          <c:showCatName val="0"/>
          <c:showSerName val="0"/>
          <c:showPercent val="0"/>
          <c:showBubbleSize val="0"/>
        </c:dLbls>
        <c:gapWidth val="150"/>
        <c:axId val="146784640"/>
        <c:axId val="146786560"/>
      </c:barChart>
      <c:catAx>
        <c:axId val="146784640"/>
        <c:scaling>
          <c:orientation val="minMax"/>
        </c:scaling>
        <c:delete val="0"/>
        <c:axPos val="b"/>
        <c:title>
          <c:tx>
            <c:rich>
              <a:bodyPr/>
              <a:lstStyle/>
              <a:p>
                <a:pPr>
                  <a:defRPr/>
                </a:pPr>
                <a:r>
                  <a:rPr lang="en-US"/>
                  <a:t>Plot</a:t>
                </a:r>
              </a:p>
            </c:rich>
          </c:tx>
          <c:overlay val="0"/>
        </c:title>
        <c:numFmt formatCode="General" sourceLinked="0"/>
        <c:majorTickMark val="out"/>
        <c:minorTickMark val="none"/>
        <c:tickLblPos val="nextTo"/>
        <c:crossAx val="146786560"/>
        <c:crosses val="autoZero"/>
        <c:auto val="1"/>
        <c:lblAlgn val="ctr"/>
        <c:lblOffset val="100"/>
        <c:noMultiLvlLbl val="0"/>
      </c:catAx>
      <c:valAx>
        <c:axId val="14678656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67846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'[1]1x-rate'!$H$23</c:f>
              <c:strCache>
                <c:ptCount val="1"/>
                <c:pt idx="0">
                  <c:v>Ca 317.933 YB</c:v>
                </c:pt>
              </c:strCache>
            </c:strRef>
          </c:tx>
          <c:invertIfNegative val="0"/>
          <c:cat>
            <c:strRef>
              <c:f>'[1]1x-rate'!$G$24:$G$27</c:f>
              <c:strCache>
                <c:ptCount val="4"/>
                <c:pt idx="0">
                  <c:v>C2-1</c:v>
                </c:pt>
                <c:pt idx="1">
                  <c:v>C2-2</c:v>
                </c:pt>
                <c:pt idx="2">
                  <c:v>C2-3</c:v>
                </c:pt>
                <c:pt idx="3">
                  <c:v>C2-4</c:v>
                </c:pt>
              </c:strCache>
            </c:strRef>
          </c:cat>
          <c:val>
            <c:numRef>
              <c:f>'[1]1x-rate'!$H$24:$H$27</c:f>
              <c:numCache>
                <c:formatCode>General</c:formatCode>
                <c:ptCount val="4"/>
                <c:pt idx="0">
                  <c:v>-4.8089425922159102E-4</c:v>
                </c:pt>
                <c:pt idx="1">
                  <c:v>-9.5406684808797826E-3</c:v>
                </c:pt>
                <c:pt idx="2">
                  <c:v>-1.2098963903458085E-2</c:v>
                </c:pt>
                <c:pt idx="3">
                  <c:v>-4.6344814073520585E-3</c:v>
                </c:pt>
              </c:numCache>
            </c:numRef>
          </c:val>
          <c:extLst>
            <c:ext xmlns:c16="http://schemas.microsoft.com/office/drawing/2014/chart" uri="{C3380CC4-5D6E-409C-BE32-E72D297353CC}">
              <c16:uniqueId val="{00000000-F2AB-4F77-A1E8-74E07CEE672C}"/>
            </c:ext>
          </c:extLst>
        </c:ser>
        <c:ser>
          <c:idx val="1"/>
          <c:order val="1"/>
          <c:tx>
            <c:strRef>
              <c:f>'[1]1x-rate'!$I$23</c:f>
              <c:strCache>
                <c:ptCount val="1"/>
                <c:pt idx="0">
                  <c:v>Ca 317.933 RM</c:v>
                </c:pt>
              </c:strCache>
            </c:strRef>
          </c:tx>
          <c:invertIfNegative val="0"/>
          <c:cat>
            <c:strRef>
              <c:f>'[1]1x-rate'!$G$24:$G$27</c:f>
              <c:strCache>
                <c:ptCount val="4"/>
                <c:pt idx="0">
                  <c:v>C2-1</c:v>
                </c:pt>
                <c:pt idx="1">
                  <c:v>C2-2</c:v>
                </c:pt>
                <c:pt idx="2">
                  <c:v>C2-3</c:v>
                </c:pt>
                <c:pt idx="3">
                  <c:v>C2-4</c:v>
                </c:pt>
              </c:strCache>
            </c:strRef>
          </c:cat>
          <c:val>
            <c:numRef>
              <c:f>'[1]1x-rate'!$I$24:$I$27</c:f>
              <c:numCache>
                <c:formatCode>General</c:formatCode>
                <c:ptCount val="4"/>
                <c:pt idx="0">
                  <c:v>2.4410764767814012E-4</c:v>
                </c:pt>
                <c:pt idx="1">
                  <c:v>-3.0913189084979836E-2</c:v>
                </c:pt>
                <c:pt idx="2">
                  <c:v>-3.6028816971610408E-3</c:v>
                </c:pt>
                <c:pt idx="3">
                  <c:v>-2.4792042969477301E-2</c:v>
                </c:pt>
              </c:numCache>
            </c:numRef>
          </c:val>
          <c:extLst>
            <c:ext xmlns:c16="http://schemas.microsoft.com/office/drawing/2014/chart" uri="{C3380CC4-5D6E-409C-BE32-E72D297353CC}">
              <c16:uniqueId val="{00000001-F2AB-4F77-A1E8-74E07CEE672C}"/>
            </c:ext>
          </c:extLst>
        </c:ser>
        <c:dLbls>
          <c:showLegendKey val="0"/>
          <c:showVal val="0"/>
          <c:showCatName val="0"/>
          <c:showSerName val="0"/>
          <c:showPercent val="0"/>
          <c:showBubbleSize val="0"/>
        </c:dLbls>
        <c:gapWidth val="150"/>
        <c:axId val="146815616"/>
        <c:axId val="146830080"/>
      </c:barChart>
      <c:catAx>
        <c:axId val="146815616"/>
        <c:scaling>
          <c:orientation val="minMax"/>
        </c:scaling>
        <c:delete val="0"/>
        <c:axPos val="b"/>
        <c:title>
          <c:tx>
            <c:rich>
              <a:bodyPr/>
              <a:lstStyle/>
              <a:p>
                <a:pPr>
                  <a:defRPr/>
                </a:pPr>
                <a:r>
                  <a:rPr lang="en-US"/>
                  <a:t>Plot</a:t>
                </a:r>
              </a:p>
            </c:rich>
          </c:tx>
          <c:overlay val="0"/>
        </c:title>
        <c:numFmt formatCode="General" sourceLinked="0"/>
        <c:majorTickMark val="out"/>
        <c:minorTickMark val="none"/>
        <c:tickLblPos val="nextTo"/>
        <c:crossAx val="146830080"/>
        <c:crosses val="autoZero"/>
        <c:auto val="1"/>
        <c:lblAlgn val="ctr"/>
        <c:lblOffset val="100"/>
        <c:noMultiLvlLbl val="0"/>
      </c:catAx>
      <c:valAx>
        <c:axId val="14683008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681561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'[1]1x-rate'!$K$23</c:f>
              <c:strCache>
                <c:ptCount val="1"/>
                <c:pt idx="0">
                  <c:v>K 766.490 YB</c:v>
                </c:pt>
              </c:strCache>
            </c:strRef>
          </c:tx>
          <c:invertIfNegative val="0"/>
          <c:cat>
            <c:strRef>
              <c:f>'[1]1x-rate'!$J$24:$J$27</c:f>
              <c:strCache>
                <c:ptCount val="4"/>
                <c:pt idx="0">
                  <c:v>C2-1</c:v>
                </c:pt>
                <c:pt idx="1">
                  <c:v>C2-2</c:v>
                </c:pt>
                <c:pt idx="2">
                  <c:v>C2-3</c:v>
                </c:pt>
                <c:pt idx="3">
                  <c:v>C2-4</c:v>
                </c:pt>
              </c:strCache>
            </c:strRef>
          </c:cat>
          <c:val>
            <c:numRef>
              <c:f>'[1]1x-rate'!$K$24:$K$27</c:f>
              <c:numCache>
                <c:formatCode>General</c:formatCode>
                <c:ptCount val="4"/>
                <c:pt idx="0">
                  <c:v>-3.4628700238361187E-3</c:v>
                </c:pt>
                <c:pt idx="1">
                  <c:v>-1.2901940802709377E-2</c:v>
                </c:pt>
                <c:pt idx="2">
                  <c:v>-9.3475300226638133E-3</c:v>
                </c:pt>
                <c:pt idx="3">
                  <c:v>-6.5443932195534751E-3</c:v>
                </c:pt>
              </c:numCache>
            </c:numRef>
          </c:val>
          <c:extLst>
            <c:ext xmlns:c16="http://schemas.microsoft.com/office/drawing/2014/chart" uri="{C3380CC4-5D6E-409C-BE32-E72D297353CC}">
              <c16:uniqueId val="{00000000-1BE0-46CA-968B-A76AD924BF70}"/>
            </c:ext>
          </c:extLst>
        </c:ser>
        <c:ser>
          <c:idx val="1"/>
          <c:order val="1"/>
          <c:tx>
            <c:strRef>
              <c:f>'[1]1x-rate'!$L$23</c:f>
              <c:strCache>
                <c:ptCount val="1"/>
                <c:pt idx="0">
                  <c:v>K 766.490 RM</c:v>
                </c:pt>
              </c:strCache>
            </c:strRef>
          </c:tx>
          <c:invertIfNegative val="0"/>
          <c:cat>
            <c:strRef>
              <c:f>'[1]1x-rate'!$J$24:$J$27</c:f>
              <c:strCache>
                <c:ptCount val="4"/>
                <c:pt idx="0">
                  <c:v>C2-1</c:v>
                </c:pt>
                <c:pt idx="1">
                  <c:v>C2-2</c:v>
                </c:pt>
                <c:pt idx="2">
                  <c:v>C2-3</c:v>
                </c:pt>
                <c:pt idx="3">
                  <c:v>C2-4</c:v>
                </c:pt>
              </c:strCache>
            </c:strRef>
          </c:cat>
          <c:val>
            <c:numRef>
              <c:f>'[1]1x-rate'!$L$24:$L$27</c:f>
              <c:numCache>
                <c:formatCode>General</c:formatCode>
                <c:ptCount val="4"/>
                <c:pt idx="0">
                  <c:v>-1.6082081555239418E-2</c:v>
                </c:pt>
                <c:pt idx="1">
                  <c:v>-2.2626087691959673E-2</c:v>
                </c:pt>
                <c:pt idx="2">
                  <c:v>-1.3598662353288151E-2</c:v>
                </c:pt>
                <c:pt idx="3">
                  <c:v>-1.7957849646271919E-2</c:v>
                </c:pt>
              </c:numCache>
            </c:numRef>
          </c:val>
          <c:extLst>
            <c:ext xmlns:c16="http://schemas.microsoft.com/office/drawing/2014/chart" uri="{C3380CC4-5D6E-409C-BE32-E72D297353CC}">
              <c16:uniqueId val="{00000001-1BE0-46CA-968B-A76AD924BF70}"/>
            </c:ext>
          </c:extLst>
        </c:ser>
        <c:dLbls>
          <c:showLegendKey val="0"/>
          <c:showVal val="0"/>
          <c:showCatName val="0"/>
          <c:showSerName val="0"/>
          <c:showPercent val="0"/>
          <c:showBubbleSize val="0"/>
        </c:dLbls>
        <c:gapWidth val="150"/>
        <c:axId val="146863232"/>
        <c:axId val="146864768"/>
      </c:barChart>
      <c:catAx>
        <c:axId val="146863232"/>
        <c:scaling>
          <c:orientation val="minMax"/>
        </c:scaling>
        <c:delete val="0"/>
        <c:axPos val="b"/>
        <c:numFmt formatCode="General" sourceLinked="0"/>
        <c:majorTickMark val="out"/>
        <c:minorTickMark val="none"/>
        <c:tickLblPos val="nextTo"/>
        <c:crossAx val="146864768"/>
        <c:crosses val="autoZero"/>
        <c:auto val="1"/>
        <c:lblAlgn val="ctr"/>
        <c:lblOffset val="100"/>
        <c:noMultiLvlLbl val="0"/>
      </c:catAx>
      <c:valAx>
        <c:axId val="14686476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68632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'[1]1x-rate'!$N$23</c:f>
              <c:strCache>
                <c:ptCount val="1"/>
                <c:pt idx="0">
                  <c:v>Mg 285.213 YB</c:v>
                </c:pt>
              </c:strCache>
            </c:strRef>
          </c:tx>
          <c:invertIfNegative val="0"/>
          <c:cat>
            <c:strRef>
              <c:f>'[1]1x-rate'!$M$24:$M$27</c:f>
              <c:strCache>
                <c:ptCount val="4"/>
                <c:pt idx="0">
                  <c:v>C2-1</c:v>
                </c:pt>
                <c:pt idx="1">
                  <c:v>C2-2</c:v>
                </c:pt>
                <c:pt idx="2">
                  <c:v>C2-3</c:v>
                </c:pt>
                <c:pt idx="3">
                  <c:v>C2-4</c:v>
                </c:pt>
              </c:strCache>
            </c:strRef>
          </c:cat>
          <c:val>
            <c:numRef>
              <c:f>'[1]1x-rate'!$N$24:$N$27</c:f>
              <c:numCache>
                <c:formatCode>General</c:formatCode>
                <c:ptCount val="4"/>
                <c:pt idx="0">
                  <c:v>-2.0472785680213232E-3</c:v>
                </c:pt>
                <c:pt idx="1">
                  <c:v>-1.6998265305900592E-2</c:v>
                </c:pt>
                <c:pt idx="2">
                  <c:v>-1.8010049446641214E-2</c:v>
                </c:pt>
                <c:pt idx="3">
                  <c:v>-9.1907666233232155E-3</c:v>
                </c:pt>
              </c:numCache>
            </c:numRef>
          </c:val>
          <c:extLst>
            <c:ext xmlns:c16="http://schemas.microsoft.com/office/drawing/2014/chart" uri="{C3380CC4-5D6E-409C-BE32-E72D297353CC}">
              <c16:uniqueId val="{00000000-E70F-45D9-BE2D-2FFCD616B5D6}"/>
            </c:ext>
          </c:extLst>
        </c:ser>
        <c:ser>
          <c:idx val="1"/>
          <c:order val="1"/>
          <c:tx>
            <c:strRef>
              <c:f>'[1]1x-rate'!$O$23</c:f>
              <c:strCache>
                <c:ptCount val="1"/>
                <c:pt idx="0">
                  <c:v>Mg 285.213 RM</c:v>
                </c:pt>
              </c:strCache>
            </c:strRef>
          </c:tx>
          <c:invertIfNegative val="0"/>
          <c:cat>
            <c:strRef>
              <c:f>'[1]1x-rate'!$M$24:$M$27</c:f>
              <c:strCache>
                <c:ptCount val="4"/>
                <c:pt idx="0">
                  <c:v>C2-1</c:v>
                </c:pt>
                <c:pt idx="1">
                  <c:v>C2-2</c:v>
                </c:pt>
                <c:pt idx="2">
                  <c:v>C2-3</c:v>
                </c:pt>
                <c:pt idx="3">
                  <c:v>C2-4</c:v>
                </c:pt>
              </c:strCache>
            </c:strRef>
          </c:cat>
          <c:val>
            <c:numRef>
              <c:f>'[1]1x-rate'!$O$24:$O$27</c:f>
              <c:numCache>
                <c:formatCode>General</c:formatCode>
                <c:ptCount val="4"/>
                <c:pt idx="0">
                  <c:v>-3.7261585641612514E-3</c:v>
                </c:pt>
                <c:pt idx="1">
                  <c:v>-6.5301121936425399E-2</c:v>
                </c:pt>
                <c:pt idx="2">
                  <c:v>-7.2725839822117616E-3</c:v>
                </c:pt>
                <c:pt idx="3">
                  <c:v>-4.2649869323244723E-2</c:v>
                </c:pt>
              </c:numCache>
            </c:numRef>
          </c:val>
          <c:extLst>
            <c:ext xmlns:c16="http://schemas.microsoft.com/office/drawing/2014/chart" uri="{C3380CC4-5D6E-409C-BE32-E72D297353CC}">
              <c16:uniqueId val="{00000001-E70F-45D9-BE2D-2FFCD616B5D6}"/>
            </c:ext>
          </c:extLst>
        </c:ser>
        <c:dLbls>
          <c:showLegendKey val="0"/>
          <c:showVal val="0"/>
          <c:showCatName val="0"/>
          <c:showSerName val="0"/>
          <c:showPercent val="0"/>
          <c:showBubbleSize val="0"/>
        </c:dLbls>
        <c:gapWidth val="150"/>
        <c:axId val="146877440"/>
        <c:axId val="146891520"/>
      </c:barChart>
      <c:catAx>
        <c:axId val="146877440"/>
        <c:scaling>
          <c:orientation val="minMax"/>
        </c:scaling>
        <c:delete val="0"/>
        <c:axPos val="b"/>
        <c:numFmt formatCode="General" sourceLinked="0"/>
        <c:majorTickMark val="out"/>
        <c:minorTickMark val="none"/>
        <c:tickLblPos val="nextTo"/>
        <c:crossAx val="146891520"/>
        <c:crosses val="autoZero"/>
        <c:auto val="1"/>
        <c:lblAlgn val="ctr"/>
        <c:lblOffset val="100"/>
        <c:noMultiLvlLbl val="0"/>
      </c:catAx>
      <c:valAx>
        <c:axId val="14689152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68774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'[1]1x-rate'!$Q$23</c:f>
              <c:strCache>
                <c:ptCount val="1"/>
                <c:pt idx="0">
                  <c:v>P 213.617 YB</c:v>
                </c:pt>
              </c:strCache>
            </c:strRef>
          </c:tx>
          <c:invertIfNegative val="0"/>
          <c:cat>
            <c:strRef>
              <c:f>'[1]1x-rate'!$P$24:$P$27</c:f>
              <c:strCache>
                <c:ptCount val="4"/>
                <c:pt idx="0">
                  <c:v>C2-1</c:v>
                </c:pt>
                <c:pt idx="1">
                  <c:v>C2-2</c:v>
                </c:pt>
                <c:pt idx="2">
                  <c:v>C2-3</c:v>
                </c:pt>
                <c:pt idx="3">
                  <c:v>C2-4</c:v>
                </c:pt>
              </c:strCache>
            </c:strRef>
          </c:cat>
          <c:val>
            <c:numRef>
              <c:f>'[1]1x-rate'!$Q$24:$Q$27</c:f>
              <c:numCache>
                <c:formatCode>General</c:formatCode>
                <c:ptCount val="4"/>
                <c:pt idx="0">
                  <c:v>-2.5561500687941597E-3</c:v>
                </c:pt>
                <c:pt idx="1">
                  <c:v>-4.1513842013958455E-3</c:v>
                </c:pt>
                <c:pt idx="2">
                  <c:v>-3.1415308210687811E-3</c:v>
                </c:pt>
                <c:pt idx="3">
                  <c:v>-3.2025412915998234E-3</c:v>
                </c:pt>
              </c:numCache>
            </c:numRef>
          </c:val>
          <c:extLst>
            <c:ext xmlns:c16="http://schemas.microsoft.com/office/drawing/2014/chart" uri="{C3380CC4-5D6E-409C-BE32-E72D297353CC}">
              <c16:uniqueId val="{00000000-BC39-4779-94DF-30B5AE4A3A86}"/>
            </c:ext>
          </c:extLst>
        </c:ser>
        <c:ser>
          <c:idx val="1"/>
          <c:order val="1"/>
          <c:tx>
            <c:strRef>
              <c:f>'[1]1x-rate'!$R$23</c:f>
              <c:strCache>
                <c:ptCount val="1"/>
                <c:pt idx="0">
                  <c:v>P 213.617 RM</c:v>
                </c:pt>
              </c:strCache>
            </c:strRef>
          </c:tx>
          <c:invertIfNegative val="0"/>
          <c:cat>
            <c:strRef>
              <c:f>'[1]1x-rate'!$P$24:$P$27</c:f>
              <c:strCache>
                <c:ptCount val="4"/>
                <c:pt idx="0">
                  <c:v>C2-1</c:v>
                </c:pt>
                <c:pt idx="1">
                  <c:v>C2-2</c:v>
                </c:pt>
                <c:pt idx="2">
                  <c:v>C2-3</c:v>
                </c:pt>
                <c:pt idx="3">
                  <c:v>C2-4</c:v>
                </c:pt>
              </c:strCache>
            </c:strRef>
          </c:cat>
          <c:val>
            <c:numRef>
              <c:f>'[1]1x-rate'!$R$24:$R$27</c:f>
              <c:numCache>
                <c:formatCode>General</c:formatCode>
                <c:ptCount val="4"/>
                <c:pt idx="0">
                  <c:v>-4.2688227853153139E-3</c:v>
                </c:pt>
                <c:pt idx="1">
                  <c:v>-3.7700081273508057E-3</c:v>
                </c:pt>
                <c:pt idx="2">
                  <c:v>-4.9985606429448449E-3</c:v>
                </c:pt>
                <c:pt idx="3">
                  <c:v>-4.0071234869167504E-4</c:v>
                </c:pt>
              </c:numCache>
            </c:numRef>
          </c:val>
          <c:extLst>
            <c:ext xmlns:c16="http://schemas.microsoft.com/office/drawing/2014/chart" uri="{C3380CC4-5D6E-409C-BE32-E72D297353CC}">
              <c16:uniqueId val="{00000001-BC39-4779-94DF-30B5AE4A3A86}"/>
            </c:ext>
          </c:extLst>
        </c:ser>
        <c:dLbls>
          <c:showLegendKey val="0"/>
          <c:showVal val="0"/>
          <c:showCatName val="0"/>
          <c:showSerName val="0"/>
          <c:showPercent val="0"/>
          <c:showBubbleSize val="0"/>
        </c:dLbls>
        <c:gapWidth val="150"/>
        <c:axId val="146924672"/>
        <c:axId val="146926208"/>
      </c:barChart>
      <c:catAx>
        <c:axId val="146924672"/>
        <c:scaling>
          <c:orientation val="minMax"/>
        </c:scaling>
        <c:delete val="0"/>
        <c:axPos val="b"/>
        <c:numFmt formatCode="General" sourceLinked="0"/>
        <c:majorTickMark val="out"/>
        <c:minorTickMark val="none"/>
        <c:tickLblPos val="nextTo"/>
        <c:crossAx val="146926208"/>
        <c:crosses val="autoZero"/>
        <c:auto val="1"/>
        <c:lblAlgn val="ctr"/>
        <c:lblOffset val="100"/>
        <c:noMultiLvlLbl val="0"/>
      </c:catAx>
      <c:valAx>
        <c:axId val="14692620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692467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'[1]1x-rate'!$T$23</c:f>
              <c:strCache>
                <c:ptCount val="1"/>
                <c:pt idx="0">
                  <c:v>S 181.975 YB</c:v>
                </c:pt>
              </c:strCache>
            </c:strRef>
          </c:tx>
          <c:invertIfNegative val="0"/>
          <c:cat>
            <c:strRef>
              <c:f>'[1]1x-rate'!$S$24:$S$27</c:f>
              <c:strCache>
                <c:ptCount val="4"/>
                <c:pt idx="0">
                  <c:v>C2-1</c:v>
                </c:pt>
                <c:pt idx="1">
                  <c:v>C2-2</c:v>
                </c:pt>
                <c:pt idx="2">
                  <c:v>C2-3</c:v>
                </c:pt>
                <c:pt idx="3">
                  <c:v>C2-4</c:v>
                </c:pt>
              </c:strCache>
            </c:strRef>
          </c:cat>
          <c:val>
            <c:numRef>
              <c:f>'[1]1x-rate'!$T$24:$T$27</c:f>
              <c:numCache>
                <c:formatCode>General</c:formatCode>
                <c:ptCount val="4"/>
                <c:pt idx="0">
                  <c:v>-2.069127808696497E-3</c:v>
                </c:pt>
                <c:pt idx="1">
                  <c:v>-2.2028294057159687E-2</c:v>
                </c:pt>
                <c:pt idx="2">
                  <c:v>-6.9152049881733083E-2</c:v>
                </c:pt>
                <c:pt idx="3">
                  <c:v>-2.2135557395661309E-2</c:v>
                </c:pt>
              </c:numCache>
            </c:numRef>
          </c:val>
          <c:extLst>
            <c:ext xmlns:c16="http://schemas.microsoft.com/office/drawing/2014/chart" uri="{C3380CC4-5D6E-409C-BE32-E72D297353CC}">
              <c16:uniqueId val="{00000000-FDA4-433A-A612-6C9C0555CE5F}"/>
            </c:ext>
          </c:extLst>
        </c:ser>
        <c:ser>
          <c:idx val="1"/>
          <c:order val="1"/>
          <c:tx>
            <c:strRef>
              <c:f>'[1]1x-rate'!$U$23</c:f>
              <c:strCache>
                <c:ptCount val="1"/>
                <c:pt idx="0">
                  <c:v>S 181.975 RM</c:v>
                </c:pt>
              </c:strCache>
            </c:strRef>
          </c:tx>
          <c:invertIfNegative val="0"/>
          <c:cat>
            <c:strRef>
              <c:f>'[1]1x-rate'!$S$24:$S$27</c:f>
              <c:strCache>
                <c:ptCount val="4"/>
                <c:pt idx="0">
                  <c:v>C2-1</c:v>
                </c:pt>
                <c:pt idx="1">
                  <c:v>C2-2</c:v>
                </c:pt>
                <c:pt idx="2">
                  <c:v>C2-3</c:v>
                </c:pt>
                <c:pt idx="3">
                  <c:v>C2-4</c:v>
                </c:pt>
              </c:strCache>
            </c:strRef>
          </c:cat>
          <c:val>
            <c:numRef>
              <c:f>'[1]1x-rate'!$U$24:$U$27</c:f>
              <c:numCache>
                <c:formatCode>General</c:formatCode>
                <c:ptCount val="4"/>
                <c:pt idx="0">
                  <c:v>-6.6783374625380794E-3</c:v>
                </c:pt>
                <c:pt idx="1">
                  <c:v>1.2755101473810475E-2</c:v>
                </c:pt>
                <c:pt idx="2">
                  <c:v>-1.5349600937482935E-2</c:v>
                </c:pt>
                <c:pt idx="3">
                  <c:v>-2.9630619781044087E-2</c:v>
                </c:pt>
              </c:numCache>
            </c:numRef>
          </c:val>
          <c:extLst>
            <c:ext xmlns:c16="http://schemas.microsoft.com/office/drawing/2014/chart" uri="{C3380CC4-5D6E-409C-BE32-E72D297353CC}">
              <c16:uniqueId val="{00000001-FDA4-433A-A612-6C9C0555CE5F}"/>
            </c:ext>
          </c:extLst>
        </c:ser>
        <c:dLbls>
          <c:showLegendKey val="0"/>
          <c:showVal val="0"/>
          <c:showCatName val="0"/>
          <c:showSerName val="0"/>
          <c:showPercent val="0"/>
          <c:showBubbleSize val="0"/>
        </c:dLbls>
        <c:gapWidth val="150"/>
        <c:axId val="146938880"/>
        <c:axId val="146969344"/>
      </c:barChart>
      <c:catAx>
        <c:axId val="146938880"/>
        <c:scaling>
          <c:orientation val="minMax"/>
        </c:scaling>
        <c:delete val="0"/>
        <c:axPos val="b"/>
        <c:numFmt formatCode="General" sourceLinked="0"/>
        <c:majorTickMark val="out"/>
        <c:minorTickMark val="none"/>
        <c:tickLblPos val="nextTo"/>
        <c:crossAx val="146969344"/>
        <c:crosses val="autoZero"/>
        <c:auto val="1"/>
        <c:lblAlgn val="ctr"/>
        <c:lblOffset val="100"/>
        <c:noMultiLvlLbl val="0"/>
      </c:catAx>
      <c:valAx>
        <c:axId val="14696934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69388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'[1]5x-depletion'!$D$20</c:f>
              <c:strCache>
                <c:ptCount val="1"/>
                <c:pt idx="0">
                  <c:v>Al 394.401 YB</c:v>
                </c:pt>
              </c:strCache>
            </c:strRef>
          </c:tx>
          <c:invertIfNegative val="0"/>
          <c:cat>
            <c:strRef>
              <c:f>'[1]5x-depletion'!$C$21:$C$24</c:f>
              <c:strCache>
                <c:ptCount val="4"/>
                <c:pt idx="0">
                  <c:v>C2-1</c:v>
                </c:pt>
                <c:pt idx="1">
                  <c:v>C2-2</c:v>
                </c:pt>
                <c:pt idx="2">
                  <c:v>C2-3</c:v>
                </c:pt>
                <c:pt idx="3">
                  <c:v>C2-4</c:v>
                </c:pt>
              </c:strCache>
            </c:strRef>
          </c:cat>
          <c:val>
            <c:numRef>
              <c:f>'[1]5x-depletion'!$D$21:$D$24</c:f>
              <c:numCache>
                <c:formatCode>General</c:formatCode>
                <c:ptCount val="4"/>
                <c:pt idx="0">
                  <c:v>1.4229709766666663</c:v>
                </c:pt>
                <c:pt idx="1">
                  <c:v>1.3831179297000002</c:v>
                </c:pt>
                <c:pt idx="2">
                  <c:v>0.43008790193333341</c:v>
                </c:pt>
                <c:pt idx="3">
                  <c:v>0.16130067506666659</c:v>
                </c:pt>
              </c:numCache>
            </c:numRef>
          </c:val>
          <c:extLst>
            <c:ext xmlns:c16="http://schemas.microsoft.com/office/drawing/2014/chart" uri="{C3380CC4-5D6E-409C-BE32-E72D297353CC}">
              <c16:uniqueId val="{00000000-B426-4475-977D-7AFF261E4DC2}"/>
            </c:ext>
          </c:extLst>
        </c:ser>
        <c:ser>
          <c:idx val="1"/>
          <c:order val="1"/>
          <c:tx>
            <c:strRef>
              <c:f>'[1]5x-depletion'!$E$20</c:f>
              <c:strCache>
                <c:ptCount val="1"/>
                <c:pt idx="0">
                  <c:v>Al 394.401 RM</c:v>
                </c:pt>
              </c:strCache>
            </c:strRef>
          </c:tx>
          <c:invertIfNegative val="0"/>
          <c:cat>
            <c:strRef>
              <c:f>'[1]5x-depletion'!$C$21:$C$24</c:f>
              <c:strCache>
                <c:ptCount val="4"/>
                <c:pt idx="0">
                  <c:v>C2-1</c:v>
                </c:pt>
                <c:pt idx="1">
                  <c:v>C2-2</c:v>
                </c:pt>
                <c:pt idx="2">
                  <c:v>C2-3</c:v>
                </c:pt>
                <c:pt idx="3">
                  <c:v>C2-4</c:v>
                </c:pt>
              </c:strCache>
            </c:strRef>
          </c:cat>
          <c:val>
            <c:numRef>
              <c:f>'[1]5x-depletion'!$E$21:$E$24</c:f>
              <c:numCache>
                <c:formatCode>General</c:formatCode>
                <c:ptCount val="4"/>
                <c:pt idx="0">
                  <c:v>1.7733125837333328</c:v>
                </c:pt>
                <c:pt idx="1">
                  <c:v>1.6542852511666668</c:v>
                </c:pt>
                <c:pt idx="2">
                  <c:v>-0.42509682529999998</c:v>
                </c:pt>
                <c:pt idx="3">
                  <c:v>1.0250616638166665</c:v>
                </c:pt>
              </c:numCache>
            </c:numRef>
          </c:val>
          <c:extLst>
            <c:ext xmlns:c16="http://schemas.microsoft.com/office/drawing/2014/chart" uri="{C3380CC4-5D6E-409C-BE32-E72D297353CC}">
              <c16:uniqueId val="{00000001-B426-4475-977D-7AFF261E4DC2}"/>
            </c:ext>
          </c:extLst>
        </c:ser>
        <c:dLbls>
          <c:showLegendKey val="0"/>
          <c:showVal val="0"/>
          <c:showCatName val="0"/>
          <c:showSerName val="0"/>
          <c:showPercent val="0"/>
          <c:showBubbleSize val="0"/>
        </c:dLbls>
        <c:gapWidth val="150"/>
        <c:axId val="147035648"/>
        <c:axId val="147037184"/>
      </c:barChart>
      <c:catAx>
        <c:axId val="147035648"/>
        <c:scaling>
          <c:orientation val="minMax"/>
        </c:scaling>
        <c:delete val="0"/>
        <c:axPos val="b"/>
        <c:numFmt formatCode="General" sourceLinked="0"/>
        <c:majorTickMark val="out"/>
        <c:minorTickMark val="none"/>
        <c:tickLblPos val="nextTo"/>
        <c:crossAx val="147037184"/>
        <c:crosses val="autoZero"/>
        <c:auto val="1"/>
        <c:lblAlgn val="ctr"/>
        <c:lblOffset val="100"/>
        <c:noMultiLvlLbl val="0"/>
      </c:catAx>
      <c:valAx>
        <c:axId val="147037184"/>
        <c:scaling>
          <c:orientation val="minMax"/>
        </c:scaling>
        <c:delete val="0"/>
        <c:axPos val="l"/>
        <c:majorGridlines/>
        <c:numFmt formatCode="General" sourceLinked="1"/>
        <c:majorTickMark val="out"/>
        <c:minorTickMark val="none"/>
        <c:tickLblPos val="nextTo"/>
        <c:crossAx val="1470356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'[1]5x-depletion'!$G$20</c:f>
              <c:strCache>
                <c:ptCount val="1"/>
                <c:pt idx="0">
                  <c:v>Ca 317.933 YB</c:v>
                </c:pt>
              </c:strCache>
            </c:strRef>
          </c:tx>
          <c:invertIfNegative val="0"/>
          <c:cat>
            <c:strRef>
              <c:f>'[1]5x-depletion'!$C$21:$C$24</c:f>
              <c:strCache>
                <c:ptCount val="4"/>
                <c:pt idx="0">
                  <c:v>C2-1</c:v>
                </c:pt>
                <c:pt idx="1">
                  <c:v>C2-2</c:v>
                </c:pt>
                <c:pt idx="2">
                  <c:v>C2-3</c:v>
                </c:pt>
                <c:pt idx="3">
                  <c:v>C2-4</c:v>
                </c:pt>
              </c:strCache>
            </c:strRef>
          </c:cat>
          <c:val>
            <c:numRef>
              <c:f>'[1]5x-depletion'!$G$21:$G$24</c:f>
              <c:numCache>
                <c:formatCode>General</c:formatCode>
                <c:ptCount val="4"/>
                <c:pt idx="0">
                  <c:v>-0.133972364833333</c:v>
                </c:pt>
                <c:pt idx="1">
                  <c:v>-0.11205154433333379</c:v>
                </c:pt>
                <c:pt idx="2">
                  <c:v>0.2466668149999999</c:v>
                </c:pt>
                <c:pt idx="3">
                  <c:v>0.49473532133333364</c:v>
                </c:pt>
              </c:numCache>
            </c:numRef>
          </c:val>
          <c:extLst>
            <c:ext xmlns:c16="http://schemas.microsoft.com/office/drawing/2014/chart" uri="{C3380CC4-5D6E-409C-BE32-E72D297353CC}">
              <c16:uniqueId val="{00000000-8DE5-4F9B-B005-80EF4E28CD3A}"/>
            </c:ext>
          </c:extLst>
        </c:ser>
        <c:ser>
          <c:idx val="1"/>
          <c:order val="1"/>
          <c:tx>
            <c:strRef>
              <c:f>'[1]5x-depletion'!$H$20</c:f>
              <c:strCache>
                <c:ptCount val="1"/>
                <c:pt idx="0">
                  <c:v>Ca 317.933 RM</c:v>
                </c:pt>
              </c:strCache>
            </c:strRef>
          </c:tx>
          <c:invertIfNegative val="0"/>
          <c:cat>
            <c:strRef>
              <c:f>'[1]5x-depletion'!$C$21:$C$24</c:f>
              <c:strCache>
                <c:ptCount val="4"/>
                <c:pt idx="0">
                  <c:v>C2-1</c:v>
                </c:pt>
                <c:pt idx="1">
                  <c:v>C2-2</c:v>
                </c:pt>
                <c:pt idx="2">
                  <c:v>C2-3</c:v>
                </c:pt>
                <c:pt idx="3">
                  <c:v>C2-4</c:v>
                </c:pt>
              </c:strCache>
            </c:strRef>
          </c:cat>
          <c:val>
            <c:numRef>
              <c:f>'[1]5x-depletion'!$H$21:$H$24</c:f>
              <c:numCache>
                <c:formatCode>General</c:formatCode>
                <c:ptCount val="4"/>
                <c:pt idx="0">
                  <c:v>-0.13257368316666618</c:v>
                </c:pt>
                <c:pt idx="1">
                  <c:v>0.5348273059999995</c:v>
                </c:pt>
                <c:pt idx="2">
                  <c:v>1.2489737630000002</c:v>
                </c:pt>
                <c:pt idx="3">
                  <c:v>0.43439275983333364</c:v>
                </c:pt>
              </c:numCache>
            </c:numRef>
          </c:val>
          <c:extLst>
            <c:ext xmlns:c16="http://schemas.microsoft.com/office/drawing/2014/chart" uri="{C3380CC4-5D6E-409C-BE32-E72D297353CC}">
              <c16:uniqueId val="{00000001-8DE5-4F9B-B005-80EF4E28CD3A}"/>
            </c:ext>
          </c:extLst>
        </c:ser>
        <c:dLbls>
          <c:showLegendKey val="0"/>
          <c:showVal val="0"/>
          <c:showCatName val="0"/>
          <c:showSerName val="0"/>
          <c:showPercent val="0"/>
          <c:showBubbleSize val="0"/>
        </c:dLbls>
        <c:gapWidth val="150"/>
        <c:axId val="147131392"/>
        <c:axId val="147141376"/>
      </c:barChart>
      <c:catAx>
        <c:axId val="147131392"/>
        <c:scaling>
          <c:orientation val="minMax"/>
        </c:scaling>
        <c:delete val="0"/>
        <c:axPos val="b"/>
        <c:numFmt formatCode="General" sourceLinked="0"/>
        <c:majorTickMark val="out"/>
        <c:minorTickMark val="none"/>
        <c:tickLblPos val="nextTo"/>
        <c:crossAx val="147141376"/>
        <c:crosses val="autoZero"/>
        <c:auto val="1"/>
        <c:lblAlgn val="ctr"/>
        <c:lblOffset val="100"/>
        <c:noMultiLvlLbl val="0"/>
      </c:catAx>
      <c:valAx>
        <c:axId val="147141376"/>
        <c:scaling>
          <c:orientation val="minMax"/>
        </c:scaling>
        <c:delete val="0"/>
        <c:axPos val="l"/>
        <c:majorGridlines/>
        <c:numFmt formatCode="General" sourceLinked="1"/>
        <c:majorTickMark val="out"/>
        <c:minorTickMark val="none"/>
        <c:tickLblPos val="nextTo"/>
        <c:crossAx val="14713139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'[1]5x-depletion'!$J$20</c:f>
              <c:strCache>
                <c:ptCount val="1"/>
                <c:pt idx="0">
                  <c:v>K 766.490 YB</c:v>
                </c:pt>
              </c:strCache>
            </c:strRef>
          </c:tx>
          <c:invertIfNegative val="0"/>
          <c:cat>
            <c:strRef>
              <c:f>'[1]5x-depletion'!$C$21:$C$24</c:f>
              <c:strCache>
                <c:ptCount val="4"/>
                <c:pt idx="0">
                  <c:v>C2-1</c:v>
                </c:pt>
                <c:pt idx="1">
                  <c:v>C2-2</c:v>
                </c:pt>
                <c:pt idx="2">
                  <c:v>C2-3</c:v>
                </c:pt>
                <c:pt idx="3">
                  <c:v>C2-4</c:v>
                </c:pt>
              </c:strCache>
            </c:strRef>
          </c:cat>
          <c:val>
            <c:numRef>
              <c:f>'[1]5x-depletion'!$J$21:$J$24</c:f>
              <c:numCache>
                <c:formatCode>General</c:formatCode>
                <c:ptCount val="4"/>
                <c:pt idx="0">
                  <c:v>-0.66895859216666642</c:v>
                </c:pt>
                <c:pt idx="1">
                  <c:v>-0.85698338516666672</c:v>
                </c:pt>
                <c:pt idx="2">
                  <c:v>-1.2876422661666667</c:v>
                </c:pt>
                <c:pt idx="3">
                  <c:v>-0.2446107633333329</c:v>
                </c:pt>
              </c:numCache>
            </c:numRef>
          </c:val>
          <c:extLst>
            <c:ext xmlns:c16="http://schemas.microsoft.com/office/drawing/2014/chart" uri="{C3380CC4-5D6E-409C-BE32-E72D297353CC}">
              <c16:uniqueId val="{00000000-770C-41A8-9EDA-A29AF46EDEE2}"/>
            </c:ext>
          </c:extLst>
        </c:ser>
        <c:ser>
          <c:idx val="1"/>
          <c:order val="1"/>
          <c:tx>
            <c:strRef>
              <c:f>'[1]5x-depletion'!$K$20</c:f>
              <c:strCache>
                <c:ptCount val="1"/>
                <c:pt idx="0">
                  <c:v>K 766.490 RM</c:v>
                </c:pt>
              </c:strCache>
            </c:strRef>
          </c:tx>
          <c:invertIfNegative val="0"/>
          <c:cat>
            <c:strRef>
              <c:f>'[1]5x-depletion'!$C$21:$C$24</c:f>
              <c:strCache>
                <c:ptCount val="4"/>
                <c:pt idx="0">
                  <c:v>C2-1</c:v>
                </c:pt>
                <c:pt idx="1">
                  <c:v>C2-2</c:v>
                </c:pt>
                <c:pt idx="2">
                  <c:v>C2-3</c:v>
                </c:pt>
                <c:pt idx="3">
                  <c:v>C2-4</c:v>
                </c:pt>
              </c:strCache>
            </c:strRef>
          </c:cat>
          <c:val>
            <c:numRef>
              <c:f>'[1]5x-depletion'!$K$21:$K$24</c:f>
              <c:numCache>
                <c:formatCode>General</c:formatCode>
                <c:ptCount val="4"/>
                <c:pt idx="0">
                  <c:v>-1.2810440528333331</c:v>
                </c:pt>
                <c:pt idx="1">
                  <c:v>-1.0725210634999993</c:v>
                </c:pt>
                <c:pt idx="2">
                  <c:v>-5.8987964868333336</c:v>
                </c:pt>
                <c:pt idx="3">
                  <c:v>-0.51326380566666663</c:v>
                </c:pt>
              </c:numCache>
            </c:numRef>
          </c:val>
          <c:extLst>
            <c:ext xmlns:c16="http://schemas.microsoft.com/office/drawing/2014/chart" uri="{C3380CC4-5D6E-409C-BE32-E72D297353CC}">
              <c16:uniqueId val="{00000001-770C-41A8-9EDA-A29AF46EDEE2}"/>
            </c:ext>
          </c:extLst>
        </c:ser>
        <c:dLbls>
          <c:showLegendKey val="0"/>
          <c:showVal val="0"/>
          <c:showCatName val="0"/>
          <c:showSerName val="0"/>
          <c:showPercent val="0"/>
          <c:showBubbleSize val="0"/>
        </c:dLbls>
        <c:gapWidth val="150"/>
        <c:axId val="147165952"/>
        <c:axId val="147167488"/>
      </c:barChart>
      <c:catAx>
        <c:axId val="147165952"/>
        <c:scaling>
          <c:orientation val="minMax"/>
        </c:scaling>
        <c:delete val="0"/>
        <c:axPos val="b"/>
        <c:numFmt formatCode="General" sourceLinked="0"/>
        <c:majorTickMark val="out"/>
        <c:minorTickMark val="none"/>
        <c:tickLblPos val="nextTo"/>
        <c:crossAx val="147167488"/>
        <c:crosses val="autoZero"/>
        <c:auto val="1"/>
        <c:lblAlgn val="ctr"/>
        <c:lblOffset val="100"/>
        <c:noMultiLvlLbl val="0"/>
      </c:catAx>
      <c:valAx>
        <c:axId val="147167488"/>
        <c:scaling>
          <c:orientation val="minMax"/>
        </c:scaling>
        <c:delete val="0"/>
        <c:axPos val="l"/>
        <c:majorGridlines/>
        <c:numFmt formatCode="General" sourceLinked="1"/>
        <c:majorTickMark val="out"/>
        <c:minorTickMark val="none"/>
        <c:tickLblPos val="nextTo"/>
        <c:crossAx val="14716595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'[1]5x-depletion'!$M$20</c:f>
              <c:strCache>
                <c:ptCount val="1"/>
                <c:pt idx="0">
                  <c:v>Mg 285.213 YB</c:v>
                </c:pt>
              </c:strCache>
            </c:strRef>
          </c:tx>
          <c:invertIfNegative val="0"/>
          <c:cat>
            <c:strRef>
              <c:f>'[1]5x-depletion'!$C$21:$C$24</c:f>
              <c:strCache>
                <c:ptCount val="4"/>
                <c:pt idx="0">
                  <c:v>C2-1</c:v>
                </c:pt>
                <c:pt idx="1">
                  <c:v>C2-2</c:v>
                </c:pt>
                <c:pt idx="2">
                  <c:v>C2-3</c:v>
                </c:pt>
                <c:pt idx="3">
                  <c:v>C2-4</c:v>
                </c:pt>
              </c:strCache>
            </c:strRef>
          </c:cat>
          <c:val>
            <c:numRef>
              <c:f>'[1]5x-depletion'!$M$21:$M$24</c:f>
              <c:numCache>
                <c:formatCode>General</c:formatCode>
                <c:ptCount val="4"/>
                <c:pt idx="0">
                  <c:v>-2.3679903849999993</c:v>
                </c:pt>
                <c:pt idx="1">
                  <c:v>-2.667900667500001</c:v>
                </c:pt>
                <c:pt idx="2">
                  <c:v>-1.2987088916666678</c:v>
                </c:pt>
                <c:pt idx="3">
                  <c:v>-1.9177632036666672</c:v>
                </c:pt>
              </c:numCache>
            </c:numRef>
          </c:val>
          <c:extLst>
            <c:ext xmlns:c16="http://schemas.microsoft.com/office/drawing/2014/chart" uri="{C3380CC4-5D6E-409C-BE32-E72D297353CC}">
              <c16:uniqueId val="{00000000-B332-4185-9E60-64B54C0C8DE0}"/>
            </c:ext>
          </c:extLst>
        </c:ser>
        <c:ser>
          <c:idx val="1"/>
          <c:order val="1"/>
          <c:tx>
            <c:strRef>
              <c:f>'[1]5x-depletion'!$N$20</c:f>
              <c:strCache>
                <c:ptCount val="1"/>
                <c:pt idx="0">
                  <c:v>Mg 285.213 RM</c:v>
                </c:pt>
              </c:strCache>
            </c:strRef>
          </c:tx>
          <c:invertIfNegative val="0"/>
          <c:cat>
            <c:strRef>
              <c:f>'[1]5x-depletion'!$C$21:$C$24</c:f>
              <c:strCache>
                <c:ptCount val="4"/>
                <c:pt idx="0">
                  <c:v>C2-1</c:v>
                </c:pt>
                <c:pt idx="1">
                  <c:v>C2-2</c:v>
                </c:pt>
                <c:pt idx="2">
                  <c:v>C2-3</c:v>
                </c:pt>
                <c:pt idx="3">
                  <c:v>C2-4</c:v>
                </c:pt>
              </c:strCache>
            </c:strRef>
          </c:cat>
          <c:val>
            <c:numRef>
              <c:f>'[1]5x-depletion'!$N$21:$N$24</c:f>
              <c:numCache>
                <c:formatCode>General</c:formatCode>
                <c:ptCount val="4"/>
                <c:pt idx="0">
                  <c:v>-2.5305560116666665</c:v>
                </c:pt>
                <c:pt idx="1">
                  <c:v>-2.5711759841666662</c:v>
                </c:pt>
                <c:pt idx="2">
                  <c:v>0.79209067633333274</c:v>
                </c:pt>
                <c:pt idx="3">
                  <c:v>-1.144208131166667</c:v>
                </c:pt>
              </c:numCache>
            </c:numRef>
          </c:val>
          <c:extLst>
            <c:ext xmlns:c16="http://schemas.microsoft.com/office/drawing/2014/chart" uri="{C3380CC4-5D6E-409C-BE32-E72D297353CC}">
              <c16:uniqueId val="{00000001-B332-4185-9E60-64B54C0C8DE0}"/>
            </c:ext>
          </c:extLst>
        </c:ser>
        <c:dLbls>
          <c:showLegendKey val="0"/>
          <c:showVal val="0"/>
          <c:showCatName val="0"/>
          <c:showSerName val="0"/>
          <c:showPercent val="0"/>
          <c:showBubbleSize val="0"/>
        </c:dLbls>
        <c:gapWidth val="150"/>
        <c:axId val="147208448"/>
        <c:axId val="147214336"/>
      </c:barChart>
      <c:catAx>
        <c:axId val="147208448"/>
        <c:scaling>
          <c:orientation val="minMax"/>
        </c:scaling>
        <c:delete val="0"/>
        <c:axPos val="b"/>
        <c:numFmt formatCode="General" sourceLinked="0"/>
        <c:majorTickMark val="out"/>
        <c:minorTickMark val="none"/>
        <c:tickLblPos val="nextTo"/>
        <c:crossAx val="147214336"/>
        <c:crosses val="autoZero"/>
        <c:auto val="1"/>
        <c:lblAlgn val="ctr"/>
        <c:lblOffset val="100"/>
        <c:noMultiLvlLbl val="0"/>
      </c:catAx>
      <c:valAx>
        <c:axId val="147214336"/>
        <c:scaling>
          <c:orientation val="minMax"/>
        </c:scaling>
        <c:delete val="0"/>
        <c:axPos val="l"/>
        <c:majorGridlines/>
        <c:numFmt formatCode="General" sourceLinked="1"/>
        <c:majorTickMark val="out"/>
        <c:minorTickMark val="none"/>
        <c:tickLblPos val="nextTo"/>
        <c:crossAx val="1472084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5x</a:t>
            </a:r>
          </a:p>
        </c:rich>
      </c:tx>
      <c:overlay val="0"/>
    </c:title>
    <c:autoTitleDeleted val="0"/>
    <c:plotArea>
      <c:layout/>
      <c:scatterChart>
        <c:scatterStyle val="lineMarker"/>
        <c:varyColors val="0"/>
        <c:ser>
          <c:idx val="0"/>
          <c:order val="0"/>
          <c:tx>
            <c:strRef>
              <c:f>K!$G$26</c:f>
              <c:strCache>
                <c:ptCount val="1"/>
                <c:pt idx="0">
                  <c:v>NP</c:v>
                </c:pt>
              </c:strCache>
            </c:strRef>
          </c:tx>
          <c:spPr>
            <a:ln w="28575">
              <a:noFill/>
            </a:ln>
          </c:spPr>
          <c:xVal>
            <c:numRef>
              <c:f>K!$F$26:$F$31</c:f>
              <c:numCache>
                <c:formatCode>General</c:formatCode>
                <c:ptCount val="6"/>
                <c:pt idx="0">
                  <c:v>4</c:v>
                </c:pt>
                <c:pt idx="1">
                  <c:v>4</c:v>
                </c:pt>
                <c:pt idx="2">
                  <c:v>4</c:v>
                </c:pt>
                <c:pt idx="3">
                  <c:v>4</c:v>
                </c:pt>
                <c:pt idx="4">
                  <c:v>4</c:v>
                </c:pt>
                <c:pt idx="5">
                  <c:v>4</c:v>
                </c:pt>
              </c:numCache>
            </c:numRef>
          </c:xVal>
          <c:yVal>
            <c:numRef>
              <c:f>K!$I$26:$I$31</c:f>
              <c:numCache>
                <c:formatCode>General</c:formatCode>
                <c:ptCount val="6"/>
                <c:pt idx="0">
                  <c:v>0</c:v>
                </c:pt>
                <c:pt idx="1">
                  <c:v>1.3320396277154665</c:v>
                </c:pt>
                <c:pt idx="2">
                  <c:v>2.7789102578201974</c:v>
                </c:pt>
                <c:pt idx="3">
                  <c:v>7.7144448866666675</c:v>
                </c:pt>
                <c:pt idx="4">
                  <c:v>5.6061493896894419</c:v>
                </c:pt>
                <c:pt idx="5">
                  <c:v>7.649068235084747</c:v>
                </c:pt>
              </c:numCache>
            </c:numRef>
          </c:yVal>
          <c:smooth val="0"/>
          <c:extLst>
            <c:ext xmlns:c16="http://schemas.microsoft.com/office/drawing/2014/chart" uri="{C3380CC4-5D6E-409C-BE32-E72D297353CC}">
              <c16:uniqueId val="{00000000-EAA0-4E94-A94D-C9E7359902E0}"/>
            </c:ext>
          </c:extLst>
        </c:ser>
        <c:ser>
          <c:idx val="1"/>
          <c:order val="1"/>
          <c:tx>
            <c:strRef>
              <c:f>K!$G$32</c:f>
              <c:strCache>
                <c:ptCount val="1"/>
                <c:pt idx="0">
                  <c:v>Con</c:v>
                </c:pt>
              </c:strCache>
            </c:strRef>
          </c:tx>
          <c:spPr>
            <a:ln w="28575">
              <a:noFill/>
            </a:ln>
          </c:spPr>
          <c:xVal>
            <c:numRef>
              <c:f>K!$F$32:$F$37</c:f>
              <c:numCache>
                <c:formatCode>General</c:formatCode>
                <c:ptCount val="6"/>
                <c:pt idx="0">
                  <c:v>1</c:v>
                </c:pt>
                <c:pt idx="1">
                  <c:v>1</c:v>
                </c:pt>
                <c:pt idx="2">
                  <c:v>1</c:v>
                </c:pt>
                <c:pt idx="3">
                  <c:v>1</c:v>
                </c:pt>
                <c:pt idx="4">
                  <c:v>1</c:v>
                </c:pt>
                <c:pt idx="5">
                  <c:v>1</c:v>
                </c:pt>
              </c:numCache>
            </c:numRef>
          </c:xVal>
          <c:yVal>
            <c:numRef>
              <c:f>K!$I$32:$I$37</c:f>
              <c:numCache>
                <c:formatCode>General</c:formatCode>
                <c:ptCount val="6"/>
                <c:pt idx="0">
                  <c:v>0</c:v>
                </c:pt>
                <c:pt idx="1">
                  <c:v>5.8610141590909102</c:v>
                </c:pt>
                <c:pt idx="2">
                  <c:v>2.9305070795454551</c:v>
                </c:pt>
                <c:pt idx="3">
                  <c:v>1.4547337707692312</c:v>
                </c:pt>
                <c:pt idx="4">
                  <c:v>7.1514223184873957</c:v>
                </c:pt>
                <c:pt idx="5">
                  <c:v>35.757111592436978</c:v>
                </c:pt>
              </c:numCache>
            </c:numRef>
          </c:yVal>
          <c:smooth val="0"/>
          <c:extLst>
            <c:ext xmlns:c16="http://schemas.microsoft.com/office/drawing/2014/chart" uri="{C3380CC4-5D6E-409C-BE32-E72D297353CC}">
              <c16:uniqueId val="{00000001-EAA0-4E94-A94D-C9E7359902E0}"/>
            </c:ext>
          </c:extLst>
        </c:ser>
        <c:ser>
          <c:idx val="2"/>
          <c:order val="2"/>
          <c:tx>
            <c:strRef>
              <c:f>K!$G$38</c:f>
              <c:strCache>
                <c:ptCount val="1"/>
                <c:pt idx="0">
                  <c:v>P</c:v>
                </c:pt>
              </c:strCache>
            </c:strRef>
          </c:tx>
          <c:spPr>
            <a:ln w="28575">
              <a:noFill/>
            </a:ln>
          </c:spPr>
          <c:xVal>
            <c:numRef>
              <c:f>K!$F$38:$F$43</c:f>
              <c:numCache>
                <c:formatCode>General</c:formatCode>
                <c:ptCount val="6"/>
                <c:pt idx="0">
                  <c:v>3</c:v>
                </c:pt>
                <c:pt idx="1">
                  <c:v>3</c:v>
                </c:pt>
                <c:pt idx="2">
                  <c:v>3</c:v>
                </c:pt>
                <c:pt idx="3">
                  <c:v>3</c:v>
                </c:pt>
                <c:pt idx="4">
                  <c:v>3</c:v>
                </c:pt>
                <c:pt idx="5">
                  <c:v>3</c:v>
                </c:pt>
              </c:numCache>
            </c:numRef>
          </c:xVal>
          <c:yVal>
            <c:numRef>
              <c:f>K!$I$38:$I$43</c:f>
              <c:numCache>
                <c:formatCode>General</c:formatCode>
                <c:ptCount val="6"/>
                <c:pt idx="0">
                  <c:v>0</c:v>
                </c:pt>
                <c:pt idx="1">
                  <c:v>35.265915861864414</c:v>
                </c:pt>
                <c:pt idx="2">
                  <c:v>1.9929971607758625</c:v>
                </c:pt>
                <c:pt idx="3">
                  <c:v>1.0249699683990148</c:v>
                </c:pt>
                <c:pt idx="4">
                  <c:v>1.1407286380756583</c:v>
                </c:pt>
                <c:pt idx="5">
                  <c:v>5.2147594883458668</c:v>
                </c:pt>
              </c:numCache>
            </c:numRef>
          </c:yVal>
          <c:smooth val="0"/>
          <c:extLst>
            <c:ext xmlns:c16="http://schemas.microsoft.com/office/drawing/2014/chart" uri="{C3380CC4-5D6E-409C-BE32-E72D297353CC}">
              <c16:uniqueId val="{00000002-EAA0-4E94-A94D-C9E7359902E0}"/>
            </c:ext>
          </c:extLst>
        </c:ser>
        <c:ser>
          <c:idx val="3"/>
          <c:order val="3"/>
          <c:tx>
            <c:strRef>
              <c:f>K!$G$44</c:f>
              <c:strCache>
                <c:ptCount val="1"/>
                <c:pt idx="0">
                  <c:v>N</c:v>
                </c:pt>
              </c:strCache>
            </c:strRef>
          </c:tx>
          <c:spPr>
            <a:ln w="28575">
              <a:noFill/>
            </a:ln>
          </c:spPr>
          <c:xVal>
            <c:numRef>
              <c:f>K!$F$44:$F$48</c:f>
              <c:numCache>
                <c:formatCode>General</c:formatCode>
                <c:ptCount val="5"/>
                <c:pt idx="0">
                  <c:v>2</c:v>
                </c:pt>
                <c:pt idx="1">
                  <c:v>2</c:v>
                </c:pt>
                <c:pt idx="2">
                  <c:v>2</c:v>
                </c:pt>
                <c:pt idx="3">
                  <c:v>2</c:v>
                </c:pt>
                <c:pt idx="4">
                  <c:v>2</c:v>
                </c:pt>
              </c:numCache>
            </c:numRef>
          </c:xVal>
          <c:yVal>
            <c:numRef>
              <c:f>K!$I$44:$I$48</c:f>
              <c:numCache>
                <c:formatCode>General</c:formatCode>
                <c:ptCount val="5"/>
                <c:pt idx="0">
                  <c:v>0</c:v>
                </c:pt>
                <c:pt idx="1">
                  <c:v>0.9092193352941178</c:v>
                </c:pt>
                <c:pt idx="2">
                  <c:v>2.1237034267561983</c:v>
                </c:pt>
                <c:pt idx="3">
                  <c:v>16.850368172950823</c:v>
                </c:pt>
                <c:pt idx="4">
                  <c:v>11.32641827603306</c:v>
                </c:pt>
              </c:numCache>
            </c:numRef>
          </c:yVal>
          <c:smooth val="0"/>
          <c:extLst>
            <c:ext xmlns:c16="http://schemas.microsoft.com/office/drawing/2014/chart" uri="{C3380CC4-5D6E-409C-BE32-E72D297353CC}">
              <c16:uniqueId val="{00000003-EAA0-4E94-A94D-C9E7359902E0}"/>
            </c:ext>
          </c:extLst>
        </c:ser>
        <c:dLbls>
          <c:showLegendKey val="0"/>
          <c:showVal val="0"/>
          <c:showCatName val="0"/>
          <c:showSerName val="0"/>
          <c:showPercent val="0"/>
          <c:showBubbleSize val="0"/>
        </c:dLbls>
        <c:axId val="141574912"/>
        <c:axId val="141573120"/>
      </c:scatterChart>
      <c:valAx>
        <c:axId val="141574912"/>
        <c:scaling>
          <c:orientation val="minMax"/>
        </c:scaling>
        <c:delete val="0"/>
        <c:axPos val="b"/>
        <c:numFmt formatCode="General" sourceLinked="1"/>
        <c:majorTickMark val="out"/>
        <c:minorTickMark val="none"/>
        <c:tickLblPos val="nextTo"/>
        <c:crossAx val="141573120"/>
        <c:crosses val="autoZero"/>
        <c:crossBetween val="midCat"/>
      </c:valAx>
      <c:valAx>
        <c:axId val="141573120"/>
        <c:scaling>
          <c:orientation val="minMax"/>
        </c:scaling>
        <c:delete val="0"/>
        <c:axPos val="l"/>
        <c:title>
          <c:tx>
            <c:rich>
              <a:bodyPr/>
              <a:lstStyle/>
              <a:p>
                <a:pPr>
                  <a:defRPr/>
                </a:pPr>
                <a:r>
                  <a:rPr lang="en-US"/>
                  <a:t>mg K/ L/ g FRW/ hr</a:t>
                </a:r>
              </a:p>
            </c:rich>
          </c:tx>
          <c:overlay val="0"/>
        </c:title>
        <c:numFmt formatCode="General" sourceLinked="1"/>
        <c:majorTickMark val="out"/>
        <c:minorTickMark val="none"/>
        <c:tickLblPos val="nextTo"/>
        <c:crossAx val="141574912"/>
        <c:crosses val="autoZero"/>
        <c:crossBetween val="midCat"/>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'[1]5x-depletion'!$P$20</c:f>
              <c:strCache>
                <c:ptCount val="1"/>
                <c:pt idx="0">
                  <c:v>P 213.617 YB</c:v>
                </c:pt>
              </c:strCache>
            </c:strRef>
          </c:tx>
          <c:invertIfNegative val="0"/>
          <c:cat>
            <c:strRef>
              <c:f>'[1]5x-depletion'!$C$21:$C$24</c:f>
              <c:strCache>
                <c:ptCount val="4"/>
                <c:pt idx="0">
                  <c:v>C2-1</c:v>
                </c:pt>
                <c:pt idx="1">
                  <c:v>C2-2</c:v>
                </c:pt>
                <c:pt idx="2">
                  <c:v>C2-3</c:v>
                </c:pt>
                <c:pt idx="3">
                  <c:v>C2-4</c:v>
                </c:pt>
              </c:strCache>
            </c:strRef>
          </c:cat>
          <c:val>
            <c:numRef>
              <c:f>'[1]5x-depletion'!$P$21:$P$24</c:f>
              <c:numCache>
                <c:formatCode>General</c:formatCode>
                <c:ptCount val="4"/>
                <c:pt idx="0">
                  <c:v>-0.84070616925000008</c:v>
                </c:pt>
                <c:pt idx="1">
                  <c:v>-0.21432096503333331</c:v>
                </c:pt>
                <c:pt idx="2">
                  <c:v>-0.94378182926666676</c:v>
                </c:pt>
                <c:pt idx="3">
                  <c:v>-5.5435846400000065E-2</c:v>
                </c:pt>
              </c:numCache>
            </c:numRef>
          </c:val>
          <c:extLst>
            <c:ext xmlns:c16="http://schemas.microsoft.com/office/drawing/2014/chart" uri="{C3380CC4-5D6E-409C-BE32-E72D297353CC}">
              <c16:uniqueId val="{00000000-7890-43F2-8804-4DBDB7F39B1F}"/>
            </c:ext>
          </c:extLst>
        </c:ser>
        <c:ser>
          <c:idx val="1"/>
          <c:order val="1"/>
          <c:tx>
            <c:strRef>
              <c:f>'[1]5x-depletion'!$Q$20</c:f>
              <c:strCache>
                <c:ptCount val="1"/>
                <c:pt idx="0">
                  <c:v>P 213.617 RM</c:v>
                </c:pt>
              </c:strCache>
            </c:strRef>
          </c:tx>
          <c:invertIfNegative val="0"/>
          <c:cat>
            <c:strRef>
              <c:f>'[1]5x-depletion'!$C$21:$C$24</c:f>
              <c:strCache>
                <c:ptCount val="4"/>
                <c:pt idx="0">
                  <c:v>C2-1</c:v>
                </c:pt>
                <c:pt idx="1">
                  <c:v>C2-2</c:v>
                </c:pt>
                <c:pt idx="2">
                  <c:v>C2-3</c:v>
                </c:pt>
                <c:pt idx="3">
                  <c:v>C2-4</c:v>
                </c:pt>
              </c:strCache>
            </c:strRef>
          </c:cat>
          <c:val>
            <c:numRef>
              <c:f>'[1]5x-depletion'!$Q$21:$Q$24</c:f>
              <c:numCache>
                <c:formatCode>General</c:formatCode>
                <c:ptCount val="4"/>
                <c:pt idx="0">
                  <c:v>-0.89278455324999995</c:v>
                </c:pt>
                <c:pt idx="1">
                  <c:v>0.25792360679999998</c:v>
                </c:pt>
                <c:pt idx="2">
                  <c:v>-2.591423190933333</c:v>
                </c:pt>
                <c:pt idx="3">
                  <c:v>-0.71650693533333332</c:v>
                </c:pt>
              </c:numCache>
            </c:numRef>
          </c:val>
          <c:extLst>
            <c:ext xmlns:c16="http://schemas.microsoft.com/office/drawing/2014/chart" uri="{C3380CC4-5D6E-409C-BE32-E72D297353CC}">
              <c16:uniqueId val="{00000001-7890-43F2-8804-4DBDB7F39B1F}"/>
            </c:ext>
          </c:extLst>
        </c:ser>
        <c:dLbls>
          <c:showLegendKey val="0"/>
          <c:showVal val="0"/>
          <c:showCatName val="0"/>
          <c:showSerName val="0"/>
          <c:showPercent val="0"/>
          <c:showBubbleSize val="0"/>
        </c:dLbls>
        <c:gapWidth val="150"/>
        <c:axId val="147234816"/>
        <c:axId val="147236352"/>
      </c:barChart>
      <c:catAx>
        <c:axId val="147234816"/>
        <c:scaling>
          <c:orientation val="minMax"/>
        </c:scaling>
        <c:delete val="0"/>
        <c:axPos val="b"/>
        <c:numFmt formatCode="General" sourceLinked="0"/>
        <c:majorTickMark val="out"/>
        <c:minorTickMark val="none"/>
        <c:tickLblPos val="nextTo"/>
        <c:crossAx val="147236352"/>
        <c:crosses val="autoZero"/>
        <c:auto val="1"/>
        <c:lblAlgn val="ctr"/>
        <c:lblOffset val="100"/>
        <c:noMultiLvlLbl val="0"/>
      </c:catAx>
      <c:valAx>
        <c:axId val="147236352"/>
        <c:scaling>
          <c:orientation val="minMax"/>
        </c:scaling>
        <c:delete val="0"/>
        <c:axPos val="l"/>
        <c:majorGridlines/>
        <c:numFmt formatCode="General" sourceLinked="1"/>
        <c:majorTickMark val="out"/>
        <c:minorTickMark val="none"/>
        <c:tickLblPos val="nextTo"/>
        <c:crossAx val="14723481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'[1]5x-depletion'!$S$20</c:f>
              <c:strCache>
                <c:ptCount val="1"/>
                <c:pt idx="0">
                  <c:v>S 181.975 YB</c:v>
                </c:pt>
              </c:strCache>
            </c:strRef>
          </c:tx>
          <c:invertIfNegative val="0"/>
          <c:cat>
            <c:strRef>
              <c:f>'[1]5x-depletion'!$C$21:$C$24</c:f>
              <c:strCache>
                <c:ptCount val="4"/>
                <c:pt idx="0">
                  <c:v>C2-1</c:v>
                </c:pt>
                <c:pt idx="1">
                  <c:v>C2-2</c:v>
                </c:pt>
                <c:pt idx="2">
                  <c:v>C2-3</c:v>
                </c:pt>
                <c:pt idx="3">
                  <c:v>C2-4</c:v>
                </c:pt>
              </c:strCache>
            </c:strRef>
          </c:cat>
          <c:val>
            <c:numRef>
              <c:f>'[1]5x-depletion'!$S$21:$S$24</c:f>
              <c:numCache>
                <c:formatCode>General</c:formatCode>
                <c:ptCount val="4"/>
                <c:pt idx="0">
                  <c:v>2.1108496649999986</c:v>
                </c:pt>
                <c:pt idx="1">
                  <c:v>4.3233727450000075</c:v>
                </c:pt>
                <c:pt idx="2">
                  <c:v>3.9419915733333326</c:v>
                </c:pt>
                <c:pt idx="3">
                  <c:v>2.549045030000002</c:v>
                </c:pt>
              </c:numCache>
            </c:numRef>
          </c:val>
          <c:extLst>
            <c:ext xmlns:c16="http://schemas.microsoft.com/office/drawing/2014/chart" uri="{C3380CC4-5D6E-409C-BE32-E72D297353CC}">
              <c16:uniqueId val="{00000000-ED93-47F5-996E-178322570E84}"/>
            </c:ext>
          </c:extLst>
        </c:ser>
        <c:ser>
          <c:idx val="1"/>
          <c:order val="1"/>
          <c:tx>
            <c:strRef>
              <c:f>'[1]5x-depletion'!$T$20</c:f>
              <c:strCache>
                <c:ptCount val="1"/>
                <c:pt idx="0">
                  <c:v>S 181.975 RM</c:v>
                </c:pt>
              </c:strCache>
            </c:strRef>
          </c:tx>
          <c:invertIfNegative val="0"/>
          <c:cat>
            <c:strRef>
              <c:f>'[1]5x-depletion'!$C$21:$C$24</c:f>
              <c:strCache>
                <c:ptCount val="4"/>
                <c:pt idx="0">
                  <c:v>C2-1</c:v>
                </c:pt>
                <c:pt idx="1">
                  <c:v>C2-2</c:v>
                </c:pt>
                <c:pt idx="2">
                  <c:v>C2-3</c:v>
                </c:pt>
                <c:pt idx="3">
                  <c:v>C2-4</c:v>
                </c:pt>
              </c:strCache>
            </c:strRef>
          </c:cat>
          <c:val>
            <c:numRef>
              <c:f>'[1]5x-depletion'!$T$21:$T$24</c:f>
              <c:numCache>
                <c:formatCode>General</c:formatCode>
                <c:ptCount val="4"/>
                <c:pt idx="0">
                  <c:v>0.84172830833332546</c:v>
                </c:pt>
                <c:pt idx="1">
                  <c:v>6.157968101666671</c:v>
                </c:pt>
                <c:pt idx="2">
                  <c:v>3.4604195000000004</c:v>
                </c:pt>
                <c:pt idx="3">
                  <c:v>10.281618896666673</c:v>
                </c:pt>
              </c:numCache>
            </c:numRef>
          </c:val>
          <c:extLst>
            <c:ext xmlns:c16="http://schemas.microsoft.com/office/drawing/2014/chart" uri="{C3380CC4-5D6E-409C-BE32-E72D297353CC}">
              <c16:uniqueId val="{00000001-ED93-47F5-996E-178322570E84}"/>
            </c:ext>
          </c:extLst>
        </c:ser>
        <c:dLbls>
          <c:showLegendKey val="0"/>
          <c:showVal val="0"/>
          <c:showCatName val="0"/>
          <c:showSerName val="0"/>
          <c:showPercent val="0"/>
          <c:showBubbleSize val="0"/>
        </c:dLbls>
        <c:gapWidth val="150"/>
        <c:axId val="147269120"/>
        <c:axId val="147270656"/>
      </c:barChart>
      <c:catAx>
        <c:axId val="147269120"/>
        <c:scaling>
          <c:orientation val="minMax"/>
        </c:scaling>
        <c:delete val="0"/>
        <c:axPos val="b"/>
        <c:numFmt formatCode="General" sourceLinked="0"/>
        <c:majorTickMark val="out"/>
        <c:minorTickMark val="none"/>
        <c:tickLblPos val="nextTo"/>
        <c:crossAx val="147270656"/>
        <c:crosses val="autoZero"/>
        <c:auto val="1"/>
        <c:lblAlgn val="ctr"/>
        <c:lblOffset val="100"/>
        <c:noMultiLvlLbl val="0"/>
      </c:catAx>
      <c:valAx>
        <c:axId val="147270656"/>
        <c:scaling>
          <c:orientation val="minMax"/>
        </c:scaling>
        <c:delete val="0"/>
        <c:axPos val="l"/>
        <c:majorGridlines/>
        <c:numFmt formatCode="General" sourceLinked="1"/>
        <c:majorTickMark val="out"/>
        <c:minorTickMark val="none"/>
        <c:tickLblPos val="nextTo"/>
        <c:crossAx val="14726912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'[1]5x-rate'!$D$24</c:f>
              <c:strCache>
                <c:ptCount val="1"/>
                <c:pt idx="0">
                  <c:v>Al 394.401 YB</c:v>
                </c:pt>
              </c:strCache>
            </c:strRef>
          </c:tx>
          <c:invertIfNegative val="0"/>
          <c:cat>
            <c:strRef>
              <c:f>'[1]5x-rate'!$C$25:$C$28</c:f>
              <c:strCache>
                <c:ptCount val="4"/>
                <c:pt idx="0">
                  <c:v>C2-1</c:v>
                </c:pt>
                <c:pt idx="1">
                  <c:v>C2-2</c:v>
                </c:pt>
                <c:pt idx="2">
                  <c:v>C2-3</c:v>
                </c:pt>
                <c:pt idx="3">
                  <c:v>C2-4</c:v>
                </c:pt>
              </c:strCache>
            </c:strRef>
          </c:cat>
          <c:val>
            <c:numRef>
              <c:f>'[1]5x-rate'!$D$25:$D$28</c:f>
              <c:numCache>
                <c:formatCode>General</c:formatCode>
                <c:ptCount val="4"/>
                <c:pt idx="0">
                  <c:v>3.6689862575488342E-3</c:v>
                </c:pt>
                <c:pt idx="1">
                  <c:v>9.3928897588941383E-3</c:v>
                </c:pt>
                <c:pt idx="2">
                  <c:v>1.161873481502314E-2</c:v>
                </c:pt>
                <c:pt idx="3">
                  <c:v>9.370188808897243E-4</c:v>
                </c:pt>
              </c:numCache>
            </c:numRef>
          </c:val>
          <c:extLst>
            <c:ext xmlns:c16="http://schemas.microsoft.com/office/drawing/2014/chart" uri="{C3380CC4-5D6E-409C-BE32-E72D297353CC}">
              <c16:uniqueId val="{00000000-386D-472A-A2D0-DE4D15463B7A}"/>
            </c:ext>
          </c:extLst>
        </c:ser>
        <c:ser>
          <c:idx val="1"/>
          <c:order val="1"/>
          <c:tx>
            <c:strRef>
              <c:f>'[1]5x-rate'!$E$24</c:f>
              <c:strCache>
                <c:ptCount val="1"/>
                <c:pt idx="0">
                  <c:v>Al 394.401 RM</c:v>
                </c:pt>
              </c:strCache>
            </c:strRef>
          </c:tx>
          <c:invertIfNegative val="0"/>
          <c:cat>
            <c:strRef>
              <c:f>'[1]5x-rate'!$C$25:$C$28</c:f>
              <c:strCache>
                <c:ptCount val="4"/>
                <c:pt idx="0">
                  <c:v>C2-1</c:v>
                </c:pt>
                <c:pt idx="1">
                  <c:v>C2-2</c:v>
                </c:pt>
                <c:pt idx="2">
                  <c:v>C2-3</c:v>
                </c:pt>
                <c:pt idx="3">
                  <c:v>C2-4</c:v>
                </c:pt>
              </c:strCache>
            </c:strRef>
          </c:cat>
          <c:val>
            <c:numRef>
              <c:f>'[1]5x-rate'!$E$25:$E$28</c:f>
              <c:numCache>
                <c:formatCode>General</c:formatCode>
                <c:ptCount val="4"/>
                <c:pt idx="0">
                  <c:v>1.6449433127323432E-2</c:v>
                </c:pt>
                <c:pt idx="1">
                  <c:v>3.7470899975990804E-2</c:v>
                </c:pt>
                <c:pt idx="2">
                  <c:v>-1.1545064966392235E-4</c:v>
                </c:pt>
                <c:pt idx="3">
                  <c:v>1.6023399571435382E-2</c:v>
                </c:pt>
              </c:numCache>
            </c:numRef>
          </c:val>
          <c:extLst>
            <c:ext xmlns:c16="http://schemas.microsoft.com/office/drawing/2014/chart" uri="{C3380CC4-5D6E-409C-BE32-E72D297353CC}">
              <c16:uniqueId val="{00000001-386D-472A-A2D0-DE4D15463B7A}"/>
            </c:ext>
          </c:extLst>
        </c:ser>
        <c:dLbls>
          <c:showLegendKey val="0"/>
          <c:showVal val="0"/>
          <c:showCatName val="0"/>
          <c:showSerName val="0"/>
          <c:showPercent val="0"/>
          <c:showBubbleSize val="0"/>
        </c:dLbls>
        <c:gapWidth val="150"/>
        <c:axId val="147312000"/>
        <c:axId val="147317888"/>
      </c:barChart>
      <c:catAx>
        <c:axId val="147312000"/>
        <c:scaling>
          <c:orientation val="minMax"/>
        </c:scaling>
        <c:delete val="0"/>
        <c:axPos val="b"/>
        <c:numFmt formatCode="General" sourceLinked="0"/>
        <c:majorTickMark val="out"/>
        <c:minorTickMark val="none"/>
        <c:tickLblPos val="nextTo"/>
        <c:crossAx val="147317888"/>
        <c:crosses val="autoZero"/>
        <c:auto val="1"/>
        <c:lblAlgn val="ctr"/>
        <c:lblOffset val="100"/>
        <c:noMultiLvlLbl val="0"/>
      </c:catAx>
      <c:valAx>
        <c:axId val="14731788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31200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'[1]5x-rate'!$G$24</c:f>
              <c:strCache>
                <c:ptCount val="1"/>
                <c:pt idx="0">
                  <c:v>Ca 317.933 YB</c:v>
                </c:pt>
              </c:strCache>
            </c:strRef>
          </c:tx>
          <c:invertIfNegative val="0"/>
          <c:cat>
            <c:strRef>
              <c:f>'[1]5x-rate'!$F$25:$F$28</c:f>
              <c:strCache>
                <c:ptCount val="4"/>
                <c:pt idx="0">
                  <c:v>C2-1</c:v>
                </c:pt>
                <c:pt idx="1">
                  <c:v>C2-2</c:v>
                </c:pt>
                <c:pt idx="2">
                  <c:v>C2-3</c:v>
                </c:pt>
                <c:pt idx="3">
                  <c:v>C2-4</c:v>
                </c:pt>
              </c:strCache>
            </c:strRef>
          </c:cat>
          <c:val>
            <c:numRef>
              <c:f>'[1]5x-rate'!$G$25:$G$28</c:f>
              <c:numCache>
                <c:formatCode>General</c:formatCode>
                <c:ptCount val="4"/>
                <c:pt idx="0">
                  <c:v>-1.4794686726151733E-4</c:v>
                </c:pt>
                <c:pt idx="1">
                  <c:v>-6.6788431326252558E-5</c:v>
                </c:pt>
                <c:pt idx="2">
                  <c:v>1.3473552945106424E-3</c:v>
                </c:pt>
                <c:pt idx="3">
                  <c:v>1.5047316314683778E-3</c:v>
                </c:pt>
              </c:numCache>
            </c:numRef>
          </c:val>
          <c:extLst>
            <c:ext xmlns:c16="http://schemas.microsoft.com/office/drawing/2014/chart" uri="{C3380CC4-5D6E-409C-BE32-E72D297353CC}">
              <c16:uniqueId val="{00000000-A95B-4CF0-9218-9B41E167156A}"/>
            </c:ext>
          </c:extLst>
        </c:ser>
        <c:ser>
          <c:idx val="1"/>
          <c:order val="1"/>
          <c:tx>
            <c:strRef>
              <c:f>'[1]5x-rate'!$H$24</c:f>
              <c:strCache>
                <c:ptCount val="1"/>
                <c:pt idx="0">
                  <c:v>Ca 317.933 RM</c:v>
                </c:pt>
              </c:strCache>
            </c:strRef>
          </c:tx>
          <c:invertIfNegative val="0"/>
          <c:cat>
            <c:strRef>
              <c:f>'[1]5x-rate'!$F$25:$F$28</c:f>
              <c:strCache>
                <c:ptCount val="4"/>
                <c:pt idx="0">
                  <c:v>C2-1</c:v>
                </c:pt>
                <c:pt idx="1">
                  <c:v>C2-2</c:v>
                </c:pt>
                <c:pt idx="2">
                  <c:v>C2-3</c:v>
                </c:pt>
                <c:pt idx="3">
                  <c:v>C2-4</c:v>
                </c:pt>
              </c:strCache>
            </c:strRef>
          </c:cat>
          <c:val>
            <c:numRef>
              <c:f>'[1]5x-rate'!$H$25:$H$28</c:f>
              <c:numCache>
                <c:formatCode>General</c:formatCode>
                <c:ptCount val="4"/>
                <c:pt idx="0">
                  <c:v>-1.3253983265049897E-3</c:v>
                </c:pt>
                <c:pt idx="1">
                  <c:v>-1.8079499297565336E-3</c:v>
                </c:pt>
                <c:pt idx="2">
                  <c:v>1.4299650979571774E-3</c:v>
                </c:pt>
                <c:pt idx="3">
                  <c:v>2.1150208741278318E-3</c:v>
                </c:pt>
              </c:numCache>
            </c:numRef>
          </c:val>
          <c:extLst>
            <c:ext xmlns:c16="http://schemas.microsoft.com/office/drawing/2014/chart" uri="{C3380CC4-5D6E-409C-BE32-E72D297353CC}">
              <c16:uniqueId val="{00000001-A95B-4CF0-9218-9B41E167156A}"/>
            </c:ext>
          </c:extLst>
        </c:ser>
        <c:dLbls>
          <c:showLegendKey val="0"/>
          <c:showVal val="0"/>
          <c:showCatName val="0"/>
          <c:showSerName val="0"/>
          <c:showPercent val="0"/>
          <c:showBubbleSize val="0"/>
        </c:dLbls>
        <c:gapWidth val="150"/>
        <c:axId val="147342848"/>
        <c:axId val="147344384"/>
      </c:barChart>
      <c:catAx>
        <c:axId val="147342848"/>
        <c:scaling>
          <c:orientation val="minMax"/>
        </c:scaling>
        <c:delete val="0"/>
        <c:axPos val="b"/>
        <c:numFmt formatCode="General" sourceLinked="0"/>
        <c:majorTickMark val="out"/>
        <c:minorTickMark val="none"/>
        <c:tickLblPos val="nextTo"/>
        <c:crossAx val="147344384"/>
        <c:crosses val="autoZero"/>
        <c:auto val="1"/>
        <c:lblAlgn val="ctr"/>
        <c:lblOffset val="100"/>
        <c:noMultiLvlLbl val="0"/>
      </c:catAx>
      <c:valAx>
        <c:axId val="14734438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3428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'[1]5x-rate'!$J$24</c:f>
              <c:strCache>
                <c:ptCount val="1"/>
                <c:pt idx="0">
                  <c:v>K 766.490 YB</c:v>
                </c:pt>
              </c:strCache>
            </c:strRef>
          </c:tx>
          <c:invertIfNegative val="0"/>
          <c:cat>
            <c:strRef>
              <c:f>'[1]5x-rate'!$I$25:$I$28</c:f>
              <c:strCache>
                <c:ptCount val="4"/>
                <c:pt idx="0">
                  <c:v>C2-1</c:v>
                </c:pt>
                <c:pt idx="1">
                  <c:v>C2-2</c:v>
                </c:pt>
                <c:pt idx="2">
                  <c:v>C2-3</c:v>
                </c:pt>
                <c:pt idx="3">
                  <c:v>C2-4</c:v>
                </c:pt>
              </c:strCache>
            </c:strRef>
          </c:cat>
          <c:val>
            <c:numRef>
              <c:f>'[1]5x-rate'!$J$25:$J$28</c:f>
              <c:numCache>
                <c:formatCode>General</c:formatCode>
                <c:ptCount val="4"/>
                <c:pt idx="0">
                  <c:v>-2.1507809718950364E-3</c:v>
                </c:pt>
                <c:pt idx="1">
                  <c:v>-5.285996535123968E-3</c:v>
                </c:pt>
                <c:pt idx="2">
                  <c:v>-2.1504356870515568E-2</c:v>
                </c:pt>
                <c:pt idx="3">
                  <c:v>-7.7555693726964346E-4</c:v>
                </c:pt>
              </c:numCache>
            </c:numRef>
          </c:val>
          <c:extLst>
            <c:ext xmlns:c16="http://schemas.microsoft.com/office/drawing/2014/chart" uri="{C3380CC4-5D6E-409C-BE32-E72D297353CC}">
              <c16:uniqueId val="{00000000-A2A4-490B-BE90-A1D905F00544}"/>
            </c:ext>
          </c:extLst>
        </c:ser>
        <c:ser>
          <c:idx val="1"/>
          <c:order val="1"/>
          <c:tx>
            <c:strRef>
              <c:f>'[1]5x-rate'!$K$24</c:f>
              <c:strCache>
                <c:ptCount val="1"/>
                <c:pt idx="0">
                  <c:v>K 766.490 RM</c:v>
                </c:pt>
              </c:strCache>
            </c:strRef>
          </c:tx>
          <c:invertIfNegative val="0"/>
          <c:cat>
            <c:strRef>
              <c:f>'[1]5x-rate'!$I$25:$I$28</c:f>
              <c:strCache>
                <c:ptCount val="4"/>
                <c:pt idx="0">
                  <c:v>C2-1</c:v>
                </c:pt>
                <c:pt idx="1">
                  <c:v>C2-2</c:v>
                </c:pt>
                <c:pt idx="2">
                  <c:v>C2-3</c:v>
                </c:pt>
                <c:pt idx="3">
                  <c:v>C2-4</c:v>
                </c:pt>
              </c:strCache>
            </c:strRef>
          </c:cat>
          <c:val>
            <c:numRef>
              <c:f>'[1]5x-rate'!$K$25:$K$28</c:f>
              <c:numCache>
                <c:formatCode>General</c:formatCode>
                <c:ptCount val="4"/>
                <c:pt idx="0">
                  <c:v>-1.2703068396741624E-2</c:v>
                </c:pt>
                <c:pt idx="1">
                  <c:v>-4.8151641249357174E-3</c:v>
                </c:pt>
                <c:pt idx="2">
                  <c:v>-1.0606096507727562E-2</c:v>
                </c:pt>
                <c:pt idx="3">
                  <c:v>-4.8461048632242711E-3</c:v>
                </c:pt>
              </c:numCache>
            </c:numRef>
          </c:val>
          <c:extLst>
            <c:ext xmlns:c16="http://schemas.microsoft.com/office/drawing/2014/chart" uri="{C3380CC4-5D6E-409C-BE32-E72D297353CC}">
              <c16:uniqueId val="{00000001-A2A4-490B-BE90-A1D905F00544}"/>
            </c:ext>
          </c:extLst>
        </c:ser>
        <c:dLbls>
          <c:showLegendKey val="0"/>
          <c:showVal val="0"/>
          <c:showCatName val="0"/>
          <c:showSerName val="0"/>
          <c:showPercent val="0"/>
          <c:showBubbleSize val="0"/>
        </c:dLbls>
        <c:gapWidth val="150"/>
        <c:axId val="147385728"/>
        <c:axId val="147387520"/>
      </c:barChart>
      <c:catAx>
        <c:axId val="147385728"/>
        <c:scaling>
          <c:orientation val="minMax"/>
        </c:scaling>
        <c:delete val="0"/>
        <c:axPos val="b"/>
        <c:numFmt formatCode="General" sourceLinked="0"/>
        <c:majorTickMark val="out"/>
        <c:minorTickMark val="none"/>
        <c:tickLblPos val="nextTo"/>
        <c:crossAx val="147387520"/>
        <c:crosses val="autoZero"/>
        <c:auto val="1"/>
        <c:lblAlgn val="ctr"/>
        <c:lblOffset val="100"/>
        <c:noMultiLvlLbl val="0"/>
      </c:catAx>
      <c:valAx>
        <c:axId val="14738752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38572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'[1]5x-rate'!$M$24</c:f>
              <c:strCache>
                <c:ptCount val="1"/>
                <c:pt idx="0">
                  <c:v>Mg 285.213 YB</c:v>
                </c:pt>
              </c:strCache>
            </c:strRef>
          </c:tx>
          <c:invertIfNegative val="0"/>
          <c:cat>
            <c:strRef>
              <c:f>'[1]5x-rate'!$L$25:$L$28</c:f>
              <c:strCache>
                <c:ptCount val="4"/>
                <c:pt idx="0">
                  <c:v>C2-1</c:v>
                </c:pt>
                <c:pt idx="1">
                  <c:v>C2-2</c:v>
                </c:pt>
                <c:pt idx="2">
                  <c:v>C2-3</c:v>
                </c:pt>
                <c:pt idx="3">
                  <c:v>C2-4</c:v>
                </c:pt>
              </c:strCache>
            </c:strRef>
          </c:cat>
          <c:val>
            <c:numRef>
              <c:f>'[1]5x-rate'!$M$25:$M$28</c:f>
              <c:numCache>
                <c:formatCode>General</c:formatCode>
                <c:ptCount val="4"/>
                <c:pt idx="0">
                  <c:v>-5.3685725517283742E-3</c:v>
                </c:pt>
                <c:pt idx="1">
                  <c:v>-1.6875011735045263E-2</c:v>
                </c:pt>
                <c:pt idx="2">
                  <c:v>-2.9711786561270645E-2</c:v>
                </c:pt>
                <c:pt idx="3">
                  <c:v>-4.8796420966018004E-3</c:v>
                </c:pt>
              </c:numCache>
            </c:numRef>
          </c:val>
          <c:extLst>
            <c:ext xmlns:c16="http://schemas.microsoft.com/office/drawing/2014/chart" uri="{C3380CC4-5D6E-409C-BE32-E72D297353CC}">
              <c16:uniqueId val="{00000000-5CC6-485A-9952-C6A17608B6D7}"/>
            </c:ext>
          </c:extLst>
        </c:ser>
        <c:ser>
          <c:idx val="1"/>
          <c:order val="1"/>
          <c:tx>
            <c:strRef>
              <c:f>'[1]5x-rate'!$N$24</c:f>
              <c:strCache>
                <c:ptCount val="1"/>
                <c:pt idx="0">
                  <c:v>Mg 285.213 RM</c:v>
                </c:pt>
              </c:strCache>
            </c:strRef>
          </c:tx>
          <c:invertIfNegative val="0"/>
          <c:cat>
            <c:strRef>
              <c:f>'[1]5x-rate'!$L$25:$L$28</c:f>
              <c:strCache>
                <c:ptCount val="4"/>
                <c:pt idx="0">
                  <c:v>C2-1</c:v>
                </c:pt>
                <c:pt idx="1">
                  <c:v>C2-2</c:v>
                </c:pt>
                <c:pt idx="2">
                  <c:v>C2-3</c:v>
                </c:pt>
                <c:pt idx="3">
                  <c:v>C2-4</c:v>
                </c:pt>
              </c:strCache>
            </c:strRef>
          </c:cat>
          <c:val>
            <c:numRef>
              <c:f>'[1]5x-rate'!$N$25:$N$28</c:f>
              <c:numCache>
                <c:formatCode>General</c:formatCode>
                <c:ptCount val="4"/>
                <c:pt idx="0">
                  <c:v>-2.4578071977063715E-2</c:v>
                </c:pt>
                <c:pt idx="1">
                  <c:v>-3.5389307670976068E-2</c:v>
                </c:pt>
                <c:pt idx="2">
                  <c:v>-4.0752525739667081E-3</c:v>
                </c:pt>
                <c:pt idx="3">
                  <c:v>-1.8525060157225205E-2</c:v>
                </c:pt>
              </c:numCache>
            </c:numRef>
          </c:val>
          <c:extLst>
            <c:ext xmlns:c16="http://schemas.microsoft.com/office/drawing/2014/chart" uri="{C3380CC4-5D6E-409C-BE32-E72D297353CC}">
              <c16:uniqueId val="{00000001-5CC6-485A-9952-C6A17608B6D7}"/>
            </c:ext>
          </c:extLst>
        </c:ser>
        <c:dLbls>
          <c:showLegendKey val="0"/>
          <c:showVal val="0"/>
          <c:showCatName val="0"/>
          <c:showSerName val="0"/>
          <c:showPercent val="0"/>
          <c:showBubbleSize val="0"/>
        </c:dLbls>
        <c:gapWidth val="150"/>
        <c:axId val="147408384"/>
        <c:axId val="147409920"/>
      </c:barChart>
      <c:catAx>
        <c:axId val="147408384"/>
        <c:scaling>
          <c:orientation val="minMax"/>
        </c:scaling>
        <c:delete val="0"/>
        <c:axPos val="b"/>
        <c:numFmt formatCode="General" sourceLinked="0"/>
        <c:majorTickMark val="out"/>
        <c:minorTickMark val="none"/>
        <c:tickLblPos val="nextTo"/>
        <c:crossAx val="147409920"/>
        <c:crosses val="autoZero"/>
        <c:auto val="1"/>
        <c:lblAlgn val="ctr"/>
        <c:lblOffset val="100"/>
        <c:noMultiLvlLbl val="0"/>
      </c:catAx>
      <c:valAx>
        <c:axId val="14740992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40838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'[1]5x-rate'!$P$24</c:f>
              <c:strCache>
                <c:ptCount val="1"/>
                <c:pt idx="0">
                  <c:v>P 213.617 YB</c:v>
                </c:pt>
              </c:strCache>
            </c:strRef>
          </c:tx>
          <c:invertIfNegative val="0"/>
          <c:cat>
            <c:strRef>
              <c:f>'[1]5x-rate'!$O$25:$O$28</c:f>
              <c:strCache>
                <c:ptCount val="4"/>
                <c:pt idx="0">
                  <c:v>C2-1</c:v>
                </c:pt>
                <c:pt idx="1">
                  <c:v>C2-2</c:v>
                </c:pt>
                <c:pt idx="2">
                  <c:v>C2-3</c:v>
                </c:pt>
                <c:pt idx="3">
                  <c:v>C2-4</c:v>
                </c:pt>
              </c:strCache>
            </c:strRef>
          </c:cat>
          <c:val>
            <c:numRef>
              <c:f>'[1]5x-rate'!$P$25:$P$28</c:f>
              <c:numCache>
                <c:formatCode>General</c:formatCode>
                <c:ptCount val="4"/>
                <c:pt idx="0">
                  <c:v>-2.2123051971419815E-3</c:v>
                </c:pt>
                <c:pt idx="1">
                  <c:v>-1.6820812632231403E-3</c:v>
                </c:pt>
                <c:pt idx="2">
                  <c:v>-1.3418990430820024E-2</c:v>
                </c:pt>
                <c:pt idx="3">
                  <c:v>-6.414111789399973E-4</c:v>
                </c:pt>
              </c:numCache>
            </c:numRef>
          </c:val>
          <c:extLst>
            <c:ext xmlns:c16="http://schemas.microsoft.com/office/drawing/2014/chart" uri="{C3380CC4-5D6E-409C-BE32-E72D297353CC}">
              <c16:uniqueId val="{00000000-4FCF-40B1-A30B-8CDBA2B04299}"/>
            </c:ext>
          </c:extLst>
        </c:ser>
        <c:ser>
          <c:idx val="1"/>
          <c:order val="1"/>
          <c:tx>
            <c:strRef>
              <c:f>'[1]5x-rate'!$Q$24</c:f>
              <c:strCache>
                <c:ptCount val="1"/>
                <c:pt idx="0">
                  <c:v>P 213.617 RM</c:v>
                </c:pt>
              </c:strCache>
            </c:strRef>
          </c:tx>
          <c:invertIfNegative val="0"/>
          <c:cat>
            <c:strRef>
              <c:f>'[1]5x-rate'!$O$25:$O$28</c:f>
              <c:strCache>
                <c:ptCount val="4"/>
                <c:pt idx="0">
                  <c:v>C2-1</c:v>
                </c:pt>
                <c:pt idx="1">
                  <c:v>C2-2</c:v>
                </c:pt>
                <c:pt idx="2">
                  <c:v>C2-3</c:v>
                </c:pt>
                <c:pt idx="3">
                  <c:v>C2-4</c:v>
                </c:pt>
              </c:strCache>
            </c:strRef>
          </c:cat>
          <c:val>
            <c:numRef>
              <c:f>'[1]5x-rate'!$Q$25:$Q$28</c:f>
              <c:numCache>
                <c:formatCode>General</c:formatCode>
                <c:ptCount val="4"/>
                <c:pt idx="0">
                  <c:v>-8.2059445506712358E-3</c:v>
                </c:pt>
                <c:pt idx="1">
                  <c:v>5.362638089225596E-3</c:v>
                </c:pt>
                <c:pt idx="2">
                  <c:v>-5.2341593109693401E-3</c:v>
                </c:pt>
                <c:pt idx="3">
                  <c:v>-9.5379015157244958E-3</c:v>
                </c:pt>
              </c:numCache>
            </c:numRef>
          </c:val>
          <c:extLst>
            <c:ext xmlns:c16="http://schemas.microsoft.com/office/drawing/2014/chart" uri="{C3380CC4-5D6E-409C-BE32-E72D297353CC}">
              <c16:uniqueId val="{00000001-4FCF-40B1-A30B-8CDBA2B04299}"/>
            </c:ext>
          </c:extLst>
        </c:ser>
        <c:dLbls>
          <c:showLegendKey val="0"/>
          <c:showVal val="0"/>
          <c:showCatName val="0"/>
          <c:showSerName val="0"/>
          <c:showPercent val="0"/>
          <c:showBubbleSize val="0"/>
        </c:dLbls>
        <c:gapWidth val="150"/>
        <c:axId val="147434880"/>
        <c:axId val="147522688"/>
      </c:barChart>
      <c:catAx>
        <c:axId val="147434880"/>
        <c:scaling>
          <c:orientation val="minMax"/>
        </c:scaling>
        <c:delete val="0"/>
        <c:axPos val="b"/>
        <c:numFmt formatCode="General" sourceLinked="0"/>
        <c:majorTickMark val="out"/>
        <c:minorTickMark val="none"/>
        <c:tickLblPos val="nextTo"/>
        <c:crossAx val="147522688"/>
        <c:crosses val="autoZero"/>
        <c:auto val="1"/>
        <c:lblAlgn val="ctr"/>
        <c:lblOffset val="100"/>
        <c:noMultiLvlLbl val="0"/>
      </c:catAx>
      <c:valAx>
        <c:axId val="147522688"/>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4348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'[1]5x-rate'!$S$24</c:f>
              <c:strCache>
                <c:ptCount val="1"/>
                <c:pt idx="0">
                  <c:v>S 181.975 YB</c:v>
                </c:pt>
              </c:strCache>
            </c:strRef>
          </c:tx>
          <c:invertIfNegative val="0"/>
          <c:cat>
            <c:strRef>
              <c:f>'[1]5x-rate'!$R$25:$R$28</c:f>
              <c:strCache>
                <c:ptCount val="4"/>
                <c:pt idx="0">
                  <c:v>C2-1</c:v>
                </c:pt>
                <c:pt idx="1">
                  <c:v>C2-2</c:v>
                </c:pt>
                <c:pt idx="2">
                  <c:v>C2-3</c:v>
                </c:pt>
                <c:pt idx="3">
                  <c:v>C2-4</c:v>
                </c:pt>
              </c:strCache>
            </c:strRef>
          </c:cat>
          <c:val>
            <c:numRef>
              <c:f>'[1]5x-rate'!$S$25:$S$28</c:f>
              <c:numCache>
                <c:formatCode>General</c:formatCode>
                <c:ptCount val="4"/>
                <c:pt idx="0">
                  <c:v>4.6802597934287732E-3</c:v>
                </c:pt>
                <c:pt idx="1">
                  <c:v>2.4052499788469146E-2</c:v>
                </c:pt>
                <c:pt idx="2">
                  <c:v>5.2939233843047682E-2</c:v>
                </c:pt>
                <c:pt idx="3">
                  <c:v>6.6288523227185639E-3</c:v>
                </c:pt>
              </c:numCache>
            </c:numRef>
          </c:val>
          <c:extLst>
            <c:ext xmlns:c16="http://schemas.microsoft.com/office/drawing/2014/chart" uri="{C3380CC4-5D6E-409C-BE32-E72D297353CC}">
              <c16:uniqueId val="{00000000-3BAF-49D0-8DAA-E5D18F3FAA6D}"/>
            </c:ext>
          </c:extLst>
        </c:ser>
        <c:ser>
          <c:idx val="1"/>
          <c:order val="1"/>
          <c:tx>
            <c:strRef>
              <c:f>'[1]5x-rate'!$T$24</c:f>
              <c:strCache>
                <c:ptCount val="1"/>
                <c:pt idx="0">
                  <c:v>S 181.975 RM</c:v>
                </c:pt>
              </c:strCache>
            </c:strRef>
          </c:tx>
          <c:invertIfNegative val="0"/>
          <c:cat>
            <c:strRef>
              <c:f>'[1]5x-rate'!$R$25:$R$28</c:f>
              <c:strCache>
                <c:ptCount val="4"/>
                <c:pt idx="0">
                  <c:v>C2-1</c:v>
                </c:pt>
                <c:pt idx="1">
                  <c:v>C2-2</c:v>
                </c:pt>
                <c:pt idx="2">
                  <c:v>C2-3</c:v>
                </c:pt>
                <c:pt idx="3">
                  <c:v>C2-4</c:v>
                </c:pt>
              </c:strCache>
            </c:strRef>
          </c:cat>
          <c:val>
            <c:numRef>
              <c:f>'[1]5x-rate'!$T$25:$T$28</c:f>
              <c:numCache>
                <c:formatCode>General</c:formatCode>
                <c:ptCount val="4"/>
                <c:pt idx="0">
                  <c:v>5.6907091760400484E-3</c:v>
                </c:pt>
                <c:pt idx="1">
                  <c:v>0.10538050568926245</c:v>
                </c:pt>
                <c:pt idx="2">
                  <c:v>1.5716357539360265E-2</c:v>
                </c:pt>
                <c:pt idx="3">
                  <c:v>0.13342153845250201</c:v>
                </c:pt>
              </c:numCache>
            </c:numRef>
          </c:val>
          <c:extLst>
            <c:ext xmlns:c16="http://schemas.microsoft.com/office/drawing/2014/chart" uri="{C3380CC4-5D6E-409C-BE32-E72D297353CC}">
              <c16:uniqueId val="{00000001-3BAF-49D0-8DAA-E5D18F3FAA6D}"/>
            </c:ext>
          </c:extLst>
        </c:ser>
        <c:dLbls>
          <c:showLegendKey val="0"/>
          <c:showVal val="0"/>
          <c:showCatName val="0"/>
          <c:showSerName val="0"/>
          <c:showPercent val="0"/>
          <c:showBubbleSize val="0"/>
        </c:dLbls>
        <c:gapWidth val="150"/>
        <c:axId val="147547648"/>
        <c:axId val="147549184"/>
      </c:barChart>
      <c:catAx>
        <c:axId val="147547648"/>
        <c:scaling>
          <c:orientation val="minMax"/>
        </c:scaling>
        <c:delete val="0"/>
        <c:axPos val="b"/>
        <c:numFmt formatCode="General" sourceLinked="0"/>
        <c:majorTickMark val="out"/>
        <c:minorTickMark val="none"/>
        <c:tickLblPos val="nextTo"/>
        <c:crossAx val="147549184"/>
        <c:crosses val="autoZero"/>
        <c:auto val="1"/>
        <c:lblAlgn val="ctr"/>
        <c:lblOffset val="100"/>
        <c:noMultiLvlLbl val="0"/>
      </c:catAx>
      <c:valAx>
        <c:axId val="147549184"/>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5476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'[1]10x-depletion'!$D$19</c:f>
              <c:strCache>
                <c:ptCount val="1"/>
                <c:pt idx="0">
                  <c:v>Al 394.401 YB</c:v>
                </c:pt>
              </c:strCache>
            </c:strRef>
          </c:tx>
          <c:invertIfNegative val="0"/>
          <c:cat>
            <c:strRef>
              <c:f>'[1]10x-depletion'!$C$20:$C$23</c:f>
              <c:strCache>
                <c:ptCount val="4"/>
                <c:pt idx="0">
                  <c:v>C2-1</c:v>
                </c:pt>
                <c:pt idx="1">
                  <c:v>C2-2</c:v>
                </c:pt>
                <c:pt idx="2">
                  <c:v>C2-3</c:v>
                </c:pt>
                <c:pt idx="3">
                  <c:v>C2-4</c:v>
                </c:pt>
              </c:strCache>
            </c:strRef>
          </c:cat>
          <c:val>
            <c:numRef>
              <c:f>'[1]10x-depletion'!$D$20:$D$23</c:f>
              <c:numCache>
                <c:formatCode>General</c:formatCode>
                <c:ptCount val="4"/>
                <c:pt idx="0">
                  <c:v>3.0843710611333335</c:v>
                </c:pt>
                <c:pt idx="1">
                  <c:v>3.4847466037999992</c:v>
                </c:pt>
                <c:pt idx="2">
                  <c:v>3.8134830380666664</c:v>
                </c:pt>
                <c:pt idx="3">
                  <c:v>4.5555942433333341</c:v>
                </c:pt>
              </c:numCache>
            </c:numRef>
          </c:val>
          <c:extLst>
            <c:ext xmlns:c16="http://schemas.microsoft.com/office/drawing/2014/chart" uri="{C3380CC4-5D6E-409C-BE32-E72D297353CC}">
              <c16:uniqueId val="{00000000-F201-48CD-AD12-25585DC51853}"/>
            </c:ext>
          </c:extLst>
        </c:ser>
        <c:ser>
          <c:idx val="1"/>
          <c:order val="1"/>
          <c:tx>
            <c:strRef>
              <c:f>'[1]10x-depletion'!$E$19</c:f>
              <c:strCache>
                <c:ptCount val="1"/>
                <c:pt idx="0">
                  <c:v>Al 394.401 RM</c:v>
                </c:pt>
              </c:strCache>
            </c:strRef>
          </c:tx>
          <c:invertIfNegative val="0"/>
          <c:cat>
            <c:strRef>
              <c:f>'[1]10x-depletion'!$C$20:$C$23</c:f>
              <c:strCache>
                <c:ptCount val="4"/>
                <c:pt idx="0">
                  <c:v>C2-1</c:v>
                </c:pt>
                <c:pt idx="1">
                  <c:v>C2-2</c:v>
                </c:pt>
                <c:pt idx="2">
                  <c:v>C2-3</c:v>
                </c:pt>
                <c:pt idx="3">
                  <c:v>C2-4</c:v>
                </c:pt>
              </c:strCache>
            </c:strRef>
          </c:cat>
          <c:val>
            <c:numRef>
              <c:f>'[1]10x-depletion'!$E$20:$E$23</c:f>
              <c:numCache>
                <c:formatCode>General</c:formatCode>
                <c:ptCount val="4"/>
                <c:pt idx="0">
                  <c:v>3.1476719195666667</c:v>
                </c:pt>
                <c:pt idx="1">
                  <c:v>4.3673012738999999</c:v>
                </c:pt>
                <c:pt idx="2">
                  <c:v>3.219631729833333</c:v>
                </c:pt>
                <c:pt idx="3">
                  <c:v>5.0997117537333336</c:v>
                </c:pt>
              </c:numCache>
            </c:numRef>
          </c:val>
          <c:extLst>
            <c:ext xmlns:c16="http://schemas.microsoft.com/office/drawing/2014/chart" uri="{C3380CC4-5D6E-409C-BE32-E72D297353CC}">
              <c16:uniqueId val="{00000001-F201-48CD-AD12-25585DC51853}"/>
            </c:ext>
          </c:extLst>
        </c:ser>
        <c:dLbls>
          <c:showLegendKey val="0"/>
          <c:showVal val="0"/>
          <c:showCatName val="0"/>
          <c:showSerName val="0"/>
          <c:showPercent val="0"/>
          <c:showBubbleSize val="0"/>
        </c:dLbls>
        <c:gapWidth val="150"/>
        <c:axId val="147710336"/>
        <c:axId val="147711872"/>
      </c:barChart>
      <c:catAx>
        <c:axId val="147710336"/>
        <c:scaling>
          <c:orientation val="minMax"/>
        </c:scaling>
        <c:delete val="0"/>
        <c:axPos val="b"/>
        <c:numFmt formatCode="General" sourceLinked="0"/>
        <c:majorTickMark val="out"/>
        <c:minorTickMark val="none"/>
        <c:tickLblPos val="nextTo"/>
        <c:crossAx val="147711872"/>
        <c:crosses val="autoZero"/>
        <c:auto val="1"/>
        <c:lblAlgn val="ctr"/>
        <c:lblOffset val="100"/>
        <c:noMultiLvlLbl val="0"/>
      </c:catAx>
      <c:valAx>
        <c:axId val="147711872"/>
        <c:scaling>
          <c:orientation val="minMax"/>
        </c:scaling>
        <c:delete val="0"/>
        <c:axPos val="l"/>
        <c:majorGridlines/>
        <c:numFmt formatCode="General" sourceLinked="1"/>
        <c:majorTickMark val="out"/>
        <c:minorTickMark val="none"/>
        <c:tickLblPos val="nextTo"/>
        <c:crossAx val="14771033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'[1]10x-depletion'!$G$19</c:f>
              <c:strCache>
                <c:ptCount val="1"/>
                <c:pt idx="0">
                  <c:v>Ca 317.933 YB</c:v>
                </c:pt>
              </c:strCache>
            </c:strRef>
          </c:tx>
          <c:invertIfNegative val="0"/>
          <c:cat>
            <c:strRef>
              <c:f>'[1]10x-depletion'!$C$20:$C$23</c:f>
              <c:strCache>
                <c:ptCount val="4"/>
                <c:pt idx="0">
                  <c:v>C2-1</c:v>
                </c:pt>
                <c:pt idx="1">
                  <c:v>C2-2</c:v>
                </c:pt>
                <c:pt idx="2">
                  <c:v>C2-3</c:v>
                </c:pt>
                <c:pt idx="3">
                  <c:v>C2-4</c:v>
                </c:pt>
              </c:strCache>
            </c:strRef>
          </c:cat>
          <c:val>
            <c:numRef>
              <c:f>'[1]10x-depletion'!$G$20:$G$23</c:f>
              <c:numCache>
                <c:formatCode>General</c:formatCode>
                <c:ptCount val="4"/>
                <c:pt idx="0">
                  <c:v>-0.34094827999999983</c:v>
                </c:pt>
                <c:pt idx="1">
                  <c:v>-0.13811754833333367</c:v>
                </c:pt>
                <c:pt idx="2">
                  <c:v>-0.74138747166666674</c:v>
                </c:pt>
                <c:pt idx="3">
                  <c:v>0.21236795333333389</c:v>
                </c:pt>
              </c:numCache>
            </c:numRef>
          </c:val>
          <c:extLst>
            <c:ext xmlns:c16="http://schemas.microsoft.com/office/drawing/2014/chart" uri="{C3380CC4-5D6E-409C-BE32-E72D297353CC}">
              <c16:uniqueId val="{00000000-BD75-4B91-86DB-3652A5F4B158}"/>
            </c:ext>
          </c:extLst>
        </c:ser>
        <c:ser>
          <c:idx val="1"/>
          <c:order val="1"/>
          <c:tx>
            <c:strRef>
              <c:f>'[1]10x-depletion'!$H$19</c:f>
              <c:strCache>
                <c:ptCount val="1"/>
                <c:pt idx="0">
                  <c:v>Ca 317.933 RM</c:v>
                </c:pt>
              </c:strCache>
            </c:strRef>
          </c:tx>
          <c:invertIfNegative val="0"/>
          <c:cat>
            <c:strRef>
              <c:f>'[1]10x-depletion'!$C$20:$C$23</c:f>
              <c:strCache>
                <c:ptCount val="4"/>
                <c:pt idx="0">
                  <c:v>C2-1</c:v>
                </c:pt>
                <c:pt idx="1">
                  <c:v>C2-2</c:v>
                </c:pt>
                <c:pt idx="2">
                  <c:v>C2-3</c:v>
                </c:pt>
                <c:pt idx="3">
                  <c:v>C2-4</c:v>
                </c:pt>
              </c:strCache>
            </c:strRef>
          </c:cat>
          <c:val>
            <c:numRef>
              <c:f>'[1]10x-depletion'!$H$20:$H$23</c:f>
              <c:numCache>
                <c:formatCode>General</c:formatCode>
                <c:ptCount val="4"/>
                <c:pt idx="0">
                  <c:v>-0.70264918999999948</c:v>
                </c:pt>
                <c:pt idx="1">
                  <c:v>-0.22375897166666725</c:v>
                </c:pt>
                <c:pt idx="2">
                  <c:v>1.5009669933333332</c:v>
                </c:pt>
                <c:pt idx="3">
                  <c:v>1.6647839999999785E-2</c:v>
                </c:pt>
              </c:numCache>
            </c:numRef>
          </c:val>
          <c:extLst>
            <c:ext xmlns:c16="http://schemas.microsoft.com/office/drawing/2014/chart" uri="{C3380CC4-5D6E-409C-BE32-E72D297353CC}">
              <c16:uniqueId val="{00000001-BD75-4B91-86DB-3652A5F4B158}"/>
            </c:ext>
          </c:extLst>
        </c:ser>
        <c:dLbls>
          <c:showLegendKey val="0"/>
          <c:showVal val="0"/>
          <c:showCatName val="0"/>
          <c:showSerName val="0"/>
          <c:showPercent val="0"/>
          <c:showBubbleSize val="0"/>
        </c:dLbls>
        <c:gapWidth val="150"/>
        <c:axId val="147605376"/>
        <c:axId val="147606912"/>
      </c:barChart>
      <c:catAx>
        <c:axId val="147605376"/>
        <c:scaling>
          <c:orientation val="minMax"/>
        </c:scaling>
        <c:delete val="0"/>
        <c:axPos val="b"/>
        <c:numFmt formatCode="General" sourceLinked="0"/>
        <c:majorTickMark val="out"/>
        <c:minorTickMark val="none"/>
        <c:tickLblPos val="nextTo"/>
        <c:crossAx val="147606912"/>
        <c:crosses val="autoZero"/>
        <c:auto val="1"/>
        <c:lblAlgn val="ctr"/>
        <c:lblOffset val="100"/>
        <c:noMultiLvlLbl val="0"/>
      </c:catAx>
      <c:valAx>
        <c:axId val="147606912"/>
        <c:scaling>
          <c:orientation val="minMax"/>
        </c:scaling>
        <c:delete val="0"/>
        <c:axPos val="l"/>
        <c:majorGridlines/>
        <c:numFmt formatCode="General" sourceLinked="1"/>
        <c:majorTickMark val="out"/>
        <c:minorTickMark val="none"/>
        <c:tickLblPos val="nextTo"/>
        <c:crossAx val="14760537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10x</a:t>
            </a:r>
          </a:p>
        </c:rich>
      </c:tx>
      <c:overlay val="0"/>
    </c:title>
    <c:autoTitleDeleted val="0"/>
    <c:plotArea>
      <c:layout/>
      <c:scatterChart>
        <c:scatterStyle val="lineMarker"/>
        <c:varyColors val="0"/>
        <c:ser>
          <c:idx val="0"/>
          <c:order val="0"/>
          <c:tx>
            <c:strRef>
              <c:f>K!$G$49</c:f>
              <c:strCache>
                <c:ptCount val="1"/>
                <c:pt idx="0">
                  <c:v>NP</c:v>
                </c:pt>
              </c:strCache>
            </c:strRef>
          </c:tx>
          <c:spPr>
            <a:ln w="28575">
              <a:noFill/>
            </a:ln>
          </c:spPr>
          <c:xVal>
            <c:numRef>
              <c:f>K!$F$49:$F$54</c:f>
              <c:numCache>
                <c:formatCode>General</c:formatCode>
                <c:ptCount val="6"/>
                <c:pt idx="0">
                  <c:v>4</c:v>
                </c:pt>
                <c:pt idx="1">
                  <c:v>4</c:v>
                </c:pt>
                <c:pt idx="2">
                  <c:v>4</c:v>
                </c:pt>
                <c:pt idx="3">
                  <c:v>4</c:v>
                </c:pt>
                <c:pt idx="4">
                  <c:v>4</c:v>
                </c:pt>
                <c:pt idx="5">
                  <c:v>4</c:v>
                </c:pt>
              </c:numCache>
            </c:numRef>
          </c:xVal>
          <c:yVal>
            <c:numRef>
              <c:f>K!$I$49:$I$54</c:f>
              <c:numCache>
                <c:formatCode>General</c:formatCode>
                <c:ptCount val="6"/>
                <c:pt idx="0">
                  <c:v>0</c:v>
                </c:pt>
                <c:pt idx="1">
                  <c:v>2.9073175594430998</c:v>
                </c:pt>
                <c:pt idx="2">
                  <c:v>5.8146351188861995</c:v>
                </c:pt>
                <c:pt idx="3">
                  <c:v>16.705699506782612</c:v>
                </c:pt>
                <c:pt idx="4">
                  <c:v>11.629270237772399</c:v>
                </c:pt>
                <c:pt idx="5">
                  <c:v>16.420131993846155</c:v>
                </c:pt>
              </c:numCache>
            </c:numRef>
          </c:yVal>
          <c:smooth val="0"/>
          <c:extLst>
            <c:ext xmlns:c16="http://schemas.microsoft.com/office/drawing/2014/chart" uri="{C3380CC4-5D6E-409C-BE32-E72D297353CC}">
              <c16:uniqueId val="{00000000-EA1F-4C69-AEEA-D1B91AD26014}"/>
            </c:ext>
          </c:extLst>
        </c:ser>
        <c:ser>
          <c:idx val="1"/>
          <c:order val="1"/>
          <c:tx>
            <c:strRef>
              <c:f>K!$G$55</c:f>
              <c:strCache>
                <c:ptCount val="1"/>
                <c:pt idx="0">
                  <c:v>Con</c:v>
                </c:pt>
              </c:strCache>
            </c:strRef>
          </c:tx>
          <c:spPr>
            <a:ln w="28575">
              <a:noFill/>
            </a:ln>
          </c:spPr>
          <c:xVal>
            <c:numRef>
              <c:f>K!$F$55:$F$60</c:f>
              <c:numCache>
                <c:formatCode>General</c:formatCode>
                <c:ptCount val="6"/>
                <c:pt idx="0">
                  <c:v>1</c:v>
                </c:pt>
                <c:pt idx="1">
                  <c:v>1</c:v>
                </c:pt>
                <c:pt idx="2">
                  <c:v>1</c:v>
                </c:pt>
                <c:pt idx="3">
                  <c:v>1</c:v>
                </c:pt>
                <c:pt idx="4">
                  <c:v>1</c:v>
                </c:pt>
                <c:pt idx="5">
                  <c:v>1</c:v>
                </c:pt>
              </c:numCache>
            </c:numRef>
          </c:xVal>
          <c:yVal>
            <c:numRef>
              <c:f>K!$I$55:$I$60</c:f>
              <c:numCache>
                <c:formatCode>General</c:formatCode>
                <c:ptCount val="6"/>
                <c:pt idx="0">
                  <c:v>0</c:v>
                </c:pt>
                <c:pt idx="1">
                  <c:v>15.708217429629631</c:v>
                </c:pt>
                <c:pt idx="2">
                  <c:v>8.1561898192307698</c:v>
                </c:pt>
                <c:pt idx="3">
                  <c:v>3.9917352527058827</c:v>
                </c:pt>
                <c:pt idx="4">
                  <c:v>19.388428370285716</c:v>
                </c:pt>
                <c:pt idx="5">
                  <c:v>104.93737004536082</c:v>
                </c:pt>
              </c:numCache>
            </c:numRef>
          </c:yVal>
          <c:smooth val="0"/>
          <c:extLst>
            <c:ext xmlns:c16="http://schemas.microsoft.com/office/drawing/2014/chart" uri="{C3380CC4-5D6E-409C-BE32-E72D297353CC}">
              <c16:uniqueId val="{00000001-EA1F-4C69-AEEA-D1B91AD26014}"/>
            </c:ext>
          </c:extLst>
        </c:ser>
        <c:ser>
          <c:idx val="2"/>
          <c:order val="2"/>
          <c:tx>
            <c:strRef>
              <c:f>K!$G$61</c:f>
              <c:strCache>
                <c:ptCount val="1"/>
                <c:pt idx="0">
                  <c:v>P</c:v>
                </c:pt>
              </c:strCache>
            </c:strRef>
          </c:tx>
          <c:spPr>
            <a:ln w="28575">
              <a:noFill/>
            </a:ln>
          </c:spPr>
          <c:xVal>
            <c:numRef>
              <c:f>K!$F$61:$F$66</c:f>
              <c:numCache>
                <c:formatCode>General</c:formatCode>
                <c:ptCount val="6"/>
                <c:pt idx="0">
                  <c:v>3</c:v>
                </c:pt>
                <c:pt idx="1">
                  <c:v>3</c:v>
                </c:pt>
                <c:pt idx="2">
                  <c:v>3</c:v>
                </c:pt>
                <c:pt idx="3">
                  <c:v>3</c:v>
                </c:pt>
                <c:pt idx="4">
                  <c:v>3</c:v>
                </c:pt>
                <c:pt idx="5">
                  <c:v>3</c:v>
                </c:pt>
              </c:numCache>
            </c:numRef>
          </c:xVal>
          <c:yVal>
            <c:numRef>
              <c:f>K!$I$61:$I$66</c:f>
              <c:numCache>
                <c:formatCode>General</c:formatCode>
                <c:ptCount val="6"/>
                <c:pt idx="0">
                  <c:v>0</c:v>
                </c:pt>
                <c:pt idx="1">
                  <c:v>129.3758230425</c:v>
                </c:pt>
                <c:pt idx="2">
                  <c:v>7.5658376048245612</c:v>
                </c:pt>
                <c:pt idx="3">
                  <c:v>4.0509063966340513</c:v>
                </c:pt>
                <c:pt idx="4">
                  <c:v>4.6205651086607142</c:v>
                </c:pt>
                <c:pt idx="5">
                  <c:v>22.068370668230276</c:v>
                </c:pt>
              </c:numCache>
            </c:numRef>
          </c:yVal>
          <c:smooth val="0"/>
          <c:extLst>
            <c:ext xmlns:c16="http://schemas.microsoft.com/office/drawing/2014/chart" uri="{C3380CC4-5D6E-409C-BE32-E72D297353CC}">
              <c16:uniqueId val="{00000002-EA1F-4C69-AEEA-D1B91AD26014}"/>
            </c:ext>
          </c:extLst>
        </c:ser>
        <c:ser>
          <c:idx val="3"/>
          <c:order val="3"/>
          <c:tx>
            <c:strRef>
              <c:f>K!$G$67</c:f>
              <c:strCache>
                <c:ptCount val="1"/>
                <c:pt idx="0">
                  <c:v>N</c:v>
                </c:pt>
              </c:strCache>
            </c:strRef>
          </c:tx>
          <c:spPr>
            <a:ln w="28575">
              <a:noFill/>
            </a:ln>
          </c:spPr>
          <c:xVal>
            <c:numRef>
              <c:f>K!$F$67:$F$72</c:f>
              <c:numCache>
                <c:formatCode>General</c:formatCode>
                <c:ptCount val="6"/>
                <c:pt idx="0">
                  <c:v>2</c:v>
                </c:pt>
                <c:pt idx="1">
                  <c:v>2</c:v>
                </c:pt>
                <c:pt idx="2">
                  <c:v>2</c:v>
                </c:pt>
                <c:pt idx="3">
                  <c:v>2</c:v>
                </c:pt>
                <c:pt idx="4">
                  <c:v>2</c:v>
                </c:pt>
                <c:pt idx="5">
                  <c:v>2</c:v>
                </c:pt>
              </c:numCache>
            </c:numRef>
          </c:xVal>
          <c:yVal>
            <c:numRef>
              <c:f>K!$I$67:$I$72</c:f>
              <c:numCache>
                <c:formatCode>General</c:formatCode>
                <c:ptCount val="6"/>
                <c:pt idx="0">
                  <c:v>20.393212004678361</c:v>
                </c:pt>
                <c:pt idx="1">
                  <c:v>15.294909003508774</c:v>
                </c:pt>
                <c:pt idx="2">
                  <c:v>4.8299712642659287</c:v>
                </c:pt>
                <c:pt idx="3">
                  <c:v>12.574179998076922</c:v>
                </c:pt>
                <c:pt idx="4">
                  <c:v>102.56586037647057</c:v>
                </c:pt>
                <c:pt idx="5">
                  <c:v>67.062293323076915</c:v>
                </c:pt>
              </c:numCache>
            </c:numRef>
          </c:yVal>
          <c:smooth val="0"/>
          <c:extLst>
            <c:ext xmlns:c16="http://schemas.microsoft.com/office/drawing/2014/chart" uri="{C3380CC4-5D6E-409C-BE32-E72D297353CC}">
              <c16:uniqueId val="{00000003-EA1F-4C69-AEEA-D1B91AD26014}"/>
            </c:ext>
          </c:extLst>
        </c:ser>
        <c:dLbls>
          <c:showLegendKey val="0"/>
          <c:showVal val="0"/>
          <c:showCatName val="0"/>
          <c:showSerName val="0"/>
          <c:showPercent val="0"/>
          <c:showBubbleSize val="0"/>
        </c:dLbls>
        <c:axId val="199784704"/>
        <c:axId val="199756800"/>
      </c:scatterChart>
      <c:valAx>
        <c:axId val="199784704"/>
        <c:scaling>
          <c:orientation val="minMax"/>
        </c:scaling>
        <c:delete val="0"/>
        <c:axPos val="b"/>
        <c:numFmt formatCode="General" sourceLinked="1"/>
        <c:majorTickMark val="out"/>
        <c:minorTickMark val="none"/>
        <c:tickLblPos val="nextTo"/>
        <c:crossAx val="199756800"/>
        <c:crosses val="autoZero"/>
        <c:crossBetween val="midCat"/>
      </c:valAx>
      <c:valAx>
        <c:axId val="199756800"/>
        <c:scaling>
          <c:orientation val="minMax"/>
        </c:scaling>
        <c:delete val="0"/>
        <c:axPos val="l"/>
        <c:title>
          <c:tx>
            <c:rich>
              <a:bodyPr/>
              <a:lstStyle/>
              <a:p>
                <a:pPr>
                  <a:defRPr sz="1050"/>
                </a:pPr>
                <a:r>
                  <a:rPr lang="en-US" sz="1050" b="1" i="0" baseline="0">
                    <a:effectLst/>
                  </a:rPr>
                  <a:t>mg K/ L/ g FRW/ hr</a:t>
                </a:r>
                <a:endParaRPr lang="en-US" sz="1050">
                  <a:effectLst/>
                </a:endParaRPr>
              </a:p>
            </c:rich>
          </c:tx>
          <c:overlay val="0"/>
        </c:title>
        <c:numFmt formatCode="General" sourceLinked="1"/>
        <c:majorTickMark val="out"/>
        <c:minorTickMark val="none"/>
        <c:tickLblPos val="nextTo"/>
        <c:crossAx val="199784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'[1]10x-depletion'!$J$19</c:f>
              <c:strCache>
                <c:ptCount val="1"/>
                <c:pt idx="0">
                  <c:v>K 766.490 YB</c:v>
                </c:pt>
              </c:strCache>
            </c:strRef>
          </c:tx>
          <c:invertIfNegative val="0"/>
          <c:cat>
            <c:strRef>
              <c:f>'[1]10x-depletion'!$C$20:$C$23</c:f>
              <c:strCache>
                <c:ptCount val="4"/>
                <c:pt idx="0">
                  <c:v>C2-1</c:v>
                </c:pt>
                <c:pt idx="1">
                  <c:v>C2-2</c:v>
                </c:pt>
                <c:pt idx="2">
                  <c:v>C2-3</c:v>
                </c:pt>
                <c:pt idx="3">
                  <c:v>C2-4</c:v>
                </c:pt>
              </c:strCache>
            </c:strRef>
          </c:cat>
          <c:val>
            <c:numRef>
              <c:f>'[1]10x-depletion'!$J$20:$J$23</c:f>
              <c:numCache>
                <c:formatCode>General</c:formatCode>
                <c:ptCount val="4"/>
                <c:pt idx="0">
                  <c:v>0.50016978000000023</c:v>
                </c:pt>
                <c:pt idx="1">
                  <c:v>-0.42549269999999711</c:v>
                </c:pt>
                <c:pt idx="2">
                  <c:v>0.36022792500000023</c:v>
                </c:pt>
                <c:pt idx="3">
                  <c:v>0.443559493333332</c:v>
                </c:pt>
              </c:numCache>
            </c:numRef>
          </c:val>
          <c:extLst>
            <c:ext xmlns:c16="http://schemas.microsoft.com/office/drawing/2014/chart" uri="{C3380CC4-5D6E-409C-BE32-E72D297353CC}">
              <c16:uniqueId val="{00000000-F933-4653-B476-080D79B7CFDC}"/>
            </c:ext>
          </c:extLst>
        </c:ser>
        <c:ser>
          <c:idx val="1"/>
          <c:order val="1"/>
          <c:tx>
            <c:strRef>
              <c:f>'[1]10x-depletion'!$K$19</c:f>
              <c:strCache>
                <c:ptCount val="1"/>
                <c:pt idx="0">
                  <c:v>K 766.490 RM</c:v>
                </c:pt>
              </c:strCache>
            </c:strRef>
          </c:tx>
          <c:invertIfNegative val="0"/>
          <c:cat>
            <c:strRef>
              <c:f>'[1]10x-depletion'!$C$20:$C$23</c:f>
              <c:strCache>
                <c:ptCount val="4"/>
                <c:pt idx="0">
                  <c:v>C2-1</c:v>
                </c:pt>
                <c:pt idx="1">
                  <c:v>C2-2</c:v>
                </c:pt>
                <c:pt idx="2">
                  <c:v>C2-3</c:v>
                </c:pt>
                <c:pt idx="3">
                  <c:v>C2-4</c:v>
                </c:pt>
              </c:strCache>
            </c:strRef>
          </c:cat>
          <c:val>
            <c:numRef>
              <c:f>'[1]10x-depletion'!$K$20:$K$23</c:f>
              <c:numCache>
                <c:formatCode>General</c:formatCode>
                <c:ptCount val="4"/>
                <c:pt idx="0">
                  <c:v>-0.82725619333333478</c:v>
                </c:pt>
                <c:pt idx="1">
                  <c:v>-0.95489544333333143</c:v>
                </c:pt>
                <c:pt idx="2">
                  <c:v>-4.1662493650000014</c:v>
                </c:pt>
                <c:pt idx="3">
                  <c:v>5.7310113333333135E-2</c:v>
                </c:pt>
              </c:numCache>
            </c:numRef>
          </c:val>
          <c:extLst>
            <c:ext xmlns:c16="http://schemas.microsoft.com/office/drawing/2014/chart" uri="{C3380CC4-5D6E-409C-BE32-E72D297353CC}">
              <c16:uniqueId val="{00000001-F933-4653-B476-080D79B7CFDC}"/>
            </c:ext>
          </c:extLst>
        </c:ser>
        <c:dLbls>
          <c:showLegendKey val="0"/>
          <c:showVal val="0"/>
          <c:showCatName val="0"/>
          <c:showSerName val="0"/>
          <c:showPercent val="0"/>
          <c:showBubbleSize val="0"/>
        </c:dLbls>
        <c:gapWidth val="150"/>
        <c:axId val="147635584"/>
        <c:axId val="147637376"/>
      </c:barChart>
      <c:catAx>
        <c:axId val="147635584"/>
        <c:scaling>
          <c:orientation val="minMax"/>
        </c:scaling>
        <c:delete val="0"/>
        <c:axPos val="b"/>
        <c:numFmt formatCode="General" sourceLinked="0"/>
        <c:majorTickMark val="out"/>
        <c:minorTickMark val="none"/>
        <c:tickLblPos val="nextTo"/>
        <c:crossAx val="147637376"/>
        <c:crosses val="autoZero"/>
        <c:auto val="1"/>
        <c:lblAlgn val="ctr"/>
        <c:lblOffset val="100"/>
        <c:noMultiLvlLbl val="0"/>
      </c:catAx>
      <c:valAx>
        <c:axId val="147637376"/>
        <c:scaling>
          <c:orientation val="minMax"/>
        </c:scaling>
        <c:delete val="0"/>
        <c:axPos val="l"/>
        <c:majorGridlines/>
        <c:numFmt formatCode="General" sourceLinked="1"/>
        <c:majorTickMark val="out"/>
        <c:minorTickMark val="none"/>
        <c:tickLblPos val="nextTo"/>
        <c:crossAx val="14763558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'[1]10x-depletion'!$M$19</c:f>
              <c:strCache>
                <c:ptCount val="1"/>
                <c:pt idx="0">
                  <c:v>Mg 285.213 YB</c:v>
                </c:pt>
              </c:strCache>
            </c:strRef>
          </c:tx>
          <c:invertIfNegative val="0"/>
          <c:cat>
            <c:strRef>
              <c:f>'[1]10x-depletion'!$C$20:$C$23</c:f>
              <c:strCache>
                <c:ptCount val="4"/>
                <c:pt idx="0">
                  <c:v>C2-1</c:v>
                </c:pt>
                <c:pt idx="1">
                  <c:v>C2-2</c:v>
                </c:pt>
                <c:pt idx="2">
                  <c:v>C2-3</c:v>
                </c:pt>
                <c:pt idx="3">
                  <c:v>C2-4</c:v>
                </c:pt>
              </c:strCache>
            </c:strRef>
          </c:cat>
          <c:val>
            <c:numRef>
              <c:f>'[1]10x-depletion'!$M$20:$M$23</c:f>
              <c:numCache>
                <c:formatCode>General</c:formatCode>
                <c:ptCount val="4"/>
                <c:pt idx="0">
                  <c:v>-2.1039122916666635</c:v>
                </c:pt>
                <c:pt idx="1">
                  <c:v>-3.0211568416666652</c:v>
                </c:pt>
                <c:pt idx="2">
                  <c:v>-1.2016721566666699</c:v>
                </c:pt>
                <c:pt idx="3">
                  <c:v>-1.5729585633333361</c:v>
                </c:pt>
              </c:numCache>
            </c:numRef>
          </c:val>
          <c:extLst>
            <c:ext xmlns:c16="http://schemas.microsoft.com/office/drawing/2014/chart" uri="{C3380CC4-5D6E-409C-BE32-E72D297353CC}">
              <c16:uniqueId val="{00000000-97A3-40E8-8BE8-A332241CFD52}"/>
            </c:ext>
          </c:extLst>
        </c:ser>
        <c:ser>
          <c:idx val="1"/>
          <c:order val="1"/>
          <c:tx>
            <c:strRef>
              <c:f>'[1]10x-depletion'!$N$19</c:f>
              <c:strCache>
                <c:ptCount val="1"/>
                <c:pt idx="0">
                  <c:v>Mg 285.213 RM</c:v>
                </c:pt>
              </c:strCache>
            </c:strRef>
          </c:tx>
          <c:invertIfNegative val="0"/>
          <c:cat>
            <c:strRef>
              <c:f>'[1]10x-depletion'!$C$20:$C$23</c:f>
              <c:strCache>
                <c:ptCount val="4"/>
                <c:pt idx="0">
                  <c:v>C2-1</c:v>
                </c:pt>
                <c:pt idx="1">
                  <c:v>C2-2</c:v>
                </c:pt>
                <c:pt idx="2">
                  <c:v>C2-3</c:v>
                </c:pt>
                <c:pt idx="3">
                  <c:v>C2-4</c:v>
                </c:pt>
              </c:strCache>
            </c:strRef>
          </c:cat>
          <c:val>
            <c:numRef>
              <c:f>'[1]10x-depletion'!$N$20:$N$23</c:f>
              <c:numCache>
                <c:formatCode>General</c:formatCode>
                <c:ptCount val="4"/>
                <c:pt idx="0">
                  <c:v>-2.6184695716666639</c:v>
                </c:pt>
                <c:pt idx="1">
                  <c:v>-3.4165676583333329</c:v>
                </c:pt>
                <c:pt idx="2">
                  <c:v>0.87924597333333077</c:v>
                </c:pt>
                <c:pt idx="3">
                  <c:v>-1.5555863333333331</c:v>
                </c:pt>
              </c:numCache>
            </c:numRef>
          </c:val>
          <c:extLst>
            <c:ext xmlns:c16="http://schemas.microsoft.com/office/drawing/2014/chart" uri="{C3380CC4-5D6E-409C-BE32-E72D297353CC}">
              <c16:uniqueId val="{00000001-97A3-40E8-8BE8-A332241CFD52}"/>
            </c:ext>
          </c:extLst>
        </c:ser>
        <c:dLbls>
          <c:showLegendKey val="0"/>
          <c:showVal val="0"/>
          <c:showCatName val="0"/>
          <c:showSerName val="0"/>
          <c:showPercent val="0"/>
          <c:showBubbleSize val="0"/>
        </c:dLbls>
        <c:gapWidth val="150"/>
        <c:axId val="147739776"/>
        <c:axId val="147741312"/>
      </c:barChart>
      <c:catAx>
        <c:axId val="147739776"/>
        <c:scaling>
          <c:orientation val="minMax"/>
        </c:scaling>
        <c:delete val="0"/>
        <c:axPos val="b"/>
        <c:numFmt formatCode="General" sourceLinked="0"/>
        <c:majorTickMark val="out"/>
        <c:minorTickMark val="none"/>
        <c:tickLblPos val="nextTo"/>
        <c:crossAx val="147741312"/>
        <c:crosses val="autoZero"/>
        <c:auto val="1"/>
        <c:lblAlgn val="ctr"/>
        <c:lblOffset val="100"/>
        <c:noMultiLvlLbl val="0"/>
      </c:catAx>
      <c:valAx>
        <c:axId val="147741312"/>
        <c:scaling>
          <c:orientation val="minMax"/>
        </c:scaling>
        <c:delete val="0"/>
        <c:axPos val="l"/>
        <c:majorGridlines/>
        <c:numFmt formatCode="General" sourceLinked="1"/>
        <c:majorTickMark val="out"/>
        <c:minorTickMark val="none"/>
        <c:tickLblPos val="nextTo"/>
        <c:crossAx val="14773977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'[1]10x-depletion'!$P$19</c:f>
              <c:strCache>
                <c:ptCount val="1"/>
                <c:pt idx="0">
                  <c:v>P 213.617 YB</c:v>
                </c:pt>
              </c:strCache>
            </c:strRef>
          </c:tx>
          <c:invertIfNegative val="0"/>
          <c:cat>
            <c:strRef>
              <c:f>'[1]10x-depletion'!$C$20:$C$23</c:f>
              <c:strCache>
                <c:ptCount val="4"/>
                <c:pt idx="0">
                  <c:v>C2-1</c:v>
                </c:pt>
                <c:pt idx="1">
                  <c:v>C2-2</c:v>
                </c:pt>
                <c:pt idx="2">
                  <c:v>C2-3</c:v>
                </c:pt>
                <c:pt idx="3">
                  <c:v>C2-4</c:v>
                </c:pt>
              </c:strCache>
            </c:strRef>
          </c:cat>
          <c:val>
            <c:numRef>
              <c:f>'[1]10x-depletion'!$P$20:$P$23</c:f>
              <c:numCache>
                <c:formatCode>General</c:formatCode>
                <c:ptCount val="4"/>
                <c:pt idx="0">
                  <c:v>-1.1720069408333336</c:v>
                </c:pt>
                <c:pt idx="1">
                  <c:v>-2.6737424205</c:v>
                </c:pt>
                <c:pt idx="2">
                  <c:v>-1.6440734670000001</c:v>
                </c:pt>
                <c:pt idx="3">
                  <c:v>-0.24610726070000025</c:v>
                </c:pt>
              </c:numCache>
            </c:numRef>
          </c:val>
          <c:extLst>
            <c:ext xmlns:c16="http://schemas.microsoft.com/office/drawing/2014/chart" uri="{C3380CC4-5D6E-409C-BE32-E72D297353CC}">
              <c16:uniqueId val="{00000000-E6A7-464E-81EE-C7599E15BAA4}"/>
            </c:ext>
          </c:extLst>
        </c:ser>
        <c:ser>
          <c:idx val="1"/>
          <c:order val="1"/>
          <c:tx>
            <c:strRef>
              <c:f>'[1]10x-depletion'!$Q$19</c:f>
              <c:strCache>
                <c:ptCount val="1"/>
                <c:pt idx="0">
                  <c:v>P 213.617 RM</c:v>
                </c:pt>
              </c:strCache>
            </c:strRef>
          </c:tx>
          <c:invertIfNegative val="0"/>
          <c:cat>
            <c:strRef>
              <c:f>'[1]10x-depletion'!$C$20:$C$23</c:f>
              <c:strCache>
                <c:ptCount val="4"/>
                <c:pt idx="0">
                  <c:v>C2-1</c:v>
                </c:pt>
                <c:pt idx="1">
                  <c:v>C2-2</c:v>
                </c:pt>
                <c:pt idx="2">
                  <c:v>C2-3</c:v>
                </c:pt>
                <c:pt idx="3">
                  <c:v>C2-4</c:v>
                </c:pt>
              </c:strCache>
            </c:strRef>
          </c:cat>
          <c:val>
            <c:numRef>
              <c:f>'[1]10x-depletion'!$Q$20:$Q$23</c:f>
              <c:numCache>
                <c:formatCode>General</c:formatCode>
                <c:ptCount val="4"/>
                <c:pt idx="0">
                  <c:v>-1.2986508495</c:v>
                </c:pt>
                <c:pt idx="1">
                  <c:v>0.66770076630000019</c:v>
                </c:pt>
                <c:pt idx="2">
                  <c:v>-4.094111872</c:v>
                </c:pt>
                <c:pt idx="3">
                  <c:v>-0.13612476266666676</c:v>
                </c:pt>
              </c:numCache>
            </c:numRef>
          </c:val>
          <c:extLst>
            <c:ext xmlns:c16="http://schemas.microsoft.com/office/drawing/2014/chart" uri="{C3380CC4-5D6E-409C-BE32-E72D297353CC}">
              <c16:uniqueId val="{00000001-E6A7-464E-81EE-C7599E15BAA4}"/>
            </c:ext>
          </c:extLst>
        </c:ser>
        <c:dLbls>
          <c:showLegendKey val="0"/>
          <c:showVal val="0"/>
          <c:showCatName val="0"/>
          <c:showSerName val="0"/>
          <c:showPercent val="0"/>
          <c:showBubbleSize val="0"/>
        </c:dLbls>
        <c:gapWidth val="150"/>
        <c:axId val="147761792"/>
        <c:axId val="147763584"/>
      </c:barChart>
      <c:catAx>
        <c:axId val="147761792"/>
        <c:scaling>
          <c:orientation val="minMax"/>
        </c:scaling>
        <c:delete val="0"/>
        <c:axPos val="b"/>
        <c:numFmt formatCode="General" sourceLinked="0"/>
        <c:majorTickMark val="out"/>
        <c:minorTickMark val="none"/>
        <c:tickLblPos val="nextTo"/>
        <c:crossAx val="147763584"/>
        <c:crosses val="autoZero"/>
        <c:auto val="1"/>
        <c:lblAlgn val="ctr"/>
        <c:lblOffset val="100"/>
        <c:noMultiLvlLbl val="0"/>
      </c:catAx>
      <c:valAx>
        <c:axId val="147763584"/>
        <c:scaling>
          <c:orientation val="minMax"/>
        </c:scaling>
        <c:delete val="0"/>
        <c:axPos val="l"/>
        <c:majorGridlines/>
        <c:numFmt formatCode="General" sourceLinked="1"/>
        <c:majorTickMark val="out"/>
        <c:minorTickMark val="none"/>
        <c:tickLblPos val="nextTo"/>
        <c:crossAx val="14776179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'[1]10x-depletion'!$S$19</c:f>
              <c:strCache>
                <c:ptCount val="1"/>
                <c:pt idx="0">
                  <c:v>S 181.975 YB</c:v>
                </c:pt>
              </c:strCache>
            </c:strRef>
          </c:tx>
          <c:invertIfNegative val="0"/>
          <c:cat>
            <c:strRef>
              <c:f>'[1]10x-depletion'!$C$20:$C$23</c:f>
              <c:strCache>
                <c:ptCount val="4"/>
                <c:pt idx="0">
                  <c:v>C2-1</c:v>
                </c:pt>
                <c:pt idx="1">
                  <c:v>C2-2</c:v>
                </c:pt>
                <c:pt idx="2">
                  <c:v>C2-3</c:v>
                </c:pt>
                <c:pt idx="3">
                  <c:v>C2-4</c:v>
                </c:pt>
              </c:strCache>
            </c:strRef>
          </c:cat>
          <c:val>
            <c:numRef>
              <c:f>'[1]10x-depletion'!$S$20:$S$23</c:f>
              <c:numCache>
                <c:formatCode>General</c:formatCode>
                <c:ptCount val="4"/>
                <c:pt idx="0">
                  <c:v>14.12574152999999</c:v>
                </c:pt>
                <c:pt idx="1">
                  <c:v>3.606744416666686</c:v>
                </c:pt>
                <c:pt idx="2">
                  <c:v>5.3300327166666648</c:v>
                </c:pt>
                <c:pt idx="3">
                  <c:v>-85.114411353333338</c:v>
                </c:pt>
              </c:numCache>
            </c:numRef>
          </c:val>
          <c:extLst>
            <c:ext xmlns:c16="http://schemas.microsoft.com/office/drawing/2014/chart" uri="{C3380CC4-5D6E-409C-BE32-E72D297353CC}">
              <c16:uniqueId val="{00000000-E092-4E7A-8BA9-B172FC19A96A}"/>
            </c:ext>
          </c:extLst>
        </c:ser>
        <c:ser>
          <c:idx val="1"/>
          <c:order val="1"/>
          <c:tx>
            <c:strRef>
              <c:f>'[1]10x-depletion'!$T$19</c:f>
              <c:strCache>
                <c:ptCount val="1"/>
                <c:pt idx="0">
                  <c:v>S 181.975 RM</c:v>
                </c:pt>
              </c:strCache>
            </c:strRef>
          </c:tx>
          <c:invertIfNegative val="0"/>
          <c:cat>
            <c:strRef>
              <c:f>'[1]10x-depletion'!$C$20:$C$23</c:f>
              <c:strCache>
                <c:ptCount val="4"/>
                <c:pt idx="0">
                  <c:v>C2-1</c:v>
                </c:pt>
                <c:pt idx="1">
                  <c:v>C2-2</c:v>
                </c:pt>
                <c:pt idx="2">
                  <c:v>C2-3</c:v>
                </c:pt>
                <c:pt idx="3">
                  <c:v>C2-4</c:v>
                </c:pt>
              </c:strCache>
            </c:strRef>
          </c:cat>
          <c:val>
            <c:numRef>
              <c:f>'[1]10x-depletion'!$T$20:$T$23</c:f>
              <c:numCache>
                <c:formatCode>General</c:formatCode>
                <c:ptCount val="4"/>
                <c:pt idx="0">
                  <c:v>3.033593599999989</c:v>
                </c:pt>
                <c:pt idx="1">
                  <c:v>21.323565566666684</c:v>
                </c:pt>
                <c:pt idx="2">
                  <c:v>5.8715369499999968</c:v>
                </c:pt>
                <c:pt idx="3">
                  <c:v>-68.055888676666669</c:v>
                </c:pt>
              </c:numCache>
            </c:numRef>
          </c:val>
          <c:extLst>
            <c:ext xmlns:c16="http://schemas.microsoft.com/office/drawing/2014/chart" uri="{C3380CC4-5D6E-409C-BE32-E72D297353CC}">
              <c16:uniqueId val="{00000001-E092-4E7A-8BA9-B172FC19A96A}"/>
            </c:ext>
          </c:extLst>
        </c:ser>
        <c:dLbls>
          <c:showLegendKey val="0"/>
          <c:showVal val="0"/>
          <c:showCatName val="0"/>
          <c:showSerName val="0"/>
          <c:showPercent val="0"/>
          <c:showBubbleSize val="0"/>
        </c:dLbls>
        <c:gapWidth val="150"/>
        <c:axId val="147816832"/>
        <c:axId val="147818368"/>
      </c:barChart>
      <c:catAx>
        <c:axId val="147816832"/>
        <c:scaling>
          <c:orientation val="minMax"/>
        </c:scaling>
        <c:delete val="0"/>
        <c:axPos val="b"/>
        <c:numFmt formatCode="General" sourceLinked="0"/>
        <c:majorTickMark val="out"/>
        <c:minorTickMark val="none"/>
        <c:tickLblPos val="nextTo"/>
        <c:crossAx val="147818368"/>
        <c:crosses val="autoZero"/>
        <c:auto val="1"/>
        <c:lblAlgn val="ctr"/>
        <c:lblOffset val="100"/>
        <c:noMultiLvlLbl val="0"/>
      </c:catAx>
      <c:valAx>
        <c:axId val="147818368"/>
        <c:scaling>
          <c:orientation val="minMax"/>
        </c:scaling>
        <c:delete val="0"/>
        <c:axPos val="l"/>
        <c:majorGridlines/>
        <c:numFmt formatCode="General" sourceLinked="1"/>
        <c:majorTickMark val="out"/>
        <c:minorTickMark val="none"/>
        <c:tickLblPos val="nextTo"/>
        <c:crossAx val="1478168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'[1]10x-rate'!$E$24</c:f>
              <c:strCache>
                <c:ptCount val="1"/>
                <c:pt idx="0">
                  <c:v>Al 394.401 YB</c:v>
                </c:pt>
              </c:strCache>
            </c:strRef>
          </c:tx>
          <c:invertIfNegative val="0"/>
          <c:cat>
            <c:strRef>
              <c:f>'[1]10x-rate'!$D$25:$D$28</c:f>
              <c:strCache>
                <c:ptCount val="4"/>
                <c:pt idx="0">
                  <c:v>C2-1</c:v>
                </c:pt>
                <c:pt idx="1">
                  <c:v>C2-2</c:v>
                </c:pt>
                <c:pt idx="2">
                  <c:v>C2-3</c:v>
                </c:pt>
                <c:pt idx="3">
                  <c:v>C2-4</c:v>
                </c:pt>
              </c:strCache>
            </c:strRef>
          </c:cat>
          <c:val>
            <c:numRef>
              <c:f>'[1]10x-rate'!$E$25:$E$28</c:f>
              <c:numCache>
                <c:formatCode>General</c:formatCode>
                <c:ptCount val="4"/>
                <c:pt idx="0">
                  <c:v>7.7060994322573741E-3</c:v>
                </c:pt>
                <c:pt idx="1">
                  <c:v>2.5632020795598575E-2</c:v>
                </c:pt>
                <c:pt idx="2">
                  <c:v>0.11978453259181504</c:v>
                </c:pt>
                <c:pt idx="3">
                  <c:v>3.4294569733610343E-2</c:v>
                </c:pt>
              </c:numCache>
            </c:numRef>
          </c:val>
          <c:extLst>
            <c:ext xmlns:c16="http://schemas.microsoft.com/office/drawing/2014/chart" uri="{C3380CC4-5D6E-409C-BE32-E72D297353CC}">
              <c16:uniqueId val="{00000000-1198-4B54-9C54-F496E84FAA0A}"/>
            </c:ext>
          </c:extLst>
        </c:ser>
        <c:ser>
          <c:idx val="1"/>
          <c:order val="1"/>
          <c:tx>
            <c:strRef>
              <c:f>'[1]10x-rate'!$F$24</c:f>
              <c:strCache>
                <c:ptCount val="1"/>
                <c:pt idx="0">
                  <c:v>Al 394.401 RM</c:v>
                </c:pt>
              </c:strCache>
            </c:strRef>
          </c:tx>
          <c:invertIfNegative val="0"/>
          <c:cat>
            <c:strRef>
              <c:f>'[1]10x-rate'!$D$25:$D$28</c:f>
              <c:strCache>
                <c:ptCount val="4"/>
                <c:pt idx="0">
                  <c:v>C2-1</c:v>
                </c:pt>
                <c:pt idx="1">
                  <c:v>C2-2</c:v>
                </c:pt>
                <c:pt idx="2">
                  <c:v>C2-3</c:v>
                </c:pt>
                <c:pt idx="3">
                  <c:v>C2-4</c:v>
                </c:pt>
              </c:strCache>
            </c:strRef>
          </c:cat>
          <c:val>
            <c:numRef>
              <c:f>'[1]10x-rate'!$F$25:$F$28</c:f>
              <c:numCache>
                <c:formatCode>General</c:formatCode>
                <c:ptCount val="4"/>
                <c:pt idx="0">
                  <c:v>2.9115143138231214E-2</c:v>
                </c:pt>
                <c:pt idx="1">
                  <c:v>0.11206159397445779</c:v>
                </c:pt>
                <c:pt idx="2">
                  <c:v>1.9991199499161814E-2</c:v>
                </c:pt>
                <c:pt idx="3">
                  <c:v>0.17242365269528659</c:v>
                </c:pt>
              </c:numCache>
            </c:numRef>
          </c:val>
          <c:extLst>
            <c:ext xmlns:c16="http://schemas.microsoft.com/office/drawing/2014/chart" uri="{C3380CC4-5D6E-409C-BE32-E72D297353CC}">
              <c16:uniqueId val="{00000001-1198-4B54-9C54-F496E84FAA0A}"/>
            </c:ext>
          </c:extLst>
        </c:ser>
        <c:dLbls>
          <c:showLegendKey val="0"/>
          <c:showVal val="0"/>
          <c:showCatName val="0"/>
          <c:showSerName val="0"/>
          <c:showPercent val="0"/>
          <c:showBubbleSize val="0"/>
        </c:dLbls>
        <c:gapWidth val="150"/>
        <c:axId val="147859712"/>
        <c:axId val="147865600"/>
      </c:barChart>
      <c:catAx>
        <c:axId val="147859712"/>
        <c:scaling>
          <c:orientation val="minMax"/>
        </c:scaling>
        <c:delete val="0"/>
        <c:axPos val="b"/>
        <c:numFmt formatCode="General" sourceLinked="0"/>
        <c:majorTickMark val="out"/>
        <c:minorTickMark val="none"/>
        <c:tickLblPos val="nextTo"/>
        <c:crossAx val="147865600"/>
        <c:crosses val="autoZero"/>
        <c:auto val="1"/>
        <c:lblAlgn val="ctr"/>
        <c:lblOffset val="100"/>
        <c:noMultiLvlLbl val="0"/>
      </c:catAx>
      <c:valAx>
        <c:axId val="14786560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85971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'[1]10x-rate'!$H$24</c:f>
              <c:strCache>
                <c:ptCount val="1"/>
                <c:pt idx="0">
                  <c:v>Ca 317.933 YB</c:v>
                </c:pt>
              </c:strCache>
            </c:strRef>
          </c:tx>
          <c:invertIfNegative val="0"/>
          <c:cat>
            <c:strRef>
              <c:f>'[1]10x-rate'!$G$25:$G$28</c:f>
              <c:strCache>
                <c:ptCount val="4"/>
                <c:pt idx="0">
                  <c:v>C2-1</c:v>
                </c:pt>
                <c:pt idx="1">
                  <c:v>C2-2</c:v>
                </c:pt>
                <c:pt idx="2">
                  <c:v>C2-3</c:v>
                </c:pt>
                <c:pt idx="3">
                  <c:v>C2-4</c:v>
                </c:pt>
              </c:strCache>
            </c:strRef>
          </c:cat>
          <c:val>
            <c:numRef>
              <c:f>'[1]10x-rate'!$H$25:$H$28</c:f>
              <c:numCache>
                <c:formatCode>General</c:formatCode>
                <c:ptCount val="4"/>
                <c:pt idx="0">
                  <c:v>-7.0973751507164625E-4</c:v>
                </c:pt>
                <c:pt idx="1">
                  <c:v>-2.8817557493301467E-3</c:v>
                </c:pt>
                <c:pt idx="2">
                  <c:v>-1.8155373454452759E-2</c:v>
                </c:pt>
                <c:pt idx="3">
                  <c:v>1.310805777162208E-3</c:v>
                </c:pt>
              </c:numCache>
            </c:numRef>
          </c:val>
          <c:extLst>
            <c:ext xmlns:c16="http://schemas.microsoft.com/office/drawing/2014/chart" uri="{C3380CC4-5D6E-409C-BE32-E72D297353CC}">
              <c16:uniqueId val="{00000000-8927-45AA-B710-9387EAD2D609}"/>
            </c:ext>
          </c:extLst>
        </c:ser>
        <c:ser>
          <c:idx val="1"/>
          <c:order val="1"/>
          <c:tx>
            <c:strRef>
              <c:f>'[1]10x-rate'!$I$24</c:f>
              <c:strCache>
                <c:ptCount val="1"/>
                <c:pt idx="0">
                  <c:v>Ca 317.933 RM</c:v>
                </c:pt>
              </c:strCache>
            </c:strRef>
          </c:tx>
          <c:invertIfNegative val="0"/>
          <c:cat>
            <c:strRef>
              <c:f>'[1]10x-rate'!$G$25:$G$28</c:f>
              <c:strCache>
                <c:ptCount val="4"/>
                <c:pt idx="0">
                  <c:v>C2-1</c:v>
                </c:pt>
                <c:pt idx="1">
                  <c:v>C2-2</c:v>
                </c:pt>
                <c:pt idx="2">
                  <c:v>C2-3</c:v>
                </c:pt>
                <c:pt idx="3">
                  <c:v>C2-4</c:v>
                </c:pt>
              </c:strCache>
            </c:strRef>
          </c:cat>
          <c:val>
            <c:numRef>
              <c:f>'[1]10x-rate'!$I$25:$I$28</c:f>
              <c:numCache>
                <c:formatCode>General</c:formatCode>
                <c:ptCount val="4"/>
                <c:pt idx="0">
                  <c:v>-6.835222349146239E-3</c:v>
                </c:pt>
                <c:pt idx="1">
                  <c:v>-2.4305664239238804E-2</c:v>
                </c:pt>
                <c:pt idx="2">
                  <c:v>2.0935568750958377E-3</c:v>
                </c:pt>
                <c:pt idx="3">
                  <c:v>-1.6392817724830314E-2</c:v>
                </c:pt>
              </c:numCache>
            </c:numRef>
          </c:val>
          <c:extLst>
            <c:ext xmlns:c16="http://schemas.microsoft.com/office/drawing/2014/chart" uri="{C3380CC4-5D6E-409C-BE32-E72D297353CC}">
              <c16:uniqueId val="{00000001-8927-45AA-B710-9387EAD2D609}"/>
            </c:ext>
          </c:extLst>
        </c:ser>
        <c:dLbls>
          <c:showLegendKey val="0"/>
          <c:showVal val="0"/>
          <c:showCatName val="0"/>
          <c:showSerName val="0"/>
          <c:showPercent val="0"/>
          <c:showBubbleSize val="0"/>
        </c:dLbls>
        <c:gapWidth val="150"/>
        <c:axId val="147890560"/>
        <c:axId val="147892096"/>
      </c:barChart>
      <c:catAx>
        <c:axId val="147890560"/>
        <c:scaling>
          <c:orientation val="minMax"/>
        </c:scaling>
        <c:delete val="0"/>
        <c:axPos val="b"/>
        <c:numFmt formatCode="General" sourceLinked="0"/>
        <c:majorTickMark val="out"/>
        <c:minorTickMark val="none"/>
        <c:tickLblPos val="nextTo"/>
        <c:crossAx val="147892096"/>
        <c:crosses val="autoZero"/>
        <c:auto val="1"/>
        <c:lblAlgn val="ctr"/>
        <c:lblOffset val="100"/>
        <c:noMultiLvlLbl val="0"/>
      </c:catAx>
      <c:valAx>
        <c:axId val="147892096"/>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89056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'[1]10x-rate'!$K$24</c:f>
              <c:strCache>
                <c:ptCount val="1"/>
                <c:pt idx="0">
                  <c:v>K 766.490 YB</c:v>
                </c:pt>
              </c:strCache>
            </c:strRef>
          </c:tx>
          <c:invertIfNegative val="0"/>
          <c:cat>
            <c:strRef>
              <c:f>'[1]10x-rate'!$J$25:$J$28</c:f>
              <c:strCache>
                <c:ptCount val="4"/>
                <c:pt idx="0">
                  <c:v>C2-1</c:v>
                </c:pt>
                <c:pt idx="1">
                  <c:v>C2-2</c:v>
                </c:pt>
                <c:pt idx="2">
                  <c:v>C2-3</c:v>
                </c:pt>
                <c:pt idx="3">
                  <c:v>C2-4</c:v>
                </c:pt>
              </c:strCache>
            </c:strRef>
          </c:cat>
          <c:val>
            <c:numRef>
              <c:f>'[1]10x-rate'!$K$25:$K$28</c:f>
              <c:numCache>
                <c:formatCode>General</c:formatCode>
                <c:ptCount val="4"/>
                <c:pt idx="0">
                  <c:v>6.7090593906640749E-4</c:v>
                </c:pt>
                <c:pt idx="1">
                  <c:v>-1.8466738300264342E-3</c:v>
                </c:pt>
                <c:pt idx="2">
                  <c:v>1.2662223775765284E-2</c:v>
                </c:pt>
                <c:pt idx="3">
                  <c:v>5.6834915979275561E-3</c:v>
                </c:pt>
              </c:numCache>
            </c:numRef>
          </c:val>
          <c:extLst>
            <c:ext xmlns:c16="http://schemas.microsoft.com/office/drawing/2014/chart" uri="{C3380CC4-5D6E-409C-BE32-E72D297353CC}">
              <c16:uniqueId val="{00000000-99F9-4CB4-8EC8-D254DE0C7E4A}"/>
            </c:ext>
          </c:extLst>
        </c:ser>
        <c:ser>
          <c:idx val="1"/>
          <c:order val="1"/>
          <c:tx>
            <c:strRef>
              <c:f>'[1]10x-rate'!$L$24</c:f>
              <c:strCache>
                <c:ptCount val="1"/>
                <c:pt idx="0">
                  <c:v>K 766.490 RM</c:v>
                </c:pt>
              </c:strCache>
            </c:strRef>
          </c:tx>
          <c:invertIfNegative val="0"/>
          <c:cat>
            <c:strRef>
              <c:f>'[1]10x-rate'!$J$25:$J$28</c:f>
              <c:strCache>
                <c:ptCount val="4"/>
                <c:pt idx="0">
                  <c:v>C2-1</c:v>
                </c:pt>
                <c:pt idx="1">
                  <c:v>C2-2</c:v>
                </c:pt>
                <c:pt idx="2">
                  <c:v>C2-3</c:v>
                </c:pt>
                <c:pt idx="3">
                  <c:v>C2-4</c:v>
                </c:pt>
              </c:strCache>
            </c:strRef>
          </c:cat>
          <c:val>
            <c:numRef>
              <c:f>'[1]10x-rate'!$L$25:$L$28</c:f>
              <c:numCache>
                <c:formatCode>General</c:formatCode>
                <c:ptCount val="4"/>
                <c:pt idx="0">
                  <c:v>-7.6746346010820891E-3</c:v>
                </c:pt>
                <c:pt idx="1">
                  <c:v>-2.1458367089780193E-2</c:v>
                </c:pt>
                <c:pt idx="2">
                  <c:v>-9.4318063389635179E-3</c:v>
                </c:pt>
                <c:pt idx="3">
                  <c:v>6.5591734280731583E-3</c:v>
                </c:pt>
              </c:numCache>
            </c:numRef>
          </c:val>
          <c:extLst>
            <c:ext xmlns:c16="http://schemas.microsoft.com/office/drawing/2014/chart" uri="{C3380CC4-5D6E-409C-BE32-E72D297353CC}">
              <c16:uniqueId val="{00000001-99F9-4CB4-8EC8-D254DE0C7E4A}"/>
            </c:ext>
          </c:extLst>
        </c:ser>
        <c:dLbls>
          <c:showLegendKey val="0"/>
          <c:showVal val="0"/>
          <c:showCatName val="0"/>
          <c:showSerName val="0"/>
          <c:showPercent val="0"/>
          <c:showBubbleSize val="0"/>
        </c:dLbls>
        <c:gapWidth val="150"/>
        <c:axId val="147925248"/>
        <c:axId val="147951616"/>
      </c:barChart>
      <c:catAx>
        <c:axId val="147925248"/>
        <c:scaling>
          <c:orientation val="minMax"/>
        </c:scaling>
        <c:delete val="0"/>
        <c:axPos val="b"/>
        <c:numFmt formatCode="General" sourceLinked="0"/>
        <c:majorTickMark val="out"/>
        <c:minorTickMark val="none"/>
        <c:tickLblPos val="nextTo"/>
        <c:crossAx val="147951616"/>
        <c:crosses val="autoZero"/>
        <c:auto val="1"/>
        <c:lblAlgn val="ctr"/>
        <c:lblOffset val="100"/>
        <c:noMultiLvlLbl val="0"/>
      </c:catAx>
      <c:valAx>
        <c:axId val="147951616"/>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92524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'[1]10x-rate'!$N$24</c:f>
              <c:strCache>
                <c:ptCount val="1"/>
                <c:pt idx="0">
                  <c:v>Mg 285.213 YB</c:v>
                </c:pt>
              </c:strCache>
            </c:strRef>
          </c:tx>
          <c:invertIfNegative val="0"/>
          <c:cat>
            <c:strRef>
              <c:f>'[1]10x-rate'!$M$25:$M$28</c:f>
              <c:strCache>
                <c:ptCount val="4"/>
                <c:pt idx="0">
                  <c:v>C2-1</c:v>
                </c:pt>
                <c:pt idx="1">
                  <c:v>C2-2</c:v>
                </c:pt>
                <c:pt idx="2">
                  <c:v>C2-3</c:v>
                </c:pt>
                <c:pt idx="3">
                  <c:v>C2-4</c:v>
                </c:pt>
              </c:strCache>
            </c:strRef>
          </c:cat>
          <c:val>
            <c:numRef>
              <c:f>'[1]10x-rate'!$N$25:$N$28</c:f>
              <c:numCache>
                <c:formatCode>General</c:formatCode>
                <c:ptCount val="4"/>
                <c:pt idx="0">
                  <c:v>-4.8254273710455209E-3</c:v>
                </c:pt>
                <c:pt idx="1">
                  <c:v>-2.3933487946315907E-2</c:v>
                </c:pt>
                <c:pt idx="2">
                  <c:v>-2.9794439492726223E-2</c:v>
                </c:pt>
                <c:pt idx="3">
                  <c:v>-4.2942289032523017E-3</c:v>
                </c:pt>
              </c:numCache>
            </c:numRef>
          </c:val>
          <c:extLst>
            <c:ext xmlns:c16="http://schemas.microsoft.com/office/drawing/2014/chart" uri="{C3380CC4-5D6E-409C-BE32-E72D297353CC}">
              <c16:uniqueId val="{00000000-9925-4F4B-8563-DE392E8DB874}"/>
            </c:ext>
          </c:extLst>
        </c:ser>
        <c:ser>
          <c:idx val="1"/>
          <c:order val="1"/>
          <c:tx>
            <c:strRef>
              <c:f>'[1]10x-rate'!$O$24</c:f>
              <c:strCache>
                <c:ptCount val="1"/>
                <c:pt idx="0">
                  <c:v>Mg 285.213 RM</c:v>
                </c:pt>
              </c:strCache>
            </c:strRef>
          </c:tx>
          <c:invertIfNegative val="0"/>
          <c:cat>
            <c:strRef>
              <c:f>'[1]10x-rate'!$M$25:$M$28</c:f>
              <c:strCache>
                <c:ptCount val="4"/>
                <c:pt idx="0">
                  <c:v>C2-1</c:v>
                </c:pt>
                <c:pt idx="1">
                  <c:v>C2-2</c:v>
                </c:pt>
                <c:pt idx="2">
                  <c:v>C2-3</c:v>
                </c:pt>
                <c:pt idx="3">
                  <c:v>C2-4</c:v>
                </c:pt>
              </c:strCache>
            </c:strRef>
          </c:cat>
          <c:val>
            <c:numRef>
              <c:f>'[1]10x-rate'!$O$25:$O$28</c:f>
              <c:numCache>
                <c:formatCode>General</c:formatCode>
                <c:ptCount val="4"/>
                <c:pt idx="0">
                  <c:v>-2.4679415952297789E-2</c:v>
                </c:pt>
                <c:pt idx="1">
                  <c:v>-5.16045754681509E-2</c:v>
                </c:pt>
                <c:pt idx="2">
                  <c:v>-6.9140799850709892E-3</c:v>
                </c:pt>
                <c:pt idx="3">
                  <c:v>-6.0404151168929089E-2</c:v>
                </c:pt>
              </c:numCache>
            </c:numRef>
          </c:val>
          <c:extLst>
            <c:ext xmlns:c16="http://schemas.microsoft.com/office/drawing/2014/chart" uri="{C3380CC4-5D6E-409C-BE32-E72D297353CC}">
              <c16:uniqueId val="{00000001-9925-4F4B-8563-DE392E8DB874}"/>
            </c:ext>
          </c:extLst>
        </c:ser>
        <c:dLbls>
          <c:showLegendKey val="0"/>
          <c:showVal val="0"/>
          <c:showCatName val="0"/>
          <c:showSerName val="0"/>
          <c:showPercent val="0"/>
          <c:showBubbleSize val="0"/>
        </c:dLbls>
        <c:gapWidth val="150"/>
        <c:axId val="147972480"/>
        <c:axId val="147974016"/>
      </c:barChart>
      <c:catAx>
        <c:axId val="147972480"/>
        <c:scaling>
          <c:orientation val="minMax"/>
        </c:scaling>
        <c:delete val="0"/>
        <c:axPos val="b"/>
        <c:numFmt formatCode="General" sourceLinked="0"/>
        <c:majorTickMark val="out"/>
        <c:minorTickMark val="none"/>
        <c:tickLblPos val="nextTo"/>
        <c:crossAx val="147974016"/>
        <c:crosses val="autoZero"/>
        <c:auto val="1"/>
        <c:lblAlgn val="ctr"/>
        <c:lblOffset val="100"/>
        <c:noMultiLvlLbl val="0"/>
      </c:catAx>
      <c:valAx>
        <c:axId val="147974016"/>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797248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'[1]10x-rate'!$Q$24</c:f>
              <c:strCache>
                <c:ptCount val="1"/>
                <c:pt idx="0">
                  <c:v>P 213.617 YB</c:v>
                </c:pt>
              </c:strCache>
            </c:strRef>
          </c:tx>
          <c:invertIfNegative val="0"/>
          <c:cat>
            <c:strRef>
              <c:f>'[1]10x-rate'!$P$25:$P$28</c:f>
              <c:strCache>
                <c:ptCount val="4"/>
                <c:pt idx="0">
                  <c:v>C2-1</c:v>
                </c:pt>
                <c:pt idx="1">
                  <c:v>C2-2</c:v>
                </c:pt>
                <c:pt idx="2">
                  <c:v>C2-3</c:v>
                </c:pt>
                <c:pt idx="3">
                  <c:v>C2-4</c:v>
                </c:pt>
              </c:strCache>
            </c:strRef>
          </c:cat>
          <c:val>
            <c:numRef>
              <c:f>'[1]10x-rate'!$Q$25:$Q$28</c:f>
              <c:numCache>
                <c:formatCode>General</c:formatCode>
                <c:ptCount val="4"/>
                <c:pt idx="0">
                  <c:v>-3.1206146081862035E-3</c:v>
                </c:pt>
                <c:pt idx="1">
                  <c:v>-1.7027046417154943E-2</c:v>
                </c:pt>
                <c:pt idx="2">
                  <c:v>-3.7699987573565082E-2</c:v>
                </c:pt>
                <c:pt idx="3">
                  <c:v>-7.6059860508258968E-3</c:v>
                </c:pt>
              </c:numCache>
            </c:numRef>
          </c:val>
          <c:extLst>
            <c:ext xmlns:c16="http://schemas.microsoft.com/office/drawing/2014/chart" uri="{C3380CC4-5D6E-409C-BE32-E72D297353CC}">
              <c16:uniqueId val="{00000000-4B2C-4461-A668-5BF1238D3302}"/>
            </c:ext>
          </c:extLst>
        </c:ser>
        <c:ser>
          <c:idx val="1"/>
          <c:order val="1"/>
          <c:tx>
            <c:strRef>
              <c:f>'[1]10x-rate'!$R$24</c:f>
              <c:strCache>
                <c:ptCount val="1"/>
                <c:pt idx="0">
                  <c:v>P 213.617 RM</c:v>
                </c:pt>
              </c:strCache>
            </c:strRef>
          </c:tx>
          <c:invertIfNegative val="0"/>
          <c:cat>
            <c:strRef>
              <c:f>'[1]10x-rate'!$P$25:$P$28</c:f>
              <c:strCache>
                <c:ptCount val="4"/>
                <c:pt idx="0">
                  <c:v>C2-1</c:v>
                </c:pt>
                <c:pt idx="1">
                  <c:v>C2-2</c:v>
                </c:pt>
                <c:pt idx="2">
                  <c:v>C2-3</c:v>
                </c:pt>
                <c:pt idx="3">
                  <c:v>C2-4</c:v>
                </c:pt>
              </c:strCache>
            </c:strRef>
          </c:cat>
          <c:val>
            <c:numRef>
              <c:f>'[1]10x-rate'!$R$25:$R$28</c:f>
              <c:numCache>
                <c:formatCode>General</c:formatCode>
                <c:ptCount val="4"/>
                <c:pt idx="0">
                  <c:v>-1.1272880368042503E-2</c:v>
                </c:pt>
                <c:pt idx="1">
                  <c:v>4.0066634743020019E-3</c:v>
                </c:pt>
                <c:pt idx="2">
                  <c:v>-1.4378147088600052E-2</c:v>
                </c:pt>
                <c:pt idx="3">
                  <c:v>3.8682782626319026E-4</c:v>
                </c:pt>
              </c:numCache>
            </c:numRef>
          </c:val>
          <c:extLst>
            <c:ext xmlns:c16="http://schemas.microsoft.com/office/drawing/2014/chart" uri="{C3380CC4-5D6E-409C-BE32-E72D297353CC}">
              <c16:uniqueId val="{00000001-4B2C-4461-A668-5BF1238D3302}"/>
            </c:ext>
          </c:extLst>
        </c:ser>
        <c:dLbls>
          <c:showLegendKey val="0"/>
          <c:showVal val="0"/>
          <c:showCatName val="0"/>
          <c:showSerName val="0"/>
          <c:showPercent val="0"/>
          <c:showBubbleSize val="0"/>
        </c:dLbls>
        <c:gapWidth val="150"/>
        <c:axId val="148015360"/>
        <c:axId val="148017152"/>
      </c:barChart>
      <c:catAx>
        <c:axId val="148015360"/>
        <c:scaling>
          <c:orientation val="minMax"/>
        </c:scaling>
        <c:delete val="0"/>
        <c:axPos val="b"/>
        <c:numFmt formatCode="General" sourceLinked="0"/>
        <c:majorTickMark val="out"/>
        <c:minorTickMark val="none"/>
        <c:tickLblPos val="nextTo"/>
        <c:crossAx val="148017152"/>
        <c:crosses val="autoZero"/>
        <c:auto val="1"/>
        <c:lblAlgn val="ctr"/>
        <c:lblOffset val="100"/>
        <c:noMultiLvlLbl val="0"/>
      </c:catAx>
      <c:valAx>
        <c:axId val="148017152"/>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801536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'[1]10x-rate'!$T$24</c:f>
              <c:strCache>
                <c:ptCount val="1"/>
                <c:pt idx="0">
                  <c:v>S 181.975 YB</c:v>
                </c:pt>
              </c:strCache>
            </c:strRef>
          </c:tx>
          <c:invertIfNegative val="0"/>
          <c:cat>
            <c:strRef>
              <c:f>'[1]10x-rate'!$S$25:$S$28</c:f>
              <c:strCache>
                <c:ptCount val="4"/>
                <c:pt idx="0">
                  <c:v>C2-1</c:v>
                </c:pt>
                <c:pt idx="1">
                  <c:v>C2-2</c:v>
                </c:pt>
                <c:pt idx="2">
                  <c:v>C2-3</c:v>
                </c:pt>
                <c:pt idx="3">
                  <c:v>C2-4</c:v>
                </c:pt>
              </c:strCache>
            </c:strRef>
          </c:cat>
          <c:val>
            <c:numRef>
              <c:f>'[1]10x-rate'!$T$25:$T$28</c:f>
              <c:numCache>
                <c:formatCode>General</c:formatCode>
                <c:ptCount val="4"/>
                <c:pt idx="0">
                  <c:v>2.8787235940729544E-2</c:v>
                </c:pt>
                <c:pt idx="1">
                  <c:v>2.3714193404546446E-2</c:v>
                </c:pt>
                <c:pt idx="2">
                  <c:v>0.13613072913769778</c:v>
                </c:pt>
                <c:pt idx="3">
                  <c:v>-0.6550296457433058</c:v>
                </c:pt>
              </c:numCache>
            </c:numRef>
          </c:val>
          <c:extLst>
            <c:ext xmlns:c16="http://schemas.microsoft.com/office/drawing/2014/chart" uri="{C3380CC4-5D6E-409C-BE32-E72D297353CC}">
              <c16:uniqueId val="{00000000-DED5-4589-9025-7F1DD11F1B72}"/>
            </c:ext>
          </c:extLst>
        </c:ser>
        <c:ser>
          <c:idx val="1"/>
          <c:order val="1"/>
          <c:tx>
            <c:strRef>
              <c:f>'[1]10x-rate'!$U$24</c:f>
              <c:strCache>
                <c:ptCount val="1"/>
                <c:pt idx="0">
                  <c:v>S 181.975 RM</c:v>
                </c:pt>
              </c:strCache>
            </c:strRef>
          </c:tx>
          <c:invertIfNegative val="0"/>
          <c:cat>
            <c:strRef>
              <c:f>'[1]10x-rate'!$S$25:$S$28</c:f>
              <c:strCache>
                <c:ptCount val="4"/>
                <c:pt idx="0">
                  <c:v>C2-1</c:v>
                </c:pt>
                <c:pt idx="1">
                  <c:v>C2-2</c:v>
                </c:pt>
                <c:pt idx="2">
                  <c:v>C2-3</c:v>
                </c:pt>
                <c:pt idx="3">
                  <c:v>C2-4</c:v>
                </c:pt>
              </c:strCache>
            </c:strRef>
          </c:cat>
          <c:val>
            <c:numRef>
              <c:f>'[1]10x-rate'!$U$25:$U$28</c:f>
              <c:numCache>
                <c:formatCode>General</c:formatCode>
                <c:ptCount val="4"/>
                <c:pt idx="0">
                  <c:v>2.5392001121024774E-2</c:v>
                </c:pt>
                <c:pt idx="1">
                  <c:v>0.22180551131335027</c:v>
                </c:pt>
                <c:pt idx="2">
                  <c:v>2.4483828257577656E-2</c:v>
                </c:pt>
                <c:pt idx="3">
                  <c:v>-2.6873980569782243</c:v>
                </c:pt>
              </c:numCache>
            </c:numRef>
          </c:val>
          <c:extLst>
            <c:ext xmlns:c16="http://schemas.microsoft.com/office/drawing/2014/chart" uri="{C3380CC4-5D6E-409C-BE32-E72D297353CC}">
              <c16:uniqueId val="{00000001-DED5-4589-9025-7F1DD11F1B72}"/>
            </c:ext>
          </c:extLst>
        </c:ser>
        <c:dLbls>
          <c:showLegendKey val="0"/>
          <c:showVal val="0"/>
          <c:showCatName val="0"/>
          <c:showSerName val="0"/>
          <c:showPercent val="0"/>
          <c:showBubbleSize val="0"/>
        </c:dLbls>
        <c:gapWidth val="150"/>
        <c:axId val="148050304"/>
        <c:axId val="148051840"/>
      </c:barChart>
      <c:catAx>
        <c:axId val="148050304"/>
        <c:scaling>
          <c:orientation val="minMax"/>
        </c:scaling>
        <c:delete val="0"/>
        <c:axPos val="b"/>
        <c:numFmt formatCode="General" sourceLinked="0"/>
        <c:majorTickMark val="out"/>
        <c:minorTickMark val="none"/>
        <c:tickLblPos val="nextTo"/>
        <c:crossAx val="148051840"/>
        <c:crosses val="autoZero"/>
        <c:auto val="1"/>
        <c:lblAlgn val="ctr"/>
        <c:lblOffset val="100"/>
        <c:noMultiLvlLbl val="0"/>
      </c:catAx>
      <c:valAx>
        <c:axId val="148051840"/>
        <c:scaling>
          <c:orientation val="minMax"/>
        </c:scaling>
        <c:delete val="0"/>
        <c:axPos val="l"/>
        <c:majorGridlines/>
        <c:title>
          <c:tx>
            <c:rich>
              <a:bodyPr rot="-5400000" vert="horz"/>
              <a:lstStyle/>
              <a:p>
                <a:pPr>
                  <a:defRPr/>
                </a:pPr>
                <a:r>
                  <a:rPr lang="en-US"/>
                  <a:t>depletion: mg/L/frw(g)/hr</a:t>
                </a:r>
              </a:p>
            </c:rich>
          </c:tx>
          <c:overlay val="0"/>
        </c:title>
        <c:numFmt formatCode="General" sourceLinked="1"/>
        <c:majorTickMark val="out"/>
        <c:minorTickMark val="none"/>
        <c:tickLblPos val="nextTo"/>
        <c:crossAx val="14805030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11.xml.rels><?xml version="1.0" encoding="UTF-8" standalone="yes"?>
<Relationships xmlns="http://schemas.openxmlformats.org/package/2006/relationships"><Relationship Id="rId8" Type="http://schemas.openxmlformats.org/officeDocument/2006/relationships/chart" Target="../charts/chart53.xml"/><Relationship Id="rId13" Type="http://schemas.openxmlformats.org/officeDocument/2006/relationships/chart" Target="../charts/chart58.xml"/><Relationship Id="rId18" Type="http://schemas.openxmlformats.org/officeDocument/2006/relationships/chart" Target="../charts/chart63.xml"/><Relationship Id="rId3" Type="http://schemas.openxmlformats.org/officeDocument/2006/relationships/chart" Target="../charts/chart48.xml"/><Relationship Id="rId7" Type="http://schemas.openxmlformats.org/officeDocument/2006/relationships/chart" Target="../charts/chart52.xml"/><Relationship Id="rId12" Type="http://schemas.openxmlformats.org/officeDocument/2006/relationships/chart" Target="../charts/chart57.xml"/><Relationship Id="rId17" Type="http://schemas.openxmlformats.org/officeDocument/2006/relationships/chart" Target="../charts/chart62.xml"/><Relationship Id="rId2" Type="http://schemas.openxmlformats.org/officeDocument/2006/relationships/chart" Target="../charts/chart47.xml"/><Relationship Id="rId16" Type="http://schemas.openxmlformats.org/officeDocument/2006/relationships/chart" Target="../charts/chart61.xml"/><Relationship Id="rId1" Type="http://schemas.openxmlformats.org/officeDocument/2006/relationships/chart" Target="../charts/chart46.xml"/><Relationship Id="rId6" Type="http://schemas.openxmlformats.org/officeDocument/2006/relationships/chart" Target="../charts/chart51.xml"/><Relationship Id="rId11" Type="http://schemas.openxmlformats.org/officeDocument/2006/relationships/chart" Target="../charts/chart56.xml"/><Relationship Id="rId5" Type="http://schemas.openxmlformats.org/officeDocument/2006/relationships/chart" Target="../charts/chart50.xml"/><Relationship Id="rId15" Type="http://schemas.openxmlformats.org/officeDocument/2006/relationships/chart" Target="../charts/chart60.xml"/><Relationship Id="rId10" Type="http://schemas.openxmlformats.org/officeDocument/2006/relationships/chart" Target="../charts/chart55.xml"/><Relationship Id="rId4" Type="http://schemas.openxmlformats.org/officeDocument/2006/relationships/chart" Target="../charts/chart49.xml"/><Relationship Id="rId9" Type="http://schemas.openxmlformats.org/officeDocument/2006/relationships/chart" Target="../charts/chart54.xml"/><Relationship Id="rId14"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chart" Target="../charts/chart69.xml"/><Relationship Id="rId5" Type="http://schemas.openxmlformats.org/officeDocument/2006/relationships/chart" Target="../charts/chart68.xml"/><Relationship Id="rId4" Type="http://schemas.openxmlformats.org/officeDocument/2006/relationships/chart" Target="../charts/chart6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72.xml"/><Relationship Id="rId2" Type="http://schemas.openxmlformats.org/officeDocument/2006/relationships/chart" Target="../charts/chart71.xml"/><Relationship Id="rId1" Type="http://schemas.openxmlformats.org/officeDocument/2006/relationships/chart" Target="../charts/chart70.xml"/><Relationship Id="rId6" Type="http://schemas.openxmlformats.org/officeDocument/2006/relationships/chart" Target="../charts/chart75.xml"/><Relationship Id="rId5" Type="http://schemas.openxmlformats.org/officeDocument/2006/relationships/chart" Target="../charts/chart74.xml"/><Relationship Id="rId4" Type="http://schemas.openxmlformats.org/officeDocument/2006/relationships/chart" Target="../charts/chart7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8.xml"/><Relationship Id="rId2" Type="http://schemas.openxmlformats.org/officeDocument/2006/relationships/chart" Target="../charts/chart77.xml"/><Relationship Id="rId1" Type="http://schemas.openxmlformats.org/officeDocument/2006/relationships/chart" Target="../charts/chart76.xml"/><Relationship Id="rId6" Type="http://schemas.openxmlformats.org/officeDocument/2006/relationships/chart" Target="../charts/chart81.xml"/><Relationship Id="rId5" Type="http://schemas.openxmlformats.org/officeDocument/2006/relationships/chart" Target="../charts/chart80.xml"/><Relationship Id="rId4" Type="http://schemas.openxmlformats.org/officeDocument/2006/relationships/chart" Target="../charts/chart7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84.xml"/><Relationship Id="rId2" Type="http://schemas.openxmlformats.org/officeDocument/2006/relationships/chart" Target="../charts/chart83.xml"/><Relationship Id="rId1" Type="http://schemas.openxmlformats.org/officeDocument/2006/relationships/chart" Target="../charts/chart82.xml"/><Relationship Id="rId6" Type="http://schemas.openxmlformats.org/officeDocument/2006/relationships/chart" Target="../charts/chart87.xml"/><Relationship Id="rId5" Type="http://schemas.openxmlformats.org/officeDocument/2006/relationships/chart" Target="../charts/chart86.xml"/><Relationship Id="rId4" Type="http://schemas.openxmlformats.org/officeDocument/2006/relationships/chart" Target="../charts/chart85.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90.xml"/><Relationship Id="rId2" Type="http://schemas.openxmlformats.org/officeDocument/2006/relationships/chart" Target="../charts/chart89.xml"/><Relationship Id="rId1" Type="http://schemas.openxmlformats.org/officeDocument/2006/relationships/chart" Target="../charts/chart88.xml"/><Relationship Id="rId6" Type="http://schemas.openxmlformats.org/officeDocument/2006/relationships/chart" Target="../charts/chart93.xml"/><Relationship Id="rId5" Type="http://schemas.openxmlformats.org/officeDocument/2006/relationships/chart" Target="../charts/chart92.xml"/><Relationship Id="rId4" Type="http://schemas.openxmlformats.org/officeDocument/2006/relationships/chart" Target="../charts/chart91.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96.xml"/><Relationship Id="rId2" Type="http://schemas.openxmlformats.org/officeDocument/2006/relationships/chart" Target="../charts/chart95.xml"/><Relationship Id="rId1" Type="http://schemas.openxmlformats.org/officeDocument/2006/relationships/chart" Target="../charts/chart94.xml"/><Relationship Id="rId6" Type="http://schemas.openxmlformats.org/officeDocument/2006/relationships/chart" Target="../charts/chart99.xml"/><Relationship Id="rId5" Type="http://schemas.openxmlformats.org/officeDocument/2006/relationships/chart" Target="../charts/chart98.xml"/><Relationship Id="rId4" Type="http://schemas.openxmlformats.org/officeDocument/2006/relationships/chart" Target="../charts/chart97.xml"/></Relationships>
</file>

<file path=xl/drawings/_rels/drawing18.xml.rels><?xml version="1.0" encoding="UTF-8" standalone="yes"?>
<Relationships xmlns="http://schemas.openxmlformats.org/package/2006/relationships"><Relationship Id="rId8" Type="http://schemas.openxmlformats.org/officeDocument/2006/relationships/chart" Target="../charts/chart107.xml"/><Relationship Id="rId13" Type="http://schemas.openxmlformats.org/officeDocument/2006/relationships/chart" Target="../charts/chart112.xml"/><Relationship Id="rId18" Type="http://schemas.openxmlformats.org/officeDocument/2006/relationships/chart" Target="../charts/chart117.xml"/><Relationship Id="rId3" Type="http://schemas.openxmlformats.org/officeDocument/2006/relationships/chart" Target="../charts/chart102.xml"/><Relationship Id="rId21" Type="http://schemas.openxmlformats.org/officeDocument/2006/relationships/chart" Target="../charts/chart120.xml"/><Relationship Id="rId7" Type="http://schemas.openxmlformats.org/officeDocument/2006/relationships/chart" Target="../charts/chart106.xml"/><Relationship Id="rId12" Type="http://schemas.openxmlformats.org/officeDocument/2006/relationships/chart" Target="../charts/chart111.xml"/><Relationship Id="rId17" Type="http://schemas.openxmlformats.org/officeDocument/2006/relationships/chart" Target="../charts/chart116.xml"/><Relationship Id="rId2" Type="http://schemas.openxmlformats.org/officeDocument/2006/relationships/chart" Target="../charts/chart101.xml"/><Relationship Id="rId16" Type="http://schemas.openxmlformats.org/officeDocument/2006/relationships/chart" Target="../charts/chart115.xml"/><Relationship Id="rId20" Type="http://schemas.openxmlformats.org/officeDocument/2006/relationships/chart" Target="../charts/chart119.xml"/><Relationship Id="rId1" Type="http://schemas.openxmlformats.org/officeDocument/2006/relationships/chart" Target="../charts/chart100.xml"/><Relationship Id="rId6" Type="http://schemas.openxmlformats.org/officeDocument/2006/relationships/chart" Target="../charts/chart105.xml"/><Relationship Id="rId11" Type="http://schemas.openxmlformats.org/officeDocument/2006/relationships/chart" Target="../charts/chart110.xml"/><Relationship Id="rId24" Type="http://schemas.openxmlformats.org/officeDocument/2006/relationships/chart" Target="../charts/chart123.xml"/><Relationship Id="rId5" Type="http://schemas.openxmlformats.org/officeDocument/2006/relationships/chart" Target="../charts/chart104.xml"/><Relationship Id="rId15" Type="http://schemas.openxmlformats.org/officeDocument/2006/relationships/chart" Target="../charts/chart114.xml"/><Relationship Id="rId23" Type="http://schemas.openxmlformats.org/officeDocument/2006/relationships/chart" Target="../charts/chart122.xml"/><Relationship Id="rId10" Type="http://schemas.openxmlformats.org/officeDocument/2006/relationships/chart" Target="../charts/chart109.xml"/><Relationship Id="rId19" Type="http://schemas.openxmlformats.org/officeDocument/2006/relationships/chart" Target="../charts/chart118.xml"/><Relationship Id="rId4" Type="http://schemas.openxmlformats.org/officeDocument/2006/relationships/chart" Target="../charts/chart103.xml"/><Relationship Id="rId9" Type="http://schemas.openxmlformats.org/officeDocument/2006/relationships/chart" Target="../charts/chart108.xml"/><Relationship Id="rId14" Type="http://schemas.openxmlformats.org/officeDocument/2006/relationships/chart" Target="../charts/chart113.xml"/><Relationship Id="rId22" Type="http://schemas.openxmlformats.org/officeDocument/2006/relationships/chart" Target="../charts/chart121.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131.xml"/><Relationship Id="rId13" Type="http://schemas.openxmlformats.org/officeDocument/2006/relationships/chart" Target="../charts/chart136.xml"/><Relationship Id="rId18" Type="http://schemas.openxmlformats.org/officeDocument/2006/relationships/chart" Target="../charts/chart141.xml"/><Relationship Id="rId3" Type="http://schemas.openxmlformats.org/officeDocument/2006/relationships/chart" Target="../charts/chart126.xml"/><Relationship Id="rId21" Type="http://schemas.openxmlformats.org/officeDocument/2006/relationships/chart" Target="../charts/chart144.xml"/><Relationship Id="rId7" Type="http://schemas.openxmlformats.org/officeDocument/2006/relationships/chart" Target="../charts/chart130.xml"/><Relationship Id="rId12" Type="http://schemas.openxmlformats.org/officeDocument/2006/relationships/chart" Target="../charts/chart135.xml"/><Relationship Id="rId17" Type="http://schemas.openxmlformats.org/officeDocument/2006/relationships/chart" Target="../charts/chart140.xml"/><Relationship Id="rId2" Type="http://schemas.openxmlformats.org/officeDocument/2006/relationships/chart" Target="../charts/chart125.xml"/><Relationship Id="rId16" Type="http://schemas.openxmlformats.org/officeDocument/2006/relationships/chart" Target="../charts/chart139.xml"/><Relationship Id="rId20" Type="http://schemas.openxmlformats.org/officeDocument/2006/relationships/chart" Target="../charts/chart143.xml"/><Relationship Id="rId1" Type="http://schemas.openxmlformats.org/officeDocument/2006/relationships/chart" Target="../charts/chart124.xml"/><Relationship Id="rId6" Type="http://schemas.openxmlformats.org/officeDocument/2006/relationships/chart" Target="../charts/chart129.xml"/><Relationship Id="rId11" Type="http://schemas.openxmlformats.org/officeDocument/2006/relationships/chart" Target="../charts/chart134.xml"/><Relationship Id="rId24" Type="http://schemas.openxmlformats.org/officeDocument/2006/relationships/chart" Target="../charts/chart147.xml"/><Relationship Id="rId5" Type="http://schemas.openxmlformats.org/officeDocument/2006/relationships/chart" Target="../charts/chart128.xml"/><Relationship Id="rId15" Type="http://schemas.openxmlformats.org/officeDocument/2006/relationships/chart" Target="../charts/chart138.xml"/><Relationship Id="rId23" Type="http://schemas.openxmlformats.org/officeDocument/2006/relationships/chart" Target="../charts/chart146.xml"/><Relationship Id="rId10" Type="http://schemas.openxmlformats.org/officeDocument/2006/relationships/chart" Target="../charts/chart133.xml"/><Relationship Id="rId19" Type="http://schemas.openxmlformats.org/officeDocument/2006/relationships/chart" Target="../charts/chart142.xml"/><Relationship Id="rId4" Type="http://schemas.openxmlformats.org/officeDocument/2006/relationships/chart" Target="../charts/chart127.xml"/><Relationship Id="rId9" Type="http://schemas.openxmlformats.org/officeDocument/2006/relationships/chart" Target="../charts/chart132.xml"/><Relationship Id="rId14" Type="http://schemas.openxmlformats.org/officeDocument/2006/relationships/chart" Target="../charts/chart137.xml"/><Relationship Id="rId22" Type="http://schemas.openxmlformats.org/officeDocument/2006/relationships/chart" Target="../charts/chart14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1</xdr:col>
      <xdr:colOff>271780</xdr:colOff>
      <xdr:row>2</xdr:row>
      <xdr:rowOff>172720</xdr:rowOff>
    </xdr:from>
    <xdr:to>
      <xdr:col>53</xdr:col>
      <xdr:colOff>599440</xdr:colOff>
      <xdr:row>47</xdr:row>
      <xdr:rowOff>172720</xdr:rowOff>
    </xdr:to>
    <xdr:grpSp>
      <xdr:nvGrpSpPr>
        <xdr:cNvPr id="23" name="Group 22">
          <a:extLst>
            <a:ext uri="{FF2B5EF4-FFF2-40B4-BE49-F238E27FC236}">
              <a16:creationId xmlns:a16="http://schemas.microsoft.com/office/drawing/2014/main" id="{6BD23D56-CBED-44A2-BB45-0F20DD505D93}"/>
            </a:ext>
          </a:extLst>
        </xdr:cNvPr>
        <xdr:cNvGrpSpPr/>
      </xdr:nvGrpSpPr>
      <xdr:grpSpPr>
        <a:xfrm>
          <a:off x="881380" y="617220"/>
          <a:ext cx="32026860" cy="8153400"/>
          <a:chOff x="297180" y="160020"/>
          <a:chExt cx="32026860" cy="8001000"/>
        </a:xfrm>
      </xdr:grpSpPr>
      <xdr:graphicFrame macro="">
        <xdr:nvGraphicFramePr>
          <xdr:cNvPr id="2" name="Chart 1">
            <a:extLst>
              <a:ext uri="{FF2B5EF4-FFF2-40B4-BE49-F238E27FC236}">
                <a16:creationId xmlns:a16="http://schemas.microsoft.com/office/drawing/2014/main" id="{20A8CAD4-8E4E-4003-847A-37E0A360E24B}"/>
              </a:ext>
            </a:extLst>
          </xdr:cNvPr>
          <xdr:cNvGraphicFramePr>
            <a:graphicFrameLocks/>
          </xdr:cNvGraphicFramePr>
        </xdr:nvGraphicFramePr>
        <xdr:xfrm>
          <a:off x="297180" y="175260"/>
          <a:ext cx="4572000" cy="2667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242601D3-1331-476C-BD30-FE6C83508B27}"/>
              </a:ext>
            </a:extLst>
          </xdr:cNvPr>
          <xdr:cNvGraphicFramePr>
            <a:graphicFrameLocks/>
          </xdr:cNvGraphicFramePr>
        </xdr:nvGraphicFramePr>
        <xdr:xfrm>
          <a:off x="297180" y="2827020"/>
          <a:ext cx="4572000" cy="2667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Chart 3">
            <a:extLst>
              <a:ext uri="{FF2B5EF4-FFF2-40B4-BE49-F238E27FC236}">
                <a16:creationId xmlns:a16="http://schemas.microsoft.com/office/drawing/2014/main" id="{DD7CBCA5-D7DD-4DC5-8B2C-C01CBA895FF1}"/>
              </a:ext>
            </a:extLst>
          </xdr:cNvPr>
          <xdr:cNvGraphicFramePr>
            <a:graphicFrameLocks/>
          </xdr:cNvGraphicFramePr>
        </xdr:nvGraphicFramePr>
        <xdr:xfrm>
          <a:off x="304800" y="5494020"/>
          <a:ext cx="4572000" cy="2667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Chart 4">
            <a:extLst>
              <a:ext uri="{FF2B5EF4-FFF2-40B4-BE49-F238E27FC236}">
                <a16:creationId xmlns:a16="http://schemas.microsoft.com/office/drawing/2014/main" id="{4E3970CF-E176-462A-81AF-92D8FEC06A8B}"/>
              </a:ext>
            </a:extLst>
          </xdr:cNvPr>
          <xdr:cNvGraphicFramePr>
            <a:graphicFrameLocks/>
          </xdr:cNvGraphicFramePr>
        </xdr:nvGraphicFramePr>
        <xdr:xfrm>
          <a:off x="4876800" y="175260"/>
          <a:ext cx="4572000" cy="264414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6" name="Chart 5">
            <a:extLst>
              <a:ext uri="{FF2B5EF4-FFF2-40B4-BE49-F238E27FC236}">
                <a16:creationId xmlns:a16="http://schemas.microsoft.com/office/drawing/2014/main" id="{60C0F229-4B0C-47AF-BC72-A963A1E957C4}"/>
              </a:ext>
            </a:extLst>
          </xdr:cNvPr>
          <xdr:cNvGraphicFramePr>
            <a:graphicFrameLocks/>
          </xdr:cNvGraphicFramePr>
        </xdr:nvGraphicFramePr>
        <xdr:xfrm>
          <a:off x="4869180" y="2819400"/>
          <a:ext cx="4572000" cy="26670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Chart 6">
            <a:extLst>
              <a:ext uri="{FF2B5EF4-FFF2-40B4-BE49-F238E27FC236}">
                <a16:creationId xmlns:a16="http://schemas.microsoft.com/office/drawing/2014/main" id="{344BDE31-AA58-4295-AF97-98B391E2011E}"/>
              </a:ext>
            </a:extLst>
          </xdr:cNvPr>
          <xdr:cNvGraphicFramePr>
            <a:graphicFrameLocks/>
          </xdr:cNvGraphicFramePr>
        </xdr:nvGraphicFramePr>
        <xdr:xfrm>
          <a:off x="4876800" y="5494020"/>
          <a:ext cx="4572000" cy="266700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8" name="Chart 7">
            <a:extLst>
              <a:ext uri="{FF2B5EF4-FFF2-40B4-BE49-F238E27FC236}">
                <a16:creationId xmlns:a16="http://schemas.microsoft.com/office/drawing/2014/main" id="{4B7436F8-CA27-449F-99EB-A81E96EEA140}"/>
              </a:ext>
            </a:extLst>
          </xdr:cNvPr>
          <xdr:cNvGraphicFramePr>
            <a:graphicFrameLocks/>
          </xdr:cNvGraphicFramePr>
        </xdr:nvGraphicFramePr>
        <xdr:xfrm>
          <a:off x="9456420" y="167640"/>
          <a:ext cx="4572000" cy="267462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Chart 8">
            <a:extLst>
              <a:ext uri="{FF2B5EF4-FFF2-40B4-BE49-F238E27FC236}">
                <a16:creationId xmlns:a16="http://schemas.microsoft.com/office/drawing/2014/main" id="{E7763909-0A32-47EB-AAF8-6B3965801C9F}"/>
              </a:ext>
            </a:extLst>
          </xdr:cNvPr>
          <xdr:cNvGraphicFramePr>
            <a:graphicFrameLocks/>
          </xdr:cNvGraphicFramePr>
        </xdr:nvGraphicFramePr>
        <xdr:xfrm>
          <a:off x="9448800" y="2819400"/>
          <a:ext cx="4572000" cy="2667000"/>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 name="Chart 9">
            <a:extLst>
              <a:ext uri="{FF2B5EF4-FFF2-40B4-BE49-F238E27FC236}">
                <a16:creationId xmlns:a16="http://schemas.microsoft.com/office/drawing/2014/main" id="{4922C2DA-F8A5-4747-9BE8-3999E99346FC}"/>
              </a:ext>
            </a:extLst>
          </xdr:cNvPr>
          <xdr:cNvGraphicFramePr>
            <a:graphicFrameLocks/>
          </xdr:cNvGraphicFramePr>
        </xdr:nvGraphicFramePr>
        <xdr:xfrm>
          <a:off x="9441180" y="5471160"/>
          <a:ext cx="4572000" cy="266700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Chart 10">
            <a:extLst>
              <a:ext uri="{FF2B5EF4-FFF2-40B4-BE49-F238E27FC236}">
                <a16:creationId xmlns:a16="http://schemas.microsoft.com/office/drawing/2014/main" id="{855227E0-B91B-4D38-A367-B73FE602A7A9}"/>
              </a:ext>
            </a:extLst>
          </xdr:cNvPr>
          <xdr:cNvGraphicFramePr>
            <a:graphicFrameLocks/>
          </xdr:cNvGraphicFramePr>
        </xdr:nvGraphicFramePr>
        <xdr:xfrm>
          <a:off x="14028420" y="160020"/>
          <a:ext cx="4572000" cy="2667000"/>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2" name="Chart 11">
            <a:extLst>
              <a:ext uri="{FF2B5EF4-FFF2-40B4-BE49-F238E27FC236}">
                <a16:creationId xmlns:a16="http://schemas.microsoft.com/office/drawing/2014/main" id="{09DD830F-EF2E-4DC5-BA30-770BEFD167E7}"/>
              </a:ext>
            </a:extLst>
          </xdr:cNvPr>
          <xdr:cNvGraphicFramePr>
            <a:graphicFrameLocks/>
          </xdr:cNvGraphicFramePr>
        </xdr:nvGraphicFramePr>
        <xdr:xfrm>
          <a:off x="14013180" y="2811780"/>
          <a:ext cx="4572000" cy="266700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3" name="Chart 12">
            <a:extLst>
              <a:ext uri="{FF2B5EF4-FFF2-40B4-BE49-F238E27FC236}">
                <a16:creationId xmlns:a16="http://schemas.microsoft.com/office/drawing/2014/main" id="{7EEAB2CE-70BE-4F11-B4B9-3A20C4D5B693}"/>
              </a:ext>
            </a:extLst>
          </xdr:cNvPr>
          <xdr:cNvGraphicFramePr>
            <a:graphicFrameLocks/>
          </xdr:cNvGraphicFramePr>
        </xdr:nvGraphicFramePr>
        <xdr:xfrm>
          <a:off x="14020800" y="5478780"/>
          <a:ext cx="4572000" cy="2667000"/>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14" name="Chart 13">
            <a:extLst>
              <a:ext uri="{FF2B5EF4-FFF2-40B4-BE49-F238E27FC236}">
                <a16:creationId xmlns:a16="http://schemas.microsoft.com/office/drawing/2014/main" id="{331D81A9-5F02-4E67-AB93-7065047A6ED0}"/>
              </a:ext>
            </a:extLst>
          </xdr:cNvPr>
          <xdr:cNvGraphicFramePr>
            <a:graphicFrameLocks/>
          </xdr:cNvGraphicFramePr>
        </xdr:nvGraphicFramePr>
        <xdr:xfrm>
          <a:off x="18600420" y="160020"/>
          <a:ext cx="4572000" cy="2667000"/>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5" name="Chart 14">
            <a:extLst>
              <a:ext uri="{FF2B5EF4-FFF2-40B4-BE49-F238E27FC236}">
                <a16:creationId xmlns:a16="http://schemas.microsoft.com/office/drawing/2014/main" id="{165D5D4F-64C0-4B1E-962C-A20FA601870C}"/>
              </a:ext>
            </a:extLst>
          </xdr:cNvPr>
          <xdr:cNvGraphicFramePr>
            <a:graphicFrameLocks/>
          </xdr:cNvGraphicFramePr>
        </xdr:nvGraphicFramePr>
        <xdr:xfrm>
          <a:off x="18585180" y="2819400"/>
          <a:ext cx="4572000" cy="2667000"/>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16" name="Chart 15">
            <a:extLst>
              <a:ext uri="{FF2B5EF4-FFF2-40B4-BE49-F238E27FC236}">
                <a16:creationId xmlns:a16="http://schemas.microsoft.com/office/drawing/2014/main" id="{FD170AE5-4BD1-4C54-B8EA-B73752D46DEC}"/>
              </a:ext>
            </a:extLst>
          </xdr:cNvPr>
          <xdr:cNvGraphicFramePr>
            <a:graphicFrameLocks/>
          </xdr:cNvGraphicFramePr>
        </xdr:nvGraphicFramePr>
        <xdr:xfrm>
          <a:off x="18592800" y="5486400"/>
          <a:ext cx="4572000" cy="2667000"/>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7" name="Chart 16">
            <a:extLst>
              <a:ext uri="{FF2B5EF4-FFF2-40B4-BE49-F238E27FC236}">
                <a16:creationId xmlns:a16="http://schemas.microsoft.com/office/drawing/2014/main" id="{13C13EDD-603A-4A57-8844-73DE82F5E778}"/>
              </a:ext>
            </a:extLst>
          </xdr:cNvPr>
          <xdr:cNvGraphicFramePr>
            <a:graphicFrameLocks/>
          </xdr:cNvGraphicFramePr>
        </xdr:nvGraphicFramePr>
        <xdr:xfrm>
          <a:off x="23180040" y="160020"/>
          <a:ext cx="4572000" cy="2667000"/>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18" name="Chart 17">
            <a:extLst>
              <a:ext uri="{FF2B5EF4-FFF2-40B4-BE49-F238E27FC236}">
                <a16:creationId xmlns:a16="http://schemas.microsoft.com/office/drawing/2014/main" id="{FDE301C6-02F3-4D7D-961A-6F66BD8B6BC7}"/>
              </a:ext>
            </a:extLst>
          </xdr:cNvPr>
          <xdr:cNvGraphicFramePr>
            <a:graphicFrameLocks/>
          </xdr:cNvGraphicFramePr>
        </xdr:nvGraphicFramePr>
        <xdr:xfrm>
          <a:off x="23164800" y="2819400"/>
          <a:ext cx="4572000" cy="2667000"/>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19" name="Chart 18">
            <a:extLst>
              <a:ext uri="{FF2B5EF4-FFF2-40B4-BE49-F238E27FC236}">
                <a16:creationId xmlns:a16="http://schemas.microsoft.com/office/drawing/2014/main" id="{501B211F-9F2A-4EAD-8899-E14FD7F371B9}"/>
              </a:ext>
            </a:extLst>
          </xdr:cNvPr>
          <xdr:cNvGraphicFramePr>
            <a:graphicFrameLocks/>
          </xdr:cNvGraphicFramePr>
        </xdr:nvGraphicFramePr>
        <xdr:xfrm>
          <a:off x="23164800" y="5486400"/>
          <a:ext cx="4572000" cy="2667000"/>
        </xdr:xfrm>
        <a:graphic>
          <a:graphicData uri="http://schemas.openxmlformats.org/drawingml/2006/chart">
            <c:chart xmlns:c="http://schemas.openxmlformats.org/drawingml/2006/chart" xmlns:r="http://schemas.openxmlformats.org/officeDocument/2006/relationships" r:id="rId18"/>
          </a:graphicData>
        </a:graphic>
      </xdr:graphicFrame>
      <xdr:graphicFrame macro="">
        <xdr:nvGraphicFramePr>
          <xdr:cNvPr id="20" name="Chart 19">
            <a:extLst>
              <a:ext uri="{FF2B5EF4-FFF2-40B4-BE49-F238E27FC236}">
                <a16:creationId xmlns:a16="http://schemas.microsoft.com/office/drawing/2014/main" id="{10147EBC-B17B-4E9F-90E3-BB5D3DCE9642}"/>
              </a:ext>
            </a:extLst>
          </xdr:cNvPr>
          <xdr:cNvGraphicFramePr>
            <a:graphicFrameLocks/>
          </xdr:cNvGraphicFramePr>
        </xdr:nvGraphicFramePr>
        <xdr:xfrm>
          <a:off x="27752040" y="160020"/>
          <a:ext cx="4572000" cy="2667000"/>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21" name="Chart 20">
            <a:extLst>
              <a:ext uri="{FF2B5EF4-FFF2-40B4-BE49-F238E27FC236}">
                <a16:creationId xmlns:a16="http://schemas.microsoft.com/office/drawing/2014/main" id="{C4E68114-8BE7-489B-8926-2472CADC9D11}"/>
              </a:ext>
            </a:extLst>
          </xdr:cNvPr>
          <xdr:cNvGraphicFramePr>
            <a:graphicFrameLocks/>
          </xdr:cNvGraphicFramePr>
        </xdr:nvGraphicFramePr>
        <xdr:xfrm>
          <a:off x="27736800" y="2827020"/>
          <a:ext cx="4572000" cy="2667000"/>
        </xdr:xfrm>
        <a:graphic>
          <a:graphicData uri="http://schemas.openxmlformats.org/drawingml/2006/chart">
            <c:chart xmlns:c="http://schemas.openxmlformats.org/drawingml/2006/chart" xmlns:r="http://schemas.openxmlformats.org/officeDocument/2006/relationships" r:id="rId20"/>
          </a:graphicData>
        </a:graphic>
      </xdr:graphicFrame>
      <xdr:graphicFrame macro="">
        <xdr:nvGraphicFramePr>
          <xdr:cNvPr id="22" name="Chart 21">
            <a:extLst>
              <a:ext uri="{FF2B5EF4-FFF2-40B4-BE49-F238E27FC236}">
                <a16:creationId xmlns:a16="http://schemas.microsoft.com/office/drawing/2014/main" id="{FAA4F960-B42C-4C4A-BA2E-5F946E561EF7}"/>
              </a:ext>
            </a:extLst>
          </xdr:cNvPr>
          <xdr:cNvGraphicFramePr>
            <a:graphicFrameLocks/>
          </xdr:cNvGraphicFramePr>
        </xdr:nvGraphicFramePr>
        <xdr:xfrm>
          <a:off x="27744420" y="5486400"/>
          <a:ext cx="4572000" cy="2667000"/>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202247</xdr:colOff>
      <xdr:row>35</xdr:row>
      <xdr:rowOff>38100</xdr:rowOff>
    </xdr:to>
    <xdr:pic>
      <xdr:nvPicPr>
        <xdr:cNvPr id="2" name="Picture 1">
          <a:extLst>
            <a:ext uri="{FF2B5EF4-FFF2-40B4-BE49-F238E27FC236}">
              <a16:creationId xmlns:a16="http://schemas.microsoft.com/office/drawing/2014/main" id="{614EC9D2-3140-4279-86F2-0896F51E54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32487" cy="6438900"/>
        </a:xfrm>
        <a:prstGeom prst="rect">
          <a:avLst/>
        </a:prstGeom>
        <a:solidFill>
          <a:srgbClr val="FFFFFF"/>
        </a:solidFill>
        <a:ln w="9525">
          <a:solidFill>
            <a:srgbClr val="000000"/>
          </a:solidFill>
          <a:miter lim="800000"/>
          <a:headEnd/>
          <a:tailEnd/>
        </a:ln>
      </xdr:spPr>
    </xdr:pic>
    <xdr:clientData/>
  </xdr:twoCellAnchor>
  <xdr:twoCellAnchor editAs="oneCell">
    <xdr:from>
      <xdr:col>9</xdr:col>
      <xdr:colOff>0</xdr:colOff>
      <xdr:row>0</xdr:row>
      <xdr:rowOff>0</xdr:rowOff>
    </xdr:from>
    <xdr:to>
      <xdr:col>19</xdr:col>
      <xdr:colOff>100647</xdr:colOff>
      <xdr:row>35</xdr:row>
      <xdr:rowOff>50800</xdr:rowOff>
    </xdr:to>
    <xdr:pic>
      <xdr:nvPicPr>
        <xdr:cNvPr id="3" name="Picture 2">
          <a:extLst>
            <a:ext uri="{FF2B5EF4-FFF2-40B4-BE49-F238E27FC236}">
              <a16:creationId xmlns:a16="http://schemas.microsoft.com/office/drawing/2014/main" id="{789855A1-D853-4418-931C-73080113A8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53600" y="0"/>
          <a:ext cx="6196647" cy="6451600"/>
        </a:xfrm>
        <a:prstGeom prst="rect">
          <a:avLst/>
        </a:prstGeom>
        <a:solidFill>
          <a:srgbClr val="FFFFFF"/>
        </a:solidFill>
        <a:ln w="9525">
          <a:solidFill>
            <a:srgbClr val="000000"/>
          </a:solidFill>
          <a:miter lim="800000"/>
          <a:headEnd/>
          <a:tailEnd/>
        </a:ln>
      </xdr:spPr>
    </xdr:pic>
    <xdr:clientData/>
  </xdr:twoCellAnchor>
  <xdr:twoCellAnchor>
    <xdr:from>
      <xdr:col>9</xdr:col>
      <xdr:colOff>0</xdr:colOff>
      <xdr:row>37</xdr:row>
      <xdr:rowOff>0</xdr:rowOff>
    </xdr:from>
    <xdr:to>
      <xdr:col>18</xdr:col>
      <xdr:colOff>800100</xdr:colOff>
      <xdr:row>38</xdr:row>
      <xdr:rowOff>2011363</xdr:rowOff>
    </xdr:to>
    <xdr:sp macro="" textlink="">
      <xdr:nvSpPr>
        <xdr:cNvPr id="4" name="Content Placeholder 2">
          <a:extLst>
            <a:ext uri="{FF2B5EF4-FFF2-40B4-BE49-F238E27FC236}">
              <a16:creationId xmlns:a16="http://schemas.microsoft.com/office/drawing/2014/main" id="{A19E1D3B-825B-469F-AA38-D08111F5A71B}"/>
            </a:ext>
          </a:extLst>
        </xdr:cNvPr>
        <xdr:cNvSpPr>
          <a:spLocks noGrp="1"/>
        </xdr:cNvSpPr>
      </xdr:nvSpPr>
      <xdr:spPr>
        <a:xfrm>
          <a:off x="9753600" y="6766560"/>
          <a:ext cx="7924800" cy="4525963"/>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differences</a:t>
          </a:r>
        </a:p>
        <a:p>
          <a:r>
            <a:rPr lang="en-US"/>
            <a:t>Uptake increased with concentration, but not the 10x solution </a:t>
          </a:r>
        </a:p>
        <a:p>
          <a:r>
            <a:rPr lang="en-US"/>
            <a:t>No treatment differences</a:t>
          </a:r>
        </a:p>
      </xdr:txBody>
    </xdr:sp>
    <xdr:clientData/>
  </xdr:twoCellAnchor>
  <xdr:twoCellAnchor editAs="oneCell">
    <xdr:from>
      <xdr:col>21</xdr:col>
      <xdr:colOff>0</xdr:colOff>
      <xdr:row>0</xdr:row>
      <xdr:rowOff>0</xdr:rowOff>
    </xdr:from>
    <xdr:to>
      <xdr:col>31</xdr:col>
      <xdr:colOff>87948</xdr:colOff>
      <xdr:row>35</xdr:row>
      <xdr:rowOff>38100</xdr:rowOff>
    </xdr:to>
    <xdr:pic>
      <xdr:nvPicPr>
        <xdr:cNvPr id="5" name="Picture 4">
          <a:extLst>
            <a:ext uri="{FF2B5EF4-FFF2-40B4-BE49-F238E27FC236}">
              <a16:creationId xmlns:a16="http://schemas.microsoft.com/office/drawing/2014/main" id="{CEE63C5D-73C4-4DAA-8FD1-54528E620B4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63360" y="0"/>
          <a:ext cx="6183948" cy="6438900"/>
        </a:xfrm>
        <a:prstGeom prst="rect">
          <a:avLst/>
        </a:prstGeom>
        <a:solidFill>
          <a:srgbClr val="FFFFFF"/>
        </a:solidFill>
        <a:ln w="9525">
          <a:solidFill>
            <a:srgbClr val="000000"/>
          </a:solidFill>
          <a:miter lim="800000"/>
          <a:headEnd/>
          <a:tailEnd/>
        </a:ln>
      </xdr:spPr>
    </xdr:pic>
    <xdr:clientData/>
  </xdr:twoCellAnchor>
  <xdr:twoCellAnchor>
    <xdr:from>
      <xdr:col>21</xdr:col>
      <xdr:colOff>0</xdr:colOff>
      <xdr:row>37</xdr:row>
      <xdr:rowOff>0</xdr:rowOff>
    </xdr:from>
    <xdr:to>
      <xdr:col>30</xdr:col>
      <xdr:colOff>800100</xdr:colOff>
      <xdr:row>38</xdr:row>
      <xdr:rowOff>2011363</xdr:rowOff>
    </xdr:to>
    <xdr:sp macro="" textlink="">
      <xdr:nvSpPr>
        <xdr:cNvPr id="6" name="Content Placeholder 2">
          <a:extLst>
            <a:ext uri="{FF2B5EF4-FFF2-40B4-BE49-F238E27FC236}">
              <a16:creationId xmlns:a16="http://schemas.microsoft.com/office/drawing/2014/main" id="{A7636E27-B69A-4F44-AF23-DBBE0F0D3AAA}"/>
            </a:ext>
          </a:extLst>
        </xdr:cNvPr>
        <xdr:cNvSpPr>
          <a:spLocks noGrp="1"/>
        </xdr:cNvSpPr>
      </xdr:nvSpPr>
      <xdr:spPr>
        <a:xfrm>
          <a:off x="19263360" y="6766560"/>
          <a:ext cx="7924800" cy="4525963"/>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differences</a:t>
          </a:r>
        </a:p>
        <a:p>
          <a:r>
            <a:rPr lang="en-US"/>
            <a:t>Uptake was dependent on concentration</a:t>
          </a:r>
        </a:p>
        <a:p>
          <a:r>
            <a:rPr lang="en-US"/>
            <a:t>No treatment effects</a:t>
          </a:r>
        </a:p>
      </xdr:txBody>
    </xdr:sp>
    <xdr:clientData/>
  </xdr:twoCellAnchor>
  <xdr:twoCellAnchor editAs="oneCell">
    <xdr:from>
      <xdr:col>33</xdr:col>
      <xdr:colOff>0</xdr:colOff>
      <xdr:row>0</xdr:row>
      <xdr:rowOff>0</xdr:rowOff>
    </xdr:from>
    <xdr:to>
      <xdr:col>43</xdr:col>
      <xdr:colOff>100648</xdr:colOff>
      <xdr:row>35</xdr:row>
      <xdr:rowOff>50800</xdr:rowOff>
    </xdr:to>
    <xdr:pic>
      <xdr:nvPicPr>
        <xdr:cNvPr id="7" name="Picture 6">
          <a:extLst>
            <a:ext uri="{FF2B5EF4-FFF2-40B4-BE49-F238E27FC236}">
              <a16:creationId xmlns:a16="http://schemas.microsoft.com/office/drawing/2014/main" id="{8A2A4C34-6F6E-4FE3-9776-101A3C8CFA2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773120" y="0"/>
          <a:ext cx="6196648" cy="6451600"/>
        </a:xfrm>
        <a:prstGeom prst="rect">
          <a:avLst/>
        </a:prstGeom>
        <a:solidFill>
          <a:srgbClr val="FFFFFF"/>
        </a:solidFill>
        <a:ln w="9525">
          <a:solidFill>
            <a:srgbClr val="000000"/>
          </a:solidFill>
          <a:miter lim="800000"/>
          <a:headEnd/>
          <a:tailEnd/>
        </a:ln>
      </xdr:spPr>
    </xdr:pic>
    <xdr:clientData/>
  </xdr:twoCellAnchor>
  <xdr:twoCellAnchor>
    <xdr:from>
      <xdr:col>33</xdr:col>
      <xdr:colOff>0</xdr:colOff>
      <xdr:row>37</xdr:row>
      <xdr:rowOff>0</xdr:rowOff>
    </xdr:from>
    <xdr:to>
      <xdr:col>42</xdr:col>
      <xdr:colOff>800100</xdr:colOff>
      <xdr:row>38</xdr:row>
      <xdr:rowOff>2011363</xdr:rowOff>
    </xdr:to>
    <xdr:sp macro="" textlink="">
      <xdr:nvSpPr>
        <xdr:cNvPr id="8" name="Content Placeholder 2">
          <a:extLst>
            <a:ext uri="{FF2B5EF4-FFF2-40B4-BE49-F238E27FC236}">
              <a16:creationId xmlns:a16="http://schemas.microsoft.com/office/drawing/2014/main" id="{37984270-2AE5-4EBB-BFDF-A2DFB983FCBE}"/>
            </a:ext>
          </a:extLst>
        </xdr:cNvPr>
        <xdr:cNvSpPr>
          <a:spLocks noGrp="1"/>
        </xdr:cNvSpPr>
      </xdr:nvSpPr>
      <xdr:spPr>
        <a:xfrm>
          <a:off x="28773120" y="6766560"/>
          <a:ext cx="7924800" cy="4525963"/>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differences</a:t>
          </a:r>
        </a:p>
        <a:p>
          <a:r>
            <a:rPr lang="en-US"/>
            <a:t>No concentration differences</a:t>
          </a:r>
        </a:p>
        <a:p>
          <a:r>
            <a:rPr lang="en-US"/>
            <a:t>No treatment differences</a:t>
          </a:r>
        </a:p>
      </xdr:txBody>
    </xdr:sp>
    <xdr:clientData/>
  </xdr:twoCellAnchor>
  <xdr:twoCellAnchor editAs="oneCell">
    <xdr:from>
      <xdr:col>46</xdr:col>
      <xdr:colOff>0</xdr:colOff>
      <xdr:row>0</xdr:row>
      <xdr:rowOff>0</xdr:rowOff>
    </xdr:from>
    <xdr:to>
      <xdr:col>56</xdr:col>
      <xdr:colOff>100648</xdr:colOff>
      <xdr:row>35</xdr:row>
      <xdr:rowOff>50800</xdr:rowOff>
    </xdr:to>
    <xdr:pic>
      <xdr:nvPicPr>
        <xdr:cNvPr id="9" name="Picture 8">
          <a:extLst>
            <a:ext uri="{FF2B5EF4-FFF2-40B4-BE49-F238E27FC236}">
              <a16:creationId xmlns:a16="http://schemas.microsoft.com/office/drawing/2014/main" id="{4256D883-1C51-4684-B510-A1A9261C159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075360" y="0"/>
          <a:ext cx="6196648" cy="6451600"/>
        </a:xfrm>
        <a:prstGeom prst="rect">
          <a:avLst/>
        </a:prstGeom>
        <a:solidFill>
          <a:srgbClr val="FFFFFF"/>
        </a:solidFill>
        <a:ln w="9525">
          <a:solidFill>
            <a:srgbClr val="000000"/>
          </a:solidFill>
          <a:miter lim="800000"/>
          <a:headEnd/>
          <a:tailEnd/>
        </a:ln>
      </xdr:spPr>
    </xdr:pic>
    <xdr:clientData/>
  </xdr:twoCellAnchor>
  <xdr:twoCellAnchor>
    <xdr:from>
      <xdr:col>46</xdr:col>
      <xdr:colOff>0</xdr:colOff>
      <xdr:row>37</xdr:row>
      <xdr:rowOff>0</xdr:rowOff>
    </xdr:from>
    <xdr:to>
      <xdr:col>55</xdr:col>
      <xdr:colOff>800100</xdr:colOff>
      <xdr:row>38</xdr:row>
      <xdr:rowOff>609600</xdr:rowOff>
    </xdr:to>
    <xdr:sp macro="" textlink="">
      <xdr:nvSpPr>
        <xdr:cNvPr id="10" name="Content Placeholder 2">
          <a:extLst>
            <a:ext uri="{FF2B5EF4-FFF2-40B4-BE49-F238E27FC236}">
              <a16:creationId xmlns:a16="http://schemas.microsoft.com/office/drawing/2014/main" id="{D2F3C4FB-C8C0-4EA1-A17C-5DDF572F4E02}"/>
            </a:ext>
          </a:extLst>
        </xdr:cNvPr>
        <xdr:cNvSpPr>
          <a:spLocks noGrp="1"/>
        </xdr:cNvSpPr>
      </xdr:nvSpPr>
      <xdr:spPr>
        <a:xfrm>
          <a:off x="39075360" y="6766560"/>
          <a:ext cx="7924800" cy="3124200"/>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differences</a:t>
          </a:r>
        </a:p>
        <a:p>
          <a:r>
            <a:rPr lang="en-US"/>
            <a:t>No concentration effects</a:t>
          </a:r>
        </a:p>
        <a:p>
          <a:r>
            <a:rPr lang="en-US"/>
            <a:t>No significant treatment effects</a:t>
          </a:r>
        </a:p>
        <a:p>
          <a:pPr lvl="1"/>
          <a:r>
            <a:rPr lang="en-US"/>
            <a:t>Slight difference between P and control plot (p = 0.058), higher P uptake in control plot </a:t>
          </a:r>
        </a:p>
      </xdr:txBody>
    </xdr:sp>
    <xdr:clientData/>
  </xdr:twoCellAnchor>
  <xdr:twoCellAnchor editAs="oneCell">
    <xdr:from>
      <xdr:col>59</xdr:col>
      <xdr:colOff>0</xdr:colOff>
      <xdr:row>2</xdr:row>
      <xdr:rowOff>0</xdr:rowOff>
    </xdr:from>
    <xdr:to>
      <xdr:col>69</xdr:col>
      <xdr:colOff>172085</xdr:colOff>
      <xdr:row>37</xdr:row>
      <xdr:rowOff>50800</xdr:rowOff>
    </xdr:to>
    <xdr:pic>
      <xdr:nvPicPr>
        <xdr:cNvPr id="11" name="Picture 10">
          <a:extLst>
            <a:ext uri="{FF2B5EF4-FFF2-40B4-BE49-F238E27FC236}">
              <a16:creationId xmlns:a16="http://schemas.microsoft.com/office/drawing/2014/main" id="{E51592D1-2829-45F3-B7DB-E46EC938961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377600" y="365760"/>
          <a:ext cx="6268085" cy="6451600"/>
        </a:xfrm>
        <a:prstGeom prst="rect">
          <a:avLst/>
        </a:prstGeom>
        <a:solidFill>
          <a:srgbClr val="FFFFFF"/>
        </a:solidFill>
        <a:ln w="9525">
          <a:solidFill>
            <a:srgbClr val="000000"/>
          </a:solidFill>
          <a:miter lim="800000"/>
          <a:headEnd/>
          <a:tailEnd/>
        </a:ln>
      </xdr:spPr>
    </xdr:pic>
    <xdr:clientData/>
  </xdr:twoCellAnchor>
  <xdr:twoCellAnchor>
    <xdr:from>
      <xdr:col>59</xdr:col>
      <xdr:colOff>0</xdr:colOff>
      <xdr:row>37</xdr:row>
      <xdr:rowOff>0</xdr:rowOff>
    </xdr:from>
    <xdr:to>
      <xdr:col>68</xdr:col>
      <xdr:colOff>800100</xdr:colOff>
      <xdr:row>38</xdr:row>
      <xdr:rowOff>2011363</xdr:rowOff>
    </xdr:to>
    <xdr:sp macro="" textlink="">
      <xdr:nvSpPr>
        <xdr:cNvPr id="12" name="Content Placeholder 2">
          <a:extLst>
            <a:ext uri="{FF2B5EF4-FFF2-40B4-BE49-F238E27FC236}">
              <a16:creationId xmlns:a16="http://schemas.microsoft.com/office/drawing/2014/main" id="{2D56E953-745F-490A-B39E-DB818CE700FC}"/>
            </a:ext>
          </a:extLst>
        </xdr:cNvPr>
        <xdr:cNvSpPr>
          <a:spLocks noGrp="1"/>
        </xdr:cNvSpPr>
      </xdr:nvSpPr>
      <xdr:spPr>
        <a:xfrm>
          <a:off x="49377600" y="6766560"/>
          <a:ext cx="7924800" cy="4525963"/>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effect</a:t>
          </a:r>
        </a:p>
        <a:p>
          <a:r>
            <a:rPr lang="en-US"/>
            <a:t>Uptake depended on concentration</a:t>
          </a:r>
        </a:p>
        <a:p>
          <a:r>
            <a:rPr lang="en-US"/>
            <a:t>Treatment effect in the N plot compared to all other plots, significantly lower uptake in N plots, could be experimental error (very low number)</a:t>
          </a:r>
        </a:p>
      </xdr:txBody>
    </xdr:sp>
    <xdr:clientData/>
  </xdr:twoCellAnchor>
  <xdr:twoCellAnchor editAs="oneCell">
    <xdr:from>
      <xdr:col>72</xdr:col>
      <xdr:colOff>0</xdr:colOff>
      <xdr:row>0</xdr:row>
      <xdr:rowOff>0</xdr:rowOff>
    </xdr:from>
    <xdr:to>
      <xdr:col>83</xdr:col>
      <xdr:colOff>552133</xdr:colOff>
      <xdr:row>35</xdr:row>
      <xdr:rowOff>50800</xdr:rowOff>
    </xdr:to>
    <xdr:pic>
      <xdr:nvPicPr>
        <xdr:cNvPr id="13" name="Picture 12">
          <a:extLst>
            <a:ext uri="{FF2B5EF4-FFF2-40B4-BE49-F238E27FC236}">
              <a16:creationId xmlns:a16="http://schemas.microsoft.com/office/drawing/2014/main" id="{B84894AE-51A5-43B9-B7FB-7D2954AC3BA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9679840" y="0"/>
          <a:ext cx="7257733" cy="6451600"/>
        </a:xfrm>
        <a:prstGeom prst="rect">
          <a:avLst/>
        </a:prstGeom>
        <a:solidFill>
          <a:srgbClr val="FFFFFF"/>
        </a:solidFill>
        <a:ln w="9525">
          <a:solidFill>
            <a:srgbClr val="000000"/>
          </a:solidFill>
          <a:miter lim="800000"/>
          <a:headEnd/>
          <a:tailEnd/>
        </a:ln>
      </xdr:spPr>
    </xdr:pic>
    <xdr:clientData/>
  </xdr:twoCellAnchor>
  <xdr:twoCellAnchor>
    <xdr:from>
      <xdr:col>72</xdr:col>
      <xdr:colOff>0</xdr:colOff>
      <xdr:row>37</xdr:row>
      <xdr:rowOff>0</xdr:rowOff>
    </xdr:from>
    <xdr:to>
      <xdr:col>81</xdr:col>
      <xdr:colOff>800100</xdr:colOff>
      <xdr:row>38</xdr:row>
      <xdr:rowOff>152400</xdr:rowOff>
    </xdr:to>
    <xdr:sp macro="" textlink="">
      <xdr:nvSpPr>
        <xdr:cNvPr id="14" name="Content Placeholder 2">
          <a:extLst>
            <a:ext uri="{FF2B5EF4-FFF2-40B4-BE49-F238E27FC236}">
              <a16:creationId xmlns:a16="http://schemas.microsoft.com/office/drawing/2014/main" id="{8B5B9508-A05E-40B8-8535-89D365172620}"/>
            </a:ext>
          </a:extLst>
        </xdr:cNvPr>
        <xdr:cNvSpPr>
          <a:spLocks noGrp="1"/>
        </xdr:cNvSpPr>
      </xdr:nvSpPr>
      <xdr:spPr>
        <a:xfrm>
          <a:off x="59679840" y="6766560"/>
          <a:ext cx="7924800" cy="2667000"/>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differences</a:t>
          </a:r>
        </a:p>
        <a:p>
          <a:r>
            <a:rPr lang="en-US"/>
            <a:t>Uptake dependent on concentration for 1x and 5x solutions</a:t>
          </a:r>
        </a:p>
        <a:p>
          <a:r>
            <a:rPr lang="en-US"/>
            <a:t>No treatment effects</a:t>
          </a:r>
        </a:p>
      </xdr:txBody>
    </xdr:sp>
    <xdr:clientData/>
  </xdr:twoCellAnchor>
  <xdr:twoCellAnchor editAs="oneCell">
    <xdr:from>
      <xdr:col>86</xdr:col>
      <xdr:colOff>0</xdr:colOff>
      <xdr:row>0</xdr:row>
      <xdr:rowOff>0</xdr:rowOff>
    </xdr:from>
    <xdr:to>
      <xdr:col>97</xdr:col>
      <xdr:colOff>297815</xdr:colOff>
      <xdr:row>35</xdr:row>
      <xdr:rowOff>38100</xdr:rowOff>
    </xdr:to>
    <xdr:pic>
      <xdr:nvPicPr>
        <xdr:cNvPr id="15" name="Picture 14">
          <a:extLst>
            <a:ext uri="{FF2B5EF4-FFF2-40B4-BE49-F238E27FC236}">
              <a16:creationId xmlns:a16="http://schemas.microsoft.com/office/drawing/2014/main" id="{B66B5991-A115-49CC-AA48-15F024C8DAA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0774560" y="0"/>
          <a:ext cx="7003415" cy="6438900"/>
        </a:xfrm>
        <a:prstGeom prst="rect">
          <a:avLst/>
        </a:prstGeom>
        <a:solidFill>
          <a:srgbClr val="FFFFFF"/>
        </a:solidFill>
        <a:ln w="9525">
          <a:solidFill>
            <a:srgbClr val="000000"/>
          </a:solidFill>
          <a:miter lim="800000"/>
          <a:headEnd/>
          <a:tailEnd/>
        </a:ln>
      </xdr:spPr>
    </xdr:pic>
    <xdr:clientData/>
  </xdr:twoCellAnchor>
  <xdr:twoCellAnchor>
    <xdr:from>
      <xdr:col>85</xdr:col>
      <xdr:colOff>812800</xdr:colOff>
      <xdr:row>37</xdr:row>
      <xdr:rowOff>0</xdr:rowOff>
    </xdr:from>
    <xdr:to>
      <xdr:col>95</xdr:col>
      <xdr:colOff>787400</xdr:colOff>
      <xdr:row>38</xdr:row>
      <xdr:rowOff>609600</xdr:rowOff>
    </xdr:to>
    <xdr:sp macro="" textlink="">
      <xdr:nvSpPr>
        <xdr:cNvPr id="16" name="Content Placeholder 2">
          <a:extLst>
            <a:ext uri="{FF2B5EF4-FFF2-40B4-BE49-F238E27FC236}">
              <a16:creationId xmlns:a16="http://schemas.microsoft.com/office/drawing/2014/main" id="{7D69265F-899E-410E-A6E3-8CF2AF383C75}"/>
            </a:ext>
          </a:extLst>
        </xdr:cNvPr>
        <xdr:cNvSpPr>
          <a:spLocks noGrp="1"/>
        </xdr:cNvSpPr>
      </xdr:nvSpPr>
      <xdr:spPr>
        <a:xfrm>
          <a:off x="70772020" y="6766560"/>
          <a:ext cx="7922260" cy="3124200"/>
        </a:xfrm>
        <a:prstGeom prst="rect">
          <a:avLst/>
        </a:prstGeom>
        <a:solidFill>
          <a:schemeClr val="bg1"/>
        </a:solidFill>
      </xdr:spPr>
      <xdr:txBody>
        <a:bodyPr vert="horz" wrap="square" lIns="91440" tIns="45720" rIns="91440" bIns="45720" rtlCol="0">
          <a:normAutofit/>
        </a:bodyPr>
        <a:lstStyle>
          <a:lvl1pPr marL="342900" indent="-342900" algn="l" defTabSz="914400" rtl="0" eaLnBrk="1" latinLnBrk="0" hangingPunct="1">
            <a:spcBef>
              <a:spcPct val="20000"/>
            </a:spcBef>
            <a:buFont typeface="Arial" panose="020B0604020202020204" pitchFamily="34" charset="0"/>
            <a:buChar char="•"/>
            <a:defRPr sz="3200" kern="1200">
              <a:solidFill>
                <a:schemeClr val="tx1"/>
              </a:solidFill>
              <a:latin typeface="+mn-lt"/>
              <a:ea typeface="+mn-ea"/>
              <a:cs typeface="+mn-cs"/>
            </a:defRPr>
          </a:lvl1pPr>
          <a:lvl2pPr marL="742950" indent="-285750" algn="l" defTabSz="914400" rtl="0" eaLnBrk="1" latinLnBrk="0" hangingPunct="1">
            <a:spcBef>
              <a:spcPct val="20000"/>
            </a:spcBef>
            <a:buFont typeface="Arial" panose="020B0604020202020204" pitchFamily="34" charset="0"/>
            <a:buChar char="–"/>
            <a:defRPr sz="2800" kern="1200">
              <a:solidFill>
                <a:schemeClr val="tx1"/>
              </a:solidFill>
              <a:latin typeface="+mn-lt"/>
              <a:ea typeface="+mn-ea"/>
              <a:cs typeface="+mn-cs"/>
            </a:defRPr>
          </a:lvl2pPr>
          <a:lvl3pPr marL="1143000" indent="-228600" algn="l" defTabSz="914400" rtl="0" eaLnBrk="1" latinLnBrk="0" hangingPunct="1">
            <a:spcBef>
              <a:spcPct val="20000"/>
            </a:spcBef>
            <a:buFont typeface="Arial" panose="020B0604020202020204" pitchFamily="34" charset="0"/>
            <a:buChar char="•"/>
            <a:defRPr sz="2400" kern="1200">
              <a:solidFill>
                <a:schemeClr val="tx1"/>
              </a:solidFill>
              <a:latin typeface="+mn-lt"/>
              <a:ea typeface="+mn-ea"/>
              <a:cs typeface="+mn-cs"/>
            </a:defRPr>
          </a:lvl3pPr>
          <a:lvl4pPr marL="1600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4pPr>
          <a:lvl5pPr marL="20574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5pPr>
          <a:lvl6pPr marL="25146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anose="020B0604020202020204" pitchFamily="34" charset="0"/>
            <a:buChar char="•"/>
            <a:defRPr sz="2000" kern="1200">
              <a:solidFill>
                <a:schemeClr val="tx1"/>
              </a:solidFill>
              <a:latin typeface="+mn-lt"/>
              <a:ea typeface="+mn-ea"/>
              <a:cs typeface="+mn-cs"/>
            </a:defRPr>
          </a:lvl9pPr>
        </a:lstStyle>
        <a:p>
          <a:r>
            <a:rPr lang="en-US"/>
            <a:t>No species effect</a:t>
          </a:r>
        </a:p>
        <a:p>
          <a:r>
            <a:rPr lang="en-US"/>
            <a:t>Uptake dependent on concentration for 1x and 5x solutions</a:t>
          </a:r>
        </a:p>
        <a:p>
          <a:r>
            <a:rPr lang="en-US"/>
            <a:t>No treatment effects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14287</xdr:colOff>
      <xdr:row>38</xdr:row>
      <xdr:rowOff>4762</xdr:rowOff>
    </xdr:from>
    <xdr:to>
      <xdr:col>14</xdr:col>
      <xdr:colOff>966787</xdr:colOff>
      <xdr:row>52</xdr:row>
      <xdr:rowOff>80962</xdr:rowOff>
    </xdr:to>
    <xdr:graphicFrame macro="">
      <xdr:nvGraphicFramePr>
        <xdr:cNvPr id="2" name="Chart 1">
          <a:extLst>
            <a:ext uri="{FF2B5EF4-FFF2-40B4-BE49-F238E27FC236}">
              <a16:creationId xmlns:a16="http://schemas.microsoft.com/office/drawing/2014/main" id="{0207F134-0FC3-449A-8EF0-7DF90B84F9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157162</xdr:colOff>
      <xdr:row>38</xdr:row>
      <xdr:rowOff>61912</xdr:rowOff>
    </xdr:from>
    <xdr:to>
      <xdr:col>19</xdr:col>
      <xdr:colOff>728662</xdr:colOff>
      <xdr:row>52</xdr:row>
      <xdr:rowOff>138112</xdr:rowOff>
    </xdr:to>
    <xdr:graphicFrame macro="">
      <xdr:nvGraphicFramePr>
        <xdr:cNvPr id="3" name="Chart 2">
          <a:extLst>
            <a:ext uri="{FF2B5EF4-FFF2-40B4-BE49-F238E27FC236}">
              <a16:creationId xmlns:a16="http://schemas.microsoft.com/office/drawing/2014/main" id="{A07330EE-F4FF-48E7-B9EA-47B370195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947737</xdr:colOff>
      <xdr:row>38</xdr:row>
      <xdr:rowOff>61912</xdr:rowOff>
    </xdr:from>
    <xdr:to>
      <xdr:col>25</xdr:col>
      <xdr:colOff>433387</xdr:colOff>
      <xdr:row>52</xdr:row>
      <xdr:rowOff>138112</xdr:rowOff>
    </xdr:to>
    <xdr:graphicFrame macro="">
      <xdr:nvGraphicFramePr>
        <xdr:cNvPr id="4" name="Chart 3">
          <a:extLst>
            <a:ext uri="{FF2B5EF4-FFF2-40B4-BE49-F238E27FC236}">
              <a16:creationId xmlns:a16="http://schemas.microsoft.com/office/drawing/2014/main" id="{740FB1D3-0804-4C9E-9DB1-CB219BECF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90487</xdr:colOff>
      <xdr:row>38</xdr:row>
      <xdr:rowOff>52387</xdr:rowOff>
    </xdr:from>
    <xdr:to>
      <xdr:col>33</xdr:col>
      <xdr:colOff>395287</xdr:colOff>
      <xdr:row>52</xdr:row>
      <xdr:rowOff>128587</xdr:rowOff>
    </xdr:to>
    <xdr:graphicFrame macro="">
      <xdr:nvGraphicFramePr>
        <xdr:cNvPr id="5" name="Chart 4">
          <a:extLst>
            <a:ext uri="{FF2B5EF4-FFF2-40B4-BE49-F238E27FC236}">
              <a16:creationId xmlns:a16="http://schemas.microsoft.com/office/drawing/2014/main" id="{6A48FB66-E8C9-4DA4-971B-9BB66DFDF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576262</xdr:colOff>
      <xdr:row>38</xdr:row>
      <xdr:rowOff>61912</xdr:rowOff>
    </xdr:from>
    <xdr:to>
      <xdr:col>41</xdr:col>
      <xdr:colOff>271462</xdr:colOff>
      <xdr:row>52</xdr:row>
      <xdr:rowOff>138112</xdr:rowOff>
    </xdr:to>
    <xdr:graphicFrame macro="">
      <xdr:nvGraphicFramePr>
        <xdr:cNvPr id="6" name="Chart 5">
          <a:extLst>
            <a:ext uri="{FF2B5EF4-FFF2-40B4-BE49-F238E27FC236}">
              <a16:creationId xmlns:a16="http://schemas.microsoft.com/office/drawing/2014/main" id="{764D1D9F-6010-44C8-9320-9745DE70E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500062</xdr:colOff>
      <xdr:row>38</xdr:row>
      <xdr:rowOff>52387</xdr:rowOff>
    </xdr:from>
    <xdr:to>
      <xdr:col>49</xdr:col>
      <xdr:colOff>195262</xdr:colOff>
      <xdr:row>52</xdr:row>
      <xdr:rowOff>128587</xdr:rowOff>
    </xdr:to>
    <xdr:graphicFrame macro="">
      <xdr:nvGraphicFramePr>
        <xdr:cNvPr id="7" name="Chart 6">
          <a:extLst>
            <a:ext uri="{FF2B5EF4-FFF2-40B4-BE49-F238E27FC236}">
              <a16:creationId xmlns:a16="http://schemas.microsoft.com/office/drawing/2014/main" id="{BA30686B-5B36-4510-AAEA-3956C8C00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54</xdr:row>
      <xdr:rowOff>0</xdr:rowOff>
    </xdr:from>
    <xdr:to>
      <xdr:col>14</xdr:col>
      <xdr:colOff>952500</xdr:colOff>
      <xdr:row>68</xdr:row>
      <xdr:rowOff>76200</xdr:rowOff>
    </xdr:to>
    <xdr:graphicFrame macro="">
      <xdr:nvGraphicFramePr>
        <xdr:cNvPr id="8" name="Chart 7">
          <a:extLst>
            <a:ext uri="{FF2B5EF4-FFF2-40B4-BE49-F238E27FC236}">
              <a16:creationId xmlns:a16="http://schemas.microsoft.com/office/drawing/2014/main" id="{7CDD952C-EAC1-45E8-AD72-EF86D9AA0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70</xdr:row>
      <xdr:rowOff>0</xdr:rowOff>
    </xdr:from>
    <xdr:to>
      <xdr:col>14</xdr:col>
      <xdr:colOff>952500</xdr:colOff>
      <xdr:row>84</xdr:row>
      <xdr:rowOff>76200</xdr:rowOff>
    </xdr:to>
    <xdr:graphicFrame macro="">
      <xdr:nvGraphicFramePr>
        <xdr:cNvPr id="9" name="Chart 8">
          <a:extLst>
            <a:ext uri="{FF2B5EF4-FFF2-40B4-BE49-F238E27FC236}">
              <a16:creationId xmlns:a16="http://schemas.microsoft.com/office/drawing/2014/main" id="{AB8D8755-FBC1-4B42-A993-6808AED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54</xdr:row>
      <xdr:rowOff>0</xdr:rowOff>
    </xdr:from>
    <xdr:to>
      <xdr:col>19</xdr:col>
      <xdr:colOff>571500</xdr:colOff>
      <xdr:row>68</xdr:row>
      <xdr:rowOff>76200</xdr:rowOff>
    </xdr:to>
    <xdr:graphicFrame macro="">
      <xdr:nvGraphicFramePr>
        <xdr:cNvPr id="10" name="Chart 9">
          <a:extLst>
            <a:ext uri="{FF2B5EF4-FFF2-40B4-BE49-F238E27FC236}">
              <a16:creationId xmlns:a16="http://schemas.microsoft.com/office/drawing/2014/main" id="{0553238C-6C10-4532-9B9F-AD5808052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70</xdr:row>
      <xdr:rowOff>0</xdr:rowOff>
    </xdr:from>
    <xdr:to>
      <xdr:col>19</xdr:col>
      <xdr:colOff>571500</xdr:colOff>
      <xdr:row>84</xdr:row>
      <xdr:rowOff>76200</xdr:rowOff>
    </xdr:to>
    <xdr:graphicFrame macro="">
      <xdr:nvGraphicFramePr>
        <xdr:cNvPr id="11" name="Chart 10">
          <a:extLst>
            <a:ext uri="{FF2B5EF4-FFF2-40B4-BE49-F238E27FC236}">
              <a16:creationId xmlns:a16="http://schemas.microsoft.com/office/drawing/2014/main" id="{EB6C9ECB-29B7-4980-A036-9E645AFAE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0</xdr:colOff>
      <xdr:row>54</xdr:row>
      <xdr:rowOff>0</xdr:rowOff>
    </xdr:from>
    <xdr:to>
      <xdr:col>25</xdr:col>
      <xdr:colOff>438150</xdr:colOff>
      <xdr:row>68</xdr:row>
      <xdr:rowOff>76200</xdr:rowOff>
    </xdr:to>
    <xdr:graphicFrame macro="">
      <xdr:nvGraphicFramePr>
        <xdr:cNvPr id="12" name="Chart 11">
          <a:extLst>
            <a:ext uri="{FF2B5EF4-FFF2-40B4-BE49-F238E27FC236}">
              <a16:creationId xmlns:a16="http://schemas.microsoft.com/office/drawing/2014/main" id="{A28F5597-B4CA-4814-96DA-FDC013A9B9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0</xdr:colOff>
      <xdr:row>70</xdr:row>
      <xdr:rowOff>0</xdr:rowOff>
    </xdr:from>
    <xdr:to>
      <xdr:col>25</xdr:col>
      <xdr:colOff>438150</xdr:colOff>
      <xdr:row>84</xdr:row>
      <xdr:rowOff>76200</xdr:rowOff>
    </xdr:to>
    <xdr:graphicFrame macro="">
      <xdr:nvGraphicFramePr>
        <xdr:cNvPr id="13" name="Chart 12">
          <a:extLst>
            <a:ext uri="{FF2B5EF4-FFF2-40B4-BE49-F238E27FC236}">
              <a16:creationId xmlns:a16="http://schemas.microsoft.com/office/drawing/2014/main" id="{4C7878C8-4F28-4DFF-9400-52A1DBE3A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26</xdr:col>
      <xdr:colOff>0</xdr:colOff>
      <xdr:row>54</xdr:row>
      <xdr:rowOff>0</xdr:rowOff>
    </xdr:from>
    <xdr:to>
      <xdr:col>33</xdr:col>
      <xdr:colOff>304800</xdr:colOff>
      <xdr:row>68</xdr:row>
      <xdr:rowOff>76200</xdr:rowOff>
    </xdr:to>
    <xdr:graphicFrame macro="">
      <xdr:nvGraphicFramePr>
        <xdr:cNvPr id="14" name="Chart 13">
          <a:extLst>
            <a:ext uri="{FF2B5EF4-FFF2-40B4-BE49-F238E27FC236}">
              <a16:creationId xmlns:a16="http://schemas.microsoft.com/office/drawing/2014/main" id="{25A510FC-F1F4-44C9-B8CF-1327380A5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26</xdr:col>
      <xdr:colOff>0</xdr:colOff>
      <xdr:row>70</xdr:row>
      <xdr:rowOff>0</xdr:rowOff>
    </xdr:from>
    <xdr:to>
      <xdr:col>33</xdr:col>
      <xdr:colOff>304800</xdr:colOff>
      <xdr:row>84</xdr:row>
      <xdr:rowOff>76200</xdr:rowOff>
    </xdr:to>
    <xdr:graphicFrame macro="">
      <xdr:nvGraphicFramePr>
        <xdr:cNvPr id="15" name="Chart 14">
          <a:extLst>
            <a:ext uri="{FF2B5EF4-FFF2-40B4-BE49-F238E27FC236}">
              <a16:creationId xmlns:a16="http://schemas.microsoft.com/office/drawing/2014/main" id="{2152C099-887A-41AA-B7AA-5463317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34</xdr:col>
      <xdr:colOff>0</xdr:colOff>
      <xdr:row>54</xdr:row>
      <xdr:rowOff>0</xdr:rowOff>
    </xdr:from>
    <xdr:to>
      <xdr:col>41</xdr:col>
      <xdr:colOff>304800</xdr:colOff>
      <xdr:row>68</xdr:row>
      <xdr:rowOff>76200</xdr:rowOff>
    </xdr:to>
    <xdr:graphicFrame macro="">
      <xdr:nvGraphicFramePr>
        <xdr:cNvPr id="16" name="Chart 15">
          <a:extLst>
            <a:ext uri="{FF2B5EF4-FFF2-40B4-BE49-F238E27FC236}">
              <a16:creationId xmlns:a16="http://schemas.microsoft.com/office/drawing/2014/main" id="{FB8E3DB9-9D7C-418B-9C0E-1BDB2621D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34</xdr:col>
      <xdr:colOff>0</xdr:colOff>
      <xdr:row>70</xdr:row>
      <xdr:rowOff>0</xdr:rowOff>
    </xdr:from>
    <xdr:to>
      <xdr:col>41</xdr:col>
      <xdr:colOff>304800</xdr:colOff>
      <xdr:row>84</xdr:row>
      <xdr:rowOff>76200</xdr:rowOff>
    </xdr:to>
    <xdr:graphicFrame macro="">
      <xdr:nvGraphicFramePr>
        <xdr:cNvPr id="17" name="Chart 16">
          <a:extLst>
            <a:ext uri="{FF2B5EF4-FFF2-40B4-BE49-F238E27FC236}">
              <a16:creationId xmlns:a16="http://schemas.microsoft.com/office/drawing/2014/main" id="{1DDDD1EC-6AE8-42AA-B8E7-AC69A1A6CB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42</xdr:col>
      <xdr:colOff>0</xdr:colOff>
      <xdr:row>54</xdr:row>
      <xdr:rowOff>0</xdr:rowOff>
    </xdr:from>
    <xdr:to>
      <xdr:col>49</xdr:col>
      <xdr:colOff>304800</xdr:colOff>
      <xdr:row>68</xdr:row>
      <xdr:rowOff>76200</xdr:rowOff>
    </xdr:to>
    <xdr:graphicFrame macro="">
      <xdr:nvGraphicFramePr>
        <xdr:cNvPr id="18" name="Chart 17">
          <a:extLst>
            <a:ext uri="{FF2B5EF4-FFF2-40B4-BE49-F238E27FC236}">
              <a16:creationId xmlns:a16="http://schemas.microsoft.com/office/drawing/2014/main" id="{4F6FE0CE-FFF0-4148-B3D9-4FDED7BBBB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42</xdr:col>
      <xdr:colOff>0</xdr:colOff>
      <xdr:row>70</xdr:row>
      <xdr:rowOff>0</xdr:rowOff>
    </xdr:from>
    <xdr:to>
      <xdr:col>49</xdr:col>
      <xdr:colOff>304800</xdr:colOff>
      <xdr:row>84</xdr:row>
      <xdr:rowOff>76200</xdr:rowOff>
    </xdr:to>
    <xdr:graphicFrame macro="">
      <xdr:nvGraphicFramePr>
        <xdr:cNvPr id="19" name="Chart 18">
          <a:extLst>
            <a:ext uri="{FF2B5EF4-FFF2-40B4-BE49-F238E27FC236}">
              <a16:creationId xmlns:a16="http://schemas.microsoft.com/office/drawing/2014/main" id="{ABBEC6C0-C036-4F9C-AD9A-5FE59F6EF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604836</xdr:colOff>
      <xdr:row>28</xdr:row>
      <xdr:rowOff>4762</xdr:rowOff>
    </xdr:from>
    <xdr:to>
      <xdr:col>9</xdr:col>
      <xdr:colOff>314324</xdr:colOff>
      <xdr:row>44</xdr:row>
      <xdr:rowOff>95250</xdr:rowOff>
    </xdr:to>
    <xdr:graphicFrame macro="">
      <xdr:nvGraphicFramePr>
        <xdr:cNvPr id="2" name="Chart 1">
          <a:extLst>
            <a:ext uri="{FF2B5EF4-FFF2-40B4-BE49-F238E27FC236}">
              <a16:creationId xmlns:a16="http://schemas.microsoft.com/office/drawing/2014/main" id="{79E64D13-37F3-49F6-9A7F-3234BD344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642936</xdr:colOff>
      <xdr:row>28</xdr:row>
      <xdr:rowOff>14286</xdr:rowOff>
    </xdr:from>
    <xdr:to>
      <xdr:col>18</xdr:col>
      <xdr:colOff>95249</xdr:colOff>
      <xdr:row>44</xdr:row>
      <xdr:rowOff>133349</xdr:rowOff>
    </xdr:to>
    <xdr:graphicFrame macro="">
      <xdr:nvGraphicFramePr>
        <xdr:cNvPr id="3" name="Chart 2">
          <a:extLst>
            <a:ext uri="{FF2B5EF4-FFF2-40B4-BE49-F238E27FC236}">
              <a16:creationId xmlns:a16="http://schemas.microsoft.com/office/drawing/2014/main" id="{8D715EB3-B9FC-43EC-A1A5-8119EAF29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519111</xdr:colOff>
      <xdr:row>28</xdr:row>
      <xdr:rowOff>4761</xdr:rowOff>
    </xdr:from>
    <xdr:to>
      <xdr:col>26</xdr:col>
      <xdr:colOff>171449</xdr:colOff>
      <xdr:row>44</xdr:row>
      <xdr:rowOff>142874</xdr:rowOff>
    </xdr:to>
    <xdr:graphicFrame macro="">
      <xdr:nvGraphicFramePr>
        <xdr:cNvPr id="4" name="Chart 3">
          <a:extLst>
            <a:ext uri="{FF2B5EF4-FFF2-40B4-BE49-F238E27FC236}">
              <a16:creationId xmlns:a16="http://schemas.microsoft.com/office/drawing/2014/main" id="{0DFABDCD-5C9A-42A1-824C-FB82D9700E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404812</xdr:colOff>
      <xdr:row>27</xdr:row>
      <xdr:rowOff>185737</xdr:rowOff>
    </xdr:from>
    <xdr:to>
      <xdr:col>35</xdr:col>
      <xdr:colOff>342900</xdr:colOff>
      <xdr:row>44</xdr:row>
      <xdr:rowOff>180975</xdr:rowOff>
    </xdr:to>
    <xdr:graphicFrame macro="">
      <xdr:nvGraphicFramePr>
        <xdr:cNvPr id="5" name="Chart 4">
          <a:extLst>
            <a:ext uri="{FF2B5EF4-FFF2-40B4-BE49-F238E27FC236}">
              <a16:creationId xmlns:a16="http://schemas.microsoft.com/office/drawing/2014/main" id="{D8BBD26C-5505-4668-8CE4-51671CB4E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509586</xdr:colOff>
      <xdr:row>27</xdr:row>
      <xdr:rowOff>185737</xdr:rowOff>
    </xdr:from>
    <xdr:to>
      <xdr:col>44</xdr:col>
      <xdr:colOff>285749</xdr:colOff>
      <xdr:row>44</xdr:row>
      <xdr:rowOff>180975</xdr:rowOff>
    </xdr:to>
    <xdr:graphicFrame macro="">
      <xdr:nvGraphicFramePr>
        <xdr:cNvPr id="6" name="Chart 5">
          <a:extLst>
            <a:ext uri="{FF2B5EF4-FFF2-40B4-BE49-F238E27FC236}">
              <a16:creationId xmlns:a16="http://schemas.microsoft.com/office/drawing/2014/main" id="{29FD919E-FBED-463D-A0C5-465382872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604837</xdr:colOff>
      <xdr:row>28</xdr:row>
      <xdr:rowOff>4761</xdr:rowOff>
    </xdr:from>
    <xdr:to>
      <xdr:col>54</xdr:col>
      <xdr:colOff>104775</xdr:colOff>
      <xdr:row>44</xdr:row>
      <xdr:rowOff>142874</xdr:rowOff>
    </xdr:to>
    <xdr:graphicFrame macro="">
      <xdr:nvGraphicFramePr>
        <xdr:cNvPr id="7" name="Chart 6">
          <a:extLst>
            <a:ext uri="{FF2B5EF4-FFF2-40B4-BE49-F238E27FC236}">
              <a16:creationId xmlns:a16="http://schemas.microsoft.com/office/drawing/2014/main" id="{B4CB4D44-BEE5-4E62-BE80-160D7614D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29</xdr:row>
      <xdr:rowOff>119062</xdr:rowOff>
    </xdr:from>
    <xdr:to>
      <xdr:col>6</xdr:col>
      <xdr:colOff>147638</xdr:colOff>
      <xdr:row>49</xdr:row>
      <xdr:rowOff>76200</xdr:rowOff>
    </xdr:to>
    <xdr:graphicFrame macro="">
      <xdr:nvGraphicFramePr>
        <xdr:cNvPr id="2" name="Chart 1">
          <a:extLst>
            <a:ext uri="{FF2B5EF4-FFF2-40B4-BE49-F238E27FC236}">
              <a16:creationId xmlns:a16="http://schemas.microsoft.com/office/drawing/2014/main" id="{D3E3B4A9-0209-4803-9FDF-EB5F1B771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385762</xdr:colOff>
      <xdr:row>29</xdr:row>
      <xdr:rowOff>109536</xdr:rowOff>
    </xdr:from>
    <xdr:to>
      <xdr:col>12</xdr:col>
      <xdr:colOff>295275</xdr:colOff>
      <xdr:row>49</xdr:row>
      <xdr:rowOff>95249</xdr:rowOff>
    </xdr:to>
    <xdr:graphicFrame macro="">
      <xdr:nvGraphicFramePr>
        <xdr:cNvPr id="3" name="Chart 2">
          <a:extLst>
            <a:ext uri="{FF2B5EF4-FFF2-40B4-BE49-F238E27FC236}">
              <a16:creationId xmlns:a16="http://schemas.microsoft.com/office/drawing/2014/main" id="{24A2A84E-DF75-4C60-A202-CCBB9B0B1B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442912</xdr:colOff>
      <xdr:row>29</xdr:row>
      <xdr:rowOff>90487</xdr:rowOff>
    </xdr:from>
    <xdr:to>
      <xdr:col>17</xdr:col>
      <xdr:colOff>923925</xdr:colOff>
      <xdr:row>49</xdr:row>
      <xdr:rowOff>180975</xdr:rowOff>
    </xdr:to>
    <xdr:graphicFrame macro="">
      <xdr:nvGraphicFramePr>
        <xdr:cNvPr id="4" name="Chart 3">
          <a:extLst>
            <a:ext uri="{FF2B5EF4-FFF2-40B4-BE49-F238E27FC236}">
              <a16:creationId xmlns:a16="http://schemas.microsoft.com/office/drawing/2014/main" id="{14B18861-5F77-4697-A3A3-6FACD9B4E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1081087</xdr:colOff>
      <xdr:row>29</xdr:row>
      <xdr:rowOff>80961</xdr:rowOff>
    </xdr:from>
    <xdr:to>
      <xdr:col>24</xdr:col>
      <xdr:colOff>495300</xdr:colOff>
      <xdr:row>49</xdr:row>
      <xdr:rowOff>180974</xdr:rowOff>
    </xdr:to>
    <xdr:graphicFrame macro="">
      <xdr:nvGraphicFramePr>
        <xdr:cNvPr id="5" name="Chart 4">
          <a:extLst>
            <a:ext uri="{FF2B5EF4-FFF2-40B4-BE49-F238E27FC236}">
              <a16:creationId xmlns:a16="http://schemas.microsoft.com/office/drawing/2014/main" id="{14493D60-51C1-44CB-AC63-7C4812B9E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604837</xdr:colOff>
      <xdr:row>29</xdr:row>
      <xdr:rowOff>90487</xdr:rowOff>
    </xdr:from>
    <xdr:to>
      <xdr:col>34</xdr:col>
      <xdr:colOff>123825</xdr:colOff>
      <xdr:row>50</xdr:row>
      <xdr:rowOff>66675</xdr:rowOff>
    </xdr:to>
    <xdr:graphicFrame macro="">
      <xdr:nvGraphicFramePr>
        <xdr:cNvPr id="6" name="Chart 5">
          <a:extLst>
            <a:ext uri="{FF2B5EF4-FFF2-40B4-BE49-F238E27FC236}">
              <a16:creationId xmlns:a16="http://schemas.microsoft.com/office/drawing/2014/main" id="{3F467E41-FC65-4C1A-A49E-32F12C521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309562</xdr:colOff>
      <xdr:row>29</xdr:row>
      <xdr:rowOff>90487</xdr:rowOff>
    </xdr:from>
    <xdr:to>
      <xdr:col>43</xdr:col>
      <xdr:colOff>114300</xdr:colOff>
      <xdr:row>50</xdr:row>
      <xdr:rowOff>28575</xdr:rowOff>
    </xdr:to>
    <xdr:graphicFrame macro="">
      <xdr:nvGraphicFramePr>
        <xdr:cNvPr id="7" name="Chart 6">
          <a:extLst>
            <a:ext uri="{FF2B5EF4-FFF2-40B4-BE49-F238E27FC236}">
              <a16:creationId xmlns:a16="http://schemas.microsoft.com/office/drawing/2014/main" id="{27C53746-29AE-47F8-A690-433A17AE7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109537</xdr:colOff>
      <xdr:row>24</xdr:row>
      <xdr:rowOff>80962</xdr:rowOff>
    </xdr:from>
    <xdr:to>
      <xdr:col>5</xdr:col>
      <xdr:colOff>661987</xdr:colOff>
      <xdr:row>38</xdr:row>
      <xdr:rowOff>157162</xdr:rowOff>
    </xdr:to>
    <xdr:graphicFrame macro="">
      <xdr:nvGraphicFramePr>
        <xdr:cNvPr id="2" name="Chart 1">
          <a:extLst>
            <a:ext uri="{FF2B5EF4-FFF2-40B4-BE49-F238E27FC236}">
              <a16:creationId xmlns:a16="http://schemas.microsoft.com/office/drawing/2014/main" id="{54B9465C-8331-497C-95CA-8034C6058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900112</xdr:colOff>
      <xdr:row>24</xdr:row>
      <xdr:rowOff>176212</xdr:rowOff>
    </xdr:from>
    <xdr:to>
      <xdr:col>10</xdr:col>
      <xdr:colOff>261937</xdr:colOff>
      <xdr:row>39</xdr:row>
      <xdr:rowOff>61912</xdr:rowOff>
    </xdr:to>
    <xdr:graphicFrame macro="">
      <xdr:nvGraphicFramePr>
        <xdr:cNvPr id="3" name="Chart 2">
          <a:extLst>
            <a:ext uri="{FF2B5EF4-FFF2-40B4-BE49-F238E27FC236}">
              <a16:creationId xmlns:a16="http://schemas.microsoft.com/office/drawing/2014/main" id="{861B4F69-DCFB-45F3-AA59-E92731E1D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576262</xdr:colOff>
      <xdr:row>25</xdr:row>
      <xdr:rowOff>23812</xdr:rowOff>
    </xdr:from>
    <xdr:to>
      <xdr:col>15</xdr:col>
      <xdr:colOff>157162</xdr:colOff>
      <xdr:row>39</xdr:row>
      <xdr:rowOff>100012</xdr:rowOff>
    </xdr:to>
    <xdr:graphicFrame macro="">
      <xdr:nvGraphicFramePr>
        <xdr:cNvPr id="4" name="Chart 3">
          <a:extLst>
            <a:ext uri="{FF2B5EF4-FFF2-40B4-BE49-F238E27FC236}">
              <a16:creationId xmlns:a16="http://schemas.microsoft.com/office/drawing/2014/main" id="{45598A26-B857-49DB-86E9-7BE21387D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500062</xdr:colOff>
      <xdr:row>24</xdr:row>
      <xdr:rowOff>185737</xdr:rowOff>
    </xdr:from>
    <xdr:to>
      <xdr:col>20</xdr:col>
      <xdr:colOff>138112</xdr:colOff>
      <xdr:row>39</xdr:row>
      <xdr:rowOff>71437</xdr:rowOff>
    </xdr:to>
    <xdr:graphicFrame macro="">
      <xdr:nvGraphicFramePr>
        <xdr:cNvPr id="5" name="Chart 4">
          <a:extLst>
            <a:ext uri="{FF2B5EF4-FFF2-40B4-BE49-F238E27FC236}">
              <a16:creationId xmlns:a16="http://schemas.microsoft.com/office/drawing/2014/main" id="{406917B6-317D-4C65-BF50-0F2B14D87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319087</xdr:colOff>
      <xdr:row>24</xdr:row>
      <xdr:rowOff>166687</xdr:rowOff>
    </xdr:from>
    <xdr:to>
      <xdr:col>26</xdr:col>
      <xdr:colOff>261937</xdr:colOff>
      <xdr:row>39</xdr:row>
      <xdr:rowOff>52387</xdr:rowOff>
    </xdr:to>
    <xdr:graphicFrame macro="">
      <xdr:nvGraphicFramePr>
        <xdr:cNvPr id="6" name="Chart 5">
          <a:extLst>
            <a:ext uri="{FF2B5EF4-FFF2-40B4-BE49-F238E27FC236}">
              <a16:creationId xmlns:a16="http://schemas.microsoft.com/office/drawing/2014/main" id="{2F71D858-CA78-4936-9A96-4ECE820E2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566737</xdr:colOff>
      <xdr:row>24</xdr:row>
      <xdr:rowOff>157162</xdr:rowOff>
    </xdr:from>
    <xdr:to>
      <xdr:col>34</xdr:col>
      <xdr:colOff>261937</xdr:colOff>
      <xdr:row>39</xdr:row>
      <xdr:rowOff>42862</xdr:rowOff>
    </xdr:to>
    <xdr:graphicFrame macro="">
      <xdr:nvGraphicFramePr>
        <xdr:cNvPr id="7" name="Chart 6">
          <a:extLst>
            <a:ext uri="{FF2B5EF4-FFF2-40B4-BE49-F238E27FC236}">
              <a16:creationId xmlns:a16="http://schemas.microsoft.com/office/drawing/2014/main" id="{ED15C37A-B6E8-4411-BB2F-9D232AE68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14287</xdr:colOff>
      <xdr:row>29</xdr:row>
      <xdr:rowOff>100012</xdr:rowOff>
    </xdr:from>
    <xdr:to>
      <xdr:col>6</xdr:col>
      <xdr:colOff>557212</xdr:colOff>
      <xdr:row>43</xdr:row>
      <xdr:rowOff>176212</xdr:rowOff>
    </xdr:to>
    <xdr:graphicFrame macro="">
      <xdr:nvGraphicFramePr>
        <xdr:cNvPr id="2" name="Chart 1">
          <a:extLst>
            <a:ext uri="{FF2B5EF4-FFF2-40B4-BE49-F238E27FC236}">
              <a16:creationId xmlns:a16="http://schemas.microsoft.com/office/drawing/2014/main" id="{9C2A2CA6-2D78-4F0F-AF07-5C9BCB734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747712</xdr:colOff>
      <xdr:row>29</xdr:row>
      <xdr:rowOff>109537</xdr:rowOff>
    </xdr:from>
    <xdr:to>
      <xdr:col>12</xdr:col>
      <xdr:colOff>42862</xdr:colOff>
      <xdr:row>43</xdr:row>
      <xdr:rowOff>185737</xdr:rowOff>
    </xdr:to>
    <xdr:graphicFrame macro="">
      <xdr:nvGraphicFramePr>
        <xdr:cNvPr id="3" name="Chart 2">
          <a:extLst>
            <a:ext uri="{FF2B5EF4-FFF2-40B4-BE49-F238E27FC236}">
              <a16:creationId xmlns:a16="http://schemas.microsoft.com/office/drawing/2014/main" id="{B855AD35-7AA8-4706-A66F-50D64ED6F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223837</xdr:colOff>
      <xdr:row>29</xdr:row>
      <xdr:rowOff>61912</xdr:rowOff>
    </xdr:from>
    <xdr:to>
      <xdr:col>16</xdr:col>
      <xdr:colOff>928687</xdr:colOff>
      <xdr:row>43</xdr:row>
      <xdr:rowOff>138112</xdr:rowOff>
    </xdr:to>
    <xdr:graphicFrame macro="">
      <xdr:nvGraphicFramePr>
        <xdr:cNvPr id="4" name="Chart 3">
          <a:extLst>
            <a:ext uri="{FF2B5EF4-FFF2-40B4-BE49-F238E27FC236}">
              <a16:creationId xmlns:a16="http://schemas.microsoft.com/office/drawing/2014/main" id="{6BFE8705-FFE7-4110-884C-632FEB894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242887</xdr:colOff>
      <xdr:row>29</xdr:row>
      <xdr:rowOff>23812</xdr:rowOff>
    </xdr:from>
    <xdr:to>
      <xdr:col>23</xdr:col>
      <xdr:colOff>223837</xdr:colOff>
      <xdr:row>43</xdr:row>
      <xdr:rowOff>100012</xdr:rowOff>
    </xdr:to>
    <xdr:graphicFrame macro="">
      <xdr:nvGraphicFramePr>
        <xdr:cNvPr id="5" name="Chart 4">
          <a:extLst>
            <a:ext uri="{FF2B5EF4-FFF2-40B4-BE49-F238E27FC236}">
              <a16:creationId xmlns:a16="http://schemas.microsoft.com/office/drawing/2014/main" id="{4D9475AA-D89E-4F51-8FFB-70E51D5DF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423862</xdr:colOff>
      <xdr:row>29</xdr:row>
      <xdr:rowOff>14287</xdr:rowOff>
    </xdr:from>
    <xdr:to>
      <xdr:col>31</xdr:col>
      <xdr:colOff>119062</xdr:colOff>
      <xdr:row>43</xdr:row>
      <xdr:rowOff>90487</xdr:rowOff>
    </xdr:to>
    <xdr:graphicFrame macro="">
      <xdr:nvGraphicFramePr>
        <xdr:cNvPr id="6" name="Chart 5">
          <a:extLst>
            <a:ext uri="{FF2B5EF4-FFF2-40B4-BE49-F238E27FC236}">
              <a16:creationId xmlns:a16="http://schemas.microsoft.com/office/drawing/2014/main" id="{F6481FFB-4DD5-49F5-A84A-9ABED318E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290512</xdr:colOff>
      <xdr:row>28</xdr:row>
      <xdr:rowOff>185737</xdr:rowOff>
    </xdr:from>
    <xdr:to>
      <xdr:col>38</xdr:col>
      <xdr:colOff>595312</xdr:colOff>
      <xdr:row>43</xdr:row>
      <xdr:rowOff>71437</xdr:rowOff>
    </xdr:to>
    <xdr:graphicFrame macro="">
      <xdr:nvGraphicFramePr>
        <xdr:cNvPr id="7" name="Chart 6">
          <a:extLst>
            <a:ext uri="{FF2B5EF4-FFF2-40B4-BE49-F238E27FC236}">
              <a16:creationId xmlns:a16="http://schemas.microsoft.com/office/drawing/2014/main" id="{C1CE4086-14CD-4CCA-B472-4DF8FC340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300037</xdr:colOff>
      <xdr:row>23</xdr:row>
      <xdr:rowOff>128587</xdr:rowOff>
    </xdr:from>
    <xdr:to>
      <xdr:col>6</xdr:col>
      <xdr:colOff>4762</xdr:colOff>
      <xdr:row>38</xdr:row>
      <xdr:rowOff>14287</xdr:rowOff>
    </xdr:to>
    <xdr:graphicFrame macro="">
      <xdr:nvGraphicFramePr>
        <xdr:cNvPr id="2" name="Chart 1">
          <a:extLst>
            <a:ext uri="{FF2B5EF4-FFF2-40B4-BE49-F238E27FC236}">
              <a16:creationId xmlns:a16="http://schemas.microsoft.com/office/drawing/2014/main" id="{FED21D42-E7B8-408C-9553-BB6237935B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195262</xdr:colOff>
      <xdr:row>23</xdr:row>
      <xdr:rowOff>157162</xdr:rowOff>
    </xdr:from>
    <xdr:to>
      <xdr:col>10</xdr:col>
      <xdr:colOff>623887</xdr:colOff>
      <xdr:row>38</xdr:row>
      <xdr:rowOff>42862</xdr:rowOff>
    </xdr:to>
    <xdr:graphicFrame macro="">
      <xdr:nvGraphicFramePr>
        <xdr:cNvPr id="3" name="Chart 2">
          <a:extLst>
            <a:ext uri="{FF2B5EF4-FFF2-40B4-BE49-F238E27FC236}">
              <a16:creationId xmlns:a16="http://schemas.microsoft.com/office/drawing/2014/main" id="{6C02D055-CFCC-49A9-9273-3C15EA7AC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833437</xdr:colOff>
      <xdr:row>23</xdr:row>
      <xdr:rowOff>176212</xdr:rowOff>
    </xdr:from>
    <xdr:to>
      <xdr:col>15</xdr:col>
      <xdr:colOff>395287</xdr:colOff>
      <xdr:row>38</xdr:row>
      <xdr:rowOff>61912</xdr:rowOff>
    </xdr:to>
    <xdr:graphicFrame macro="">
      <xdr:nvGraphicFramePr>
        <xdr:cNvPr id="4" name="Chart 3">
          <a:extLst>
            <a:ext uri="{FF2B5EF4-FFF2-40B4-BE49-F238E27FC236}">
              <a16:creationId xmlns:a16="http://schemas.microsoft.com/office/drawing/2014/main" id="{EE43189C-1B53-4CB1-89A7-C6E2C7464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709612</xdr:colOff>
      <xdr:row>23</xdr:row>
      <xdr:rowOff>166687</xdr:rowOff>
    </xdr:from>
    <xdr:to>
      <xdr:col>20</xdr:col>
      <xdr:colOff>452437</xdr:colOff>
      <xdr:row>38</xdr:row>
      <xdr:rowOff>52387</xdr:rowOff>
    </xdr:to>
    <xdr:graphicFrame macro="">
      <xdr:nvGraphicFramePr>
        <xdr:cNvPr id="5" name="Chart 4">
          <a:extLst>
            <a:ext uri="{FF2B5EF4-FFF2-40B4-BE49-F238E27FC236}">
              <a16:creationId xmlns:a16="http://schemas.microsoft.com/office/drawing/2014/main" id="{92263781-0B9C-439B-935A-48C5936C4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90487</xdr:colOff>
      <xdr:row>23</xdr:row>
      <xdr:rowOff>166687</xdr:rowOff>
    </xdr:from>
    <xdr:to>
      <xdr:col>28</xdr:col>
      <xdr:colOff>395287</xdr:colOff>
      <xdr:row>38</xdr:row>
      <xdr:rowOff>52387</xdr:rowOff>
    </xdr:to>
    <xdr:graphicFrame macro="">
      <xdr:nvGraphicFramePr>
        <xdr:cNvPr id="6" name="Chart 5">
          <a:extLst>
            <a:ext uri="{FF2B5EF4-FFF2-40B4-BE49-F238E27FC236}">
              <a16:creationId xmlns:a16="http://schemas.microsoft.com/office/drawing/2014/main" id="{110BB2D4-F10F-44EB-A194-3BEACB81F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519112</xdr:colOff>
      <xdr:row>23</xdr:row>
      <xdr:rowOff>176212</xdr:rowOff>
    </xdr:from>
    <xdr:to>
      <xdr:col>36</xdr:col>
      <xdr:colOff>214312</xdr:colOff>
      <xdr:row>38</xdr:row>
      <xdr:rowOff>61912</xdr:rowOff>
    </xdr:to>
    <xdr:graphicFrame macro="">
      <xdr:nvGraphicFramePr>
        <xdr:cNvPr id="7" name="Chart 6">
          <a:extLst>
            <a:ext uri="{FF2B5EF4-FFF2-40B4-BE49-F238E27FC236}">
              <a16:creationId xmlns:a16="http://schemas.microsoft.com/office/drawing/2014/main" id="{09EE39A9-DE7A-443F-BD69-61E96CF28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23812</xdr:colOff>
      <xdr:row>30</xdr:row>
      <xdr:rowOff>23812</xdr:rowOff>
    </xdr:from>
    <xdr:to>
      <xdr:col>7</xdr:col>
      <xdr:colOff>309562</xdr:colOff>
      <xdr:row>44</xdr:row>
      <xdr:rowOff>100012</xdr:rowOff>
    </xdr:to>
    <xdr:graphicFrame macro="">
      <xdr:nvGraphicFramePr>
        <xdr:cNvPr id="2" name="Chart 1">
          <a:extLst>
            <a:ext uri="{FF2B5EF4-FFF2-40B4-BE49-F238E27FC236}">
              <a16:creationId xmlns:a16="http://schemas.microsoft.com/office/drawing/2014/main" id="{CB4B4AB6-5AA3-4AB7-B5C5-11244C4F27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490537</xdr:colOff>
      <xdr:row>29</xdr:row>
      <xdr:rowOff>147637</xdr:rowOff>
    </xdr:from>
    <xdr:to>
      <xdr:col>12</xdr:col>
      <xdr:colOff>442912</xdr:colOff>
      <xdr:row>44</xdr:row>
      <xdr:rowOff>33337</xdr:rowOff>
    </xdr:to>
    <xdr:graphicFrame macro="">
      <xdr:nvGraphicFramePr>
        <xdr:cNvPr id="3" name="Chart 2">
          <a:extLst>
            <a:ext uri="{FF2B5EF4-FFF2-40B4-BE49-F238E27FC236}">
              <a16:creationId xmlns:a16="http://schemas.microsoft.com/office/drawing/2014/main" id="{16A7CBA9-C56C-41F7-BFE2-B1C6A7A90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204787</xdr:colOff>
      <xdr:row>29</xdr:row>
      <xdr:rowOff>80962</xdr:rowOff>
    </xdr:from>
    <xdr:to>
      <xdr:col>18</xdr:col>
      <xdr:colOff>166687</xdr:colOff>
      <xdr:row>43</xdr:row>
      <xdr:rowOff>157162</xdr:rowOff>
    </xdr:to>
    <xdr:graphicFrame macro="">
      <xdr:nvGraphicFramePr>
        <xdr:cNvPr id="4" name="Chart 3">
          <a:extLst>
            <a:ext uri="{FF2B5EF4-FFF2-40B4-BE49-F238E27FC236}">
              <a16:creationId xmlns:a16="http://schemas.microsoft.com/office/drawing/2014/main" id="{505C1E20-C123-48B2-AD5F-FD8DF9C91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566737</xdr:colOff>
      <xdr:row>30</xdr:row>
      <xdr:rowOff>14287</xdr:rowOff>
    </xdr:from>
    <xdr:to>
      <xdr:col>25</xdr:col>
      <xdr:colOff>52387</xdr:colOff>
      <xdr:row>44</xdr:row>
      <xdr:rowOff>90487</xdr:rowOff>
    </xdr:to>
    <xdr:graphicFrame macro="">
      <xdr:nvGraphicFramePr>
        <xdr:cNvPr id="5" name="Chart 4">
          <a:extLst>
            <a:ext uri="{FF2B5EF4-FFF2-40B4-BE49-F238E27FC236}">
              <a16:creationId xmlns:a16="http://schemas.microsoft.com/office/drawing/2014/main" id="{35031FB5-0835-49BB-8CA9-9D1257BB0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214312</xdr:colOff>
      <xdr:row>30</xdr:row>
      <xdr:rowOff>4762</xdr:rowOff>
    </xdr:from>
    <xdr:to>
      <xdr:col>32</xdr:col>
      <xdr:colOff>519112</xdr:colOff>
      <xdr:row>44</xdr:row>
      <xdr:rowOff>80962</xdr:rowOff>
    </xdr:to>
    <xdr:graphicFrame macro="">
      <xdr:nvGraphicFramePr>
        <xdr:cNvPr id="6" name="Chart 5">
          <a:extLst>
            <a:ext uri="{FF2B5EF4-FFF2-40B4-BE49-F238E27FC236}">
              <a16:creationId xmlns:a16="http://schemas.microsoft.com/office/drawing/2014/main" id="{4C0431F9-9EF1-4369-8F0E-F21D3E1DA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176212</xdr:colOff>
      <xdr:row>29</xdr:row>
      <xdr:rowOff>185737</xdr:rowOff>
    </xdr:from>
    <xdr:to>
      <xdr:col>40</xdr:col>
      <xdr:colOff>481012</xdr:colOff>
      <xdr:row>44</xdr:row>
      <xdr:rowOff>71437</xdr:rowOff>
    </xdr:to>
    <xdr:graphicFrame macro="">
      <xdr:nvGraphicFramePr>
        <xdr:cNvPr id="7" name="Chart 6">
          <a:extLst>
            <a:ext uri="{FF2B5EF4-FFF2-40B4-BE49-F238E27FC236}">
              <a16:creationId xmlns:a16="http://schemas.microsoft.com/office/drawing/2014/main" id="{E81CB7E5-3495-40D0-8A90-1DB1DF20F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42862</xdr:colOff>
      <xdr:row>35</xdr:row>
      <xdr:rowOff>42862</xdr:rowOff>
    </xdr:from>
    <xdr:to>
      <xdr:col>8</xdr:col>
      <xdr:colOff>347662</xdr:colOff>
      <xdr:row>49</xdr:row>
      <xdr:rowOff>119062</xdr:rowOff>
    </xdr:to>
    <xdr:graphicFrame macro="">
      <xdr:nvGraphicFramePr>
        <xdr:cNvPr id="2" name="Chart 1">
          <a:extLst>
            <a:ext uri="{FF2B5EF4-FFF2-40B4-BE49-F238E27FC236}">
              <a16:creationId xmlns:a16="http://schemas.microsoft.com/office/drawing/2014/main" id="{7661542B-6D0B-4344-B1C3-8CF5712F6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xdr:colOff>
      <xdr:row>50</xdr:row>
      <xdr:rowOff>100012</xdr:rowOff>
    </xdr:from>
    <xdr:to>
      <xdr:col>8</xdr:col>
      <xdr:colOff>347662</xdr:colOff>
      <xdr:row>64</xdr:row>
      <xdr:rowOff>176212</xdr:rowOff>
    </xdr:to>
    <xdr:graphicFrame macro="">
      <xdr:nvGraphicFramePr>
        <xdr:cNvPr id="3" name="Chart 2">
          <a:extLst>
            <a:ext uri="{FF2B5EF4-FFF2-40B4-BE49-F238E27FC236}">
              <a16:creationId xmlns:a16="http://schemas.microsoft.com/office/drawing/2014/main" id="{EF6B304A-9B3B-4473-9411-CA6275C13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109537</xdr:colOff>
      <xdr:row>66</xdr:row>
      <xdr:rowOff>4762</xdr:rowOff>
    </xdr:from>
    <xdr:to>
      <xdr:col>8</xdr:col>
      <xdr:colOff>414337</xdr:colOff>
      <xdr:row>80</xdr:row>
      <xdr:rowOff>80962</xdr:rowOff>
    </xdr:to>
    <xdr:graphicFrame macro="">
      <xdr:nvGraphicFramePr>
        <xdr:cNvPr id="4" name="Chart 3">
          <a:extLst>
            <a:ext uri="{FF2B5EF4-FFF2-40B4-BE49-F238E27FC236}">
              <a16:creationId xmlns:a16="http://schemas.microsoft.com/office/drawing/2014/main" id="{3675AD73-F824-4630-81EB-8901C9314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109537</xdr:colOff>
      <xdr:row>81</xdr:row>
      <xdr:rowOff>90487</xdr:rowOff>
    </xdr:from>
    <xdr:to>
      <xdr:col>8</xdr:col>
      <xdr:colOff>414337</xdr:colOff>
      <xdr:row>95</xdr:row>
      <xdr:rowOff>166687</xdr:rowOff>
    </xdr:to>
    <xdr:graphicFrame macro="">
      <xdr:nvGraphicFramePr>
        <xdr:cNvPr id="5" name="Chart 4">
          <a:extLst>
            <a:ext uri="{FF2B5EF4-FFF2-40B4-BE49-F238E27FC236}">
              <a16:creationId xmlns:a16="http://schemas.microsoft.com/office/drawing/2014/main" id="{CF360B1D-20D4-4BCE-92CE-10AE2992F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33337</xdr:colOff>
      <xdr:row>35</xdr:row>
      <xdr:rowOff>42862</xdr:rowOff>
    </xdr:from>
    <xdr:to>
      <xdr:col>16</xdr:col>
      <xdr:colOff>338137</xdr:colOff>
      <xdr:row>49</xdr:row>
      <xdr:rowOff>119062</xdr:rowOff>
    </xdr:to>
    <xdr:graphicFrame macro="">
      <xdr:nvGraphicFramePr>
        <xdr:cNvPr id="6" name="Chart 5">
          <a:extLst>
            <a:ext uri="{FF2B5EF4-FFF2-40B4-BE49-F238E27FC236}">
              <a16:creationId xmlns:a16="http://schemas.microsoft.com/office/drawing/2014/main" id="{CE418E36-A4CC-4EE2-8C09-6BF84D0CA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585787</xdr:colOff>
      <xdr:row>35</xdr:row>
      <xdr:rowOff>33337</xdr:rowOff>
    </xdr:from>
    <xdr:to>
      <xdr:col>24</xdr:col>
      <xdr:colOff>280987</xdr:colOff>
      <xdr:row>49</xdr:row>
      <xdr:rowOff>109537</xdr:rowOff>
    </xdr:to>
    <xdr:graphicFrame macro="">
      <xdr:nvGraphicFramePr>
        <xdr:cNvPr id="7" name="Chart 6">
          <a:extLst>
            <a:ext uri="{FF2B5EF4-FFF2-40B4-BE49-F238E27FC236}">
              <a16:creationId xmlns:a16="http://schemas.microsoft.com/office/drawing/2014/main" id="{0D40EE06-337E-4FD5-9D77-CF513CC2C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576262</xdr:colOff>
      <xdr:row>35</xdr:row>
      <xdr:rowOff>33337</xdr:rowOff>
    </xdr:from>
    <xdr:to>
      <xdr:col>32</xdr:col>
      <xdr:colOff>271462</xdr:colOff>
      <xdr:row>49</xdr:row>
      <xdr:rowOff>109537</xdr:rowOff>
    </xdr:to>
    <xdr:graphicFrame macro="">
      <xdr:nvGraphicFramePr>
        <xdr:cNvPr id="8" name="Chart 7">
          <a:extLst>
            <a:ext uri="{FF2B5EF4-FFF2-40B4-BE49-F238E27FC236}">
              <a16:creationId xmlns:a16="http://schemas.microsoft.com/office/drawing/2014/main" id="{756B7F3B-304E-40E8-B35D-218ABF851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32</xdr:col>
      <xdr:colOff>500062</xdr:colOff>
      <xdr:row>35</xdr:row>
      <xdr:rowOff>14287</xdr:rowOff>
    </xdr:from>
    <xdr:to>
      <xdr:col>40</xdr:col>
      <xdr:colOff>195262</xdr:colOff>
      <xdr:row>49</xdr:row>
      <xdr:rowOff>90487</xdr:rowOff>
    </xdr:to>
    <xdr:graphicFrame macro="">
      <xdr:nvGraphicFramePr>
        <xdr:cNvPr id="9" name="Chart 8">
          <a:extLst>
            <a:ext uri="{FF2B5EF4-FFF2-40B4-BE49-F238E27FC236}">
              <a16:creationId xmlns:a16="http://schemas.microsoft.com/office/drawing/2014/main" id="{2DB5BDBB-EABE-4D87-B075-7DA61665F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40</xdr:col>
      <xdr:colOff>509587</xdr:colOff>
      <xdr:row>35</xdr:row>
      <xdr:rowOff>14287</xdr:rowOff>
    </xdr:from>
    <xdr:to>
      <xdr:col>48</xdr:col>
      <xdr:colOff>204787</xdr:colOff>
      <xdr:row>49</xdr:row>
      <xdr:rowOff>90487</xdr:rowOff>
    </xdr:to>
    <xdr:graphicFrame macro="">
      <xdr:nvGraphicFramePr>
        <xdr:cNvPr id="10" name="Chart 9">
          <a:extLst>
            <a:ext uri="{FF2B5EF4-FFF2-40B4-BE49-F238E27FC236}">
              <a16:creationId xmlns:a16="http://schemas.microsoft.com/office/drawing/2014/main" id="{283BAA6A-48D1-4966-B6A2-DF9A546EC2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71437</xdr:colOff>
      <xdr:row>50</xdr:row>
      <xdr:rowOff>119062</xdr:rowOff>
    </xdr:from>
    <xdr:to>
      <xdr:col>16</xdr:col>
      <xdr:colOff>376237</xdr:colOff>
      <xdr:row>65</xdr:row>
      <xdr:rowOff>4762</xdr:rowOff>
    </xdr:to>
    <xdr:graphicFrame macro="">
      <xdr:nvGraphicFramePr>
        <xdr:cNvPr id="11" name="Chart 10">
          <a:extLst>
            <a:ext uri="{FF2B5EF4-FFF2-40B4-BE49-F238E27FC236}">
              <a16:creationId xmlns:a16="http://schemas.microsoft.com/office/drawing/2014/main" id="{2D32A7D8-48C1-4604-ACDC-3AD703D32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119062</xdr:colOff>
      <xdr:row>65</xdr:row>
      <xdr:rowOff>176212</xdr:rowOff>
    </xdr:from>
    <xdr:to>
      <xdr:col>16</xdr:col>
      <xdr:colOff>423862</xdr:colOff>
      <xdr:row>80</xdr:row>
      <xdr:rowOff>61912</xdr:rowOff>
    </xdr:to>
    <xdr:graphicFrame macro="">
      <xdr:nvGraphicFramePr>
        <xdr:cNvPr id="12" name="Chart 11">
          <a:extLst>
            <a:ext uri="{FF2B5EF4-FFF2-40B4-BE49-F238E27FC236}">
              <a16:creationId xmlns:a16="http://schemas.microsoft.com/office/drawing/2014/main" id="{FD7261D4-3729-4E91-8EA5-3D6D00C3B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119062</xdr:colOff>
      <xdr:row>81</xdr:row>
      <xdr:rowOff>90487</xdr:rowOff>
    </xdr:from>
    <xdr:to>
      <xdr:col>16</xdr:col>
      <xdr:colOff>423862</xdr:colOff>
      <xdr:row>95</xdr:row>
      <xdr:rowOff>166687</xdr:rowOff>
    </xdr:to>
    <xdr:graphicFrame macro="">
      <xdr:nvGraphicFramePr>
        <xdr:cNvPr id="13" name="Chart 12">
          <a:extLst>
            <a:ext uri="{FF2B5EF4-FFF2-40B4-BE49-F238E27FC236}">
              <a16:creationId xmlns:a16="http://schemas.microsoft.com/office/drawing/2014/main" id="{F506026C-54F2-4619-B4B7-B199E3A6C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161925</xdr:colOff>
      <xdr:row>50</xdr:row>
      <xdr:rowOff>166687</xdr:rowOff>
    </xdr:from>
    <xdr:to>
      <xdr:col>24</xdr:col>
      <xdr:colOff>466725</xdr:colOff>
      <xdr:row>65</xdr:row>
      <xdr:rowOff>52387</xdr:rowOff>
    </xdr:to>
    <xdr:graphicFrame macro="">
      <xdr:nvGraphicFramePr>
        <xdr:cNvPr id="14" name="Chart 13">
          <a:extLst>
            <a:ext uri="{FF2B5EF4-FFF2-40B4-BE49-F238E27FC236}">
              <a16:creationId xmlns:a16="http://schemas.microsoft.com/office/drawing/2014/main" id="{CF1080F8-02AF-4F1D-914F-0F93AC27C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152400</xdr:colOff>
      <xdr:row>65</xdr:row>
      <xdr:rowOff>185737</xdr:rowOff>
    </xdr:from>
    <xdr:to>
      <xdr:col>24</xdr:col>
      <xdr:colOff>457200</xdr:colOff>
      <xdr:row>80</xdr:row>
      <xdr:rowOff>71437</xdr:rowOff>
    </xdr:to>
    <xdr:graphicFrame macro="">
      <xdr:nvGraphicFramePr>
        <xdr:cNvPr id="15" name="Chart 14">
          <a:extLst>
            <a:ext uri="{FF2B5EF4-FFF2-40B4-BE49-F238E27FC236}">
              <a16:creationId xmlns:a16="http://schemas.microsoft.com/office/drawing/2014/main" id="{DD444E8A-9E6B-4307-84CE-F366CA4485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409575</xdr:colOff>
      <xdr:row>81</xdr:row>
      <xdr:rowOff>71437</xdr:rowOff>
    </xdr:from>
    <xdr:to>
      <xdr:col>25</xdr:col>
      <xdr:colOff>104775</xdr:colOff>
      <xdr:row>95</xdr:row>
      <xdr:rowOff>147637</xdr:rowOff>
    </xdr:to>
    <xdr:graphicFrame macro="">
      <xdr:nvGraphicFramePr>
        <xdr:cNvPr id="16" name="Chart 15">
          <a:extLst>
            <a:ext uri="{FF2B5EF4-FFF2-40B4-BE49-F238E27FC236}">
              <a16:creationId xmlns:a16="http://schemas.microsoft.com/office/drawing/2014/main" id="{8E5A840A-DEEA-4D54-B060-74B3215A9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190500</xdr:colOff>
      <xdr:row>50</xdr:row>
      <xdr:rowOff>119062</xdr:rowOff>
    </xdr:from>
    <xdr:to>
      <xdr:col>32</xdr:col>
      <xdr:colOff>495300</xdr:colOff>
      <xdr:row>65</xdr:row>
      <xdr:rowOff>4762</xdr:rowOff>
    </xdr:to>
    <xdr:graphicFrame macro="">
      <xdr:nvGraphicFramePr>
        <xdr:cNvPr id="17" name="Chart 16">
          <a:extLst>
            <a:ext uri="{FF2B5EF4-FFF2-40B4-BE49-F238E27FC236}">
              <a16:creationId xmlns:a16="http://schemas.microsoft.com/office/drawing/2014/main" id="{72C174EA-EB1E-4106-A175-B0FBD199A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25</xdr:col>
      <xdr:colOff>304800</xdr:colOff>
      <xdr:row>65</xdr:row>
      <xdr:rowOff>128587</xdr:rowOff>
    </xdr:from>
    <xdr:to>
      <xdr:col>33</xdr:col>
      <xdr:colOff>0</xdr:colOff>
      <xdr:row>80</xdr:row>
      <xdr:rowOff>14287</xdr:rowOff>
    </xdr:to>
    <xdr:graphicFrame macro="">
      <xdr:nvGraphicFramePr>
        <xdr:cNvPr id="18" name="Chart 17">
          <a:extLst>
            <a:ext uri="{FF2B5EF4-FFF2-40B4-BE49-F238E27FC236}">
              <a16:creationId xmlns:a16="http://schemas.microsoft.com/office/drawing/2014/main" id="{4F4D01D0-DBDB-445B-98B7-66BC056CE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25</xdr:col>
      <xdr:colOff>390525</xdr:colOff>
      <xdr:row>81</xdr:row>
      <xdr:rowOff>71437</xdr:rowOff>
    </xdr:from>
    <xdr:to>
      <xdr:col>33</xdr:col>
      <xdr:colOff>85725</xdr:colOff>
      <xdr:row>95</xdr:row>
      <xdr:rowOff>147637</xdr:rowOff>
    </xdr:to>
    <xdr:graphicFrame macro="">
      <xdr:nvGraphicFramePr>
        <xdr:cNvPr id="19" name="Chart 18">
          <a:extLst>
            <a:ext uri="{FF2B5EF4-FFF2-40B4-BE49-F238E27FC236}">
              <a16:creationId xmlns:a16="http://schemas.microsoft.com/office/drawing/2014/main" id="{5EA47AB8-FE27-4FC6-A843-AD4F07288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33</xdr:col>
      <xdr:colOff>38100</xdr:colOff>
      <xdr:row>50</xdr:row>
      <xdr:rowOff>128587</xdr:rowOff>
    </xdr:from>
    <xdr:to>
      <xdr:col>40</xdr:col>
      <xdr:colOff>342900</xdr:colOff>
      <xdr:row>65</xdr:row>
      <xdr:rowOff>14287</xdr:rowOff>
    </xdr:to>
    <xdr:graphicFrame macro="">
      <xdr:nvGraphicFramePr>
        <xdr:cNvPr id="20" name="Chart 19">
          <a:extLst>
            <a:ext uri="{FF2B5EF4-FFF2-40B4-BE49-F238E27FC236}">
              <a16:creationId xmlns:a16="http://schemas.microsoft.com/office/drawing/2014/main" id="{72199A90-0B6E-46A2-8361-1A5B3569F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33</xdr:col>
      <xdr:colOff>200025</xdr:colOff>
      <xdr:row>65</xdr:row>
      <xdr:rowOff>176212</xdr:rowOff>
    </xdr:from>
    <xdr:to>
      <xdr:col>40</xdr:col>
      <xdr:colOff>504825</xdr:colOff>
      <xdr:row>80</xdr:row>
      <xdr:rowOff>61912</xdr:rowOff>
    </xdr:to>
    <xdr:graphicFrame macro="">
      <xdr:nvGraphicFramePr>
        <xdr:cNvPr id="21" name="Chart 20">
          <a:extLst>
            <a:ext uri="{FF2B5EF4-FFF2-40B4-BE49-F238E27FC236}">
              <a16:creationId xmlns:a16="http://schemas.microsoft.com/office/drawing/2014/main" id="{53089F7F-A469-48CD-8325-466C8BE9B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33</xdr:col>
      <xdr:colOff>409575</xdr:colOff>
      <xdr:row>81</xdr:row>
      <xdr:rowOff>109537</xdr:rowOff>
    </xdr:from>
    <xdr:to>
      <xdr:col>41</xdr:col>
      <xdr:colOff>104775</xdr:colOff>
      <xdr:row>95</xdr:row>
      <xdr:rowOff>185737</xdr:rowOff>
    </xdr:to>
    <xdr:graphicFrame macro="">
      <xdr:nvGraphicFramePr>
        <xdr:cNvPr id="22" name="Chart 21">
          <a:extLst>
            <a:ext uri="{FF2B5EF4-FFF2-40B4-BE49-F238E27FC236}">
              <a16:creationId xmlns:a16="http://schemas.microsoft.com/office/drawing/2014/main" id="{9BF600CC-A0D1-4928-861C-1B34DE399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41</xdr:col>
      <xdr:colOff>57150</xdr:colOff>
      <xdr:row>50</xdr:row>
      <xdr:rowOff>157162</xdr:rowOff>
    </xdr:from>
    <xdr:to>
      <xdr:col>48</xdr:col>
      <xdr:colOff>361950</xdr:colOff>
      <xdr:row>65</xdr:row>
      <xdr:rowOff>42862</xdr:rowOff>
    </xdr:to>
    <xdr:graphicFrame macro="">
      <xdr:nvGraphicFramePr>
        <xdr:cNvPr id="23" name="Chart 22">
          <a:extLst>
            <a:ext uri="{FF2B5EF4-FFF2-40B4-BE49-F238E27FC236}">
              <a16:creationId xmlns:a16="http://schemas.microsoft.com/office/drawing/2014/main" id="{EE60486E-64AC-41BC-B589-54B03363F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41</xdr:col>
      <xdr:colOff>438150</xdr:colOff>
      <xdr:row>66</xdr:row>
      <xdr:rowOff>61912</xdr:rowOff>
    </xdr:from>
    <xdr:to>
      <xdr:col>49</xdr:col>
      <xdr:colOff>133350</xdr:colOff>
      <xdr:row>80</xdr:row>
      <xdr:rowOff>138112</xdr:rowOff>
    </xdr:to>
    <xdr:graphicFrame macro="">
      <xdr:nvGraphicFramePr>
        <xdr:cNvPr id="24" name="Chart 23">
          <a:extLst>
            <a:ext uri="{FF2B5EF4-FFF2-40B4-BE49-F238E27FC236}">
              <a16:creationId xmlns:a16="http://schemas.microsoft.com/office/drawing/2014/main" id="{296C3B81-7087-46FB-8748-213D2B4E4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41</xdr:col>
      <xdr:colOff>542925</xdr:colOff>
      <xdr:row>82</xdr:row>
      <xdr:rowOff>4762</xdr:rowOff>
    </xdr:from>
    <xdr:to>
      <xdr:col>49</xdr:col>
      <xdr:colOff>238125</xdr:colOff>
      <xdr:row>96</xdr:row>
      <xdr:rowOff>80962</xdr:rowOff>
    </xdr:to>
    <xdr:graphicFrame macro="">
      <xdr:nvGraphicFramePr>
        <xdr:cNvPr id="25" name="Chart 24">
          <a:extLst>
            <a:ext uri="{FF2B5EF4-FFF2-40B4-BE49-F238E27FC236}">
              <a16:creationId xmlns:a16="http://schemas.microsoft.com/office/drawing/2014/main" id="{32EF0D84-AFD7-4AD5-B102-A3CFAE925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4762</xdr:colOff>
      <xdr:row>28</xdr:row>
      <xdr:rowOff>4762</xdr:rowOff>
    </xdr:from>
    <xdr:to>
      <xdr:col>8</xdr:col>
      <xdr:colOff>309562</xdr:colOff>
      <xdr:row>42</xdr:row>
      <xdr:rowOff>80962</xdr:rowOff>
    </xdr:to>
    <xdr:graphicFrame macro="">
      <xdr:nvGraphicFramePr>
        <xdr:cNvPr id="2" name="Chart 1">
          <a:extLst>
            <a:ext uri="{FF2B5EF4-FFF2-40B4-BE49-F238E27FC236}">
              <a16:creationId xmlns:a16="http://schemas.microsoft.com/office/drawing/2014/main" id="{1D2C4390-BC1A-417E-BF60-C67859592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44</xdr:row>
      <xdr:rowOff>0</xdr:rowOff>
    </xdr:from>
    <xdr:to>
      <xdr:col>8</xdr:col>
      <xdr:colOff>304800</xdr:colOff>
      <xdr:row>58</xdr:row>
      <xdr:rowOff>76200</xdr:rowOff>
    </xdr:to>
    <xdr:graphicFrame macro="">
      <xdr:nvGraphicFramePr>
        <xdr:cNvPr id="3" name="Chart 2">
          <a:extLst>
            <a:ext uri="{FF2B5EF4-FFF2-40B4-BE49-F238E27FC236}">
              <a16:creationId xmlns:a16="http://schemas.microsoft.com/office/drawing/2014/main" id="{4563BEF6-3681-43BC-B4E4-1E154A916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60</xdr:row>
      <xdr:rowOff>0</xdr:rowOff>
    </xdr:from>
    <xdr:to>
      <xdr:col>8</xdr:col>
      <xdr:colOff>304800</xdr:colOff>
      <xdr:row>74</xdr:row>
      <xdr:rowOff>76200</xdr:rowOff>
    </xdr:to>
    <xdr:graphicFrame macro="">
      <xdr:nvGraphicFramePr>
        <xdr:cNvPr id="4" name="Chart 3">
          <a:extLst>
            <a:ext uri="{FF2B5EF4-FFF2-40B4-BE49-F238E27FC236}">
              <a16:creationId xmlns:a16="http://schemas.microsoft.com/office/drawing/2014/main" id="{61055E4D-5D2E-4B73-A8A4-F53844548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76</xdr:row>
      <xdr:rowOff>0</xdr:rowOff>
    </xdr:from>
    <xdr:to>
      <xdr:col>8</xdr:col>
      <xdr:colOff>304800</xdr:colOff>
      <xdr:row>90</xdr:row>
      <xdr:rowOff>76200</xdr:rowOff>
    </xdr:to>
    <xdr:graphicFrame macro="">
      <xdr:nvGraphicFramePr>
        <xdr:cNvPr id="5" name="Chart 4">
          <a:extLst>
            <a:ext uri="{FF2B5EF4-FFF2-40B4-BE49-F238E27FC236}">
              <a16:creationId xmlns:a16="http://schemas.microsoft.com/office/drawing/2014/main" id="{6ECF29CE-C158-41E8-ABC6-EC89DEF05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28</xdr:row>
      <xdr:rowOff>0</xdr:rowOff>
    </xdr:from>
    <xdr:to>
      <xdr:col>16</xdr:col>
      <xdr:colOff>304800</xdr:colOff>
      <xdr:row>42</xdr:row>
      <xdr:rowOff>76200</xdr:rowOff>
    </xdr:to>
    <xdr:graphicFrame macro="">
      <xdr:nvGraphicFramePr>
        <xdr:cNvPr id="6" name="Chart 5">
          <a:extLst>
            <a:ext uri="{FF2B5EF4-FFF2-40B4-BE49-F238E27FC236}">
              <a16:creationId xmlns:a16="http://schemas.microsoft.com/office/drawing/2014/main" id="{03EB01A4-0D14-45C8-874E-615CE4EE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44</xdr:row>
      <xdr:rowOff>0</xdr:rowOff>
    </xdr:from>
    <xdr:to>
      <xdr:col>16</xdr:col>
      <xdr:colOff>304800</xdr:colOff>
      <xdr:row>58</xdr:row>
      <xdr:rowOff>76200</xdr:rowOff>
    </xdr:to>
    <xdr:graphicFrame macro="">
      <xdr:nvGraphicFramePr>
        <xdr:cNvPr id="7" name="Chart 6">
          <a:extLst>
            <a:ext uri="{FF2B5EF4-FFF2-40B4-BE49-F238E27FC236}">
              <a16:creationId xmlns:a16="http://schemas.microsoft.com/office/drawing/2014/main" id="{86216B5C-2871-49EC-9A04-C07707CE5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60</xdr:row>
      <xdr:rowOff>0</xdr:rowOff>
    </xdr:from>
    <xdr:to>
      <xdr:col>16</xdr:col>
      <xdr:colOff>304800</xdr:colOff>
      <xdr:row>74</xdr:row>
      <xdr:rowOff>76200</xdr:rowOff>
    </xdr:to>
    <xdr:graphicFrame macro="">
      <xdr:nvGraphicFramePr>
        <xdr:cNvPr id="8" name="Chart 7">
          <a:extLst>
            <a:ext uri="{FF2B5EF4-FFF2-40B4-BE49-F238E27FC236}">
              <a16:creationId xmlns:a16="http://schemas.microsoft.com/office/drawing/2014/main" id="{42402887-23E0-4694-AC95-1B107991F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76</xdr:row>
      <xdr:rowOff>0</xdr:rowOff>
    </xdr:from>
    <xdr:to>
      <xdr:col>16</xdr:col>
      <xdr:colOff>304800</xdr:colOff>
      <xdr:row>90</xdr:row>
      <xdr:rowOff>76200</xdr:rowOff>
    </xdr:to>
    <xdr:graphicFrame macro="">
      <xdr:nvGraphicFramePr>
        <xdr:cNvPr id="9" name="Chart 8">
          <a:extLst>
            <a:ext uri="{FF2B5EF4-FFF2-40B4-BE49-F238E27FC236}">
              <a16:creationId xmlns:a16="http://schemas.microsoft.com/office/drawing/2014/main" id="{F7C9477F-986F-41D4-8B84-0468DF55E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28</xdr:row>
      <xdr:rowOff>0</xdr:rowOff>
    </xdr:from>
    <xdr:to>
      <xdr:col>24</xdr:col>
      <xdr:colOff>304800</xdr:colOff>
      <xdr:row>42</xdr:row>
      <xdr:rowOff>76200</xdr:rowOff>
    </xdr:to>
    <xdr:graphicFrame macro="">
      <xdr:nvGraphicFramePr>
        <xdr:cNvPr id="10" name="Chart 9">
          <a:extLst>
            <a:ext uri="{FF2B5EF4-FFF2-40B4-BE49-F238E27FC236}">
              <a16:creationId xmlns:a16="http://schemas.microsoft.com/office/drawing/2014/main" id="{FF1D5C06-E5AA-43A9-99CE-C81549FDC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0</xdr:colOff>
      <xdr:row>44</xdr:row>
      <xdr:rowOff>0</xdr:rowOff>
    </xdr:from>
    <xdr:to>
      <xdr:col>24</xdr:col>
      <xdr:colOff>304800</xdr:colOff>
      <xdr:row>58</xdr:row>
      <xdr:rowOff>76200</xdr:rowOff>
    </xdr:to>
    <xdr:graphicFrame macro="">
      <xdr:nvGraphicFramePr>
        <xdr:cNvPr id="11" name="Chart 10">
          <a:extLst>
            <a:ext uri="{FF2B5EF4-FFF2-40B4-BE49-F238E27FC236}">
              <a16:creationId xmlns:a16="http://schemas.microsoft.com/office/drawing/2014/main" id="{057A1726-F424-46D6-A53F-D0B87F201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60</xdr:row>
      <xdr:rowOff>0</xdr:rowOff>
    </xdr:from>
    <xdr:to>
      <xdr:col>24</xdr:col>
      <xdr:colOff>304800</xdr:colOff>
      <xdr:row>74</xdr:row>
      <xdr:rowOff>76200</xdr:rowOff>
    </xdr:to>
    <xdr:graphicFrame macro="">
      <xdr:nvGraphicFramePr>
        <xdr:cNvPr id="12" name="Chart 11">
          <a:extLst>
            <a:ext uri="{FF2B5EF4-FFF2-40B4-BE49-F238E27FC236}">
              <a16:creationId xmlns:a16="http://schemas.microsoft.com/office/drawing/2014/main" id="{094F6BDA-9BDD-4DEC-8257-A329FC44E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76</xdr:row>
      <xdr:rowOff>0</xdr:rowOff>
    </xdr:from>
    <xdr:to>
      <xdr:col>24</xdr:col>
      <xdr:colOff>304800</xdr:colOff>
      <xdr:row>90</xdr:row>
      <xdr:rowOff>76200</xdr:rowOff>
    </xdr:to>
    <xdr:graphicFrame macro="">
      <xdr:nvGraphicFramePr>
        <xdr:cNvPr id="13" name="Chart 12">
          <a:extLst>
            <a:ext uri="{FF2B5EF4-FFF2-40B4-BE49-F238E27FC236}">
              <a16:creationId xmlns:a16="http://schemas.microsoft.com/office/drawing/2014/main" id="{BA588CD4-FCF0-4F4B-9E4B-2D734A5FD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25</xdr:col>
      <xdr:colOff>0</xdr:colOff>
      <xdr:row>28</xdr:row>
      <xdr:rowOff>0</xdr:rowOff>
    </xdr:from>
    <xdr:to>
      <xdr:col>32</xdr:col>
      <xdr:colOff>304800</xdr:colOff>
      <xdr:row>42</xdr:row>
      <xdr:rowOff>76200</xdr:rowOff>
    </xdr:to>
    <xdr:graphicFrame macro="">
      <xdr:nvGraphicFramePr>
        <xdr:cNvPr id="14" name="Chart 13">
          <a:extLst>
            <a:ext uri="{FF2B5EF4-FFF2-40B4-BE49-F238E27FC236}">
              <a16:creationId xmlns:a16="http://schemas.microsoft.com/office/drawing/2014/main" id="{1E065FA9-2984-4157-84BF-EA79B7F13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25</xdr:col>
      <xdr:colOff>0</xdr:colOff>
      <xdr:row>44</xdr:row>
      <xdr:rowOff>0</xdr:rowOff>
    </xdr:from>
    <xdr:to>
      <xdr:col>32</xdr:col>
      <xdr:colOff>304800</xdr:colOff>
      <xdr:row>58</xdr:row>
      <xdr:rowOff>76200</xdr:rowOff>
    </xdr:to>
    <xdr:graphicFrame macro="">
      <xdr:nvGraphicFramePr>
        <xdr:cNvPr id="15" name="Chart 14">
          <a:extLst>
            <a:ext uri="{FF2B5EF4-FFF2-40B4-BE49-F238E27FC236}">
              <a16:creationId xmlns:a16="http://schemas.microsoft.com/office/drawing/2014/main" id="{B849A2CF-67FD-4B1D-82AE-C89B7AA27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24</xdr:col>
      <xdr:colOff>609599</xdr:colOff>
      <xdr:row>60</xdr:row>
      <xdr:rowOff>0</xdr:rowOff>
    </xdr:from>
    <xdr:to>
      <xdr:col>32</xdr:col>
      <xdr:colOff>581024</xdr:colOff>
      <xdr:row>74</xdr:row>
      <xdr:rowOff>76200</xdr:rowOff>
    </xdr:to>
    <xdr:graphicFrame macro="">
      <xdr:nvGraphicFramePr>
        <xdr:cNvPr id="16" name="Chart 15">
          <a:extLst>
            <a:ext uri="{FF2B5EF4-FFF2-40B4-BE49-F238E27FC236}">
              <a16:creationId xmlns:a16="http://schemas.microsoft.com/office/drawing/2014/main" id="{D27BCFB8-F282-4F81-AC2D-84581683F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0</xdr:colOff>
      <xdr:row>76</xdr:row>
      <xdr:rowOff>0</xdr:rowOff>
    </xdr:from>
    <xdr:to>
      <xdr:col>32</xdr:col>
      <xdr:colOff>304800</xdr:colOff>
      <xdr:row>90</xdr:row>
      <xdr:rowOff>76200</xdr:rowOff>
    </xdr:to>
    <xdr:graphicFrame macro="">
      <xdr:nvGraphicFramePr>
        <xdr:cNvPr id="17" name="Chart 16">
          <a:extLst>
            <a:ext uri="{FF2B5EF4-FFF2-40B4-BE49-F238E27FC236}">
              <a16:creationId xmlns:a16="http://schemas.microsoft.com/office/drawing/2014/main" id="{291A3B05-AF75-4A3C-A59F-1AE51B37B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33</xdr:col>
      <xdr:colOff>0</xdr:colOff>
      <xdr:row>28</xdr:row>
      <xdr:rowOff>0</xdr:rowOff>
    </xdr:from>
    <xdr:to>
      <xdr:col>40</xdr:col>
      <xdr:colOff>304800</xdr:colOff>
      <xdr:row>42</xdr:row>
      <xdr:rowOff>76200</xdr:rowOff>
    </xdr:to>
    <xdr:graphicFrame macro="">
      <xdr:nvGraphicFramePr>
        <xdr:cNvPr id="18" name="Chart 17">
          <a:extLst>
            <a:ext uri="{FF2B5EF4-FFF2-40B4-BE49-F238E27FC236}">
              <a16:creationId xmlns:a16="http://schemas.microsoft.com/office/drawing/2014/main" id="{827BB279-8B39-479D-8892-2027CC18B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33</xdr:col>
      <xdr:colOff>0</xdr:colOff>
      <xdr:row>44</xdr:row>
      <xdr:rowOff>0</xdr:rowOff>
    </xdr:from>
    <xdr:to>
      <xdr:col>40</xdr:col>
      <xdr:colOff>304800</xdr:colOff>
      <xdr:row>58</xdr:row>
      <xdr:rowOff>76200</xdr:rowOff>
    </xdr:to>
    <xdr:graphicFrame macro="">
      <xdr:nvGraphicFramePr>
        <xdr:cNvPr id="19" name="Chart 18">
          <a:extLst>
            <a:ext uri="{FF2B5EF4-FFF2-40B4-BE49-F238E27FC236}">
              <a16:creationId xmlns:a16="http://schemas.microsoft.com/office/drawing/2014/main" id="{34E4157F-AA1C-486B-90A7-156B6A3AA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33</xdr:col>
      <xdr:colOff>0</xdr:colOff>
      <xdr:row>60</xdr:row>
      <xdr:rowOff>0</xdr:rowOff>
    </xdr:from>
    <xdr:to>
      <xdr:col>40</xdr:col>
      <xdr:colOff>304800</xdr:colOff>
      <xdr:row>74</xdr:row>
      <xdr:rowOff>76200</xdr:rowOff>
    </xdr:to>
    <xdr:graphicFrame macro="">
      <xdr:nvGraphicFramePr>
        <xdr:cNvPr id="20" name="Chart 19">
          <a:extLst>
            <a:ext uri="{FF2B5EF4-FFF2-40B4-BE49-F238E27FC236}">
              <a16:creationId xmlns:a16="http://schemas.microsoft.com/office/drawing/2014/main" id="{A4772F9B-61C8-4948-BD73-6A851F3E3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33</xdr:col>
      <xdr:colOff>0</xdr:colOff>
      <xdr:row>76</xdr:row>
      <xdr:rowOff>0</xdr:rowOff>
    </xdr:from>
    <xdr:to>
      <xdr:col>40</xdr:col>
      <xdr:colOff>304800</xdr:colOff>
      <xdr:row>90</xdr:row>
      <xdr:rowOff>76200</xdr:rowOff>
    </xdr:to>
    <xdr:graphicFrame macro="">
      <xdr:nvGraphicFramePr>
        <xdr:cNvPr id="21" name="Chart 20">
          <a:extLst>
            <a:ext uri="{FF2B5EF4-FFF2-40B4-BE49-F238E27FC236}">
              <a16:creationId xmlns:a16="http://schemas.microsoft.com/office/drawing/2014/main" id="{5C7FE5BE-6CFE-48F1-A32F-8641657F7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41</xdr:col>
      <xdr:colOff>0</xdr:colOff>
      <xdr:row>28</xdr:row>
      <xdr:rowOff>0</xdr:rowOff>
    </xdr:from>
    <xdr:to>
      <xdr:col>48</xdr:col>
      <xdr:colOff>304800</xdr:colOff>
      <xdr:row>42</xdr:row>
      <xdr:rowOff>76200</xdr:rowOff>
    </xdr:to>
    <xdr:graphicFrame macro="">
      <xdr:nvGraphicFramePr>
        <xdr:cNvPr id="22" name="Chart 21">
          <a:extLst>
            <a:ext uri="{FF2B5EF4-FFF2-40B4-BE49-F238E27FC236}">
              <a16:creationId xmlns:a16="http://schemas.microsoft.com/office/drawing/2014/main" id="{7CC12D38-C03A-4FC7-84D6-D04CCD1CD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41</xdr:col>
      <xdr:colOff>0</xdr:colOff>
      <xdr:row>44</xdr:row>
      <xdr:rowOff>0</xdr:rowOff>
    </xdr:from>
    <xdr:to>
      <xdr:col>48</xdr:col>
      <xdr:colOff>304800</xdr:colOff>
      <xdr:row>58</xdr:row>
      <xdr:rowOff>76200</xdr:rowOff>
    </xdr:to>
    <xdr:graphicFrame macro="">
      <xdr:nvGraphicFramePr>
        <xdr:cNvPr id="23" name="Chart 22">
          <a:extLst>
            <a:ext uri="{FF2B5EF4-FFF2-40B4-BE49-F238E27FC236}">
              <a16:creationId xmlns:a16="http://schemas.microsoft.com/office/drawing/2014/main" id="{628A0C64-DFB4-46B8-9815-9B8C42A8BD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41</xdr:col>
      <xdr:colOff>0</xdr:colOff>
      <xdr:row>60</xdr:row>
      <xdr:rowOff>0</xdr:rowOff>
    </xdr:from>
    <xdr:to>
      <xdr:col>48</xdr:col>
      <xdr:colOff>304800</xdr:colOff>
      <xdr:row>74</xdr:row>
      <xdr:rowOff>76200</xdr:rowOff>
    </xdr:to>
    <xdr:graphicFrame macro="">
      <xdr:nvGraphicFramePr>
        <xdr:cNvPr id="24" name="Chart 23">
          <a:extLst>
            <a:ext uri="{FF2B5EF4-FFF2-40B4-BE49-F238E27FC236}">
              <a16:creationId xmlns:a16="http://schemas.microsoft.com/office/drawing/2014/main" id="{7983B8F1-DC9B-472E-8F39-66E738378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41</xdr:col>
      <xdr:colOff>0</xdr:colOff>
      <xdr:row>76</xdr:row>
      <xdr:rowOff>0</xdr:rowOff>
    </xdr:from>
    <xdr:to>
      <xdr:col>48</xdr:col>
      <xdr:colOff>304800</xdr:colOff>
      <xdr:row>90</xdr:row>
      <xdr:rowOff>76200</xdr:rowOff>
    </xdr:to>
    <xdr:graphicFrame macro="">
      <xdr:nvGraphicFramePr>
        <xdr:cNvPr id="25" name="Chart 24">
          <a:extLst>
            <a:ext uri="{FF2B5EF4-FFF2-40B4-BE49-F238E27FC236}">
              <a16:creationId xmlns:a16="http://schemas.microsoft.com/office/drawing/2014/main" id="{41D4351F-9ECB-4AF2-A897-20F06B307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1D814D4C-9AAF-422C-A85A-5A288C3A2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2B41A552-30A3-4447-B534-D34FC8A24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3B326328-5AF1-4E20-8856-1BDB7BA10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D462DC3B-C5EE-4362-858B-BF152DF55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B2208E38-FD01-4B29-AD4D-87B692BE71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AE7E7C5A-3BE9-46DF-9543-78FEC1D6B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5374646A-DBE5-4836-8685-88EC9607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1D63AA46-850C-4BCB-B728-9525784A9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C6B49B24-02BD-4FCB-8EE6-6FA37BE0B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67712682-CD03-4C8A-AD1A-977DC8D7C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F78900DD-9BFE-42AC-9D05-058B477E1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86066A76-617B-4B27-B2D2-01A803AFE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1949A196-061B-444F-8A20-BE25AE2CC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81815149-E710-4EE7-82EF-8C292E05E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36A2B4DA-AE79-4470-966C-6B8147B9E6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534B7C28-C218-4BCB-957C-5CE2B8B3F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C8B54508-8C97-4235-9C44-954D39B16F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116778D8-602A-4849-9DAD-730D8D2EC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188C79C8-0961-437E-9931-43C88FCFC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5CA74742-05EF-47B6-AA4F-216F86895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AA2DADA7-8B5B-418A-BF90-416AAC893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7620</xdr:colOff>
      <xdr:row>0</xdr:row>
      <xdr:rowOff>723900</xdr:rowOff>
    </xdr:from>
    <xdr:to>
      <xdr:col>19</xdr:col>
      <xdr:colOff>312420</xdr:colOff>
      <xdr:row>15</xdr:row>
      <xdr:rowOff>160020</xdr:rowOff>
    </xdr:to>
    <xdr:graphicFrame macro="">
      <xdr:nvGraphicFramePr>
        <xdr:cNvPr id="2" name="Chart 1">
          <a:extLst>
            <a:ext uri="{FF2B5EF4-FFF2-40B4-BE49-F238E27FC236}">
              <a16:creationId xmlns:a16="http://schemas.microsoft.com/office/drawing/2014/main" id="{68C8C141-BE0B-4C56-9E25-ED69BF720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16</xdr:row>
      <xdr:rowOff>83820</xdr:rowOff>
    </xdr:from>
    <xdr:to>
      <xdr:col>19</xdr:col>
      <xdr:colOff>381000</xdr:colOff>
      <xdr:row>31</xdr:row>
      <xdr:rowOff>83820</xdr:rowOff>
    </xdr:to>
    <xdr:graphicFrame macro="">
      <xdr:nvGraphicFramePr>
        <xdr:cNvPr id="3" name="Chart 2">
          <a:extLst>
            <a:ext uri="{FF2B5EF4-FFF2-40B4-BE49-F238E27FC236}">
              <a16:creationId xmlns:a16="http://schemas.microsoft.com/office/drawing/2014/main" id="{25A9FCF0-39AD-4459-9C9F-AAF780DDB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83820</xdr:colOff>
      <xdr:row>32</xdr:row>
      <xdr:rowOff>45720</xdr:rowOff>
    </xdr:from>
    <xdr:to>
      <xdr:col>19</xdr:col>
      <xdr:colOff>388620</xdr:colOff>
      <xdr:row>47</xdr:row>
      <xdr:rowOff>45720</xdr:rowOff>
    </xdr:to>
    <xdr:graphicFrame macro="">
      <xdr:nvGraphicFramePr>
        <xdr:cNvPr id="4" name="Chart 3">
          <a:extLst>
            <a:ext uri="{FF2B5EF4-FFF2-40B4-BE49-F238E27FC236}">
              <a16:creationId xmlns:a16="http://schemas.microsoft.com/office/drawing/2014/main" id="{CFA95AF8-FE4B-440B-A900-6BBDBC155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_septemberuptakeresu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gmaplot graphs and result (2)"/>
      <sheetName val="Metadata"/>
      <sheetName val="notes"/>
      <sheetName val="sigmaplot graphs and results"/>
      <sheetName val="SAS results"/>
      <sheetName val="stock-controls"/>
      <sheetName val="1x-depletion"/>
      <sheetName val="1x-rate"/>
      <sheetName val="5x-depletion"/>
      <sheetName val="5x-rate"/>
      <sheetName val="10x-depletion"/>
      <sheetName val="10x-rate"/>
      <sheetName val="comparitive-depletion"/>
      <sheetName val="comparative-rate"/>
      <sheetName val="ICP sample list"/>
      <sheetName val="SAS coding"/>
    </sheetNames>
    <sheetDataSet>
      <sheetData sheetId="0"/>
      <sheetData sheetId="1"/>
      <sheetData sheetId="2"/>
      <sheetData sheetId="3"/>
      <sheetData sheetId="4"/>
      <sheetData sheetId="5">
        <row r="22">
          <cell r="M22" t="str">
            <v>Al 394.401</v>
          </cell>
          <cell r="O22" t="str">
            <v>Ca 317.933</v>
          </cell>
          <cell r="Q22" t="str">
            <v>K 766.490</v>
          </cell>
          <cell r="S22" t="str">
            <v>Mg 285.213</v>
          </cell>
          <cell r="U22" t="str">
            <v>P 213.617</v>
          </cell>
          <cell r="W22" t="str">
            <v>S 181.975</v>
          </cell>
        </row>
        <row r="23">
          <cell r="L23" t="str">
            <v>1x</v>
          </cell>
          <cell r="M23">
            <v>6.895816011E-2</v>
          </cell>
          <cell r="N23" t="str">
            <v>1x</v>
          </cell>
          <cell r="O23">
            <v>0.64678783470000001</v>
          </cell>
          <cell r="P23" t="str">
            <v>1x</v>
          </cell>
          <cell r="Q23">
            <v>0.90413455629999995</v>
          </cell>
          <cell r="R23" t="str">
            <v>1x</v>
          </cell>
          <cell r="S23">
            <v>0.84851944889999997</v>
          </cell>
          <cell r="T23" t="str">
            <v>1x</v>
          </cell>
          <cell r="U23">
            <v>0.12924216550000001</v>
          </cell>
          <cell r="V23" t="str">
            <v>1x</v>
          </cell>
          <cell r="W23">
            <v>5.7462385010000006</v>
          </cell>
        </row>
        <row r="24">
          <cell r="L24" t="str">
            <v>C2-1A-control</v>
          </cell>
          <cell r="M24">
            <v>8.1352679985000009E-2</v>
          </cell>
          <cell r="N24" t="str">
            <v>C2-1A-control</v>
          </cell>
          <cell r="O24">
            <v>0.61433080359999992</v>
          </cell>
          <cell r="P24" t="str">
            <v>C2-1A-control</v>
          </cell>
          <cell r="Q24">
            <v>0.87741176905000007</v>
          </cell>
          <cell r="R24" t="str">
            <v>C2-1A-control</v>
          </cell>
          <cell r="S24">
            <v>0.85660073385000002</v>
          </cell>
          <cell r="T24" t="str">
            <v>C2-1A-control</v>
          </cell>
          <cell r="U24">
            <v>0.19243092184999999</v>
          </cell>
          <cell r="V24" t="str">
            <v>C2-1A-control</v>
          </cell>
          <cell r="W24">
            <v>6.5452999890000001</v>
          </cell>
        </row>
        <row r="25">
          <cell r="L25" t="str">
            <v>C2-2A-control</v>
          </cell>
          <cell r="M25">
            <v>3.9195617505000002E-2</v>
          </cell>
          <cell r="N25" t="str">
            <v>C2-2A-control</v>
          </cell>
          <cell r="O25">
            <v>0.64330618949999996</v>
          </cell>
          <cell r="P25" t="str">
            <v>C2-2A-control</v>
          </cell>
          <cell r="Q25">
            <v>0.91557315380000004</v>
          </cell>
          <cell r="R25" t="str">
            <v>C2-2A-control</v>
          </cell>
          <cell r="S25">
            <v>0.85522269254999994</v>
          </cell>
          <cell r="T25" t="str">
            <v>C2-2A-control</v>
          </cell>
          <cell r="U25">
            <v>0.17216551275000003</v>
          </cell>
          <cell r="V25" t="str">
            <v>C2-2A-control</v>
          </cell>
          <cell r="W25">
            <v>4.6323920709999999</v>
          </cell>
        </row>
        <row r="26">
          <cell r="L26" t="str">
            <v>C2-3A-control</v>
          </cell>
          <cell r="M26">
            <v>3.8727906694999994E-2</v>
          </cell>
          <cell r="N26" t="str">
            <v>C2-3A-control</v>
          </cell>
          <cell r="O26">
            <v>0.69653792849999996</v>
          </cell>
          <cell r="P26" t="str">
            <v>C2-3A-control</v>
          </cell>
          <cell r="Q26">
            <v>0.88727782845000003</v>
          </cell>
          <cell r="R26" t="str">
            <v>C2-3A-control</v>
          </cell>
          <cell r="S26">
            <v>0.88302821274999999</v>
          </cell>
          <cell r="T26" t="str">
            <v>C2-3A-control</v>
          </cell>
          <cell r="U26">
            <v>0.14980875129999999</v>
          </cell>
          <cell r="V26" t="str">
            <v>C2-3A-control</v>
          </cell>
          <cell r="W26">
            <v>2.3701329384999998</v>
          </cell>
        </row>
        <row r="27">
          <cell r="L27" t="str">
            <v>C2-4A-control</v>
          </cell>
          <cell r="M27">
            <v>4.2570425149999994E-2</v>
          </cell>
          <cell r="N27" t="str">
            <v>C2-4A-control</v>
          </cell>
          <cell r="O27">
            <v>0.70679753865000006</v>
          </cell>
          <cell r="P27" t="str">
            <v>C2-4A-control</v>
          </cell>
          <cell r="Q27">
            <v>0.94204080095000009</v>
          </cell>
          <cell r="R27" t="str">
            <v>C2-4A-control</v>
          </cell>
          <cell r="S27">
            <v>0.90714251504999999</v>
          </cell>
          <cell r="T27" t="str">
            <v>C2-4A-control</v>
          </cell>
          <cell r="U27">
            <v>9.6146387749999992E-2</v>
          </cell>
          <cell r="V27" t="str">
            <v>C2-4A-control</v>
          </cell>
          <cell r="W27">
            <v>1.5745633457999999</v>
          </cell>
        </row>
        <row r="28">
          <cell r="L28" t="str">
            <v>5x</v>
          </cell>
          <cell r="M28">
            <v>1.9902176220000001</v>
          </cell>
          <cell r="N28" t="str">
            <v>5x</v>
          </cell>
          <cell r="O28">
            <v>6.7297125270000002</v>
          </cell>
          <cell r="P28" t="str">
            <v>5x</v>
          </cell>
          <cell r="Q28">
            <v>9.1414116060000001</v>
          </cell>
          <cell r="R28" t="str">
            <v>5x</v>
          </cell>
          <cell r="S28">
            <v>9.0898818309999996</v>
          </cell>
          <cell r="T28" t="str">
            <v>5x</v>
          </cell>
          <cell r="U28">
            <v>0.68886839929999999</v>
          </cell>
          <cell r="V28" t="str">
            <v>5x</v>
          </cell>
          <cell r="W28">
            <v>65.809255430000007</v>
          </cell>
        </row>
        <row r="29">
          <cell r="L29" t="str">
            <v>C2-1B-control</v>
          </cell>
          <cell r="M29">
            <v>2.1119706674999996</v>
          </cell>
          <cell r="N29" t="str">
            <v>C2-1B-control</v>
          </cell>
          <cell r="O29">
            <v>6.8578761645000004</v>
          </cell>
          <cell r="P29" t="str">
            <v>C2-1B-control</v>
          </cell>
          <cell r="Q29">
            <v>9.7871389005000005</v>
          </cell>
          <cell r="R29" t="str">
            <v>C2-1B-control</v>
          </cell>
          <cell r="S29">
            <v>9.3653316750000002</v>
          </cell>
          <cell r="T29" t="str">
            <v>C2-1B-control</v>
          </cell>
          <cell r="U29">
            <v>0.80983667375000001</v>
          </cell>
          <cell r="V29" t="str">
            <v>C2-1B-control</v>
          </cell>
          <cell r="W29">
            <v>69.534302854999993</v>
          </cell>
        </row>
        <row r="30">
          <cell r="L30" t="str">
            <v>C2-2B-control</v>
          </cell>
          <cell r="M30">
            <v>2.0058072176000001</v>
          </cell>
          <cell r="N30" t="str">
            <v>C2-2B-control</v>
          </cell>
          <cell r="O30">
            <v>6.9525316739999994</v>
          </cell>
          <cell r="P30" t="str">
            <v>C2-2B-control</v>
          </cell>
          <cell r="Q30">
            <v>9.3573822685000003</v>
          </cell>
          <cell r="R30" t="str">
            <v>C2-2B-control</v>
          </cell>
          <cell r="S30">
            <v>9.1235731725000004</v>
          </cell>
          <cell r="T30" t="str">
            <v>C2-2B-control</v>
          </cell>
          <cell r="U30">
            <v>0.941772736</v>
          </cell>
          <cell r="V30" t="str">
            <v>C2-2B-control</v>
          </cell>
          <cell r="W30">
            <v>66.621687355000006</v>
          </cell>
        </row>
        <row r="31">
          <cell r="L31" t="str">
            <v>C2-3B-control</v>
          </cell>
          <cell r="M31">
            <v>0.77228337060000007</v>
          </cell>
          <cell r="N31" t="str">
            <v>C2-3B-control</v>
          </cell>
          <cell r="O31">
            <v>6.9597730289999999</v>
          </cell>
          <cell r="P31" t="str">
            <v>C2-3B-control</v>
          </cell>
          <cell r="Q31">
            <v>9.2011852555000004</v>
          </cell>
          <cell r="R31" t="str">
            <v>C2-3B-control</v>
          </cell>
          <cell r="S31">
            <v>9.0947039469999993</v>
          </cell>
          <cell r="T31" t="str">
            <v>C2-3B-control</v>
          </cell>
          <cell r="U31">
            <v>0.64796628940000001</v>
          </cell>
          <cell r="V31" t="str">
            <v>C2-3B-control</v>
          </cell>
          <cell r="W31">
            <v>66.304529410000001</v>
          </cell>
        </row>
        <row r="32">
          <cell r="L32" t="str">
            <v>C2-4B-control</v>
          </cell>
          <cell r="M32">
            <v>1.2398399390499999</v>
          </cell>
          <cell r="N32" t="str">
            <v>C2-4B-control</v>
          </cell>
          <cell r="O32">
            <v>6.9700514875000001</v>
          </cell>
          <cell r="P32" t="str">
            <v>C2-4B-control</v>
          </cell>
          <cell r="Q32">
            <v>9.1180381930000003</v>
          </cell>
          <cell r="R32" t="str">
            <v>C2-4B-control</v>
          </cell>
          <cell r="S32">
            <v>9.0280103394999998</v>
          </cell>
          <cell r="T32" t="str">
            <v>C2-4B-control</v>
          </cell>
          <cell r="U32">
            <v>0.57405841589999995</v>
          </cell>
          <cell r="V32" t="str">
            <v>C2-4B-control</v>
          </cell>
          <cell r="W32">
            <v>65.400346920000004</v>
          </cell>
        </row>
        <row r="33">
          <cell r="L33" t="str">
            <v>10x</v>
          </cell>
          <cell r="M33">
            <v>5.1562152370000005</v>
          </cell>
          <cell r="N33" t="str">
            <v>10x</v>
          </cell>
          <cell r="O33">
            <v>13.427074749999999</v>
          </cell>
          <cell r="P33" t="str">
            <v>10x</v>
          </cell>
          <cell r="Q33">
            <v>18.674273880000001</v>
          </cell>
          <cell r="R33" t="str">
            <v>10x</v>
          </cell>
          <cell r="S33">
            <v>18.165311930000001</v>
          </cell>
          <cell r="T33" t="str">
            <v>10x</v>
          </cell>
          <cell r="U33">
            <v>1.4813794909999998</v>
          </cell>
          <cell r="V33" t="str">
            <v>10x</v>
          </cell>
          <cell r="W33">
            <v>125.0735729</v>
          </cell>
        </row>
        <row r="34">
          <cell r="L34" t="str">
            <v>C2-1C-control</v>
          </cell>
          <cell r="M34">
            <v>3.707438169</v>
          </cell>
          <cell r="N34" t="str">
            <v>C2-1C-control</v>
          </cell>
          <cell r="O34">
            <v>13.402389250000001</v>
          </cell>
          <cell r="P34" t="str">
            <v>C2-1C-control</v>
          </cell>
          <cell r="Q34">
            <v>18.27518383</v>
          </cell>
          <cell r="R34" t="str">
            <v>C2-1C-control</v>
          </cell>
          <cell r="S34">
            <v>18.009532325000002</v>
          </cell>
          <cell r="T34" t="str">
            <v>C2-1C-control</v>
          </cell>
          <cell r="U34">
            <v>1.8815891544999999</v>
          </cell>
          <cell r="V34" t="str">
            <v>C2-1C-control</v>
          </cell>
          <cell r="W34">
            <v>132.71747679999999</v>
          </cell>
        </row>
        <row r="35">
          <cell r="L35" t="str">
            <v>C2-2C-control</v>
          </cell>
          <cell r="M35">
            <v>4.6009073204999993</v>
          </cell>
          <cell r="N35" t="str">
            <v>C2-2C-control</v>
          </cell>
          <cell r="O35">
            <v>13.537741635</v>
          </cell>
          <cell r="P35" t="str">
            <v>C2-2C-control</v>
          </cell>
          <cell r="Q35">
            <v>19.230429960000002</v>
          </cell>
          <cell r="R35" t="str">
            <v>C2-2C-control</v>
          </cell>
          <cell r="S35">
            <v>18.469226675000002</v>
          </cell>
          <cell r="T35" t="str">
            <v>C2-2C-control</v>
          </cell>
          <cell r="U35">
            <v>1.7372974435000001</v>
          </cell>
          <cell r="V35" t="str">
            <v>C2-2C-control</v>
          </cell>
          <cell r="W35">
            <v>135.51091135000001</v>
          </cell>
        </row>
        <row r="36">
          <cell r="L36" t="str">
            <v>C2-3C-control</v>
          </cell>
          <cell r="M36">
            <v>4.9594518525</v>
          </cell>
          <cell r="N36" t="str">
            <v>C2-3C-control</v>
          </cell>
          <cell r="O36">
            <v>13.675324124999999</v>
          </cell>
          <cell r="P36" t="str">
            <v>C2-3C-control</v>
          </cell>
          <cell r="Q36">
            <v>19.515664874999999</v>
          </cell>
          <cell r="R36" t="str">
            <v>C2-3C-control</v>
          </cell>
          <cell r="S36">
            <v>18.934138249999997</v>
          </cell>
          <cell r="T36" t="str">
            <v>C2-3C-control</v>
          </cell>
          <cell r="U36">
            <v>1.352652274</v>
          </cell>
          <cell r="V36" t="str">
            <v>C2-3C-control</v>
          </cell>
          <cell r="W36">
            <v>139.24180765</v>
          </cell>
        </row>
        <row r="37">
          <cell r="L37" t="str">
            <v>C2-4C-control</v>
          </cell>
          <cell r="M37">
            <v>6.0604377710000001</v>
          </cell>
          <cell r="N37" t="str">
            <v>C2-4C-control</v>
          </cell>
          <cell r="O37">
            <v>13.79444638</v>
          </cell>
          <cell r="P37" t="str">
            <v>C2-4C-control</v>
          </cell>
          <cell r="Q37">
            <v>19.701751399999999</v>
          </cell>
          <cell r="R37" t="str">
            <v>C2-4C-control</v>
          </cell>
          <cell r="S37">
            <v>19.259966429999999</v>
          </cell>
          <cell r="T37" t="str">
            <v>C2-4C-control</v>
          </cell>
          <cell r="U37">
            <v>2.1166760249999998</v>
          </cell>
          <cell r="V37" t="str">
            <v>C2-4C-control</v>
          </cell>
          <cell r="W37">
            <v>47.318633380000001</v>
          </cell>
        </row>
      </sheetData>
      <sheetData sheetId="6">
        <row r="22">
          <cell r="D22" t="str">
            <v>Al 394.401 YB</v>
          </cell>
          <cell r="E22" t="str">
            <v>Al 394.401 RM</v>
          </cell>
          <cell r="G22" t="str">
            <v>Ca 317.933 YB</v>
          </cell>
          <cell r="H22" t="str">
            <v>Ca 317.933 RM</v>
          </cell>
          <cell r="J22" t="str">
            <v>K 766.490 YB</v>
          </cell>
          <cell r="K22" t="str">
            <v>K 766.490 RM</v>
          </cell>
          <cell r="M22" t="str">
            <v>Mg 285.213 YB</v>
          </cell>
          <cell r="N22" t="str">
            <v>Mg 285.213 RM</v>
          </cell>
          <cell r="P22" t="str">
            <v>P 213.617 YB</v>
          </cell>
          <cell r="Q22" t="str">
            <v>P 213.617 RM</v>
          </cell>
          <cell r="S22" t="str">
            <v>S 181.975 YB</v>
          </cell>
          <cell r="T22" t="str">
            <v>S 181.975 RM</v>
          </cell>
        </row>
        <row r="23">
          <cell r="C23" t="str">
            <v>C2-1</v>
          </cell>
          <cell r="D23">
            <v>-0.75549222084833334</v>
          </cell>
          <cell r="E23">
            <v>-7.5505226681666648E-2</v>
          </cell>
          <cell r="G23">
            <v>-0.28560076006666674</v>
          </cell>
          <cell r="H23">
            <v>2.4705377599999911E-2</v>
          </cell>
          <cell r="J23">
            <v>-1.5340185969500002</v>
          </cell>
          <cell r="K23">
            <v>-1.87177320295</v>
          </cell>
          <cell r="M23">
            <v>-1.0321880234833334</v>
          </cell>
          <cell r="N23">
            <v>-0.46052125081666678</v>
          </cell>
          <cell r="P23">
            <v>-1.0583911672500002</v>
          </cell>
          <cell r="Q23">
            <v>-0.50512053628333342</v>
          </cell>
          <cell r="S23">
            <v>-0.90885623799999937</v>
          </cell>
          <cell r="T23">
            <v>-0.80765011799999975</v>
          </cell>
        </row>
        <row r="24">
          <cell r="C24" t="str">
            <v>C2-2</v>
          </cell>
          <cell r="D24">
            <v>-0.29988964699499998</v>
          </cell>
          <cell r="E24">
            <v>-0.49039772496166673</v>
          </cell>
          <cell r="G24">
            <v>-2.1055279438333332</v>
          </cell>
          <cell r="H24">
            <v>-1.868656783833333</v>
          </cell>
          <cell r="J24">
            <v>-2.212097653866667</v>
          </cell>
          <cell r="K24">
            <v>-2.5534916692</v>
          </cell>
          <cell r="M24">
            <v>-3.3589186024500002</v>
          </cell>
          <cell r="N24">
            <v>-4.5954146771166657</v>
          </cell>
          <cell r="P24">
            <v>-0.72114080844999995</v>
          </cell>
          <cell r="Q24">
            <v>-0.16746724371666666</v>
          </cell>
          <cell r="S24">
            <v>-3.7694843036666668</v>
          </cell>
          <cell r="T24">
            <v>-0.96967537300000028</v>
          </cell>
        </row>
        <row r="25">
          <cell r="C25" t="str">
            <v>C2-3</v>
          </cell>
          <cell r="D25">
            <v>-0.18715360041833337</v>
          </cell>
          <cell r="E25">
            <v>-0.97623709520500002</v>
          </cell>
          <cell r="G25">
            <v>-1.2677982428333334</v>
          </cell>
          <cell r="H25">
            <v>-1.9789197585</v>
          </cell>
          <cell r="J25">
            <v>-1.2722623882166666</v>
          </cell>
          <cell r="K25">
            <v>-7.297960071216667</v>
          </cell>
          <cell r="M25">
            <v>-2.2021503972500001</v>
          </cell>
          <cell r="N25">
            <v>-2.9639560882499993</v>
          </cell>
          <cell r="P25">
            <v>-0.84177188423333338</v>
          </cell>
          <cell r="Q25">
            <v>-2.8016423570666671</v>
          </cell>
          <cell r="S25">
            <v>-4.2261479991666668</v>
          </cell>
          <cell r="T25">
            <v>-7.4286289475000018</v>
          </cell>
        </row>
        <row r="26">
          <cell r="C26" t="str">
            <v>C2-4</v>
          </cell>
          <cell r="D26">
            <v>-1.1378634353499999</v>
          </cell>
          <cell r="E26">
            <v>-0.20230899932333332</v>
          </cell>
          <cell r="G26">
            <v>-1.1340328786833331</v>
          </cell>
          <cell r="H26">
            <v>-2.3351286990166664</v>
          </cell>
          <cell r="J26">
            <v>-2.0225566413833334</v>
          </cell>
          <cell r="K26">
            <v>-2.50571382505</v>
          </cell>
          <cell r="M26">
            <v>-2.6457575912833335</v>
          </cell>
          <cell r="N26">
            <v>-4.1295830862833336</v>
          </cell>
          <cell r="P26">
            <v>-0.61765414878333347</v>
          </cell>
          <cell r="Q26">
            <v>-5.2697624683333333E-2</v>
          </cell>
          <cell r="S26">
            <v>-6.2330847152000004</v>
          </cell>
          <cell r="T26">
            <v>-2.2084716902000001</v>
          </cell>
        </row>
      </sheetData>
      <sheetData sheetId="7">
        <row r="23">
          <cell r="E23" t="str">
            <v>Al 394.401 YB</v>
          </cell>
          <cell r="F23" t="str">
            <v>Al 394.401 RM</v>
          </cell>
          <cell r="H23" t="str">
            <v>Ca 317.933 YB</v>
          </cell>
          <cell r="I23" t="str">
            <v>Ca 317.933 RM</v>
          </cell>
          <cell r="K23" t="str">
            <v>K 766.490 YB</v>
          </cell>
          <cell r="L23" t="str">
            <v>K 766.490 RM</v>
          </cell>
          <cell r="N23" t="str">
            <v>Mg 285.213 YB</v>
          </cell>
          <cell r="O23" t="str">
            <v>Mg 285.213 RM</v>
          </cell>
          <cell r="Q23" t="str">
            <v>P 213.617 YB</v>
          </cell>
          <cell r="R23" t="str">
            <v>P 213.617 RM</v>
          </cell>
          <cell r="T23" t="str">
            <v>S 181.975 YB</v>
          </cell>
          <cell r="U23" t="str">
            <v>S 181.975 RM</v>
          </cell>
        </row>
        <row r="24">
          <cell r="D24" t="str">
            <v>C2-1</v>
          </cell>
          <cell r="E24">
            <v>-1.5647341800996183E-3</v>
          </cell>
          <cell r="F24">
            <v>-6.0893477632347089E-4</v>
          </cell>
          <cell r="G24" t="str">
            <v>C2-1</v>
          </cell>
          <cell r="H24">
            <v>-4.8089425922159102E-4</v>
          </cell>
          <cell r="I24">
            <v>2.4410764767814012E-4</v>
          </cell>
          <cell r="J24" t="str">
            <v>C2-1</v>
          </cell>
          <cell r="K24">
            <v>-3.4628700238361187E-3</v>
          </cell>
          <cell r="L24">
            <v>-1.6082081555239418E-2</v>
          </cell>
          <cell r="M24" t="str">
            <v>C2-1</v>
          </cell>
          <cell r="N24">
            <v>-2.0472785680213232E-3</v>
          </cell>
          <cell r="O24">
            <v>-3.7261585641612514E-3</v>
          </cell>
          <cell r="P24" t="str">
            <v>C2-1</v>
          </cell>
          <cell r="Q24">
            <v>-2.5561500687941597E-3</v>
          </cell>
          <cell r="R24">
            <v>-4.2688227853153139E-3</v>
          </cell>
          <cell r="S24" t="str">
            <v>C2-1</v>
          </cell>
          <cell r="T24">
            <v>-2.069127808696497E-3</v>
          </cell>
          <cell r="U24">
            <v>-6.6783374625380794E-3</v>
          </cell>
        </row>
        <row r="25">
          <cell r="D25" t="str">
            <v>C2-2</v>
          </cell>
          <cell r="E25">
            <v>-1.6627486640881852E-3</v>
          </cell>
          <cell r="F25">
            <v>-3.3337351875639114E-3</v>
          </cell>
          <cell r="G25" t="str">
            <v>C2-2</v>
          </cell>
          <cell r="H25">
            <v>-9.5406684808797826E-3</v>
          </cell>
          <cell r="I25">
            <v>-3.0913189084979836E-2</v>
          </cell>
          <cell r="J25" t="str">
            <v>C2-2</v>
          </cell>
          <cell r="K25">
            <v>-1.2901940802709377E-2</v>
          </cell>
          <cell r="L25">
            <v>-2.2626087691959673E-2</v>
          </cell>
          <cell r="M25" t="str">
            <v>C2-2</v>
          </cell>
          <cell r="N25">
            <v>-1.6998265305900592E-2</v>
          </cell>
          <cell r="O25">
            <v>-6.5301121936425399E-2</v>
          </cell>
          <cell r="P25" t="str">
            <v>C2-2</v>
          </cell>
          <cell r="Q25">
            <v>-4.1513842013958455E-3</v>
          </cell>
          <cell r="R25">
            <v>-3.7700081273508057E-3</v>
          </cell>
          <cell r="S25" t="str">
            <v>C2-2</v>
          </cell>
          <cell r="T25">
            <v>-2.2028294057159687E-2</v>
          </cell>
          <cell r="U25">
            <v>1.2755101473810475E-2</v>
          </cell>
        </row>
        <row r="26">
          <cell r="D26" t="str">
            <v>C2-3</v>
          </cell>
          <cell r="E26">
            <v>-1.2132935255582059E-3</v>
          </cell>
          <cell r="F26">
            <v>-2.292948917777593E-3</v>
          </cell>
          <cell r="G26" t="str">
            <v>C2-3</v>
          </cell>
          <cell r="H26">
            <v>-1.2098963903458085E-2</v>
          </cell>
          <cell r="I26">
            <v>-3.6028816971610408E-3</v>
          </cell>
          <cell r="J26" t="str">
            <v>C2-3</v>
          </cell>
          <cell r="K26">
            <v>-9.3475300226638133E-3</v>
          </cell>
          <cell r="L26">
            <v>-1.3598662353288151E-2</v>
          </cell>
          <cell r="M26" t="str">
            <v>C2-3</v>
          </cell>
          <cell r="N26">
            <v>-1.8010049446641214E-2</v>
          </cell>
          <cell r="O26">
            <v>-7.2725839822117616E-3</v>
          </cell>
          <cell r="P26" t="str">
            <v>C2-3</v>
          </cell>
          <cell r="Q26">
            <v>-3.1415308210687811E-3</v>
          </cell>
          <cell r="R26">
            <v>-4.9985606429448449E-3</v>
          </cell>
          <cell r="S26" t="str">
            <v>C2-3</v>
          </cell>
          <cell r="T26">
            <v>-6.9152049881733083E-2</v>
          </cell>
          <cell r="U26">
            <v>-1.5349600937482935E-2</v>
          </cell>
        </row>
        <row r="27">
          <cell r="D27" t="str">
            <v>C2-4</v>
          </cell>
          <cell r="E27">
            <v>-2.5954032484711478E-3</v>
          </cell>
          <cell r="F27">
            <v>-1.4952604047452744E-3</v>
          </cell>
          <cell r="G27" t="str">
            <v>C2-4</v>
          </cell>
          <cell r="H27">
            <v>-4.6344814073520585E-3</v>
          </cell>
          <cell r="I27">
            <v>-2.4792042969477301E-2</v>
          </cell>
          <cell r="J27" t="str">
            <v>C2-4</v>
          </cell>
          <cell r="K27">
            <v>-6.5443932195534751E-3</v>
          </cell>
          <cell r="L27">
            <v>-1.7957849646271919E-2</v>
          </cell>
          <cell r="M27" t="str">
            <v>C2-4</v>
          </cell>
          <cell r="N27">
            <v>-9.1907666233232155E-3</v>
          </cell>
          <cell r="O27">
            <v>-4.2649869323244723E-2</v>
          </cell>
          <cell r="P27" t="str">
            <v>C2-4</v>
          </cell>
          <cell r="Q27">
            <v>-3.2025412915998234E-3</v>
          </cell>
          <cell r="R27">
            <v>-4.0071234869167504E-4</v>
          </cell>
          <cell r="S27" t="str">
            <v>C2-4</v>
          </cell>
          <cell r="T27">
            <v>-2.2135557395661309E-2</v>
          </cell>
          <cell r="U27">
            <v>-2.9630619781044087E-2</v>
          </cell>
        </row>
      </sheetData>
      <sheetData sheetId="8">
        <row r="20">
          <cell r="D20" t="str">
            <v>Al 394.401 YB</v>
          </cell>
          <cell r="E20" t="str">
            <v>Al 394.401 RM</v>
          </cell>
          <cell r="G20" t="str">
            <v>Ca 317.933 YB</v>
          </cell>
          <cell r="H20" t="str">
            <v>Ca 317.933 RM</v>
          </cell>
          <cell r="J20" t="str">
            <v>K 766.490 YB</v>
          </cell>
          <cell r="K20" t="str">
            <v>K 766.490 RM</v>
          </cell>
          <cell r="M20" t="str">
            <v>Mg 285.213 YB</v>
          </cell>
          <cell r="N20" t="str">
            <v>Mg 285.213 RM</v>
          </cell>
          <cell r="P20" t="str">
            <v>P 213.617 YB</v>
          </cell>
          <cell r="Q20" t="str">
            <v>P 213.617 RM</v>
          </cell>
          <cell r="S20" t="str">
            <v>S 181.975 YB</v>
          </cell>
          <cell r="T20" t="str">
            <v>S 181.975 RM</v>
          </cell>
        </row>
        <row r="21">
          <cell r="C21" t="str">
            <v>C2-1</v>
          </cell>
          <cell r="D21">
            <v>1.4229709766666663</v>
          </cell>
          <cell r="E21">
            <v>1.7733125837333328</v>
          </cell>
          <cell r="G21">
            <v>-0.133972364833333</v>
          </cell>
          <cell r="H21">
            <v>-0.13257368316666618</v>
          </cell>
          <cell r="J21">
            <v>-0.66895859216666642</v>
          </cell>
          <cell r="K21">
            <v>-1.2810440528333331</v>
          </cell>
          <cell r="M21">
            <v>-2.3679903849999993</v>
          </cell>
          <cell r="N21">
            <v>-2.5305560116666665</v>
          </cell>
          <cell r="P21">
            <v>-0.84070616925000008</v>
          </cell>
          <cell r="Q21">
            <v>-0.89278455324999995</v>
          </cell>
          <cell r="S21">
            <v>2.1108496649999986</v>
          </cell>
          <cell r="T21">
            <v>0.84172830833332546</v>
          </cell>
        </row>
        <row r="22">
          <cell r="C22" t="str">
            <v>C2-2</v>
          </cell>
          <cell r="D22">
            <v>1.3831179297000002</v>
          </cell>
          <cell r="E22">
            <v>1.6542852511666668</v>
          </cell>
          <cell r="G22">
            <v>-0.11205154433333379</v>
          </cell>
          <cell r="H22">
            <v>0.5348273059999995</v>
          </cell>
          <cell r="J22">
            <v>-0.85698338516666672</v>
          </cell>
          <cell r="K22">
            <v>-1.0725210634999993</v>
          </cell>
          <cell r="M22">
            <v>-2.667900667500001</v>
          </cell>
          <cell r="N22">
            <v>-2.5711759841666662</v>
          </cell>
          <cell r="P22">
            <v>-0.21432096503333331</v>
          </cell>
          <cell r="Q22">
            <v>0.25792360679999998</v>
          </cell>
          <cell r="S22">
            <v>4.3233727450000075</v>
          </cell>
          <cell r="T22">
            <v>6.157968101666671</v>
          </cell>
        </row>
        <row r="23">
          <cell r="C23" t="str">
            <v>C2-3</v>
          </cell>
          <cell r="D23">
            <v>0.43008790193333341</v>
          </cell>
          <cell r="E23">
            <v>-0.42509682529999998</v>
          </cell>
          <cell r="G23">
            <v>0.2466668149999999</v>
          </cell>
          <cell r="H23">
            <v>1.2489737630000002</v>
          </cell>
          <cell r="J23">
            <v>-1.2876422661666667</v>
          </cell>
          <cell r="K23">
            <v>-5.8987964868333336</v>
          </cell>
          <cell r="M23">
            <v>-1.2987088916666678</v>
          </cell>
          <cell r="N23">
            <v>0.79209067633333274</v>
          </cell>
          <cell r="P23">
            <v>-0.94378182926666676</v>
          </cell>
          <cell r="Q23">
            <v>-2.591423190933333</v>
          </cell>
          <cell r="S23">
            <v>3.9419915733333326</v>
          </cell>
          <cell r="T23">
            <v>3.4604195000000004</v>
          </cell>
        </row>
        <row r="24">
          <cell r="C24" t="str">
            <v>C2-4</v>
          </cell>
          <cell r="D24">
            <v>0.16130067506666659</v>
          </cell>
          <cell r="E24">
            <v>1.0250616638166665</v>
          </cell>
          <cell r="G24">
            <v>0.49473532133333364</v>
          </cell>
          <cell r="H24">
            <v>0.43439275983333364</v>
          </cell>
          <cell r="J24">
            <v>-0.2446107633333329</v>
          </cell>
          <cell r="K24">
            <v>-0.51326380566666663</v>
          </cell>
          <cell r="M24">
            <v>-1.9177632036666672</v>
          </cell>
          <cell r="N24">
            <v>-1.144208131166667</v>
          </cell>
          <cell r="P24">
            <v>-5.5435846400000065E-2</v>
          </cell>
          <cell r="Q24">
            <v>-0.71650693533333332</v>
          </cell>
          <cell r="S24">
            <v>2.549045030000002</v>
          </cell>
          <cell r="T24">
            <v>10.281618896666673</v>
          </cell>
        </row>
      </sheetData>
      <sheetData sheetId="9">
        <row r="24">
          <cell r="D24" t="str">
            <v>Al 394.401 YB</v>
          </cell>
          <cell r="E24" t="str">
            <v>Al 394.401 RM</v>
          </cell>
          <cell r="G24" t="str">
            <v>Ca 317.933 YB</v>
          </cell>
          <cell r="H24" t="str">
            <v>Ca 317.933 RM</v>
          </cell>
          <cell r="J24" t="str">
            <v>K 766.490 YB</v>
          </cell>
          <cell r="K24" t="str">
            <v>K 766.490 RM</v>
          </cell>
          <cell r="M24" t="str">
            <v>Mg 285.213 YB</v>
          </cell>
          <cell r="N24" t="str">
            <v>Mg 285.213 RM</v>
          </cell>
          <cell r="P24" t="str">
            <v>P 213.617 YB</v>
          </cell>
          <cell r="Q24" t="str">
            <v>P 213.617 RM</v>
          </cell>
          <cell r="S24" t="str">
            <v>S 181.975 YB</v>
          </cell>
          <cell r="T24" t="str">
            <v>S 181.975 RM</v>
          </cell>
        </row>
        <row r="25">
          <cell r="C25" t="str">
            <v>C2-1</v>
          </cell>
          <cell r="D25">
            <v>3.6689862575488342E-3</v>
          </cell>
          <cell r="E25">
            <v>1.6449433127323432E-2</v>
          </cell>
          <cell r="F25" t="str">
            <v>C2-1</v>
          </cell>
          <cell r="G25">
            <v>-1.4794686726151733E-4</v>
          </cell>
          <cell r="H25">
            <v>-1.3253983265049897E-3</v>
          </cell>
          <cell r="I25" t="str">
            <v>C2-1</v>
          </cell>
          <cell r="J25">
            <v>-2.1507809718950364E-3</v>
          </cell>
          <cell r="K25">
            <v>-1.2703068396741624E-2</v>
          </cell>
          <cell r="L25" t="str">
            <v>C2-1</v>
          </cell>
          <cell r="M25">
            <v>-5.3685725517283742E-3</v>
          </cell>
          <cell r="N25">
            <v>-2.4578071977063715E-2</v>
          </cell>
          <cell r="O25" t="str">
            <v>C2-1</v>
          </cell>
          <cell r="P25">
            <v>-2.2123051971419815E-3</v>
          </cell>
          <cell r="Q25">
            <v>-8.2059445506712358E-3</v>
          </cell>
          <cell r="R25" t="str">
            <v>C2-1</v>
          </cell>
          <cell r="S25">
            <v>4.6802597934287732E-3</v>
          </cell>
          <cell r="T25">
            <v>5.6907091760400484E-3</v>
          </cell>
        </row>
        <row r="26">
          <cell r="C26" t="str">
            <v>C2-2</v>
          </cell>
          <cell r="D26">
            <v>9.3928897588941383E-3</v>
          </cell>
          <cell r="E26">
            <v>3.7470899975990804E-2</v>
          </cell>
          <cell r="F26" t="str">
            <v>C2-2</v>
          </cell>
          <cell r="G26">
            <v>-6.6788431326252558E-5</v>
          </cell>
          <cell r="H26">
            <v>-1.8079499297565336E-3</v>
          </cell>
          <cell r="I26" t="str">
            <v>C2-2</v>
          </cell>
          <cell r="J26">
            <v>-5.285996535123968E-3</v>
          </cell>
          <cell r="K26">
            <v>-4.8151641249357174E-3</v>
          </cell>
          <cell r="L26" t="str">
            <v>C2-2</v>
          </cell>
          <cell r="M26">
            <v>-1.6875011735045263E-2</v>
          </cell>
          <cell r="N26">
            <v>-3.5389307670976068E-2</v>
          </cell>
          <cell r="O26" t="str">
            <v>C2-2</v>
          </cell>
          <cell r="P26">
            <v>-1.6820812632231403E-3</v>
          </cell>
          <cell r="Q26">
            <v>5.362638089225596E-3</v>
          </cell>
          <cell r="R26" t="str">
            <v>C2-2</v>
          </cell>
          <cell r="S26">
            <v>2.4052499788469146E-2</v>
          </cell>
          <cell r="T26">
            <v>0.10538050568926245</v>
          </cell>
        </row>
        <row r="27">
          <cell r="C27" t="str">
            <v>C2-3</v>
          </cell>
          <cell r="D27">
            <v>1.161873481502314E-2</v>
          </cell>
          <cell r="E27">
            <v>-1.1545064966392235E-4</v>
          </cell>
          <cell r="F27" t="str">
            <v>C2-3</v>
          </cell>
          <cell r="G27">
            <v>1.3473552945106424E-3</v>
          </cell>
          <cell r="H27">
            <v>1.4299650979571774E-3</v>
          </cell>
          <cell r="I27" t="str">
            <v>C2-3</v>
          </cell>
          <cell r="J27">
            <v>-2.1504356870515568E-2</v>
          </cell>
          <cell r="K27">
            <v>-1.0606096507727562E-2</v>
          </cell>
          <cell r="L27" t="str">
            <v>C2-3</v>
          </cell>
          <cell r="M27">
            <v>-2.9711786561270645E-2</v>
          </cell>
          <cell r="N27">
            <v>-4.0752525739667081E-3</v>
          </cell>
          <cell r="O27" t="str">
            <v>C2-3</v>
          </cell>
          <cell r="P27">
            <v>-1.3418990430820024E-2</v>
          </cell>
          <cell r="Q27">
            <v>-5.2341593109693401E-3</v>
          </cell>
          <cell r="R27" t="str">
            <v>C2-3</v>
          </cell>
          <cell r="S27">
            <v>5.2939233843047682E-2</v>
          </cell>
          <cell r="T27">
            <v>1.5716357539360265E-2</v>
          </cell>
        </row>
        <row r="28">
          <cell r="C28" t="str">
            <v>C2-4</v>
          </cell>
          <cell r="D28">
            <v>9.370188808897243E-4</v>
          </cell>
          <cell r="E28">
            <v>1.6023399571435382E-2</v>
          </cell>
          <cell r="F28" t="str">
            <v>C2-4</v>
          </cell>
          <cell r="G28">
            <v>1.5047316314683778E-3</v>
          </cell>
          <cell r="H28">
            <v>2.1150208741278318E-3</v>
          </cell>
          <cell r="I28" t="str">
            <v>C2-4</v>
          </cell>
          <cell r="J28">
            <v>-7.7555693726964346E-4</v>
          </cell>
          <cell r="K28">
            <v>-4.8461048632242711E-3</v>
          </cell>
          <cell r="L28" t="str">
            <v>C2-4</v>
          </cell>
          <cell r="M28">
            <v>-4.8796420966018004E-3</v>
          </cell>
          <cell r="N28">
            <v>-1.8525060157225205E-2</v>
          </cell>
          <cell r="O28" t="str">
            <v>C2-4</v>
          </cell>
          <cell r="P28">
            <v>-6.414111789399973E-4</v>
          </cell>
          <cell r="Q28">
            <v>-9.5379015157244958E-3</v>
          </cell>
          <cell r="R28" t="str">
            <v>C2-4</v>
          </cell>
          <cell r="S28">
            <v>6.6288523227185639E-3</v>
          </cell>
          <cell r="T28">
            <v>0.13342153845250201</v>
          </cell>
        </row>
      </sheetData>
      <sheetData sheetId="10">
        <row r="19">
          <cell r="D19" t="str">
            <v>Al 394.401 YB</v>
          </cell>
          <cell r="E19" t="str">
            <v>Al 394.401 RM</v>
          </cell>
          <cell r="G19" t="str">
            <v>Ca 317.933 YB</v>
          </cell>
          <cell r="H19" t="str">
            <v>Ca 317.933 RM</v>
          </cell>
          <cell r="J19" t="str">
            <v>K 766.490 YB</v>
          </cell>
          <cell r="K19" t="str">
            <v>K 766.490 RM</v>
          </cell>
          <cell r="M19" t="str">
            <v>Mg 285.213 YB</v>
          </cell>
          <cell r="N19" t="str">
            <v>Mg 285.213 RM</v>
          </cell>
          <cell r="P19" t="str">
            <v>P 213.617 YB</v>
          </cell>
          <cell r="Q19" t="str">
            <v>P 213.617 RM</v>
          </cell>
          <cell r="S19" t="str">
            <v>S 181.975 YB</v>
          </cell>
          <cell r="T19" t="str">
            <v>S 181.975 RM</v>
          </cell>
        </row>
        <row r="20">
          <cell r="C20" t="str">
            <v>C2-1</v>
          </cell>
          <cell r="D20">
            <v>3.0843710611333335</v>
          </cell>
          <cell r="E20">
            <v>3.1476719195666667</v>
          </cell>
          <cell r="G20">
            <v>-0.34094827999999983</v>
          </cell>
          <cell r="H20">
            <v>-0.70264918999999948</v>
          </cell>
          <cell r="J20">
            <v>0.50016978000000023</v>
          </cell>
          <cell r="K20">
            <v>-0.82725619333333478</v>
          </cell>
          <cell r="M20">
            <v>-2.1039122916666635</v>
          </cell>
          <cell r="N20">
            <v>-2.6184695716666639</v>
          </cell>
          <cell r="P20">
            <v>-1.1720069408333336</v>
          </cell>
          <cell r="Q20">
            <v>-1.2986508495</v>
          </cell>
          <cell r="S20">
            <v>14.12574152999999</v>
          </cell>
          <cell r="T20">
            <v>3.033593599999989</v>
          </cell>
        </row>
        <row r="21">
          <cell r="C21" t="str">
            <v>C2-2</v>
          </cell>
          <cell r="D21">
            <v>3.4847466037999992</v>
          </cell>
          <cell r="E21">
            <v>4.3673012738999999</v>
          </cell>
          <cell r="G21">
            <v>-0.13811754833333367</v>
          </cell>
          <cell r="H21">
            <v>-0.22375897166666725</v>
          </cell>
          <cell r="J21">
            <v>-0.42549269999999711</v>
          </cell>
          <cell r="K21">
            <v>-0.95489544333333143</v>
          </cell>
          <cell r="M21">
            <v>-3.0211568416666652</v>
          </cell>
          <cell r="N21">
            <v>-3.4165676583333329</v>
          </cell>
          <cell r="P21">
            <v>-2.6737424205</v>
          </cell>
          <cell r="Q21">
            <v>0.66770076630000019</v>
          </cell>
          <cell r="S21">
            <v>3.606744416666686</v>
          </cell>
          <cell r="T21">
            <v>21.323565566666684</v>
          </cell>
        </row>
        <row r="22">
          <cell r="C22" t="str">
            <v>C2-3</v>
          </cell>
          <cell r="D22">
            <v>3.8134830380666664</v>
          </cell>
          <cell r="E22">
            <v>3.219631729833333</v>
          </cell>
          <cell r="G22">
            <v>-0.74138747166666674</v>
          </cell>
          <cell r="H22">
            <v>1.5009669933333332</v>
          </cell>
          <cell r="J22">
            <v>0.36022792500000023</v>
          </cell>
          <cell r="K22">
            <v>-4.1662493650000014</v>
          </cell>
          <cell r="M22">
            <v>-1.2016721566666699</v>
          </cell>
          <cell r="N22">
            <v>0.87924597333333077</v>
          </cell>
          <cell r="P22">
            <v>-1.6440734670000001</v>
          </cell>
          <cell r="Q22">
            <v>-4.094111872</v>
          </cell>
          <cell r="S22">
            <v>5.3300327166666648</v>
          </cell>
          <cell r="T22">
            <v>5.8715369499999968</v>
          </cell>
        </row>
        <row r="23">
          <cell r="C23" t="str">
            <v>C2-4</v>
          </cell>
          <cell r="D23">
            <v>4.5555942433333341</v>
          </cell>
          <cell r="E23">
            <v>5.0997117537333336</v>
          </cell>
          <cell r="G23">
            <v>0.21236795333333389</v>
          </cell>
          <cell r="H23">
            <v>1.6647839999999785E-2</v>
          </cell>
          <cell r="J23">
            <v>0.443559493333332</v>
          </cell>
          <cell r="K23">
            <v>5.7310113333333135E-2</v>
          </cell>
          <cell r="M23">
            <v>-1.5729585633333361</v>
          </cell>
          <cell r="N23">
            <v>-1.5555863333333331</v>
          </cell>
          <cell r="P23">
            <v>-0.24610726070000025</v>
          </cell>
          <cell r="Q23">
            <v>-0.13612476266666676</v>
          </cell>
          <cell r="S23">
            <v>-85.114411353333338</v>
          </cell>
          <cell r="T23">
            <v>-68.055888676666669</v>
          </cell>
        </row>
      </sheetData>
      <sheetData sheetId="11">
        <row r="24">
          <cell r="E24" t="str">
            <v>Al 394.401 YB</v>
          </cell>
          <cell r="F24" t="str">
            <v>Al 394.401 RM</v>
          </cell>
          <cell r="H24" t="str">
            <v>Ca 317.933 YB</v>
          </cell>
          <cell r="I24" t="str">
            <v>Ca 317.933 RM</v>
          </cell>
          <cell r="K24" t="str">
            <v>K 766.490 YB</v>
          </cell>
          <cell r="L24" t="str">
            <v>K 766.490 RM</v>
          </cell>
          <cell r="N24" t="str">
            <v>Mg 285.213 YB</v>
          </cell>
          <cell r="O24" t="str">
            <v>Mg 285.213 RM</v>
          </cell>
          <cell r="Q24" t="str">
            <v>P 213.617 YB</v>
          </cell>
          <cell r="R24" t="str">
            <v>P 213.617 RM</v>
          </cell>
          <cell r="T24" t="str">
            <v>S 181.975 YB</v>
          </cell>
          <cell r="U24" t="str">
            <v>S 181.975 RM</v>
          </cell>
        </row>
        <row r="25">
          <cell r="D25" t="str">
            <v>C2-1</v>
          </cell>
          <cell r="E25">
            <v>7.7060994322573741E-3</v>
          </cell>
          <cell r="F25">
            <v>2.9115143138231214E-2</v>
          </cell>
          <cell r="G25" t="str">
            <v>C2-1</v>
          </cell>
          <cell r="H25">
            <v>-7.0973751507164625E-4</v>
          </cell>
          <cell r="I25">
            <v>-6.835222349146239E-3</v>
          </cell>
          <cell r="J25" t="str">
            <v>C2-1</v>
          </cell>
          <cell r="K25">
            <v>6.7090593906640749E-4</v>
          </cell>
          <cell r="L25">
            <v>-7.6746346010820891E-3</v>
          </cell>
          <cell r="M25" t="str">
            <v>C2-1</v>
          </cell>
          <cell r="N25">
            <v>-4.8254273710455209E-3</v>
          </cell>
          <cell r="O25">
            <v>-2.4679415952297789E-2</v>
          </cell>
          <cell r="P25" t="str">
            <v>C2-1</v>
          </cell>
          <cell r="Q25">
            <v>-3.1206146081862035E-3</v>
          </cell>
          <cell r="R25">
            <v>-1.1272880368042503E-2</v>
          </cell>
          <cell r="S25" t="str">
            <v>C2-1</v>
          </cell>
          <cell r="T25">
            <v>2.8787235940729544E-2</v>
          </cell>
          <cell r="U25">
            <v>2.5392001121024774E-2</v>
          </cell>
        </row>
        <row r="26">
          <cell r="D26" t="str">
            <v>C2-2</v>
          </cell>
          <cell r="E26">
            <v>2.5632020795598575E-2</v>
          </cell>
          <cell r="F26">
            <v>0.11206159397445779</v>
          </cell>
          <cell r="G26" t="str">
            <v>C2-2</v>
          </cell>
          <cell r="H26">
            <v>-2.8817557493301467E-3</v>
          </cell>
          <cell r="I26">
            <v>-2.4305664239238804E-2</v>
          </cell>
          <cell r="J26" t="str">
            <v>C2-2</v>
          </cell>
          <cell r="K26">
            <v>-1.8466738300264342E-3</v>
          </cell>
          <cell r="L26">
            <v>-2.1458367089780193E-2</v>
          </cell>
          <cell r="M26" t="str">
            <v>C2-2</v>
          </cell>
          <cell r="N26">
            <v>-2.3933487946315907E-2</v>
          </cell>
          <cell r="O26">
            <v>-5.16045754681509E-2</v>
          </cell>
          <cell r="P26" t="str">
            <v>C2-2</v>
          </cell>
          <cell r="Q26">
            <v>-1.7027046417154943E-2</v>
          </cell>
          <cell r="R26">
            <v>4.0066634743020019E-3</v>
          </cell>
          <cell r="S26" t="str">
            <v>C2-2</v>
          </cell>
          <cell r="T26">
            <v>2.3714193404546446E-2</v>
          </cell>
          <cell r="U26">
            <v>0.22180551131335027</v>
          </cell>
        </row>
        <row r="27">
          <cell r="D27" t="str">
            <v>C2-3</v>
          </cell>
          <cell r="E27">
            <v>0.11978453259181504</v>
          </cell>
          <cell r="F27">
            <v>1.9991199499161814E-2</v>
          </cell>
          <cell r="G27" t="str">
            <v>C2-3</v>
          </cell>
          <cell r="H27">
            <v>-1.8155373454452759E-2</v>
          </cell>
          <cell r="I27">
            <v>2.0935568750958377E-3</v>
          </cell>
          <cell r="J27" t="str">
            <v>C2-3</v>
          </cell>
          <cell r="K27">
            <v>1.2662223775765284E-2</v>
          </cell>
          <cell r="L27">
            <v>-9.4318063389635179E-3</v>
          </cell>
          <cell r="M27" t="str">
            <v>C2-3</v>
          </cell>
          <cell r="N27">
            <v>-2.9794439492726223E-2</v>
          </cell>
          <cell r="O27">
            <v>-6.9140799850709892E-3</v>
          </cell>
          <cell r="P27" t="str">
            <v>C2-3</v>
          </cell>
          <cell r="Q27">
            <v>-3.7699987573565082E-2</v>
          </cell>
          <cell r="R27">
            <v>-1.4378147088600052E-2</v>
          </cell>
          <cell r="S27" t="str">
            <v>C2-3</v>
          </cell>
          <cell r="T27">
            <v>0.13613072913769778</v>
          </cell>
          <cell r="U27">
            <v>2.4483828257577656E-2</v>
          </cell>
        </row>
        <row r="28">
          <cell r="D28" t="str">
            <v>C2-4</v>
          </cell>
          <cell r="E28">
            <v>3.4294569733610343E-2</v>
          </cell>
          <cell r="F28">
            <v>0.17242365269528659</v>
          </cell>
          <cell r="G28" t="str">
            <v>C2-4</v>
          </cell>
          <cell r="H28">
            <v>1.310805777162208E-3</v>
          </cell>
          <cell r="I28">
            <v>-1.6392817724830314E-2</v>
          </cell>
          <cell r="J28" t="str">
            <v>C2-4</v>
          </cell>
          <cell r="K28">
            <v>5.6834915979275561E-3</v>
          </cell>
          <cell r="L28">
            <v>6.5591734280731583E-3</v>
          </cell>
          <cell r="M28" t="str">
            <v>C2-4</v>
          </cell>
          <cell r="N28">
            <v>-4.2942289032523017E-3</v>
          </cell>
          <cell r="O28">
            <v>-6.0404151168929089E-2</v>
          </cell>
          <cell r="P28" t="str">
            <v>C2-4</v>
          </cell>
          <cell r="Q28">
            <v>-7.6059860508258968E-3</v>
          </cell>
          <cell r="R28">
            <v>3.8682782626319026E-4</v>
          </cell>
          <cell r="S28" t="str">
            <v>C2-4</v>
          </cell>
          <cell r="T28">
            <v>-0.6550296457433058</v>
          </cell>
          <cell r="U28">
            <v>-2.6873980569782243</v>
          </cell>
        </row>
      </sheetData>
      <sheetData sheetId="12">
        <row r="5">
          <cell r="D5" t="str">
            <v>Al 394.401 YB</v>
          </cell>
          <cell r="E5" t="str">
            <v>Al 394.401 RM</v>
          </cell>
          <cell r="G5" t="str">
            <v>Ca 317.933 YB</v>
          </cell>
          <cell r="H5" t="str">
            <v>Ca 317.933 RM</v>
          </cell>
          <cell r="J5" t="str">
            <v>K 766.490 YB</v>
          </cell>
          <cell r="K5" t="str">
            <v>K 766.490 RM</v>
          </cell>
          <cell r="M5" t="str">
            <v>Mg 285.213 YB</v>
          </cell>
          <cell r="N5" t="str">
            <v>Mg 285.213 RM</v>
          </cell>
          <cell r="P5" t="str">
            <v>P 213.617 YB</v>
          </cell>
          <cell r="Q5" t="str">
            <v>P 213.617 RM</v>
          </cell>
          <cell r="S5" t="str">
            <v>S 181.975 YB</v>
          </cell>
          <cell r="T5" t="str">
            <v>S 181.975 RM</v>
          </cell>
        </row>
        <row r="20">
          <cell r="B20" t="str">
            <v>1X</v>
          </cell>
          <cell r="D20">
            <v>-0.75549222084833334</v>
          </cell>
          <cell r="E20">
            <v>-7.5505226681666648E-2</v>
          </cell>
          <cell r="G20">
            <v>-0.28560076006666674</v>
          </cell>
          <cell r="H20">
            <v>2.4705377599999911E-2</v>
          </cell>
          <cell r="J20">
            <v>-1.5340185969500002</v>
          </cell>
          <cell r="K20">
            <v>-1.87177320295</v>
          </cell>
          <cell r="M20">
            <v>-1.0321880234833334</v>
          </cell>
          <cell r="N20">
            <v>-0.46052125081666678</v>
          </cell>
          <cell r="P20">
            <v>-1.0583911672500002</v>
          </cell>
          <cell r="Q20">
            <v>-0.50512053628333342</v>
          </cell>
          <cell r="S20">
            <v>-0.90885623799999937</v>
          </cell>
          <cell r="T20">
            <v>-0.80765011799999975</v>
          </cell>
        </row>
        <row r="21">
          <cell r="B21" t="str">
            <v>5X</v>
          </cell>
          <cell r="D21">
            <v>1.4229709766666663</v>
          </cell>
          <cell r="E21">
            <v>1.7733125837333328</v>
          </cell>
          <cell r="G21">
            <v>-0.133972364833333</v>
          </cell>
          <cell r="H21">
            <v>-0.13257368316666618</v>
          </cell>
          <cell r="J21">
            <v>-0.66895859216666642</v>
          </cell>
          <cell r="K21">
            <v>-1.2810440528333331</v>
          </cell>
          <cell r="M21">
            <v>-2.3679903849999993</v>
          </cell>
          <cell r="N21">
            <v>-2.5305560116666665</v>
          </cell>
          <cell r="P21">
            <v>-0.84070616925000008</v>
          </cell>
          <cell r="Q21">
            <v>-0.89278455324999995</v>
          </cell>
          <cell r="S21">
            <v>2.1108496649999986</v>
          </cell>
          <cell r="T21">
            <v>0.84172830833332546</v>
          </cell>
        </row>
        <row r="22">
          <cell r="B22" t="str">
            <v>10X</v>
          </cell>
          <cell r="D22">
            <v>3.0843710611333335</v>
          </cell>
          <cell r="E22">
            <v>3.1476719195666667</v>
          </cell>
          <cell r="G22">
            <v>-0.34094827999999983</v>
          </cell>
          <cell r="H22">
            <v>-0.70264918999999948</v>
          </cell>
          <cell r="J22">
            <v>0.50016978000000023</v>
          </cell>
          <cell r="K22">
            <v>-0.82725619333333478</v>
          </cell>
          <cell r="M22">
            <v>-2.1039122916666635</v>
          </cell>
          <cell r="N22">
            <v>-2.6184695716666639</v>
          </cell>
          <cell r="P22">
            <v>-1.1720069408333336</v>
          </cell>
          <cell r="Q22">
            <v>-1.2986508495</v>
          </cell>
          <cell r="S22">
            <v>14.12574152999999</v>
          </cell>
          <cell r="T22">
            <v>3.033593599999989</v>
          </cell>
        </row>
        <row r="24">
          <cell r="B24" t="str">
            <v>1X</v>
          </cell>
          <cell r="D24">
            <v>-0.29988964699499998</v>
          </cell>
          <cell r="E24">
            <v>-0.49039772496166673</v>
          </cell>
          <cell r="G24">
            <v>-2.1055279438333332</v>
          </cell>
          <cell r="H24">
            <v>-1.868656783833333</v>
          </cell>
          <cell r="J24">
            <v>-2.212097653866667</v>
          </cell>
          <cell r="K24">
            <v>-2.5534916692</v>
          </cell>
          <cell r="M24">
            <v>-3.3589186024500002</v>
          </cell>
          <cell r="N24">
            <v>-4.5954146771166657</v>
          </cell>
          <cell r="P24">
            <v>-0.72114080844999995</v>
          </cell>
          <cell r="Q24">
            <v>-0.16746724371666666</v>
          </cell>
          <cell r="S24">
            <v>-3.7694843036666668</v>
          </cell>
          <cell r="T24">
            <v>-0.96967537300000028</v>
          </cell>
        </row>
        <row r="25">
          <cell r="B25" t="str">
            <v>5X</v>
          </cell>
          <cell r="D25">
            <v>1.3831179297000002</v>
          </cell>
          <cell r="E25">
            <v>1.6542852511666668</v>
          </cell>
          <cell r="G25">
            <v>-0.11205154433333379</v>
          </cell>
          <cell r="H25">
            <v>0.5348273059999995</v>
          </cell>
          <cell r="J25">
            <v>-0.85698338516666672</v>
          </cell>
          <cell r="K25">
            <v>-1.0725210634999993</v>
          </cell>
          <cell r="M25">
            <v>-2.667900667500001</v>
          </cell>
          <cell r="N25">
            <v>-2.5711759841666662</v>
          </cell>
          <cell r="P25">
            <v>-0.21432096503333331</v>
          </cell>
          <cell r="Q25">
            <v>0.25792360679999998</v>
          </cell>
          <cell r="S25">
            <v>4.3233727450000075</v>
          </cell>
          <cell r="T25">
            <v>6.157968101666671</v>
          </cell>
        </row>
        <row r="26">
          <cell r="B26" t="str">
            <v>10X</v>
          </cell>
          <cell r="D26">
            <v>3.4847466037999992</v>
          </cell>
          <cell r="E26">
            <v>4.3673012738999999</v>
          </cell>
          <cell r="G26">
            <v>-0.13811754833333367</v>
          </cell>
          <cell r="H26">
            <v>-0.22375897166666725</v>
          </cell>
          <cell r="J26">
            <v>-0.42549269999999711</v>
          </cell>
          <cell r="K26">
            <v>-0.95489544333333143</v>
          </cell>
          <cell r="M26">
            <v>-3.0211568416666652</v>
          </cell>
          <cell r="N26">
            <v>-3.4165676583333329</v>
          </cell>
          <cell r="P26">
            <v>-2.6737424205</v>
          </cell>
          <cell r="Q26">
            <v>0.66770076630000019</v>
          </cell>
          <cell r="S26">
            <v>3.606744416666686</v>
          </cell>
          <cell r="T26">
            <v>21.323565566666684</v>
          </cell>
        </row>
        <row r="28">
          <cell r="B28" t="str">
            <v>1X</v>
          </cell>
          <cell r="D28">
            <v>-0.18715360041833337</v>
          </cell>
          <cell r="E28">
            <v>-0.97623709520500002</v>
          </cell>
          <cell r="G28">
            <v>-1.2677982428333334</v>
          </cell>
          <cell r="H28">
            <v>-1.9789197585</v>
          </cell>
          <cell r="J28">
            <v>-1.2722623882166666</v>
          </cell>
          <cell r="K28">
            <v>-7.297960071216667</v>
          </cell>
          <cell r="M28">
            <v>-2.2021503972500001</v>
          </cell>
          <cell r="N28">
            <v>-2.9639560882499993</v>
          </cell>
          <cell r="P28">
            <v>-0.84177188423333338</v>
          </cell>
          <cell r="Q28">
            <v>-2.8016423570666671</v>
          </cell>
          <cell r="S28">
            <v>-4.2261479991666668</v>
          </cell>
          <cell r="T28">
            <v>-7.4286289475000018</v>
          </cell>
        </row>
        <row r="29">
          <cell r="B29" t="str">
            <v>5X</v>
          </cell>
          <cell r="D29">
            <v>0.43008790193333341</v>
          </cell>
          <cell r="E29">
            <v>-0.42509682529999998</v>
          </cell>
          <cell r="G29">
            <v>0.2466668149999999</v>
          </cell>
          <cell r="H29">
            <v>1.2489737630000002</v>
          </cell>
          <cell r="J29">
            <v>-1.2876422661666667</v>
          </cell>
          <cell r="K29">
            <v>-5.8987964868333336</v>
          </cell>
          <cell r="M29">
            <v>-1.2987088916666678</v>
          </cell>
          <cell r="N29">
            <v>0.79209067633333274</v>
          </cell>
          <cell r="P29">
            <v>-0.94378182926666676</v>
          </cell>
          <cell r="Q29">
            <v>-2.591423190933333</v>
          </cell>
          <cell r="S29">
            <v>3.9419915733333326</v>
          </cell>
          <cell r="T29">
            <v>3.4604195000000004</v>
          </cell>
        </row>
        <row r="30">
          <cell r="B30" t="str">
            <v>10X</v>
          </cell>
          <cell r="D30">
            <v>3.8134830380666664</v>
          </cell>
          <cell r="E30">
            <v>3.219631729833333</v>
          </cell>
          <cell r="G30">
            <v>-0.74138747166666674</v>
          </cell>
          <cell r="H30">
            <v>1.5009669933333332</v>
          </cell>
          <cell r="J30">
            <v>0.36022792500000023</v>
          </cell>
          <cell r="K30">
            <v>-4.1662493650000014</v>
          </cell>
          <cell r="M30">
            <v>-1.2016721566666699</v>
          </cell>
          <cell r="N30">
            <v>0.87924597333333077</v>
          </cell>
          <cell r="P30">
            <v>-1.6440734670000001</v>
          </cell>
          <cell r="Q30">
            <v>-4.094111872</v>
          </cell>
          <cell r="S30">
            <v>5.3300327166666648</v>
          </cell>
          <cell r="T30">
            <v>5.8715369499999968</v>
          </cell>
        </row>
        <row r="32">
          <cell r="B32" t="str">
            <v>1X</v>
          </cell>
          <cell r="D32">
            <v>-1.1378634353499999</v>
          </cell>
          <cell r="E32">
            <v>-0.20230899932333332</v>
          </cell>
          <cell r="G32">
            <v>-1.1340328786833331</v>
          </cell>
          <cell r="H32">
            <v>-2.3351286990166664</v>
          </cell>
          <cell r="J32">
            <v>-2.0225566413833334</v>
          </cell>
          <cell r="K32">
            <v>-2.50571382505</v>
          </cell>
          <cell r="M32">
            <v>-2.6457575912833335</v>
          </cell>
          <cell r="N32">
            <v>-4.1295830862833336</v>
          </cell>
          <cell r="P32">
            <v>-0.61765414878333347</v>
          </cell>
          <cell r="Q32">
            <v>-5.2697624683333333E-2</v>
          </cell>
          <cell r="S32">
            <v>-6.2330847152000004</v>
          </cell>
          <cell r="T32">
            <v>-2.2084716902000001</v>
          </cell>
        </row>
        <row r="33">
          <cell r="B33" t="str">
            <v>5X</v>
          </cell>
          <cell r="D33">
            <v>0.16130067506666659</v>
          </cell>
          <cell r="E33">
            <v>1.0250616638166665</v>
          </cell>
          <cell r="G33">
            <v>0.49473532133333364</v>
          </cell>
          <cell r="H33">
            <v>0.43439275983333364</v>
          </cell>
          <cell r="J33">
            <v>-0.2446107633333329</v>
          </cell>
          <cell r="K33">
            <v>-0.51326380566666663</v>
          </cell>
          <cell r="M33">
            <v>-1.9177632036666672</v>
          </cell>
          <cell r="N33">
            <v>-1.144208131166667</v>
          </cell>
          <cell r="P33">
            <v>-5.5435846400000065E-2</v>
          </cell>
          <cell r="Q33">
            <v>-0.71650693533333332</v>
          </cell>
          <cell r="S33">
            <v>2.549045030000002</v>
          </cell>
          <cell r="T33">
            <v>10.281618896666673</v>
          </cell>
        </row>
        <row r="34">
          <cell r="B34" t="str">
            <v>10X</v>
          </cell>
          <cell r="D34">
            <v>4.5555942433333341</v>
          </cell>
          <cell r="E34">
            <v>5.0997117537333336</v>
          </cell>
          <cell r="G34">
            <v>0.21236795333333389</v>
          </cell>
          <cell r="H34">
            <v>1.6647839999999785E-2</v>
          </cell>
          <cell r="J34">
            <v>0.443559493333332</v>
          </cell>
          <cell r="K34">
            <v>5.7310113333333135E-2</v>
          </cell>
          <cell r="M34">
            <v>-1.5729585633333361</v>
          </cell>
          <cell r="N34">
            <v>-1.5555863333333331</v>
          </cell>
          <cell r="P34">
            <v>-0.24610726070000025</v>
          </cell>
          <cell r="Q34">
            <v>-0.13612476266666676</v>
          </cell>
          <cell r="S34">
            <v>-85.114411353333338</v>
          </cell>
          <cell r="T34">
            <v>-68.055888676666669</v>
          </cell>
        </row>
      </sheetData>
      <sheetData sheetId="13">
        <row r="8">
          <cell r="E8" t="str">
            <v>Al 394.401 YB</v>
          </cell>
          <cell r="F8" t="str">
            <v>Al 394.401 RM</v>
          </cell>
          <cell r="H8" t="str">
            <v>Ca 317.933 YB</v>
          </cell>
          <cell r="I8" t="str">
            <v>Ca 317.933 RM</v>
          </cell>
          <cell r="K8" t="str">
            <v>K 766.490 YB</v>
          </cell>
          <cell r="L8" t="str">
            <v>K 766.490 RM</v>
          </cell>
          <cell r="N8" t="str">
            <v>Mg 285.213 YB</v>
          </cell>
          <cell r="O8" t="str">
            <v>Mg 285.213 RM</v>
          </cell>
          <cell r="Q8" t="str">
            <v>P 213.617 YB</v>
          </cell>
          <cell r="R8" t="str">
            <v>P 213.617 RM</v>
          </cell>
          <cell r="T8" t="str">
            <v>S 181.975 YB</v>
          </cell>
          <cell r="U8" t="str">
            <v>S 181.975 RM</v>
          </cell>
        </row>
        <row r="9">
          <cell r="D9" t="str">
            <v>1X</v>
          </cell>
          <cell r="E9">
            <v>-1.5647341800996183E-3</v>
          </cell>
          <cell r="F9">
            <v>-6.0893477632347089E-4</v>
          </cell>
          <cell r="G9" t="str">
            <v>1X</v>
          </cell>
          <cell r="H9">
            <v>-4.8089425922159102E-4</v>
          </cell>
          <cell r="I9">
            <v>2.4410764767814012E-4</v>
          </cell>
          <cell r="J9" t="str">
            <v>1X</v>
          </cell>
          <cell r="K9">
            <v>-3.4628700238361187E-3</v>
          </cell>
          <cell r="L9">
            <v>-1.6082081555239418E-2</v>
          </cell>
          <cell r="M9" t="str">
            <v>1X</v>
          </cell>
          <cell r="N9">
            <v>-2.0472785680213232E-3</v>
          </cell>
          <cell r="O9">
            <v>-3.7261585641612514E-3</v>
          </cell>
          <cell r="P9" t="str">
            <v>1X</v>
          </cell>
          <cell r="Q9">
            <v>-2.5561500687941597E-3</v>
          </cell>
          <cell r="R9">
            <v>-4.2688227853153139E-3</v>
          </cell>
          <cell r="S9" t="str">
            <v>1X</v>
          </cell>
          <cell r="T9">
            <v>-2.069127808696497E-3</v>
          </cell>
          <cell r="U9">
            <v>-6.6783374625380794E-3</v>
          </cell>
        </row>
        <row r="10">
          <cell r="D10" t="str">
            <v>5X</v>
          </cell>
          <cell r="E10">
            <v>3.6689862575488342E-3</v>
          </cell>
          <cell r="F10">
            <v>1.6449433127323432E-2</v>
          </cell>
          <cell r="G10" t="str">
            <v>5X</v>
          </cell>
          <cell r="H10">
            <v>-1.4794686726151733E-4</v>
          </cell>
          <cell r="I10">
            <v>-1.3253983265049897E-3</v>
          </cell>
          <cell r="J10" t="str">
            <v>5X</v>
          </cell>
          <cell r="K10">
            <v>-2.1507809718950364E-3</v>
          </cell>
          <cell r="L10">
            <v>-1.2703068396741624E-2</v>
          </cell>
          <cell r="M10" t="str">
            <v>5X</v>
          </cell>
          <cell r="N10">
            <v>-5.3685725517283742E-3</v>
          </cell>
          <cell r="O10">
            <v>-2.4578071977063715E-2</v>
          </cell>
          <cell r="P10" t="str">
            <v>5X</v>
          </cell>
          <cell r="Q10">
            <v>-2.2123051971419815E-3</v>
          </cell>
          <cell r="R10">
            <v>-8.2059445506712358E-3</v>
          </cell>
          <cell r="S10" t="str">
            <v>5X</v>
          </cell>
          <cell r="T10">
            <v>4.6802597934287732E-3</v>
          </cell>
          <cell r="U10">
            <v>5.6907091760400484E-3</v>
          </cell>
        </row>
        <row r="11">
          <cell r="D11" t="str">
            <v>10X</v>
          </cell>
          <cell r="E11">
            <v>7.7060994322573741E-3</v>
          </cell>
          <cell r="F11">
            <v>2.9115143138231214E-2</v>
          </cell>
          <cell r="G11" t="str">
            <v>10X</v>
          </cell>
          <cell r="H11">
            <v>-7.0973751507164625E-4</v>
          </cell>
          <cell r="I11">
            <v>-6.835222349146239E-3</v>
          </cell>
          <cell r="J11" t="str">
            <v>10X</v>
          </cell>
          <cell r="K11">
            <v>6.7090593906640749E-4</v>
          </cell>
          <cell r="L11">
            <v>-7.6746346010820891E-3</v>
          </cell>
          <cell r="M11" t="str">
            <v>10X</v>
          </cell>
          <cell r="N11">
            <v>-4.8254273710455209E-3</v>
          </cell>
          <cell r="O11">
            <v>-2.4679415952297789E-2</v>
          </cell>
          <cell r="P11" t="str">
            <v>10X</v>
          </cell>
          <cell r="Q11">
            <v>-3.1206146081862035E-3</v>
          </cell>
          <cell r="R11">
            <v>-1.1272880368042503E-2</v>
          </cell>
          <cell r="S11" t="str">
            <v>10X</v>
          </cell>
          <cell r="T11">
            <v>2.8787235940729544E-2</v>
          </cell>
          <cell r="U11">
            <v>2.5392001121024774E-2</v>
          </cell>
        </row>
        <row r="13">
          <cell r="E13" t="str">
            <v>Al 394.401 YB</v>
          </cell>
          <cell r="F13" t="str">
            <v>Al 394.401 RM</v>
          </cell>
          <cell r="H13" t="str">
            <v>Ca 317.933 YB</v>
          </cell>
          <cell r="I13" t="str">
            <v>Ca 317.933 RM</v>
          </cell>
          <cell r="K13" t="str">
            <v>K 766.490 YB</v>
          </cell>
          <cell r="L13" t="str">
            <v>K 766.490 RM</v>
          </cell>
          <cell r="N13" t="str">
            <v>Mg 285.213 YB</v>
          </cell>
          <cell r="O13" t="str">
            <v>Mg 285.213 RM</v>
          </cell>
          <cell r="Q13" t="str">
            <v>P 213.617 YB</v>
          </cell>
          <cell r="R13" t="str">
            <v>P 213.617 RM</v>
          </cell>
          <cell r="T13" t="str">
            <v>S 181.975 YB</v>
          </cell>
          <cell r="U13" t="str">
            <v>S 181.975 RM</v>
          </cell>
        </row>
        <row r="14">
          <cell r="D14" t="str">
            <v>1X</v>
          </cell>
          <cell r="E14">
            <v>-1.6627486640881852E-3</v>
          </cell>
          <cell r="F14">
            <v>-3.3337351875639114E-3</v>
          </cell>
          <cell r="G14" t="str">
            <v>1X</v>
          </cell>
          <cell r="H14">
            <v>-9.5406684808797826E-3</v>
          </cell>
          <cell r="I14">
            <v>-3.0913189084979836E-2</v>
          </cell>
          <cell r="J14" t="str">
            <v>1X</v>
          </cell>
          <cell r="K14">
            <v>-1.2901940802709377E-2</v>
          </cell>
          <cell r="L14">
            <v>-2.2626087691959673E-2</v>
          </cell>
          <cell r="M14" t="str">
            <v>1X</v>
          </cell>
          <cell r="N14">
            <v>-1.6998265305900592E-2</v>
          </cell>
          <cell r="O14">
            <v>-6.5301121936425399E-2</v>
          </cell>
          <cell r="P14" t="str">
            <v>1X</v>
          </cell>
          <cell r="Q14">
            <v>-4.1513842013958455E-3</v>
          </cell>
          <cell r="R14">
            <v>-3.7700081273508057E-3</v>
          </cell>
          <cell r="S14" t="str">
            <v>1X</v>
          </cell>
          <cell r="T14">
            <v>-2.2028294057159687E-2</v>
          </cell>
          <cell r="U14">
            <v>1.2755101473810475E-2</v>
          </cell>
        </row>
        <row r="15">
          <cell r="D15" t="str">
            <v>5X</v>
          </cell>
          <cell r="E15">
            <v>9.3928897588941383E-3</v>
          </cell>
          <cell r="F15">
            <v>3.7470899975990804E-2</v>
          </cell>
          <cell r="G15" t="str">
            <v>5X</v>
          </cell>
          <cell r="H15">
            <v>-6.6788431326252558E-5</v>
          </cell>
          <cell r="I15">
            <v>-1.8079499297565336E-3</v>
          </cell>
          <cell r="J15" t="str">
            <v>5X</v>
          </cell>
          <cell r="K15">
            <v>-5.285996535123968E-3</v>
          </cell>
          <cell r="L15">
            <v>-4.8151641249357174E-3</v>
          </cell>
          <cell r="M15" t="str">
            <v>5X</v>
          </cell>
          <cell r="N15">
            <v>-1.6875011735045263E-2</v>
          </cell>
          <cell r="O15">
            <v>-3.5389307670976068E-2</v>
          </cell>
          <cell r="P15" t="str">
            <v>5X</v>
          </cell>
          <cell r="Q15">
            <v>-1.6820812632231403E-3</v>
          </cell>
          <cell r="R15">
            <v>5.362638089225596E-3</v>
          </cell>
          <cell r="S15" t="str">
            <v>5X</v>
          </cell>
          <cell r="T15">
            <v>2.4052499788469146E-2</v>
          </cell>
          <cell r="U15">
            <v>0.10538050568926245</v>
          </cell>
        </row>
        <row r="16">
          <cell r="D16" t="str">
            <v>10X</v>
          </cell>
          <cell r="E16">
            <v>2.5632020795598575E-2</v>
          </cell>
          <cell r="F16">
            <v>0.11206159397445779</v>
          </cell>
          <cell r="G16" t="str">
            <v>10X</v>
          </cell>
          <cell r="H16">
            <v>-2.8817557493301467E-3</v>
          </cell>
          <cell r="I16">
            <v>-2.4305664239238804E-2</v>
          </cell>
          <cell r="J16" t="str">
            <v>10X</v>
          </cell>
          <cell r="K16">
            <v>-1.8466738300264342E-3</v>
          </cell>
          <cell r="L16">
            <v>-2.1458367089780193E-2</v>
          </cell>
          <cell r="M16" t="str">
            <v>10X</v>
          </cell>
          <cell r="N16">
            <v>-2.3933487946315907E-2</v>
          </cell>
          <cell r="O16">
            <v>-5.16045754681509E-2</v>
          </cell>
          <cell r="P16" t="str">
            <v>10X</v>
          </cell>
          <cell r="Q16">
            <v>-1.7027046417154943E-2</v>
          </cell>
          <cell r="R16">
            <v>4.0066634743020019E-3</v>
          </cell>
          <cell r="S16" t="str">
            <v>10X</v>
          </cell>
          <cell r="T16">
            <v>2.3714193404546446E-2</v>
          </cell>
          <cell r="U16">
            <v>0.22180551131335027</v>
          </cell>
        </row>
        <row r="18">
          <cell r="E18" t="str">
            <v>Al 394.401 YB</v>
          </cell>
          <cell r="F18" t="str">
            <v>Al 394.401 RM</v>
          </cell>
          <cell r="H18" t="str">
            <v>Ca 317.933 YB</v>
          </cell>
          <cell r="I18" t="str">
            <v>Ca 317.933 RM</v>
          </cell>
          <cell r="K18" t="str">
            <v>K 766.490 YB</v>
          </cell>
          <cell r="L18" t="str">
            <v>K 766.490 RM</v>
          </cell>
          <cell r="N18" t="str">
            <v>Mg 285.213 YB</v>
          </cell>
          <cell r="O18" t="str">
            <v>Mg 285.213 RM</v>
          </cell>
          <cell r="Q18" t="str">
            <v>P 213.617 YB</v>
          </cell>
          <cell r="R18" t="str">
            <v>P 213.617 RM</v>
          </cell>
          <cell r="T18" t="str">
            <v>S 181.975 YB</v>
          </cell>
          <cell r="U18" t="str">
            <v>S 181.975 RM</v>
          </cell>
        </row>
        <row r="19">
          <cell r="D19" t="str">
            <v>1X</v>
          </cell>
          <cell r="E19">
            <v>-1.2132935255582059E-3</v>
          </cell>
          <cell r="F19">
            <v>-2.292948917777593E-3</v>
          </cell>
          <cell r="G19" t="str">
            <v>1X</v>
          </cell>
          <cell r="H19">
            <v>-1.2098963903458085E-2</v>
          </cell>
          <cell r="I19">
            <v>-3.6028816971610408E-3</v>
          </cell>
          <cell r="J19" t="str">
            <v>1X</v>
          </cell>
          <cell r="K19">
            <v>-9.3475300226638133E-3</v>
          </cell>
          <cell r="L19">
            <v>-1.3598662353288151E-2</v>
          </cell>
          <cell r="M19" t="str">
            <v>1X</v>
          </cell>
          <cell r="N19">
            <v>-1.8010049446641214E-2</v>
          </cell>
          <cell r="O19">
            <v>-7.2725839822117616E-3</v>
          </cell>
          <cell r="P19" t="str">
            <v>1X</v>
          </cell>
          <cell r="Q19">
            <v>-3.1415308210687811E-3</v>
          </cell>
          <cell r="R19">
            <v>-4.9985606429448449E-3</v>
          </cell>
          <cell r="S19" t="str">
            <v>1X</v>
          </cell>
          <cell r="T19">
            <v>-6.9152049881733083E-2</v>
          </cell>
          <cell r="U19">
            <v>-1.5349600937482935E-2</v>
          </cell>
        </row>
        <row r="20">
          <cell r="D20" t="str">
            <v>5X</v>
          </cell>
          <cell r="E20">
            <v>1.161873481502314E-2</v>
          </cell>
          <cell r="F20">
            <v>-1.1545064966392235E-4</v>
          </cell>
          <cell r="G20" t="str">
            <v>5X</v>
          </cell>
          <cell r="H20">
            <v>1.3473552945106424E-3</v>
          </cell>
          <cell r="I20">
            <v>1.4299650979571774E-3</v>
          </cell>
          <cell r="J20" t="str">
            <v>5X</v>
          </cell>
          <cell r="K20">
            <v>-2.1504356870515568E-2</v>
          </cell>
          <cell r="L20">
            <v>-1.0606096507727562E-2</v>
          </cell>
          <cell r="M20" t="str">
            <v>5X</v>
          </cell>
          <cell r="N20">
            <v>-2.9711786561270645E-2</v>
          </cell>
          <cell r="O20">
            <v>-4.0752525739667081E-3</v>
          </cell>
          <cell r="P20" t="str">
            <v>5X</v>
          </cell>
          <cell r="Q20">
            <v>-1.3418990430820024E-2</v>
          </cell>
          <cell r="R20">
            <v>-5.2341593109693401E-3</v>
          </cell>
          <cell r="S20" t="str">
            <v>5X</v>
          </cell>
          <cell r="T20">
            <v>5.2939233843047682E-2</v>
          </cell>
          <cell r="U20">
            <v>1.5716357539360265E-2</v>
          </cell>
        </row>
        <row r="21">
          <cell r="D21" t="str">
            <v>10X</v>
          </cell>
          <cell r="E21">
            <v>0.11978453259181504</v>
          </cell>
          <cell r="F21">
            <v>1.9991199499161814E-2</v>
          </cell>
          <cell r="G21" t="str">
            <v>10X</v>
          </cell>
          <cell r="H21">
            <v>-1.8155373454452759E-2</v>
          </cell>
          <cell r="I21">
            <v>2.0935568750958377E-3</v>
          </cell>
          <cell r="J21" t="str">
            <v>10X</v>
          </cell>
          <cell r="K21">
            <v>1.2662223775765284E-2</v>
          </cell>
          <cell r="L21">
            <v>-9.4318063389635179E-3</v>
          </cell>
          <cell r="M21" t="str">
            <v>10X</v>
          </cell>
          <cell r="N21">
            <v>-2.9794439492726223E-2</v>
          </cell>
          <cell r="O21">
            <v>-6.9140799850709892E-3</v>
          </cell>
          <cell r="P21" t="str">
            <v>10X</v>
          </cell>
          <cell r="Q21">
            <v>-3.7699987573565082E-2</v>
          </cell>
          <cell r="R21">
            <v>-1.4378147088600052E-2</v>
          </cell>
          <cell r="S21" t="str">
            <v>10X</v>
          </cell>
          <cell r="T21">
            <v>0.13613072913769778</v>
          </cell>
          <cell r="U21">
            <v>2.4483828257577656E-2</v>
          </cell>
        </row>
        <row r="23">
          <cell r="E23" t="str">
            <v>Al 394.401 YB</v>
          </cell>
          <cell r="F23" t="str">
            <v>Al 394.401 RM</v>
          </cell>
          <cell r="H23" t="str">
            <v>Ca 317.933 YB</v>
          </cell>
          <cell r="I23" t="str">
            <v>Ca 317.933 RM</v>
          </cell>
          <cell r="K23" t="str">
            <v>K 766.490 YB</v>
          </cell>
          <cell r="L23" t="str">
            <v>K 766.490 RM</v>
          </cell>
          <cell r="N23" t="str">
            <v>Mg 285.213 YB</v>
          </cell>
          <cell r="O23" t="str">
            <v>Mg 285.213 RM</v>
          </cell>
          <cell r="Q23" t="str">
            <v>P 213.617 YB</v>
          </cell>
          <cell r="R23" t="str">
            <v>P 213.617 RM</v>
          </cell>
          <cell r="T23" t="str">
            <v>S 181.975 YB</v>
          </cell>
          <cell r="U23" t="str">
            <v>S 181.975 RM</v>
          </cell>
        </row>
        <row r="24">
          <cell r="D24" t="str">
            <v>1X</v>
          </cell>
          <cell r="E24">
            <v>-2.5954032484711478E-3</v>
          </cell>
          <cell r="F24">
            <v>-1.4952604047452744E-3</v>
          </cell>
          <cell r="G24" t="str">
            <v>1X</v>
          </cell>
          <cell r="H24">
            <v>-4.6344814073520585E-3</v>
          </cell>
          <cell r="I24">
            <v>-2.4792042969477301E-2</v>
          </cell>
          <cell r="J24" t="str">
            <v>1X</v>
          </cell>
          <cell r="K24">
            <v>-6.5443932195534751E-3</v>
          </cell>
          <cell r="L24">
            <v>-1.7957849646271919E-2</v>
          </cell>
          <cell r="M24" t="str">
            <v>1X</v>
          </cell>
          <cell r="N24">
            <v>-9.1907666233232155E-3</v>
          </cell>
          <cell r="O24">
            <v>-4.2649869323244723E-2</v>
          </cell>
          <cell r="P24" t="str">
            <v>1X</v>
          </cell>
          <cell r="Q24">
            <v>-3.2025412915998234E-3</v>
          </cell>
          <cell r="R24">
            <v>-4.0071234869167504E-4</v>
          </cell>
          <cell r="S24" t="str">
            <v>1X</v>
          </cell>
          <cell r="T24">
            <v>-2.2135557395661309E-2</v>
          </cell>
          <cell r="U24">
            <v>-2.9630619781044087E-2</v>
          </cell>
        </row>
        <row r="25">
          <cell r="D25" t="str">
            <v>5X</v>
          </cell>
          <cell r="E25">
            <v>9.370188808897243E-4</v>
          </cell>
          <cell r="F25">
            <v>1.6023399571435382E-2</v>
          </cell>
          <cell r="G25" t="str">
            <v>5X</v>
          </cell>
          <cell r="H25">
            <v>1.5047316314683778E-3</v>
          </cell>
          <cell r="I25">
            <v>2.1150208741278318E-3</v>
          </cell>
          <cell r="J25" t="str">
            <v>5X</v>
          </cell>
          <cell r="K25">
            <v>-7.7555693726964346E-4</v>
          </cell>
          <cell r="L25">
            <v>-4.8461048632242711E-3</v>
          </cell>
          <cell r="M25" t="str">
            <v>5X</v>
          </cell>
          <cell r="N25">
            <v>-4.8796420966018004E-3</v>
          </cell>
          <cell r="O25">
            <v>-1.8525060157225205E-2</v>
          </cell>
          <cell r="P25" t="str">
            <v>5X</v>
          </cell>
          <cell r="Q25">
            <v>-6.414111789399973E-4</v>
          </cell>
          <cell r="R25">
            <v>-9.5379015157244958E-3</v>
          </cell>
          <cell r="S25" t="str">
            <v>5X</v>
          </cell>
          <cell r="T25">
            <v>6.6288523227185639E-3</v>
          </cell>
          <cell r="U25">
            <v>0.13342153845250201</v>
          </cell>
        </row>
        <row r="26">
          <cell r="D26" t="str">
            <v>10X</v>
          </cell>
          <cell r="E26">
            <v>3.4294569733610343E-2</v>
          </cell>
          <cell r="F26">
            <v>0.17242365269528659</v>
          </cell>
          <cell r="G26" t="str">
            <v>10X</v>
          </cell>
          <cell r="H26">
            <v>1.310805777162208E-3</v>
          </cell>
          <cell r="I26">
            <v>-1.6392817724830314E-2</v>
          </cell>
          <cell r="J26" t="str">
            <v>10X</v>
          </cell>
          <cell r="K26">
            <v>5.6834915979275561E-3</v>
          </cell>
          <cell r="L26">
            <v>6.5591734280731583E-3</v>
          </cell>
          <cell r="M26" t="str">
            <v>10X</v>
          </cell>
          <cell r="N26">
            <v>-4.2942289032523017E-3</v>
          </cell>
          <cell r="O26">
            <v>-6.0404151168929089E-2</v>
          </cell>
          <cell r="P26" t="str">
            <v>10X</v>
          </cell>
          <cell r="Q26">
            <v>-7.6059860508258968E-3</v>
          </cell>
          <cell r="R26">
            <v>3.8682782626319026E-4</v>
          </cell>
          <cell r="S26" t="str">
            <v>10X</v>
          </cell>
          <cell r="T26">
            <v>-0.6550296457433058</v>
          </cell>
          <cell r="U26">
            <v>-2.6873980569782243</v>
          </cell>
        </row>
      </sheetData>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workbookViewId="0">
      <selection activeCell="A8" sqref="A8"/>
    </sheetView>
  </sheetViews>
  <sheetFormatPr defaultColWidth="10.77734375" defaultRowHeight="14.4" x14ac:dyDescent="0.3"/>
  <cols>
    <col min="1" max="1" width="128" style="2" customWidth="1"/>
    <col min="2" max="16384" width="10.77734375" style="2"/>
  </cols>
  <sheetData>
    <row r="1" spans="1:1" ht="15.6" x14ac:dyDescent="0.3">
      <c r="A1" s="1" t="s">
        <v>0</v>
      </c>
    </row>
    <row r="2" spans="1:1" x14ac:dyDescent="0.3">
      <c r="A2" s="3" t="s">
        <v>1</v>
      </c>
    </row>
    <row r="3" spans="1:1" x14ac:dyDescent="0.3">
      <c r="A3" s="2" t="s">
        <v>2</v>
      </c>
    </row>
    <row r="4" spans="1:1" x14ac:dyDescent="0.3">
      <c r="A4" s="2" t="s">
        <v>3</v>
      </c>
    </row>
    <row r="6" spans="1:1" x14ac:dyDescent="0.3">
      <c r="A6" s="2" t="s">
        <v>4</v>
      </c>
    </row>
    <row r="7" spans="1:1" x14ac:dyDescent="0.3">
      <c r="A7" s="2" t="s">
        <v>158</v>
      </c>
    </row>
    <row r="8" spans="1:1" x14ac:dyDescent="0.3">
      <c r="A8" s="2" t="s">
        <v>246</v>
      </c>
    </row>
    <row r="9" spans="1:1" x14ac:dyDescent="0.3">
      <c r="A9" s="4" t="s">
        <v>5</v>
      </c>
    </row>
    <row r="10" spans="1:1" s="3" customFormat="1" ht="272.39999999999998" customHeight="1" x14ac:dyDescent="0.3">
      <c r="A10" s="5" t="s">
        <v>109</v>
      </c>
    </row>
    <row r="11" spans="1:1" s="3" customFormat="1" ht="71.400000000000006" customHeight="1" x14ac:dyDescent="0.3">
      <c r="A11" s="14" t="s">
        <v>108</v>
      </c>
    </row>
    <row r="12" spans="1:1" ht="28.8" x14ac:dyDescent="0.3">
      <c r="A12" s="15" t="s">
        <v>110</v>
      </c>
    </row>
    <row r="13" spans="1:1" s="3" customFormat="1" x14ac:dyDescent="0.3">
      <c r="A13" s="3" t="s">
        <v>7</v>
      </c>
    </row>
    <row r="14" spans="1:1" s="3" customFormat="1" ht="42" customHeight="1" x14ac:dyDescent="0.3">
      <c r="A14" s="6" t="s">
        <v>6</v>
      </c>
    </row>
    <row r="15" spans="1:1" s="3" customFormat="1" ht="28.8" x14ac:dyDescent="0.3">
      <c r="A15" s="8" t="s">
        <v>8</v>
      </c>
    </row>
    <row r="16" spans="1:1" s="3" customFormat="1" x14ac:dyDescent="0.3">
      <c r="A16" s="7"/>
    </row>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pans="1:1" s="3" customFormat="1" x14ac:dyDescent="0.3"/>
    <row r="34" spans="1:1" s="3" customFormat="1" x14ac:dyDescent="0.3"/>
    <row r="35" spans="1:1" s="3" customFormat="1" x14ac:dyDescent="0.3"/>
    <row r="36" spans="1:1" s="3" customFormat="1" x14ac:dyDescent="0.3"/>
    <row r="37" spans="1:1" s="3" customFormat="1" x14ac:dyDescent="0.3"/>
    <row r="38" spans="1:1" x14ac:dyDescent="0.3">
      <c r="A38" s="3"/>
    </row>
    <row r="39" spans="1:1" x14ac:dyDescent="0.3">
      <c r="A39" s="3"/>
    </row>
  </sheetData>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FB6F6-2A65-45FE-B803-721D07023B14}">
  <dimension ref="A1:K72"/>
  <sheetViews>
    <sheetView topLeftCell="A13" workbookViewId="0">
      <selection activeCell="A2" sqref="A2:K72"/>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118</v>
      </c>
      <c r="D2">
        <v>1</v>
      </c>
      <c r="E2" t="s">
        <v>140</v>
      </c>
      <c r="F2">
        <v>4</v>
      </c>
      <c r="G2" t="s">
        <v>149</v>
      </c>
      <c r="H2" s="20">
        <v>-2.806451612903228E-6</v>
      </c>
      <c r="I2" s="20">
        <v>-2.8064516129032279E-3</v>
      </c>
      <c r="J2">
        <v>0.39800000000000002</v>
      </c>
      <c r="K2">
        <v>-1.4500000000000014E-5</v>
      </c>
    </row>
    <row r="3" spans="1:11" x14ac:dyDescent="0.3">
      <c r="A3">
        <v>2</v>
      </c>
      <c r="B3" t="s">
        <v>150</v>
      </c>
      <c r="C3" t="s">
        <v>118</v>
      </c>
      <c r="D3">
        <v>1</v>
      </c>
      <c r="E3" t="s">
        <v>140</v>
      </c>
      <c r="F3">
        <v>4</v>
      </c>
      <c r="G3" t="s">
        <v>149</v>
      </c>
      <c r="H3" s="22">
        <v>3.69140625E-5</v>
      </c>
      <c r="I3" s="20">
        <v>3.6914062499999997E-2</v>
      </c>
      <c r="J3">
        <v>0.16300000000000001</v>
      </c>
      <c r="K3">
        <v>2.2049999999999999E-4</v>
      </c>
    </row>
    <row r="4" spans="1:11" x14ac:dyDescent="0.3">
      <c r="A4">
        <v>3</v>
      </c>
      <c r="B4" t="s">
        <v>150</v>
      </c>
      <c r="C4" t="s">
        <v>118</v>
      </c>
      <c r="D4">
        <v>1</v>
      </c>
      <c r="E4" t="s">
        <v>140</v>
      </c>
      <c r="F4">
        <v>4</v>
      </c>
      <c r="G4" t="s">
        <v>149</v>
      </c>
      <c r="H4" s="20">
        <v>1.0373376623376625E-4</v>
      </c>
      <c r="I4" s="20">
        <v>0.10373376623376625</v>
      </c>
      <c r="J4">
        <v>6.4000000000000001E-2</v>
      </c>
      <c r="K4">
        <v>3.1950000000000001E-4</v>
      </c>
    </row>
    <row r="5" spans="1:11" x14ac:dyDescent="0.3">
      <c r="B5" t="s">
        <v>150</v>
      </c>
      <c r="C5" t="s">
        <v>118</v>
      </c>
      <c r="D5">
        <v>1</v>
      </c>
      <c r="E5" t="s">
        <v>141</v>
      </c>
      <c r="F5">
        <v>4</v>
      </c>
      <c r="G5" t="s">
        <v>149</v>
      </c>
      <c r="H5" s="22">
        <v>3.447692307692308E-4</v>
      </c>
      <c r="I5" s="20">
        <v>0.34476923076923077</v>
      </c>
      <c r="J5">
        <v>0.01</v>
      </c>
      <c r="K5">
        <v>3.7350000000000003E-4</v>
      </c>
    </row>
    <row r="6" spans="1:11" x14ac:dyDescent="0.3">
      <c r="B6" t="s">
        <v>150</v>
      </c>
      <c r="C6" t="s">
        <v>118</v>
      </c>
      <c r="D6">
        <v>1</v>
      </c>
      <c r="E6" t="s">
        <v>141</v>
      </c>
      <c r="F6">
        <v>4</v>
      </c>
      <c r="G6" t="s">
        <v>149</v>
      </c>
      <c r="H6" s="20">
        <v>-1.8592436974789897E-5</v>
      </c>
      <c r="I6" s="20">
        <v>-1.8592436974789898E-2</v>
      </c>
      <c r="J6">
        <v>0.41299999999999998</v>
      </c>
      <c r="K6">
        <v>-2.9499999999999972E-5</v>
      </c>
    </row>
    <row r="7" spans="1:11" x14ac:dyDescent="0.3">
      <c r="B7" t="s">
        <v>150</v>
      </c>
      <c r="C7" t="s">
        <v>118</v>
      </c>
      <c r="D7">
        <v>1</v>
      </c>
      <c r="E7" t="s">
        <v>141</v>
      </c>
      <c r="F7">
        <v>4</v>
      </c>
      <c r="G7" t="s">
        <v>149</v>
      </c>
      <c r="H7" s="20">
        <v>9.6641221374045802E-5</v>
      </c>
      <c r="I7" s="20">
        <v>9.6641221374045808E-2</v>
      </c>
      <c r="J7">
        <v>0.27800000000000002</v>
      </c>
      <c r="K7">
        <v>1.0549999999999999E-4</v>
      </c>
    </row>
    <row r="8" spans="1:11" x14ac:dyDescent="0.3">
      <c r="B8" t="s">
        <v>148</v>
      </c>
      <c r="C8" t="s">
        <v>118</v>
      </c>
      <c r="D8">
        <v>1</v>
      </c>
      <c r="E8" t="s">
        <v>140</v>
      </c>
      <c r="F8">
        <v>1</v>
      </c>
      <c r="G8" t="s">
        <v>147</v>
      </c>
      <c r="H8" s="20">
        <v>-8.2285714285714359E-6</v>
      </c>
      <c r="I8" s="20">
        <v>-8.2285714285714358E-3</v>
      </c>
      <c r="J8">
        <v>0.36799999999999999</v>
      </c>
      <c r="K8">
        <v>-1.200000000000001E-5</v>
      </c>
    </row>
    <row r="9" spans="1:11" x14ac:dyDescent="0.3">
      <c r="B9" t="s">
        <v>148</v>
      </c>
      <c r="C9" t="s">
        <v>118</v>
      </c>
      <c r="D9">
        <v>1</v>
      </c>
      <c r="E9" t="s">
        <v>140</v>
      </c>
      <c r="F9">
        <v>1</v>
      </c>
      <c r="G9" t="s">
        <v>147</v>
      </c>
      <c r="H9" s="20">
        <v>-2.0491803278688545E-5</v>
      </c>
      <c r="I9" s="20">
        <v>-2.0491803278688544E-2</v>
      </c>
      <c r="J9">
        <v>0.38100000000000001</v>
      </c>
      <c r="K9">
        <v>-2.5000000000000022E-5</v>
      </c>
    </row>
    <row r="10" spans="1:11" x14ac:dyDescent="0.3">
      <c r="B10" t="s">
        <v>148</v>
      </c>
      <c r="C10" t="s">
        <v>118</v>
      </c>
      <c r="D10">
        <v>1</v>
      </c>
      <c r="E10" t="s">
        <v>140</v>
      </c>
      <c r="F10">
        <v>1</v>
      </c>
      <c r="G10" t="s">
        <v>147</v>
      </c>
      <c r="H10" s="22">
        <v>-4.365079365079369E-6</v>
      </c>
      <c r="I10" s="20">
        <v>-4.3650793650793687E-3</v>
      </c>
      <c r="J10">
        <v>0.36699999999999999</v>
      </c>
      <c r="K10">
        <v>-1.100000000000001E-5</v>
      </c>
    </row>
    <row r="11" spans="1:11" x14ac:dyDescent="0.3">
      <c r="B11" t="s">
        <v>148</v>
      </c>
      <c r="C11" t="s">
        <v>118</v>
      </c>
      <c r="D11">
        <v>1</v>
      </c>
      <c r="E11" t="s">
        <v>141</v>
      </c>
      <c r="F11">
        <v>1</v>
      </c>
      <c r="G11" t="s">
        <v>147</v>
      </c>
      <c r="H11" s="20">
        <v>-7.3125000000000066E-6</v>
      </c>
      <c r="I11" s="20">
        <v>-7.3125000000000065E-3</v>
      </c>
      <c r="J11">
        <v>0.39500000000000002</v>
      </c>
      <c r="K11">
        <v>-3.9000000000000033E-5</v>
      </c>
    </row>
    <row r="12" spans="1:11" x14ac:dyDescent="0.3">
      <c r="B12" t="s">
        <v>148</v>
      </c>
      <c r="C12" t="s">
        <v>118</v>
      </c>
      <c r="D12">
        <v>1</v>
      </c>
      <c r="E12" t="s">
        <v>141</v>
      </c>
      <c r="F12">
        <v>1</v>
      </c>
      <c r="G12" t="s">
        <v>147</v>
      </c>
      <c r="H12" s="22">
        <v>-6.7741935483871019E-6</v>
      </c>
      <c r="I12" s="20">
        <v>-6.7741935483871018E-3</v>
      </c>
      <c r="J12">
        <v>0.36299999999999999</v>
      </c>
      <c r="K12">
        <v>-7.0000000000000058E-6</v>
      </c>
    </row>
    <row r="13" spans="1:11" x14ac:dyDescent="0.3">
      <c r="B13" t="s">
        <v>148</v>
      </c>
      <c r="C13" t="s">
        <v>118</v>
      </c>
      <c r="D13">
        <v>1</v>
      </c>
      <c r="E13" t="s">
        <v>141</v>
      </c>
      <c r="F13">
        <v>1</v>
      </c>
      <c r="G13" t="s">
        <v>147</v>
      </c>
      <c r="H13" s="20">
        <v>-3.4687500000000007E-4</v>
      </c>
      <c r="I13" s="20">
        <v>-0.34687500000000004</v>
      </c>
      <c r="J13">
        <v>0.43</v>
      </c>
      <c r="K13">
        <v>-7.400000000000001E-5</v>
      </c>
    </row>
    <row r="14" spans="1:11" x14ac:dyDescent="0.3">
      <c r="B14" t="s">
        <v>146</v>
      </c>
      <c r="C14" t="s">
        <v>118</v>
      </c>
      <c r="D14">
        <v>1</v>
      </c>
      <c r="E14" t="s">
        <v>140</v>
      </c>
      <c r="F14">
        <v>3</v>
      </c>
      <c r="G14" t="s">
        <v>145</v>
      </c>
      <c r="H14" s="22">
        <v>-4.6280991735537202E-5</v>
      </c>
      <c r="I14" s="20">
        <v>-4.6280991735537201E-2</v>
      </c>
      <c r="J14">
        <v>0.4</v>
      </c>
      <c r="K14">
        <v>-8.4000000000000022E-5</v>
      </c>
    </row>
    <row r="15" spans="1:11" x14ac:dyDescent="0.3">
      <c r="B15" t="s">
        <v>146</v>
      </c>
      <c r="C15" t="s">
        <v>118</v>
      </c>
      <c r="D15">
        <v>1</v>
      </c>
      <c r="E15" t="s">
        <v>140</v>
      </c>
      <c r="F15">
        <v>3</v>
      </c>
      <c r="G15" t="s">
        <v>145</v>
      </c>
      <c r="H15" s="20">
        <v>-4.829268292682926E-4</v>
      </c>
      <c r="I15" s="20">
        <v>-0.48292682926829261</v>
      </c>
      <c r="J15">
        <v>0.41499999999999998</v>
      </c>
      <c r="K15">
        <v>-9.899999999999998E-5</v>
      </c>
    </row>
    <row r="16" spans="1:11" x14ac:dyDescent="0.3">
      <c r="B16" t="s">
        <v>146</v>
      </c>
      <c r="C16" t="s">
        <v>118</v>
      </c>
      <c r="D16">
        <v>1</v>
      </c>
      <c r="E16" t="s">
        <v>140</v>
      </c>
      <c r="F16">
        <v>3</v>
      </c>
      <c r="G16" t="s">
        <v>145</v>
      </c>
      <c r="H16" s="20">
        <v>-1.4905149051490516E-5</v>
      </c>
      <c r="I16" s="20">
        <v>-1.4905149051490516E-2</v>
      </c>
      <c r="J16">
        <v>0.371</v>
      </c>
      <c r="K16">
        <v>-5.4999999999999995E-5</v>
      </c>
    </row>
    <row r="17" spans="2:11" x14ac:dyDescent="0.3">
      <c r="B17" t="s">
        <v>146</v>
      </c>
      <c r="C17" t="s">
        <v>118</v>
      </c>
      <c r="D17">
        <v>1</v>
      </c>
      <c r="E17" t="s">
        <v>141</v>
      </c>
      <c r="F17">
        <v>3</v>
      </c>
      <c r="G17" t="s">
        <v>145</v>
      </c>
      <c r="H17" s="20">
        <v>4.1965714285714285E-5</v>
      </c>
      <c r="I17" s="20">
        <v>4.1965714285714287E-2</v>
      </c>
      <c r="J17">
        <v>0.01</v>
      </c>
      <c r="K17">
        <v>3.0600000000000001E-4</v>
      </c>
    </row>
    <row r="18" spans="2:11" x14ac:dyDescent="0.3">
      <c r="B18" t="s">
        <v>146</v>
      </c>
      <c r="C18" t="s">
        <v>118</v>
      </c>
      <c r="D18">
        <v>1</v>
      </c>
      <c r="E18" t="s">
        <v>141</v>
      </c>
      <c r="F18">
        <v>3</v>
      </c>
      <c r="G18" t="s">
        <v>145</v>
      </c>
      <c r="H18" s="20">
        <v>-7.5604838709677481E-7</v>
      </c>
      <c r="I18" s="20">
        <v>-7.5604838709677482E-4</v>
      </c>
      <c r="J18">
        <v>0.32100000000000001</v>
      </c>
      <c r="K18">
        <v>-5.0000000000000046E-6</v>
      </c>
    </row>
    <row r="19" spans="2:11" x14ac:dyDescent="0.3">
      <c r="B19" t="s">
        <v>146</v>
      </c>
      <c r="C19" t="s">
        <v>118</v>
      </c>
      <c r="D19">
        <v>1</v>
      </c>
      <c r="E19" t="s">
        <v>141</v>
      </c>
      <c r="F19">
        <v>3</v>
      </c>
      <c r="G19" t="s">
        <v>145</v>
      </c>
      <c r="H19" s="22">
        <v>1.3554817275747511E-4</v>
      </c>
      <c r="I19" s="20">
        <v>0.1355481727574751</v>
      </c>
      <c r="J19">
        <v>0.112</v>
      </c>
      <c r="K19">
        <v>2.0400000000000003E-4</v>
      </c>
    </row>
    <row r="20" spans="2:11" x14ac:dyDescent="0.3">
      <c r="B20" t="s">
        <v>144</v>
      </c>
      <c r="C20" t="s">
        <v>118</v>
      </c>
      <c r="D20">
        <v>1</v>
      </c>
      <c r="E20" t="s">
        <v>140</v>
      </c>
      <c r="F20">
        <v>2</v>
      </c>
      <c r="G20" t="s">
        <v>143</v>
      </c>
      <c r="H20" s="20">
        <v>5.6910569105691106E-6</v>
      </c>
      <c r="I20" s="20">
        <v>5.6910569105691105E-3</v>
      </c>
      <c r="J20">
        <v>0.34799999999999998</v>
      </c>
      <c r="K20">
        <v>1.050000000000001E-5</v>
      </c>
    </row>
    <row r="21" spans="2:11" x14ac:dyDescent="0.3">
      <c r="B21" t="s">
        <v>144</v>
      </c>
      <c r="C21" t="s">
        <v>118</v>
      </c>
      <c r="D21">
        <v>1</v>
      </c>
      <c r="E21" t="s">
        <v>140</v>
      </c>
      <c r="F21">
        <v>2</v>
      </c>
      <c r="G21" t="s">
        <v>143</v>
      </c>
      <c r="H21" s="22">
        <v>-3.831967213114755E-5</v>
      </c>
      <c r="I21" s="20">
        <v>-3.831967213114755E-2</v>
      </c>
      <c r="J21">
        <v>0.45200000000000001</v>
      </c>
      <c r="K21">
        <v>-9.3500000000000023E-5</v>
      </c>
    </row>
    <row r="22" spans="2:11" x14ac:dyDescent="0.3">
      <c r="B22" t="s">
        <v>144</v>
      </c>
      <c r="C22" t="s">
        <v>118</v>
      </c>
      <c r="D22">
        <v>1</v>
      </c>
      <c r="E22" t="s">
        <v>140</v>
      </c>
      <c r="F22">
        <v>2</v>
      </c>
      <c r="G22" t="s">
        <v>143</v>
      </c>
      <c r="H22" s="20">
        <v>-1.4042277825711827E-5</v>
      </c>
      <c r="I22" s="20">
        <v>-1.4042277825711826E-2</v>
      </c>
      <c r="J22">
        <v>0.46700000000000003</v>
      </c>
      <c r="K22">
        <v>-1.0850000000000004E-4</v>
      </c>
    </row>
    <row r="23" spans="2:11" x14ac:dyDescent="0.3">
      <c r="B23" t="s">
        <v>144</v>
      </c>
      <c r="C23" t="s">
        <v>118</v>
      </c>
      <c r="D23">
        <v>1</v>
      </c>
      <c r="E23" t="s">
        <v>141</v>
      </c>
      <c r="F23">
        <v>2</v>
      </c>
      <c r="G23" t="s">
        <v>143</v>
      </c>
      <c r="H23" s="22">
        <v>-9.9897540983606656E-6</v>
      </c>
      <c r="I23" s="20">
        <v>-9.9897540983606651E-3</v>
      </c>
      <c r="J23">
        <v>0.39100000000000001</v>
      </c>
      <c r="K23">
        <v>-3.2500000000000031E-5</v>
      </c>
    </row>
    <row r="24" spans="2:11" x14ac:dyDescent="0.3">
      <c r="B24" t="s">
        <v>144</v>
      </c>
      <c r="C24" t="s">
        <v>118</v>
      </c>
      <c r="D24">
        <v>1</v>
      </c>
      <c r="E24" t="s">
        <v>141</v>
      </c>
      <c r="F24">
        <v>2</v>
      </c>
      <c r="G24" t="s">
        <v>143</v>
      </c>
      <c r="H24" s="20">
        <v>-1.5796460176991148E-4</v>
      </c>
      <c r="I24" s="20">
        <v>-0.15796460176991148</v>
      </c>
      <c r="J24">
        <v>0.41799999999999998</v>
      </c>
      <c r="K24">
        <v>-5.9499999999999996E-5</v>
      </c>
    </row>
    <row r="25" spans="2:11" x14ac:dyDescent="0.3">
      <c r="B25" t="s">
        <v>144</v>
      </c>
      <c r="C25" t="s">
        <v>118</v>
      </c>
      <c r="D25">
        <v>1</v>
      </c>
      <c r="E25" t="s">
        <v>141</v>
      </c>
      <c r="F25">
        <v>2</v>
      </c>
      <c r="G25" t="s">
        <v>143</v>
      </c>
      <c r="H25" s="20">
        <v>-1.1463414634146343E-4</v>
      </c>
      <c r="I25" s="20">
        <v>-0.11463414634146343</v>
      </c>
      <c r="J25">
        <v>0.42899999999999999</v>
      </c>
      <c r="K25">
        <v>-7.0500000000000006E-5</v>
      </c>
    </row>
    <row r="26" spans="2:11" x14ac:dyDescent="0.3">
      <c r="B26" t="s">
        <v>150</v>
      </c>
      <c r="C26" t="s">
        <v>118</v>
      </c>
      <c r="D26">
        <v>5</v>
      </c>
      <c r="E26" t="s">
        <v>140</v>
      </c>
      <c r="F26">
        <v>4</v>
      </c>
      <c r="G26" t="s">
        <v>149</v>
      </c>
      <c r="H26" s="20">
        <v>5.6459016393442609E-5</v>
      </c>
      <c r="I26" s="20">
        <v>5.6459016393442613E-2</v>
      </c>
      <c r="J26">
        <v>4.04</v>
      </c>
      <c r="K26">
        <v>2.8699999999999993E-4</v>
      </c>
    </row>
    <row r="27" spans="2:11" x14ac:dyDescent="0.3">
      <c r="B27" t="s">
        <v>150</v>
      </c>
      <c r="C27" t="s">
        <v>118</v>
      </c>
      <c r="D27">
        <v>5</v>
      </c>
      <c r="E27" t="s">
        <v>140</v>
      </c>
      <c r="F27">
        <v>4</v>
      </c>
      <c r="G27" t="s">
        <v>149</v>
      </c>
      <c r="H27" s="20">
        <v>5.4722550177095663E-5</v>
      </c>
      <c r="I27" s="20">
        <v>5.4722550177095666E-2</v>
      </c>
      <c r="J27">
        <v>4.0179999999999998</v>
      </c>
      <c r="K27">
        <v>3.0900000000000014E-4</v>
      </c>
    </row>
    <row r="28" spans="2:11" x14ac:dyDescent="0.3">
      <c r="B28" t="s">
        <v>150</v>
      </c>
      <c r="C28" t="s">
        <v>118</v>
      </c>
      <c r="D28">
        <v>5</v>
      </c>
      <c r="E28" t="s">
        <v>140</v>
      </c>
      <c r="F28">
        <v>4</v>
      </c>
      <c r="G28" t="s">
        <v>149</v>
      </c>
      <c r="H28" s="22">
        <v>5.9482758620689505E-5</v>
      </c>
      <c r="I28" s="20">
        <v>5.9482758620689503E-2</v>
      </c>
      <c r="J28">
        <v>4.1660000000000004</v>
      </c>
      <c r="K28">
        <v>1.6099999999999958E-4</v>
      </c>
    </row>
    <row r="29" spans="2:11" x14ac:dyDescent="0.3">
      <c r="B29" t="s">
        <v>150</v>
      </c>
      <c r="C29" t="s">
        <v>118</v>
      </c>
      <c r="D29">
        <v>5</v>
      </c>
      <c r="E29" t="s">
        <v>141</v>
      </c>
      <c r="F29">
        <v>4</v>
      </c>
      <c r="G29" t="s">
        <v>149</v>
      </c>
      <c r="H29" s="20">
        <v>-2.1538461538461444E-5</v>
      </c>
      <c r="I29" s="20">
        <v>-2.1538461538461444E-2</v>
      </c>
      <c r="J29">
        <v>4.3479999999999999</v>
      </c>
      <c r="K29">
        <v>-2.0999999999999907E-5</v>
      </c>
    </row>
    <row r="30" spans="2:11" x14ac:dyDescent="0.3">
      <c r="B30" t="s">
        <v>150</v>
      </c>
      <c r="C30" t="s">
        <v>118</v>
      </c>
      <c r="D30">
        <v>5</v>
      </c>
      <c r="E30" t="s">
        <v>141</v>
      </c>
      <c r="F30">
        <v>4</v>
      </c>
      <c r="G30" t="s">
        <v>149</v>
      </c>
      <c r="H30" s="22">
        <v>5.5900621118012556E-5</v>
      </c>
      <c r="I30" s="20">
        <v>5.5900621118012556E-2</v>
      </c>
      <c r="J30">
        <v>4.2519999999999998</v>
      </c>
      <c r="K30">
        <v>7.5000000000000183E-5</v>
      </c>
    </row>
    <row r="31" spans="2:11" x14ac:dyDescent="0.3">
      <c r="B31" t="s">
        <v>150</v>
      </c>
      <c r="C31" t="s">
        <v>118</v>
      </c>
      <c r="D31">
        <v>5</v>
      </c>
      <c r="E31" t="s">
        <v>141</v>
      </c>
      <c r="F31">
        <v>4</v>
      </c>
      <c r="G31" t="s">
        <v>149</v>
      </c>
      <c r="H31" s="20">
        <v>3.1525423728813254E-5</v>
      </c>
      <c r="I31" s="20">
        <v>3.1525423728813257E-2</v>
      </c>
      <c r="J31">
        <v>4.2960000000000003</v>
      </c>
      <c r="K31">
        <v>3.0999999999999696E-5</v>
      </c>
    </row>
    <row r="32" spans="2:11" x14ac:dyDescent="0.3">
      <c r="B32" t="s">
        <v>148</v>
      </c>
      <c r="C32" s="16" t="s">
        <v>118</v>
      </c>
      <c r="D32">
        <v>5</v>
      </c>
      <c r="E32" t="s">
        <v>140</v>
      </c>
      <c r="F32">
        <v>1</v>
      </c>
      <c r="G32" t="s">
        <v>147</v>
      </c>
      <c r="H32" s="22">
        <v>9.8110979929161491E-5</v>
      </c>
      <c r="I32" s="20">
        <v>9.8110979929161485E-2</v>
      </c>
      <c r="J32">
        <v>4.1070000000000002</v>
      </c>
      <c r="K32">
        <v>1.3849999999999963E-4</v>
      </c>
    </row>
    <row r="33" spans="2:11" x14ac:dyDescent="0.3">
      <c r="B33" t="s">
        <v>148</v>
      </c>
      <c r="C33" s="16" t="s">
        <v>118</v>
      </c>
      <c r="D33">
        <v>5</v>
      </c>
      <c r="E33" t="s">
        <v>140</v>
      </c>
      <c r="F33">
        <v>1</v>
      </c>
      <c r="G33" t="s">
        <v>147</v>
      </c>
      <c r="H33" s="20">
        <v>-2.1900826446281334E-5</v>
      </c>
      <c r="I33" s="20">
        <v>-2.1900826446281333E-2</v>
      </c>
      <c r="J33">
        <v>4.2720000000000002</v>
      </c>
      <c r="K33">
        <v>-2.6500000000000414E-5</v>
      </c>
    </row>
    <row r="34" spans="2:11" x14ac:dyDescent="0.3">
      <c r="B34" t="s">
        <v>148</v>
      </c>
      <c r="C34" s="16" t="s">
        <v>118</v>
      </c>
      <c r="D34">
        <v>5</v>
      </c>
      <c r="E34" t="s">
        <v>140</v>
      </c>
      <c r="F34">
        <v>1</v>
      </c>
      <c r="G34" t="s">
        <v>147</v>
      </c>
      <c r="H34" s="20">
        <v>1.5929752066115701E-4</v>
      </c>
      <c r="I34" s="20">
        <v>0.15929752066115702</v>
      </c>
      <c r="J34">
        <v>3.86</v>
      </c>
      <c r="K34">
        <v>3.8549999999999994E-4</v>
      </c>
    </row>
    <row r="35" spans="2:11" x14ac:dyDescent="0.3">
      <c r="B35" t="s">
        <v>148</v>
      </c>
      <c r="C35" s="16" t="s">
        <v>118</v>
      </c>
      <c r="D35">
        <v>5</v>
      </c>
      <c r="E35" t="s">
        <v>141</v>
      </c>
      <c r="F35">
        <v>1</v>
      </c>
      <c r="G35" t="s">
        <v>147</v>
      </c>
      <c r="H35" s="20">
        <v>4.9333333333333324E-5</v>
      </c>
      <c r="I35" s="20">
        <v>4.9333333333333326E-2</v>
      </c>
      <c r="J35">
        <v>4.0049999999999999</v>
      </c>
      <c r="K35">
        <v>2.4049999999999994E-4</v>
      </c>
    </row>
    <row r="36" spans="2:11" x14ac:dyDescent="0.3">
      <c r="B36" t="s">
        <v>148</v>
      </c>
      <c r="C36" s="16" t="s">
        <v>118</v>
      </c>
      <c r="D36">
        <v>5</v>
      </c>
      <c r="E36" t="s">
        <v>141</v>
      </c>
      <c r="F36">
        <v>1</v>
      </c>
      <c r="G36" t="s">
        <v>147</v>
      </c>
      <c r="H36" s="20">
        <v>-1.9663865546218335E-5</v>
      </c>
      <c r="I36" s="20">
        <v>-1.9663865546218334E-2</v>
      </c>
      <c r="J36">
        <v>4.2649999999999997</v>
      </c>
      <c r="K36">
        <v>-1.9499999999999851E-5</v>
      </c>
    </row>
    <row r="37" spans="2:11" x14ac:dyDescent="0.3">
      <c r="B37" t="s">
        <v>148</v>
      </c>
      <c r="C37" s="16" t="s">
        <v>118</v>
      </c>
      <c r="D37">
        <v>5</v>
      </c>
      <c r="E37" t="s">
        <v>141</v>
      </c>
      <c r="F37">
        <v>1</v>
      </c>
      <c r="G37" t="s">
        <v>147</v>
      </c>
      <c r="H37" s="22">
        <v>-6.8067226890758877E-5</v>
      </c>
      <c r="I37" s="20">
        <v>-6.8067226890758878E-2</v>
      </c>
      <c r="J37">
        <v>4.2590000000000003</v>
      </c>
      <c r="K37">
        <v>-1.3500000000000511E-5</v>
      </c>
    </row>
    <row r="38" spans="2:11" x14ac:dyDescent="0.3">
      <c r="B38" t="s">
        <v>146</v>
      </c>
      <c r="C38" s="16" t="s">
        <v>118</v>
      </c>
      <c r="D38">
        <v>5</v>
      </c>
      <c r="E38" t="s">
        <v>140</v>
      </c>
      <c r="F38">
        <v>3</v>
      </c>
      <c r="G38" t="s">
        <v>145</v>
      </c>
      <c r="H38" s="20">
        <v>3.5261707988980742E-5</v>
      </c>
      <c r="I38" s="20">
        <v>3.5261707988980741E-2</v>
      </c>
      <c r="J38">
        <v>4.1779999999999999</v>
      </c>
      <c r="K38">
        <v>6.4000000000000051E-5</v>
      </c>
    </row>
    <row r="39" spans="2:11" x14ac:dyDescent="0.3">
      <c r="B39" t="s">
        <v>146</v>
      </c>
      <c r="C39" s="16" t="s">
        <v>118</v>
      </c>
      <c r="D39">
        <v>5</v>
      </c>
      <c r="E39" t="s">
        <v>140</v>
      </c>
      <c r="F39">
        <v>3</v>
      </c>
      <c r="G39" t="s">
        <v>145</v>
      </c>
      <c r="H39" s="22">
        <v>1.525423728813572E-4</v>
      </c>
      <c r="I39" s="20">
        <v>0.15254237288135719</v>
      </c>
      <c r="J39">
        <v>4.2119999999999997</v>
      </c>
      <c r="K39">
        <v>3.0000000000000248E-5</v>
      </c>
    </row>
    <row r="40" spans="2:11" x14ac:dyDescent="0.3">
      <c r="B40" t="s">
        <v>146</v>
      </c>
      <c r="C40" s="16" t="s">
        <v>118</v>
      </c>
      <c r="D40">
        <v>5</v>
      </c>
      <c r="E40" t="s">
        <v>140</v>
      </c>
      <c r="F40">
        <v>3</v>
      </c>
      <c r="G40" t="s">
        <v>145</v>
      </c>
      <c r="H40" s="20">
        <v>7.7298850574712691E-5</v>
      </c>
      <c r="I40" s="20">
        <v>7.7298850574712696E-2</v>
      </c>
      <c r="J40">
        <v>3.9729999999999999</v>
      </c>
      <c r="K40">
        <v>2.6900000000000014E-4</v>
      </c>
    </row>
    <row r="41" spans="2:11" x14ac:dyDescent="0.3">
      <c r="B41" t="s">
        <v>146</v>
      </c>
      <c r="C41" s="16" t="s">
        <v>118</v>
      </c>
      <c r="D41">
        <v>5</v>
      </c>
      <c r="E41" t="s">
        <v>141</v>
      </c>
      <c r="F41">
        <v>3</v>
      </c>
      <c r="G41" t="s">
        <v>145</v>
      </c>
      <c r="H41" s="22">
        <v>1.4482758620689654E-4</v>
      </c>
      <c r="I41" s="20">
        <v>0.14482758620689654</v>
      </c>
      <c r="J41">
        <v>3.262</v>
      </c>
      <c r="K41">
        <v>9.7999999999999997E-4</v>
      </c>
    </row>
    <row r="42" spans="2:11" x14ac:dyDescent="0.3">
      <c r="B42" t="s">
        <v>146</v>
      </c>
      <c r="C42" s="16" t="s">
        <v>118</v>
      </c>
      <c r="D42">
        <v>5</v>
      </c>
      <c r="E42" t="s">
        <v>141</v>
      </c>
      <c r="F42">
        <v>3</v>
      </c>
      <c r="G42" t="s">
        <v>145</v>
      </c>
      <c r="H42" s="20">
        <v>1.2023026315789472E-4</v>
      </c>
      <c r="I42" s="20">
        <v>0.12023026315789472</v>
      </c>
      <c r="J42">
        <v>3.5110000000000001</v>
      </c>
      <c r="K42">
        <v>7.3099999999999988E-4</v>
      </c>
    </row>
    <row r="43" spans="2:11" x14ac:dyDescent="0.3">
      <c r="B43" t="s">
        <v>146</v>
      </c>
      <c r="C43" s="16" t="s">
        <v>118</v>
      </c>
      <c r="D43">
        <v>5</v>
      </c>
      <c r="E43" t="s">
        <v>141</v>
      </c>
      <c r="F43">
        <v>3</v>
      </c>
      <c r="G43" t="s">
        <v>145</v>
      </c>
      <c r="H43" s="20">
        <v>4.0601503759398704E-5</v>
      </c>
      <c r="I43" s="20">
        <v>4.0601503759398701E-2</v>
      </c>
      <c r="J43">
        <v>4.1879999999999997</v>
      </c>
      <c r="K43">
        <v>5.4000000000000269E-5</v>
      </c>
    </row>
    <row r="44" spans="2:11" x14ac:dyDescent="0.3">
      <c r="B44" t="s">
        <v>144</v>
      </c>
      <c r="C44" s="16" t="s">
        <v>118</v>
      </c>
      <c r="D44">
        <v>5</v>
      </c>
      <c r="E44" t="s">
        <v>140</v>
      </c>
      <c r="F44">
        <v>2</v>
      </c>
      <c r="G44" t="s">
        <v>143</v>
      </c>
      <c r="H44" s="20">
        <v>4.6638655462185142E-5</v>
      </c>
      <c r="I44" s="20">
        <v>4.6638655462185138E-2</v>
      </c>
      <c r="J44">
        <v>4.1479999999999997</v>
      </c>
      <c r="K44">
        <v>1.1100000000000065E-4</v>
      </c>
    </row>
    <row r="45" spans="2:11" x14ac:dyDescent="0.3">
      <c r="B45" t="s">
        <v>144</v>
      </c>
      <c r="C45" s="16" t="s">
        <v>118</v>
      </c>
      <c r="D45">
        <v>5</v>
      </c>
      <c r="E45" t="s">
        <v>140</v>
      </c>
      <c r="F45">
        <v>2</v>
      </c>
      <c r="G45" t="s">
        <v>143</v>
      </c>
      <c r="H45" s="20">
        <v>3.4099955771782471E-5</v>
      </c>
      <c r="I45" s="20">
        <v>3.4099955771782473E-2</v>
      </c>
      <c r="J45">
        <v>4.0019999999999998</v>
      </c>
      <c r="K45">
        <v>2.5700000000000055E-4</v>
      </c>
    </row>
    <row r="46" spans="2:11" x14ac:dyDescent="0.3">
      <c r="B46" t="s">
        <v>144</v>
      </c>
      <c r="C46" s="16" t="s">
        <v>118</v>
      </c>
      <c r="D46">
        <v>5</v>
      </c>
      <c r="E46" t="s">
        <v>141</v>
      </c>
      <c r="F46">
        <v>2</v>
      </c>
      <c r="G46" t="s">
        <v>143</v>
      </c>
      <c r="H46" s="20">
        <v>7.9338842975206679E-5</v>
      </c>
      <c r="I46" s="20">
        <v>7.9338842975206686E-2</v>
      </c>
      <c r="J46">
        <v>4.0030000000000001</v>
      </c>
      <c r="K46">
        <v>2.5600000000000021E-4</v>
      </c>
    </row>
    <row r="47" spans="2:11" x14ac:dyDescent="0.3">
      <c r="B47" t="s">
        <v>144</v>
      </c>
      <c r="C47" s="16" t="s">
        <v>118</v>
      </c>
      <c r="D47">
        <v>5</v>
      </c>
      <c r="E47" t="s">
        <v>141</v>
      </c>
      <c r="F47">
        <v>2</v>
      </c>
      <c r="G47" t="s">
        <v>143</v>
      </c>
      <c r="H47" s="20">
        <v>3.9098360655737873E-4</v>
      </c>
      <c r="I47" s="20">
        <v>0.39098360655737874</v>
      </c>
      <c r="J47">
        <v>4.0999999999999996</v>
      </c>
      <c r="K47">
        <v>1.5900000000000069E-4</v>
      </c>
    </row>
    <row r="48" spans="2:11" x14ac:dyDescent="0.3">
      <c r="B48" t="s">
        <v>144</v>
      </c>
      <c r="C48" s="16" t="s">
        <v>118</v>
      </c>
      <c r="D48">
        <v>5</v>
      </c>
      <c r="E48" t="s">
        <v>141</v>
      </c>
      <c r="F48">
        <v>2</v>
      </c>
      <c r="G48" t="s">
        <v>143</v>
      </c>
      <c r="H48" s="22">
        <v>1.5041322314049619E-4</v>
      </c>
      <c r="I48" s="20">
        <v>0.15041322314049618</v>
      </c>
      <c r="J48">
        <v>4.1680000000000001</v>
      </c>
      <c r="K48">
        <v>9.1000000000000193E-5</v>
      </c>
    </row>
    <row r="49" spans="2:11" x14ac:dyDescent="0.3">
      <c r="B49" t="s">
        <v>150</v>
      </c>
      <c r="C49" s="16" t="s">
        <v>118</v>
      </c>
      <c r="D49">
        <v>10</v>
      </c>
      <c r="E49" t="s">
        <v>140</v>
      </c>
      <c r="F49">
        <v>4</v>
      </c>
      <c r="G49" t="s">
        <v>149</v>
      </c>
      <c r="H49" s="20">
        <v>7.1311475409835856E-5</v>
      </c>
      <c r="I49" s="20">
        <v>7.1311475409835859E-2</v>
      </c>
      <c r="J49">
        <v>8.0129999999999999</v>
      </c>
      <c r="K49">
        <v>3.6249999999999895E-4</v>
      </c>
    </row>
    <row r="50" spans="2:11" x14ac:dyDescent="0.3">
      <c r="B50" t="s">
        <v>150</v>
      </c>
      <c r="C50" s="16" t="s">
        <v>118</v>
      </c>
      <c r="D50">
        <v>10</v>
      </c>
      <c r="E50" t="s">
        <v>140</v>
      </c>
      <c r="F50">
        <v>4</v>
      </c>
      <c r="G50" t="s">
        <v>149</v>
      </c>
      <c r="H50" s="22">
        <v>5.3299031476997237E-5</v>
      </c>
      <c r="I50" s="20">
        <v>5.3299031476997237E-2</v>
      </c>
      <c r="J50">
        <v>8.0820000000000007</v>
      </c>
      <c r="K50">
        <v>2.9349999999999808E-4</v>
      </c>
    </row>
    <row r="51" spans="2:11" x14ac:dyDescent="0.3">
      <c r="B51" t="s">
        <v>150</v>
      </c>
      <c r="C51" s="16" t="s">
        <v>118</v>
      </c>
      <c r="D51">
        <v>10</v>
      </c>
      <c r="E51" t="s">
        <v>140</v>
      </c>
      <c r="F51">
        <v>4</v>
      </c>
      <c r="G51" t="s">
        <v>149</v>
      </c>
      <c r="H51" s="20">
        <v>2.9963680387409049E-5</v>
      </c>
      <c r="I51" s="20">
        <v>2.9963680387409049E-2</v>
      </c>
      <c r="J51">
        <v>8.2929999999999993</v>
      </c>
      <c r="K51">
        <v>8.2499999999999579E-5</v>
      </c>
    </row>
    <row r="52" spans="2:11" x14ac:dyDescent="0.3">
      <c r="B52" t="s">
        <v>150</v>
      </c>
      <c r="C52" s="16" t="s">
        <v>118</v>
      </c>
      <c r="D52">
        <v>10</v>
      </c>
      <c r="E52" t="s">
        <v>141</v>
      </c>
      <c r="F52">
        <v>4</v>
      </c>
      <c r="G52" t="s">
        <v>149</v>
      </c>
      <c r="H52" s="22">
        <v>2.0086956521739026E-4</v>
      </c>
      <c r="I52" s="20">
        <v>0.20086956521739024</v>
      </c>
      <c r="J52">
        <v>8.1829999999999998</v>
      </c>
      <c r="K52">
        <v>1.9249999999999901E-4</v>
      </c>
    </row>
    <row r="53" spans="2:11" x14ac:dyDescent="0.3">
      <c r="B53" t="s">
        <v>150</v>
      </c>
      <c r="C53" s="16" t="s">
        <v>118</v>
      </c>
      <c r="D53">
        <v>10</v>
      </c>
      <c r="E53" t="s">
        <v>141</v>
      </c>
      <c r="F53">
        <v>4</v>
      </c>
      <c r="G53" t="s">
        <v>149</v>
      </c>
      <c r="H53" s="20">
        <v>1.4200968523002359E-4</v>
      </c>
      <c r="I53" s="20">
        <v>0.14200968523002358</v>
      </c>
      <c r="J53">
        <v>8.18</v>
      </c>
      <c r="K53">
        <v>1.9549999999999911E-4</v>
      </c>
    </row>
    <row r="54" spans="2:11" x14ac:dyDescent="0.3">
      <c r="B54" t="s">
        <v>150</v>
      </c>
      <c r="C54" s="16" t="s">
        <v>118</v>
      </c>
      <c r="D54">
        <v>10</v>
      </c>
      <c r="E54" t="s">
        <v>141</v>
      </c>
      <c r="F54">
        <v>4</v>
      </c>
      <c r="G54" t="s">
        <v>149</v>
      </c>
      <c r="H54" s="20">
        <v>1.6974358974358768E-4</v>
      </c>
      <c r="I54" s="20">
        <v>0.16974358974358769</v>
      </c>
      <c r="J54">
        <v>8.2100000000000009</v>
      </c>
      <c r="K54">
        <v>1.6549999999999798E-4</v>
      </c>
    </row>
    <row r="55" spans="2:11" x14ac:dyDescent="0.3">
      <c r="B55" t="s">
        <v>148</v>
      </c>
      <c r="C55" s="16" t="s">
        <v>118</v>
      </c>
      <c r="D55">
        <v>10</v>
      </c>
      <c r="E55" t="s">
        <v>140</v>
      </c>
      <c r="F55">
        <v>1</v>
      </c>
      <c r="G55" t="s">
        <v>147</v>
      </c>
      <c r="H55">
        <v>2.8326530612244862E-4</v>
      </c>
      <c r="I55" s="20">
        <v>0.2832653061224486</v>
      </c>
      <c r="J55">
        <v>8.1620000000000008</v>
      </c>
      <c r="K55">
        <v>3.4699999999999954E-4</v>
      </c>
    </row>
    <row r="56" spans="2:11" x14ac:dyDescent="0.3">
      <c r="B56" t="s">
        <v>148</v>
      </c>
      <c r="C56" s="16" t="s">
        <v>118</v>
      </c>
      <c r="D56">
        <v>10</v>
      </c>
      <c r="E56" t="s">
        <v>140</v>
      </c>
      <c r="F56">
        <v>1</v>
      </c>
      <c r="G56" t="s">
        <v>147</v>
      </c>
      <c r="H56">
        <v>1.4166666666666708E-4</v>
      </c>
      <c r="I56" s="20">
        <v>0.14166666666666708</v>
      </c>
      <c r="J56">
        <v>8.3559999999999999</v>
      </c>
      <c r="K56">
        <v>1.5300000000000047E-4</v>
      </c>
    </row>
    <row r="57" spans="2:11" x14ac:dyDescent="0.3">
      <c r="B57" t="s">
        <v>148</v>
      </c>
      <c r="C57" s="16" t="s">
        <v>118</v>
      </c>
      <c r="D57">
        <v>10</v>
      </c>
      <c r="E57" t="s">
        <v>140</v>
      </c>
      <c r="F57">
        <v>1</v>
      </c>
      <c r="G57" t="s">
        <v>147</v>
      </c>
      <c r="H57">
        <v>6.1682692307692328E-4</v>
      </c>
      <c r="I57" s="20">
        <v>0.61682692307692333</v>
      </c>
      <c r="J57">
        <v>7.226</v>
      </c>
      <c r="K57">
        <v>1.2830000000000003E-3</v>
      </c>
    </row>
    <row r="58" spans="2:11" x14ac:dyDescent="0.3">
      <c r="B58" t="s">
        <v>148</v>
      </c>
      <c r="C58" s="16" t="s">
        <v>118</v>
      </c>
      <c r="D58">
        <v>10</v>
      </c>
      <c r="E58" t="s">
        <v>141</v>
      </c>
      <c r="F58">
        <v>1</v>
      </c>
      <c r="G58" t="s">
        <v>147</v>
      </c>
      <c r="H58">
        <v>3.3647058823529576E-5</v>
      </c>
      <c r="I58" s="20">
        <v>3.3647058823529578E-2</v>
      </c>
      <c r="J58">
        <v>8.3659999999999997</v>
      </c>
      <c r="K58">
        <v>1.4300000000000068E-4</v>
      </c>
    </row>
    <row r="59" spans="2:11" x14ac:dyDescent="0.3">
      <c r="B59" t="s">
        <v>148</v>
      </c>
      <c r="C59" s="16" t="s">
        <v>118</v>
      </c>
      <c r="D59">
        <v>10</v>
      </c>
      <c r="E59" t="s">
        <v>141</v>
      </c>
      <c r="F59">
        <v>1</v>
      </c>
      <c r="G59" t="s">
        <v>147</v>
      </c>
      <c r="H59">
        <v>1.2685714285714359E-4</v>
      </c>
      <c r="I59" s="20">
        <v>0.12685714285714358</v>
      </c>
      <c r="J59">
        <v>8.3979999999999997</v>
      </c>
      <c r="K59">
        <v>1.1100000000000065E-4</v>
      </c>
    </row>
    <row r="60" spans="2:11" x14ac:dyDescent="0.3">
      <c r="B60" t="s">
        <v>148</v>
      </c>
      <c r="C60" s="16" t="s">
        <v>118</v>
      </c>
      <c r="D60">
        <v>10</v>
      </c>
      <c r="E60" t="s">
        <v>141</v>
      </c>
      <c r="F60">
        <v>1</v>
      </c>
      <c r="G60" t="s">
        <v>147</v>
      </c>
      <c r="H60">
        <v>6.4329896907217086E-4</v>
      </c>
      <c r="I60" s="20">
        <v>0.64329896907217088</v>
      </c>
      <c r="J60">
        <v>8.4049999999999994</v>
      </c>
      <c r="K60">
        <v>1.0400000000000098E-4</v>
      </c>
    </row>
    <row r="61" spans="2:11" x14ac:dyDescent="0.3">
      <c r="B61" t="s">
        <v>146</v>
      </c>
      <c r="C61" s="16" t="s">
        <v>118</v>
      </c>
      <c r="D61">
        <v>10</v>
      </c>
      <c r="E61" t="s">
        <v>140</v>
      </c>
      <c r="F61">
        <v>3</v>
      </c>
      <c r="G61" t="s">
        <v>145</v>
      </c>
      <c r="H61">
        <v>2.0864197530864257E-4</v>
      </c>
      <c r="I61" s="20">
        <v>0.20864197530864256</v>
      </c>
      <c r="J61">
        <v>8.2690000000000001</v>
      </c>
      <c r="K61">
        <v>2.5350000000000074E-4</v>
      </c>
    </row>
    <row r="62" spans="2:11" x14ac:dyDescent="0.3">
      <c r="B62" t="s">
        <v>146</v>
      </c>
      <c r="C62" s="16" t="s">
        <v>118</v>
      </c>
      <c r="D62">
        <v>10</v>
      </c>
      <c r="E62" t="s">
        <v>140</v>
      </c>
      <c r="F62">
        <v>3</v>
      </c>
      <c r="G62" t="s">
        <v>145</v>
      </c>
      <c r="H62">
        <v>3.5662500000000017E-3</v>
      </c>
      <c r="I62" s="20">
        <v>3.5662500000000019</v>
      </c>
      <c r="J62">
        <v>8.0470000000000006</v>
      </c>
      <c r="K62">
        <v>4.7550000000000028E-4</v>
      </c>
    </row>
    <row r="63" spans="2:11" x14ac:dyDescent="0.3">
      <c r="B63" t="s">
        <v>146</v>
      </c>
      <c r="C63" s="16" t="s">
        <v>118</v>
      </c>
      <c r="D63">
        <v>10</v>
      </c>
      <c r="E63" t="s">
        <v>140</v>
      </c>
      <c r="F63">
        <v>3</v>
      </c>
      <c r="G63" t="s">
        <v>145</v>
      </c>
      <c r="H63">
        <v>1.9846491228070202E-4</v>
      </c>
      <c r="I63" s="20">
        <v>0.19846491228070201</v>
      </c>
      <c r="J63">
        <v>8.07</v>
      </c>
      <c r="K63">
        <v>4.5250000000000059E-4</v>
      </c>
    </row>
    <row r="64" spans="2:11" x14ac:dyDescent="0.3">
      <c r="B64" t="s">
        <v>146</v>
      </c>
      <c r="C64" s="16" t="s">
        <v>118</v>
      </c>
      <c r="D64">
        <v>10</v>
      </c>
      <c r="E64" t="s">
        <v>141</v>
      </c>
      <c r="F64">
        <v>3</v>
      </c>
      <c r="G64" t="s">
        <v>145</v>
      </c>
      <c r="H64">
        <v>6.2583170254403275E-5</v>
      </c>
      <c r="I64" s="20">
        <v>6.258317025440327E-2</v>
      </c>
      <c r="J64">
        <v>8.2560000000000002</v>
      </c>
      <c r="K64">
        <v>2.6650000000000062E-4</v>
      </c>
    </row>
    <row r="65" spans="2:11" x14ac:dyDescent="0.3">
      <c r="B65" t="s">
        <v>146</v>
      </c>
      <c r="C65" s="16" t="s">
        <v>118</v>
      </c>
      <c r="D65">
        <v>10</v>
      </c>
      <c r="E65" t="s">
        <v>141</v>
      </c>
      <c r="F65">
        <v>3</v>
      </c>
      <c r="G65" t="s">
        <v>145</v>
      </c>
      <c r="H65">
        <v>1.0486607142857159E-4</v>
      </c>
      <c r="I65" s="20">
        <v>0.10486607142857159</v>
      </c>
      <c r="J65">
        <v>8.1310000000000002</v>
      </c>
      <c r="K65">
        <v>3.9150000000000063E-4</v>
      </c>
    </row>
    <row r="66" spans="2:11" x14ac:dyDescent="0.3">
      <c r="B66" t="s">
        <v>146</v>
      </c>
      <c r="C66" s="16" t="s">
        <v>118</v>
      </c>
      <c r="D66">
        <v>10</v>
      </c>
      <c r="E66" t="s">
        <v>141</v>
      </c>
      <c r="F66">
        <v>3</v>
      </c>
      <c r="G66" t="s">
        <v>145</v>
      </c>
      <c r="H66">
        <v>1.8102345415778331E-4</v>
      </c>
      <c r="I66" s="20">
        <v>0.18102345415778331</v>
      </c>
      <c r="J66">
        <v>8.3810000000000002</v>
      </c>
      <c r="K66">
        <v>1.4150000000000062E-4</v>
      </c>
    </row>
    <row r="67" spans="2:11" x14ac:dyDescent="0.3">
      <c r="B67" t="s">
        <v>144</v>
      </c>
      <c r="C67" s="16" t="s">
        <v>118</v>
      </c>
      <c r="D67">
        <v>10</v>
      </c>
      <c r="E67" t="s">
        <v>140</v>
      </c>
      <c r="F67">
        <v>2</v>
      </c>
      <c r="G67" t="s">
        <v>143</v>
      </c>
      <c r="H67">
        <v>1.3918128654970944E-4</v>
      </c>
      <c r="I67" s="20">
        <v>0.13918128654970943</v>
      </c>
      <c r="J67">
        <v>8.1069999999999993</v>
      </c>
      <c r="K67">
        <v>1.1900000000000155E-4</v>
      </c>
    </row>
    <row r="68" spans="2:11" x14ac:dyDescent="0.3">
      <c r="B68" t="s">
        <v>144</v>
      </c>
      <c r="C68" s="16" t="s">
        <v>118</v>
      </c>
      <c r="D68">
        <v>10</v>
      </c>
      <c r="E68" t="s">
        <v>140</v>
      </c>
      <c r="F68">
        <v>2</v>
      </c>
      <c r="G68" t="s">
        <v>143</v>
      </c>
      <c r="H68">
        <v>-8.3333333333332341E-5</v>
      </c>
      <c r="I68" s="20">
        <v>-8.3333333333332343E-2</v>
      </c>
      <c r="J68">
        <v>8.3209999999999997</v>
      </c>
      <c r="K68">
        <v>-9.4999999999998867E-5</v>
      </c>
    </row>
    <row r="69" spans="2:11" x14ac:dyDescent="0.3">
      <c r="B69" t="s">
        <v>144</v>
      </c>
      <c r="C69" s="16" t="s">
        <v>118</v>
      </c>
      <c r="D69">
        <v>10</v>
      </c>
      <c r="E69" t="s">
        <v>140</v>
      </c>
      <c r="F69">
        <v>2</v>
      </c>
      <c r="G69" t="s">
        <v>143</v>
      </c>
      <c r="H69">
        <v>4.0166204986149963E-5</v>
      </c>
      <c r="I69" s="20">
        <v>4.0166204986149964E-2</v>
      </c>
      <c r="J69">
        <v>8.0809999999999995</v>
      </c>
      <c r="K69">
        <v>1.4500000000000136E-4</v>
      </c>
    </row>
    <row r="70" spans="2:11" x14ac:dyDescent="0.3">
      <c r="B70" t="s">
        <v>144</v>
      </c>
      <c r="C70" s="16" t="s">
        <v>118</v>
      </c>
      <c r="D70">
        <v>10</v>
      </c>
      <c r="E70" t="s">
        <v>141</v>
      </c>
      <c r="F70">
        <v>2</v>
      </c>
      <c r="G70" t="s">
        <v>143</v>
      </c>
      <c r="H70">
        <v>1.0961538461538533E-4</v>
      </c>
      <c r="I70" s="20">
        <v>0.10961538461538534</v>
      </c>
      <c r="J70">
        <v>8.0739999999999998</v>
      </c>
      <c r="K70">
        <v>1.5200000000000101E-4</v>
      </c>
    </row>
    <row r="71" spans="2:11" x14ac:dyDescent="0.3">
      <c r="B71" t="s">
        <v>144</v>
      </c>
      <c r="C71" s="16" t="s">
        <v>118</v>
      </c>
      <c r="D71">
        <v>10</v>
      </c>
      <c r="E71" t="s">
        <v>141</v>
      </c>
      <c r="F71">
        <v>2</v>
      </c>
      <c r="G71" t="s">
        <v>143</v>
      </c>
      <c r="H71">
        <v>3.7058823529412125E-4</v>
      </c>
      <c r="I71" s="20">
        <v>0.37058823529412127</v>
      </c>
      <c r="J71">
        <v>8.1630000000000003</v>
      </c>
      <c r="K71">
        <v>6.300000000000061E-5</v>
      </c>
    </row>
    <row r="72" spans="2:11" x14ac:dyDescent="0.3">
      <c r="B72" t="s">
        <v>144</v>
      </c>
      <c r="C72" s="16" t="s">
        <v>118</v>
      </c>
      <c r="D72">
        <v>10</v>
      </c>
      <c r="E72" t="s">
        <v>141</v>
      </c>
      <c r="F72">
        <v>2</v>
      </c>
      <c r="G72" t="s">
        <v>143</v>
      </c>
      <c r="H72">
        <v>3.846153846158547E-6</v>
      </c>
      <c r="I72" s="20">
        <v>3.846153846158547E-3</v>
      </c>
      <c r="J72">
        <v>8.2249999999999996</v>
      </c>
      <c r="K72">
        <v>1.0000000000012222E-6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B7FEB-ED90-472F-900B-A36296022FED}">
  <dimension ref="A1:K72"/>
  <sheetViews>
    <sheetView topLeftCell="A4" workbookViewId="0">
      <selection activeCell="A2" sqref="A2:K72"/>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116</v>
      </c>
      <c r="D2">
        <v>1</v>
      </c>
      <c r="E2" t="s">
        <v>140</v>
      </c>
      <c r="F2">
        <v>4</v>
      </c>
      <c r="G2" t="s">
        <v>149</v>
      </c>
      <c r="H2" s="20">
        <v>-1.4968308376451614E-5</v>
      </c>
      <c r="I2" s="20">
        <v>-1.4968308376451614E-2</v>
      </c>
      <c r="J2">
        <v>9.6579352130000004E-2</v>
      </c>
      <c r="K2">
        <v>-7.7336259945000007E-5</v>
      </c>
    </row>
    <row r="3" spans="1:11" x14ac:dyDescent="0.3">
      <c r="A3">
        <v>2</v>
      </c>
      <c r="B3" t="s">
        <v>150</v>
      </c>
      <c r="C3" t="s">
        <v>116</v>
      </c>
      <c r="D3">
        <v>1</v>
      </c>
      <c r="E3" t="s">
        <v>140</v>
      </c>
      <c r="F3">
        <v>4</v>
      </c>
      <c r="G3" t="s">
        <v>149</v>
      </c>
      <c r="H3" s="20">
        <v>1.1679484327566965E-5</v>
      </c>
      <c r="I3" s="20">
        <v>1.1679484327566965E-2</v>
      </c>
      <c r="J3">
        <v>0.1226654688</v>
      </c>
      <c r="K3">
        <v>6.9765453050000002E-5</v>
      </c>
    </row>
    <row r="4" spans="1:11" x14ac:dyDescent="0.3">
      <c r="A4">
        <v>3</v>
      </c>
      <c r="B4" t="s">
        <v>150</v>
      </c>
      <c r="C4" t="s">
        <v>116</v>
      </c>
      <c r="D4">
        <v>1</v>
      </c>
      <c r="E4" t="s">
        <v>140</v>
      </c>
      <c r="F4">
        <v>4</v>
      </c>
      <c r="G4" t="s">
        <v>149</v>
      </c>
      <c r="H4" s="22">
        <v>1.1827635081168827E-5</v>
      </c>
      <c r="I4" s="20">
        <v>1.1827635081168826E-2</v>
      </c>
      <c r="J4">
        <v>0.1560018058</v>
      </c>
      <c r="K4">
        <v>3.6429116049999986E-5</v>
      </c>
    </row>
    <row r="5" spans="1:11" x14ac:dyDescent="0.3">
      <c r="A5">
        <v>5</v>
      </c>
      <c r="B5" t="s">
        <v>150</v>
      </c>
      <c r="C5" t="s">
        <v>116</v>
      </c>
      <c r="D5">
        <v>1</v>
      </c>
      <c r="E5" t="s">
        <v>141</v>
      </c>
      <c r="F5">
        <v>4</v>
      </c>
      <c r="G5" t="s">
        <v>149</v>
      </c>
      <c r="H5" s="20">
        <v>9.0182404947692306E-5</v>
      </c>
      <c r="I5" s="20">
        <v>9.0182404947692307E-2</v>
      </c>
      <c r="J5">
        <v>9.4733316490000011E-2</v>
      </c>
      <c r="K5">
        <v>9.7697605359999985E-5</v>
      </c>
    </row>
    <row r="6" spans="1:11" x14ac:dyDescent="0.3">
      <c r="A6">
        <v>6</v>
      </c>
      <c r="B6" t="s">
        <v>150</v>
      </c>
      <c r="C6" t="s">
        <v>116</v>
      </c>
      <c r="D6">
        <v>1</v>
      </c>
      <c r="E6" t="s">
        <v>141</v>
      </c>
      <c r="F6">
        <v>4</v>
      </c>
      <c r="G6" t="s">
        <v>149</v>
      </c>
      <c r="H6" s="22">
        <v>8.4277430457983189E-5</v>
      </c>
      <c r="I6" s="20">
        <v>8.4277430457983193E-2</v>
      </c>
      <c r="J6">
        <v>5.8710732190000003E-2</v>
      </c>
      <c r="K6">
        <v>1.3372018965999999E-4</v>
      </c>
    </row>
    <row r="7" spans="1:11" x14ac:dyDescent="0.3">
      <c r="A7">
        <v>7</v>
      </c>
      <c r="B7" t="s">
        <v>150</v>
      </c>
      <c r="C7" t="s">
        <v>116</v>
      </c>
      <c r="D7">
        <v>1</v>
      </c>
      <c r="E7" t="s">
        <v>141</v>
      </c>
      <c r="F7">
        <v>4</v>
      </c>
      <c r="G7" t="s">
        <v>149</v>
      </c>
      <c r="H7" s="20">
        <v>1.2513850359389313E-4</v>
      </c>
      <c r="I7" s="20">
        <v>0.12513850359389314</v>
      </c>
      <c r="J7">
        <v>5.582138876E-2</v>
      </c>
      <c r="K7">
        <v>1.3660953308999998E-4</v>
      </c>
    </row>
    <row r="8" spans="1:11" x14ac:dyDescent="0.3">
      <c r="A8">
        <v>9</v>
      </c>
      <c r="B8" t="s">
        <v>148</v>
      </c>
      <c r="C8" t="s">
        <v>116</v>
      </c>
      <c r="D8">
        <v>1</v>
      </c>
      <c r="E8" t="s">
        <v>140</v>
      </c>
      <c r="F8">
        <v>1</v>
      </c>
      <c r="G8" t="s">
        <v>147</v>
      </c>
      <c r="H8" s="22">
        <v>-4.7110718835428574E-5</v>
      </c>
      <c r="I8" s="20">
        <v>-4.7110718835428576E-2</v>
      </c>
      <c r="J8">
        <v>8.5919682910000003E-2</v>
      </c>
      <c r="K8">
        <v>-6.8703131635000002E-5</v>
      </c>
    </row>
    <row r="9" spans="1:11" x14ac:dyDescent="0.3">
      <c r="A9">
        <v>10</v>
      </c>
      <c r="B9" t="s">
        <v>148</v>
      </c>
      <c r="C9" t="s">
        <v>116</v>
      </c>
      <c r="D9">
        <v>1</v>
      </c>
      <c r="E9" t="s">
        <v>140</v>
      </c>
      <c r="F9">
        <v>1</v>
      </c>
      <c r="G9" t="s">
        <v>147</v>
      </c>
      <c r="H9" s="20">
        <v>9.0479250655737728E-5</v>
      </c>
      <c r="I9" s="20">
        <v>9.0479250655737725E-2</v>
      </c>
      <c r="J9">
        <v>6.1780826949999999E-2</v>
      </c>
      <c r="K9">
        <v>1.1038468580000002E-4</v>
      </c>
    </row>
    <row r="10" spans="1:11" x14ac:dyDescent="0.3">
      <c r="A10">
        <v>11</v>
      </c>
      <c r="B10" t="s">
        <v>148</v>
      </c>
      <c r="C10" t="s">
        <v>116</v>
      </c>
      <c r="D10">
        <v>1</v>
      </c>
      <c r="E10" t="s">
        <v>140</v>
      </c>
      <c r="F10">
        <v>1</v>
      </c>
      <c r="G10" t="s">
        <v>147</v>
      </c>
      <c r="H10" s="20">
        <v>2.0584970734126994E-5</v>
      </c>
      <c r="I10" s="20">
        <v>2.0584970734126993E-2</v>
      </c>
      <c r="J10">
        <v>0.1202913865</v>
      </c>
      <c r="K10">
        <v>5.1874126250000029E-5</v>
      </c>
    </row>
    <row r="11" spans="1:11" x14ac:dyDescent="0.3">
      <c r="A11">
        <v>13</v>
      </c>
      <c r="B11" t="s">
        <v>148</v>
      </c>
      <c r="C11" t="s">
        <v>116</v>
      </c>
      <c r="D11">
        <v>1</v>
      </c>
      <c r="E11" t="s">
        <v>141</v>
      </c>
      <c r="F11">
        <v>1</v>
      </c>
      <c r="G11" t="s">
        <v>147</v>
      </c>
      <c r="H11" s="20">
        <v>2.3536300666875006E-5</v>
      </c>
      <c r="I11" s="20">
        <v>2.3536300666875006E-2</v>
      </c>
      <c r="J11">
        <v>4.6638575860000003E-2</v>
      </c>
      <c r="K11">
        <v>1.2552693689000003E-4</v>
      </c>
    </row>
    <row r="12" spans="1:11" x14ac:dyDescent="0.3">
      <c r="A12">
        <v>14</v>
      </c>
      <c r="B12" t="s">
        <v>148</v>
      </c>
      <c r="C12" t="s">
        <v>116</v>
      </c>
      <c r="D12">
        <v>1</v>
      </c>
      <c r="E12" t="s">
        <v>141</v>
      </c>
      <c r="F12">
        <v>1</v>
      </c>
      <c r="G12" t="s">
        <v>147</v>
      </c>
      <c r="H12" s="20">
        <v>1.5255185483225808E-4</v>
      </c>
      <c r="I12" s="20">
        <v>0.15255185483225808</v>
      </c>
      <c r="J12">
        <v>1.452859609E-2</v>
      </c>
      <c r="K12">
        <v>1.5763691666000003E-4</v>
      </c>
    </row>
    <row r="13" spans="1:11" x14ac:dyDescent="0.3">
      <c r="A13">
        <v>15</v>
      </c>
      <c r="B13" t="s">
        <v>148</v>
      </c>
      <c r="C13" t="s">
        <v>116</v>
      </c>
      <c r="D13">
        <v>1</v>
      </c>
      <c r="E13" t="s">
        <v>141</v>
      </c>
      <c r="F13">
        <v>1</v>
      </c>
      <c r="G13" t="s">
        <v>147</v>
      </c>
      <c r="H13" s="22">
        <v>6.1613839575000017E-4</v>
      </c>
      <c r="I13" s="20">
        <v>0.61613839575000018</v>
      </c>
      <c r="J13">
        <v>4.0722654990000003E-2</v>
      </c>
      <c r="K13">
        <v>1.3144285776000002E-4</v>
      </c>
    </row>
    <row r="14" spans="1:11" x14ac:dyDescent="0.3">
      <c r="A14">
        <v>17</v>
      </c>
      <c r="B14" t="s">
        <v>146</v>
      </c>
      <c r="C14" t="s">
        <v>116</v>
      </c>
      <c r="D14">
        <v>1</v>
      </c>
      <c r="E14" t="s">
        <v>140</v>
      </c>
      <c r="F14">
        <v>3</v>
      </c>
      <c r="G14" t="s">
        <v>145</v>
      </c>
      <c r="H14" s="20">
        <v>-2.8927568705234156E-5</v>
      </c>
      <c r="I14" s="20">
        <v>-2.8927568705234157E-2</v>
      </c>
      <c r="J14">
        <v>6.7484412329999993E-2</v>
      </c>
      <c r="K14">
        <v>-5.2503537199999994E-5</v>
      </c>
    </row>
    <row r="15" spans="1:11" x14ac:dyDescent="0.3">
      <c r="A15">
        <v>18</v>
      </c>
      <c r="B15" t="s">
        <v>146</v>
      </c>
      <c r="C15" t="s">
        <v>116</v>
      </c>
      <c r="D15">
        <v>1</v>
      </c>
      <c r="E15" t="s">
        <v>140</v>
      </c>
      <c r="F15">
        <v>3</v>
      </c>
      <c r="G15" t="s">
        <v>145</v>
      </c>
      <c r="H15" s="22">
        <v>6.4593319643902435E-4</v>
      </c>
      <c r="I15" s="20">
        <v>0.64593319643902436</v>
      </c>
      <c r="J15">
        <v>1.7392446029999998E-2</v>
      </c>
      <c r="K15">
        <v>1.3241630526999998E-4</v>
      </c>
    </row>
    <row r="16" spans="1:11" x14ac:dyDescent="0.3">
      <c r="A16">
        <v>19</v>
      </c>
      <c r="B16" t="s">
        <v>146</v>
      </c>
      <c r="C16" t="s">
        <v>116</v>
      </c>
      <c r="D16">
        <v>1</v>
      </c>
      <c r="E16" t="s">
        <v>140</v>
      </c>
      <c r="F16">
        <v>3</v>
      </c>
      <c r="G16" t="s">
        <v>145</v>
      </c>
      <c r="H16" s="20">
        <v>-1.7015875609756101E-5</v>
      </c>
      <c r="I16" s="20">
        <v>-1.70158756097561E-2</v>
      </c>
      <c r="J16">
        <v>0.2125973323</v>
      </c>
      <c r="K16">
        <v>-6.2788581000000005E-5</v>
      </c>
    </row>
    <row r="17" spans="1:11" x14ac:dyDescent="0.3">
      <c r="A17">
        <v>21</v>
      </c>
      <c r="B17" t="s">
        <v>146</v>
      </c>
      <c r="C17" t="s">
        <v>116</v>
      </c>
      <c r="D17">
        <v>1</v>
      </c>
      <c r="E17" t="s">
        <v>141</v>
      </c>
      <c r="F17">
        <v>3</v>
      </c>
      <c r="G17" t="s">
        <v>145</v>
      </c>
      <c r="H17" s="22">
        <v>-1.5759204630857146E-5</v>
      </c>
      <c r="I17" s="20">
        <v>-1.5759204630857147E-2</v>
      </c>
      <c r="J17">
        <v>0.26471961840000002</v>
      </c>
      <c r="K17">
        <v>-1.1491086710000003E-4</v>
      </c>
    </row>
    <row r="18" spans="1:11" x14ac:dyDescent="0.3">
      <c r="A18">
        <v>22</v>
      </c>
      <c r="B18" t="s">
        <v>146</v>
      </c>
      <c r="C18" t="s">
        <v>116</v>
      </c>
      <c r="D18">
        <v>1</v>
      </c>
      <c r="E18" t="s">
        <v>141</v>
      </c>
      <c r="F18">
        <v>3</v>
      </c>
      <c r="G18" t="s">
        <v>145</v>
      </c>
      <c r="H18" s="20">
        <v>-6.1168680030241924E-5</v>
      </c>
      <c r="I18" s="20">
        <v>-6.1168680030241923E-2</v>
      </c>
      <c r="J18">
        <v>0.55433762190000002</v>
      </c>
      <c r="K18">
        <v>-4.0452887060000005E-4</v>
      </c>
    </row>
    <row r="19" spans="1:11" x14ac:dyDescent="0.3">
      <c r="A19">
        <v>23</v>
      </c>
      <c r="B19" t="s">
        <v>146</v>
      </c>
      <c r="C19" t="s">
        <v>116</v>
      </c>
      <c r="D19">
        <v>1</v>
      </c>
      <c r="E19" t="s">
        <v>141</v>
      </c>
      <c r="F19">
        <v>3</v>
      </c>
      <c r="G19" t="s">
        <v>145</v>
      </c>
      <c r="H19" s="20">
        <v>5.5435653880398673E-5</v>
      </c>
      <c r="I19" s="20">
        <v>5.5435653880398672E-2</v>
      </c>
      <c r="J19">
        <v>6.6378092210000003E-2</v>
      </c>
      <c r="K19">
        <v>8.343065908999999E-5</v>
      </c>
    </row>
    <row r="20" spans="1:11" x14ac:dyDescent="0.3">
      <c r="A20">
        <v>25</v>
      </c>
      <c r="B20" t="s">
        <v>144</v>
      </c>
      <c r="C20" t="s">
        <v>116</v>
      </c>
      <c r="D20">
        <v>1</v>
      </c>
      <c r="E20" t="s">
        <v>140</v>
      </c>
      <c r="F20">
        <v>2</v>
      </c>
      <c r="G20" t="s">
        <v>143</v>
      </c>
      <c r="H20" s="20">
        <v>-8.3626291178861799E-5</v>
      </c>
      <c r="I20" s="20">
        <v>-8.3626291178861806E-2</v>
      </c>
      <c r="J20">
        <v>0.163905146</v>
      </c>
      <c r="K20">
        <v>-1.54290507225E-4</v>
      </c>
    </row>
    <row r="21" spans="1:11" x14ac:dyDescent="0.3">
      <c r="A21">
        <v>26</v>
      </c>
      <c r="B21" t="s">
        <v>144</v>
      </c>
      <c r="C21" t="s">
        <v>116</v>
      </c>
      <c r="D21">
        <v>1</v>
      </c>
      <c r="E21" t="s">
        <v>140</v>
      </c>
      <c r="F21">
        <v>2</v>
      </c>
      <c r="G21" t="s">
        <v>143</v>
      </c>
      <c r="H21" s="20">
        <v>2.313264791393443E-5</v>
      </c>
      <c r="I21" s="20">
        <v>2.3132647913934431E-2</v>
      </c>
      <c r="J21">
        <v>3.9702726839999994E-2</v>
      </c>
      <c r="K21">
        <v>5.6443660910000001E-5</v>
      </c>
    </row>
    <row r="22" spans="1:11" x14ac:dyDescent="0.3">
      <c r="A22">
        <v>27</v>
      </c>
      <c r="B22" t="s">
        <v>144</v>
      </c>
      <c r="C22" t="s">
        <v>116</v>
      </c>
      <c r="D22">
        <v>1</v>
      </c>
      <c r="E22" t="s">
        <v>140</v>
      </c>
      <c r="F22">
        <v>2</v>
      </c>
      <c r="G22" t="s">
        <v>143</v>
      </c>
      <c r="H22" s="22">
        <v>1.1080340763157896E-5</v>
      </c>
      <c r="I22" s="20">
        <v>1.1080340763157896E-2</v>
      </c>
      <c r="J22">
        <v>1.053228812E-2</v>
      </c>
      <c r="K22">
        <v>8.5614099629999994E-5</v>
      </c>
    </row>
    <row r="23" spans="1:11" x14ac:dyDescent="0.3">
      <c r="A23">
        <v>29</v>
      </c>
      <c r="B23" t="s">
        <v>144</v>
      </c>
      <c r="C23" t="s">
        <v>116</v>
      </c>
      <c r="D23">
        <v>1</v>
      </c>
      <c r="E23" t="s">
        <v>141</v>
      </c>
      <c r="F23">
        <v>2</v>
      </c>
      <c r="G23" t="s">
        <v>143</v>
      </c>
      <c r="H23" s="20">
        <v>2.3298017781762292E-5</v>
      </c>
      <c r="I23" s="20">
        <v>2.3298017781762291E-2</v>
      </c>
      <c r="J23">
        <v>2.0350169899999999E-2</v>
      </c>
      <c r="K23">
        <v>7.5796217849999993E-5</v>
      </c>
    </row>
    <row r="24" spans="1:11" x14ac:dyDescent="0.3">
      <c r="A24">
        <v>30</v>
      </c>
      <c r="B24" t="s">
        <v>144</v>
      </c>
      <c r="C24" t="s">
        <v>116</v>
      </c>
      <c r="D24">
        <v>1</v>
      </c>
      <c r="E24" t="s">
        <v>141</v>
      </c>
      <c r="F24">
        <v>2</v>
      </c>
      <c r="G24" t="s">
        <v>143</v>
      </c>
      <c r="H24" s="22">
        <v>2.285136279026548E-4</v>
      </c>
      <c r="I24" s="20">
        <v>0.22851362790265481</v>
      </c>
      <c r="J24">
        <v>1.0072921239999999E-2</v>
      </c>
      <c r="K24">
        <v>8.6073466509999983E-5</v>
      </c>
    </row>
    <row r="25" spans="1:11" x14ac:dyDescent="0.3">
      <c r="A25">
        <v>31</v>
      </c>
      <c r="B25" t="s">
        <v>144</v>
      </c>
      <c r="C25" t="s">
        <v>116</v>
      </c>
      <c r="D25">
        <v>1</v>
      </c>
      <c r="E25" t="s">
        <v>141</v>
      </c>
      <c r="F25">
        <v>2</v>
      </c>
      <c r="G25" t="s">
        <v>143</v>
      </c>
      <c r="H25" s="20">
        <v>1.3319719538211383E-4</v>
      </c>
      <c r="I25" s="20">
        <v>0.13319719538211383</v>
      </c>
      <c r="J25">
        <v>1.423011259E-2</v>
      </c>
      <c r="K25">
        <v>8.1916275160000003E-5</v>
      </c>
    </row>
    <row r="26" spans="1:11" x14ac:dyDescent="0.3">
      <c r="A26">
        <v>33</v>
      </c>
      <c r="B26" t="s">
        <v>150</v>
      </c>
      <c r="C26" t="s">
        <v>116</v>
      </c>
      <c r="D26">
        <v>5</v>
      </c>
      <c r="E26" t="s">
        <v>140</v>
      </c>
      <c r="F26">
        <v>4</v>
      </c>
      <c r="G26" t="s">
        <v>149</v>
      </c>
      <c r="H26" s="22">
        <v>-1.7358261388524587E-5</v>
      </c>
      <c r="I26" s="20">
        <v>-1.7358261388524587E-2</v>
      </c>
      <c r="J26">
        <v>0.16922149610000001</v>
      </c>
      <c r="K26">
        <v>-8.823782872499999E-5</v>
      </c>
    </row>
    <row r="27" spans="1:11" x14ac:dyDescent="0.3">
      <c r="A27">
        <v>34</v>
      </c>
      <c r="B27" t="s">
        <v>150</v>
      </c>
      <c r="C27" t="s">
        <v>116</v>
      </c>
      <c r="D27">
        <v>5</v>
      </c>
      <c r="E27" t="s">
        <v>140</v>
      </c>
      <c r="F27">
        <v>4</v>
      </c>
      <c r="G27" t="s">
        <v>149</v>
      </c>
      <c r="H27" s="20">
        <v>1.184243476416765E-4</v>
      </c>
      <c r="I27" s="20">
        <v>0.1184243476416765</v>
      </c>
      <c r="J27">
        <v>0.14113385740000001</v>
      </c>
      <c r="K27">
        <v>6.6870281634999994E-4</v>
      </c>
    </row>
    <row r="28" spans="1:11" x14ac:dyDescent="0.3">
      <c r="A28">
        <v>35</v>
      </c>
      <c r="B28" t="s">
        <v>150</v>
      </c>
      <c r="C28" t="s">
        <v>116</v>
      </c>
      <c r="D28">
        <v>5</v>
      </c>
      <c r="E28" t="s">
        <v>140</v>
      </c>
      <c r="F28">
        <v>4</v>
      </c>
      <c r="G28" t="s">
        <v>149</v>
      </c>
      <c r="H28" s="20">
        <v>2.3092210875000002E-4</v>
      </c>
      <c r="I28" s="20">
        <v>0.23092210875000002</v>
      </c>
      <c r="J28">
        <v>0.18480749940000002</v>
      </c>
      <c r="K28">
        <v>6.2502917435000008E-4</v>
      </c>
    </row>
    <row r="29" spans="1:11" x14ac:dyDescent="0.3">
      <c r="A29">
        <v>37</v>
      </c>
      <c r="B29" t="s">
        <v>150</v>
      </c>
      <c r="C29" t="s">
        <v>116</v>
      </c>
      <c r="D29">
        <v>5</v>
      </c>
      <c r="E29" t="s">
        <v>141</v>
      </c>
      <c r="F29">
        <v>4</v>
      </c>
      <c r="G29" t="s">
        <v>149</v>
      </c>
      <c r="H29" s="20">
        <v>6.8851328948717953E-4</v>
      </c>
      <c r="I29" s="20">
        <v>0.68851328948717949</v>
      </c>
      <c r="J29">
        <v>0.1385362165</v>
      </c>
      <c r="K29">
        <v>6.7130045725000002E-4</v>
      </c>
    </row>
    <row r="30" spans="1:11" x14ac:dyDescent="0.3">
      <c r="A30">
        <v>38</v>
      </c>
      <c r="B30" t="s">
        <v>150</v>
      </c>
      <c r="C30" t="s">
        <v>116</v>
      </c>
      <c r="D30">
        <v>5</v>
      </c>
      <c r="E30" t="s">
        <v>141</v>
      </c>
      <c r="F30">
        <v>4</v>
      </c>
      <c r="G30" t="s">
        <v>149</v>
      </c>
      <c r="H30" s="20">
        <v>4.699833497515528E-4</v>
      </c>
      <c r="I30" s="20">
        <v>0.46998334975155281</v>
      </c>
      <c r="J30">
        <v>0.17927567950000001</v>
      </c>
      <c r="K30">
        <v>6.3056099424999999E-4</v>
      </c>
    </row>
    <row r="31" spans="1:11" x14ac:dyDescent="0.3">
      <c r="A31">
        <v>39</v>
      </c>
      <c r="B31" t="s">
        <v>150</v>
      </c>
      <c r="C31" t="s">
        <v>116</v>
      </c>
      <c r="D31">
        <v>5</v>
      </c>
      <c r="E31" t="s">
        <v>141</v>
      </c>
      <c r="F31">
        <v>4</v>
      </c>
      <c r="G31" t="s">
        <v>149</v>
      </c>
      <c r="H31" s="22">
        <v>6.2731749320338987E-4</v>
      </c>
      <c r="I31" s="20">
        <v>0.62731749320338992</v>
      </c>
      <c r="J31">
        <v>0.19297447210000002</v>
      </c>
      <c r="K31">
        <v>6.1686220165000001E-4</v>
      </c>
    </row>
    <row r="32" spans="1:11" x14ac:dyDescent="0.3">
      <c r="A32">
        <v>41</v>
      </c>
      <c r="B32" t="s">
        <v>148</v>
      </c>
      <c r="C32" t="s">
        <v>116</v>
      </c>
      <c r="D32">
        <v>5</v>
      </c>
      <c r="E32" t="s">
        <v>140</v>
      </c>
      <c r="F32">
        <v>1</v>
      </c>
      <c r="G32" t="s">
        <v>147</v>
      </c>
      <c r="H32" s="20">
        <v>-2.0785927933884295E-5</v>
      </c>
      <c r="I32" s="20">
        <v>-2.0785927933884295E-2</v>
      </c>
      <c r="J32">
        <v>0.1235200752</v>
      </c>
      <c r="K32">
        <v>-2.9342801599999995E-5</v>
      </c>
    </row>
    <row r="33" spans="1:11" x14ac:dyDescent="0.3">
      <c r="A33">
        <v>42</v>
      </c>
      <c r="B33" t="s">
        <v>148</v>
      </c>
      <c r="C33" t="s">
        <v>116</v>
      </c>
      <c r="D33">
        <v>5</v>
      </c>
      <c r="E33" t="s">
        <v>140</v>
      </c>
      <c r="F33">
        <v>1</v>
      </c>
      <c r="G33" t="s">
        <v>147</v>
      </c>
      <c r="H33" s="22">
        <v>6.7002627785123974E-4</v>
      </c>
      <c r="I33" s="20">
        <v>0.67002627785123969</v>
      </c>
      <c r="J33">
        <v>0.13104093979999998</v>
      </c>
      <c r="K33">
        <v>8.107317962E-4</v>
      </c>
    </row>
    <row r="34" spans="1:11" x14ac:dyDescent="0.3">
      <c r="A34">
        <v>43</v>
      </c>
      <c r="B34" t="s">
        <v>148</v>
      </c>
      <c r="C34" t="s">
        <v>116</v>
      </c>
      <c r="D34">
        <v>5</v>
      </c>
      <c r="E34" t="s">
        <v>140</v>
      </c>
      <c r="F34">
        <v>1</v>
      </c>
      <c r="G34" t="s">
        <v>147</v>
      </c>
      <c r="H34" s="20">
        <v>3.5103538871487607E-4</v>
      </c>
      <c r="I34" s="20">
        <v>0.35103538871487605</v>
      </c>
      <c r="J34">
        <v>9.2267095310000005E-2</v>
      </c>
      <c r="K34">
        <v>8.4950564069000004E-4</v>
      </c>
    </row>
    <row r="35" spans="1:11" x14ac:dyDescent="0.3">
      <c r="A35">
        <v>45</v>
      </c>
      <c r="B35" t="s">
        <v>148</v>
      </c>
      <c r="C35" t="s">
        <v>116</v>
      </c>
      <c r="D35">
        <v>5</v>
      </c>
      <c r="E35" t="s">
        <v>141</v>
      </c>
      <c r="F35">
        <v>1</v>
      </c>
      <c r="G35" t="s">
        <v>147</v>
      </c>
      <c r="H35" s="22">
        <v>1.8479916786461541E-4</v>
      </c>
      <c r="I35" s="20">
        <v>0.18479916786461542</v>
      </c>
      <c r="J35">
        <v>4.0876792660000001E-2</v>
      </c>
      <c r="K35">
        <v>9.0089594334000005E-4</v>
      </c>
    </row>
    <row r="36" spans="1:11" x14ac:dyDescent="0.3">
      <c r="A36">
        <v>46</v>
      </c>
      <c r="B36" t="s">
        <v>148</v>
      </c>
      <c r="C36" t="s">
        <v>116</v>
      </c>
      <c r="D36">
        <v>5</v>
      </c>
      <c r="E36" t="s">
        <v>141</v>
      </c>
      <c r="F36">
        <v>1</v>
      </c>
      <c r="G36" t="s">
        <v>147</v>
      </c>
      <c r="H36" s="20">
        <v>8.4758034252100853E-4</v>
      </c>
      <c r="I36" s="20">
        <v>0.84758034252100856</v>
      </c>
      <c r="J36">
        <v>0.10125556299999999</v>
      </c>
      <c r="K36">
        <v>8.4051717300000011E-4</v>
      </c>
    </row>
    <row r="37" spans="1:11" x14ac:dyDescent="0.3">
      <c r="A37">
        <v>47</v>
      </c>
      <c r="B37" t="s">
        <v>148</v>
      </c>
      <c r="C37" t="s">
        <v>116</v>
      </c>
      <c r="D37">
        <v>5</v>
      </c>
      <c r="E37" t="s">
        <v>141</v>
      </c>
      <c r="F37">
        <v>1</v>
      </c>
      <c r="G37" t="s">
        <v>147</v>
      </c>
      <c r="H37" s="20">
        <v>4.4306740482352933E-3</v>
      </c>
      <c r="I37" s="20">
        <v>4.4306740482352929</v>
      </c>
      <c r="J37">
        <v>6.3022383099999996E-2</v>
      </c>
      <c r="K37">
        <v>8.7875035289999999E-4</v>
      </c>
    </row>
    <row r="38" spans="1:11" x14ac:dyDescent="0.3">
      <c r="A38">
        <v>49</v>
      </c>
      <c r="B38" t="s">
        <v>146</v>
      </c>
      <c r="C38" t="s">
        <v>116</v>
      </c>
      <c r="D38">
        <v>5</v>
      </c>
      <c r="E38" t="s">
        <v>140</v>
      </c>
      <c r="F38">
        <v>3</v>
      </c>
      <c r="G38" t="s">
        <v>145</v>
      </c>
      <c r="H38" s="20">
        <v>-3.671906052892562E-5</v>
      </c>
      <c r="I38" s="20">
        <v>-3.6719060528925623E-2</v>
      </c>
      <c r="J38">
        <v>0.13144172379999999</v>
      </c>
      <c r="K38">
        <v>-6.6645094860000005E-5</v>
      </c>
    </row>
    <row r="39" spans="1:11" x14ac:dyDescent="0.3">
      <c r="A39">
        <v>50</v>
      </c>
      <c r="B39" t="s">
        <v>146</v>
      </c>
      <c r="C39" t="s">
        <v>116</v>
      </c>
      <c r="D39">
        <v>5</v>
      </c>
      <c r="E39" t="s">
        <v>140</v>
      </c>
      <c r="F39">
        <v>3</v>
      </c>
      <c r="G39" t="s">
        <v>145</v>
      </c>
      <c r="H39" s="20">
        <v>2.6434407849152547E-3</v>
      </c>
      <c r="I39" s="20">
        <v>2.6434407849152546</v>
      </c>
      <c r="J39">
        <v>0.1280896017</v>
      </c>
      <c r="K39">
        <v>5.1987668770000009E-4</v>
      </c>
    </row>
    <row r="40" spans="1:11" x14ac:dyDescent="0.3">
      <c r="A40">
        <v>51</v>
      </c>
      <c r="B40" t="s">
        <v>146</v>
      </c>
      <c r="C40" t="s">
        <v>116</v>
      </c>
      <c r="D40">
        <v>5</v>
      </c>
      <c r="E40" t="s">
        <v>140</v>
      </c>
      <c r="F40">
        <v>3</v>
      </c>
      <c r="G40" t="s">
        <v>145</v>
      </c>
      <c r="H40" s="22">
        <v>1.2355551129310347E-4</v>
      </c>
      <c r="I40" s="20">
        <v>0.12355551129310346</v>
      </c>
      <c r="J40">
        <v>0.2179931101</v>
      </c>
      <c r="K40">
        <v>4.2997317930000003E-4</v>
      </c>
    </row>
    <row r="41" spans="1:11" x14ac:dyDescent="0.3">
      <c r="A41">
        <v>53</v>
      </c>
      <c r="B41" t="s">
        <v>146</v>
      </c>
      <c r="C41" t="s">
        <v>116</v>
      </c>
      <c r="D41">
        <v>5</v>
      </c>
      <c r="E41" t="s">
        <v>141</v>
      </c>
      <c r="F41">
        <v>3</v>
      </c>
      <c r="G41" t="s">
        <v>145</v>
      </c>
      <c r="H41" s="20">
        <v>4.2354892551724141E-5</v>
      </c>
      <c r="I41" s="20">
        <v>4.2354892551724144E-2</v>
      </c>
      <c r="J41">
        <v>0.3613648498</v>
      </c>
      <c r="K41">
        <v>2.866014396E-4</v>
      </c>
    </row>
    <row r="42" spans="1:11" x14ac:dyDescent="0.3">
      <c r="A42">
        <v>54</v>
      </c>
      <c r="B42" t="s">
        <v>146</v>
      </c>
      <c r="C42" t="s">
        <v>116</v>
      </c>
      <c r="D42">
        <v>5</v>
      </c>
      <c r="E42" t="s">
        <v>141</v>
      </c>
      <c r="F42">
        <v>3</v>
      </c>
      <c r="G42" t="s">
        <v>145</v>
      </c>
      <c r="H42" s="22">
        <v>2.6377794144736847E-5</v>
      </c>
      <c r="I42" s="20">
        <v>2.6377794144736847E-2</v>
      </c>
      <c r="J42">
        <v>0.48758930099999997</v>
      </c>
      <c r="K42">
        <v>1.6037698840000003E-4</v>
      </c>
    </row>
    <row r="43" spans="1:11" x14ac:dyDescent="0.3">
      <c r="A43">
        <v>55</v>
      </c>
      <c r="B43" t="s">
        <v>146</v>
      </c>
      <c r="C43" t="s">
        <v>116</v>
      </c>
      <c r="D43">
        <v>5</v>
      </c>
      <c r="E43" t="s">
        <v>141</v>
      </c>
      <c r="F43">
        <v>3</v>
      </c>
      <c r="G43" t="s">
        <v>145</v>
      </c>
      <c r="H43" s="20">
        <v>3.9481473390977454E-4</v>
      </c>
      <c r="I43" s="20">
        <v>0.39481473390977456</v>
      </c>
      <c r="J43">
        <v>0.12286269330000001</v>
      </c>
      <c r="K43">
        <v>5.2510359610000005E-4</v>
      </c>
    </row>
    <row r="44" spans="1:11" x14ac:dyDescent="0.3">
      <c r="A44">
        <v>58</v>
      </c>
      <c r="B44" t="s">
        <v>144</v>
      </c>
      <c r="C44" t="s">
        <v>116</v>
      </c>
      <c r="D44">
        <v>5</v>
      </c>
      <c r="E44" t="s">
        <v>140</v>
      </c>
      <c r="F44">
        <v>2</v>
      </c>
      <c r="G44" t="s">
        <v>143</v>
      </c>
      <c r="H44" s="22">
        <v>-2.4898315508403357E-5</v>
      </c>
      <c r="I44" s="20">
        <v>-2.4898315508403358E-2</v>
      </c>
      <c r="J44">
        <v>0.11666383249999999</v>
      </c>
      <c r="K44">
        <v>-5.9257990909999994E-5</v>
      </c>
    </row>
    <row r="45" spans="1:11" x14ac:dyDescent="0.3">
      <c r="A45">
        <v>59</v>
      </c>
      <c r="B45" t="s">
        <v>144</v>
      </c>
      <c r="C45" t="s">
        <v>116</v>
      </c>
      <c r="D45">
        <v>5</v>
      </c>
      <c r="E45" t="s">
        <v>140</v>
      </c>
      <c r="F45">
        <v>2</v>
      </c>
      <c r="G45" t="s">
        <v>143</v>
      </c>
      <c r="H45" s="20">
        <v>7.4207847585139311E-5</v>
      </c>
      <c r="I45" s="20">
        <v>7.4207847585139305E-2</v>
      </c>
      <c r="J45">
        <v>1.47786046E-2</v>
      </c>
      <c r="K45">
        <v>5.5927981129999993E-4</v>
      </c>
    </row>
    <row r="46" spans="1:11" x14ac:dyDescent="0.3">
      <c r="A46">
        <v>61</v>
      </c>
      <c r="B46" t="s">
        <v>144</v>
      </c>
      <c r="C46" t="s">
        <v>116</v>
      </c>
      <c r="D46">
        <v>5</v>
      </c>
      <c r="E46" t="s">
        <v>141</v>
      </c>
      <c r="F46">
        <v>2</v>
      </c>
      <c r="G46" t="s">
        <v>143</v>
      </c>
      <c r="H46" s="22">
        <v>1.3710773178719006E-4</v>
      </c>
      <c r="I46" s="20">
        <v>0.13710773178719007</v>
      </c>
      <c r="J46">
        <v>0.131657468</v>
      </c>
      <c r="K46">
        <v>4.4240094789999994E-4</v>
      </c>
    </row>
    <row r="47" spans="1:11" x14ac:dyDescent="0.3">
      <c r="A47">
        <v>62</v>
      </c>
      <c r="B47" t="s">
        <v>144</v>
      </c>
      <c r="C47" t="s">
        <v>116</v>
      </c>
      <c r="D47">
        <v>5</v>
      </c>
      <c r="E47" t="s">
        <v>141</v>
      </c>
      <c r="F47">
        <v>2</v>
      </c>
      <c r="G47" t="s">
        <v>143</v>
      </c>
      <c r="H47" s="20">
        <v>1.1772288556475409E-3</v>
      </c>
      <c r="I47" s="20">
        <v>1.177228855647541</v>
      </c>
      <c r="J47">
        <v>9.5318681269999997E-2</v>
      </c>
      <c r="K47">
        <v>4.7873973462999995E-4</v>
      </c>
    </row>
    <row r="48" spans="1:11" x14ac:dyDescent="0.3">
      <c r="A48">
        <v>63</v>
      </c>
      <c r="B48" t="s">
        <v>144</v>
      </c>
      <c r="C48" t="s">
        <v>116</v>
      </c>
      <c r="D48">
        <v>5</v>
      </c>
      <c r="E48" t="s">
        <v>141</v>
      </c>
      <c r="F48">
        <v>2</v>
      </c>
      <c r="G48" t="s">
        <v>143</v>
      </c>
      <c r="H48" s="20">
        <v>6.8407431371900825E-4</v>
      </c>
      <c r="I48" s="20">
        <v>0.68407431371900829</v>
      </c>
      <c r="J48">
        <v>0.16019345609999999</v>
      </c>
      <c r="K48">
        <v>4.1386495979999996E-4</v>
      </c>
    </row>
    <row r="49" spans="1:11" x14ac:dyDescent="0.3">
      <c r="A49">
        <v>65</v>
      </c>
      <c r="B49" t="s">
        <v>150</v>
      </c>
      <c r="C49" t="s">
        <v>116</v>
      </c>
      <c r="D49">
        <v>10</v>
      </c>
      <c r="E49" t="s">
        <v>140</v>
      </c>
      <c r="F49">
        <v>4</v>
      </c>
      <c r="G49" t="s">
        <v>149</v>
      </c>
      <c r="H49" s="20">
        <v>-1.7549304501639345E-5</v>
      </c>
      <c r="I49" s="20">
        <v>-1.7549304501639346E-2</v>
      </c>
      <c r="J49">
        <v>0.27736788000000001</v>
      </c>
      <c r="K49">
        <v>-8.9208964549999988E-5</v>
      </c>
    </row>
    <row r="50" spans="1:11" x14ac:dyDescent="0.3">
      <c r="A50">
        <v>66</v>
      </c>
      <c r="B50" t="s">
        <v>150</v>
      </c>
      <c r="C50" t="s">
        <v>116</v>
      </c>
      <c r="D50">
        <v>10</v>
      </c>
      <c r="E50" t="s">
        <v>140</v>
      </c>
      <c r="F50">
        <v>4</v>
      </c>
      <c r="G50" t="s">
        <v>149</v>
      </c>
      <c r="H50" s="20">
        <v>2.8829262108958839E-4</v>
      </c>
      <c r="I50" s="20">
        <v>0.28829262108958842</v>
      </c>
      <c r="J50">
        <v>0.29405778770000002</v>
      </c>
      <c r="K50">
        <v>1.5875313668E-3</v>
      </c>
    </row>
    <row r="51" spans="1:11" x14ac:dyDescent="0.3">
      <c r="A51">
        <v>67</v>
      </c>
      <c r="B51" t="s">
        <v>150</v>
      </c>
      <c r="C51" t="s">
        <v>116</v>
      </c>
      <c r="D51">
        <v>10</v>
      </c>
      <c r="E51" t="s">
        <v>140</v>
      </c>
      <c r="F51">
        <v>4</v>
      </c>
      <c r="G51" t="s">
        <v>149</v>
      </c>
      <c r="H51" s="22">
        <v>5.5820919864406772E-4</v>
      </c>
      <c r="I51" s="20">
        <v>0.55820919864406771</v>
      </c>
      <c r="J51">
        <v>0.34465316089999998</v>
      </c>
      <c r="K51">
        <v>1.5369359935999997E-3</v>
      </c>
    </row>
    <row r="52" spans="1:11" x14ac:dyDescent="0.3">
      <c r="A52">
        <v>69</v>
      </c>
      <c r="B52" t="s">
        <v>150</v>
      </c>
      <c r="C52" t="s">
        <v>116</v>
      </c>
      <c r="D52">
        <v>10</v>
      </c>
      <c r="E52" t="s">
        <v>141</v>
      </c>
      <c r="F52">
        <v>4</v>
      </c>
      <c r="G52" t="s">
        <v>149</v>
      </c>
      <c r="H52" s="20">
        <v>1.7816216897739131E-3</v>
      </c>
      <c r="I52" s="20">
        <v>1.781621689773913</v>
      </c>
      <c r="J52">
        <v>0.1742017018</v>
      </c>
      <c r="K52">
        <v>1.7073874527E-3</v>
      </c>
    </row>
    <row r="53" spans="1:11" x14ac:dyDescent="0.3">
      <c r="A53">
        <v>70</v>
      </c>
      <c r="B53" t="s">
        <v>150</v>
      </c>
      <c r="C53" t="s">
        <v>116</v>
      </c>
      <c r="D53">
        <v>10</v>
      </c>
      <c r="E53" t="s">
        <v>141</v>
      </c>
      <c r="F53">
        <v>4</v>
      </c>
      <c r="G53" t="s">
        <v>149</v>
      </c>
      <c r="H53" s="22">
        <v>1.0816611525181596E-3</v>
      </c>
      <c r="I53" s="20">
        <v>1.0816611525181596</v>
      </c>
      <c r="J53">
        <v>0.39250230119999996</v>
      </c>
      <c r="K53">
        <v>1.4890868532999998E-3</v>
      </c>
    </row>
    <row r="54" spans="1:11" x14ac:dyDescent="0.3">
      <c r="A54">
        <v>71</v>
      </c>
      <c r="B54" t="s">
        <v>150</v>
      </c>
      <c r="C54" t="s">
        <v>116</v>
      </c>
      <c r="D54">
        <v>10</v>
      </c>
      <c r="E54" t="s">
        <v>141</v>
      </c>
      <c r="F54">
        <v>4</v>
      </c>
      <c r="G54" t="s">
        <v>149</v>
      </c>
      <c r="H54" s="20">
        <v>1.5325345192820511E-3</v>
      </c>
      <c r="I54" s="20">
        <v>1.532534519282051</v>
      </c>
      <c r="J54">
        <v>0.38736799820000001</v>
      </c>
      <c r="K54">
        <v>1.4942211562999999E-3</v>
      </c>
    </row>
    <row r="55" spans="1:11" x14ac:dyDescent="0.3">
      <c r="A55">
        <v>73</v>
      </c>
      <c r="B55" t="s">
        <v>148</v>
      </c>
      <c r="C55" t="s">
        <v>116</v>
      </c>
      <c r="D55">
        <v>10</v>
      </c>
      <c r="E55" t="s">
        <v>140</v>
      </c>
      <c r="F55">
        <v>1</v>
      </c>
      <c r="G55" t="s">
        <v>147</v>
      </c>
      <c r="H55">
        <v>-4.8736352775510229E-5</v>
      </c>
      <c r="I55" s="20">
        <v>-4.8736352775510229E-2</v>
      </c>
      <c r="J55">
        <v>0.23343177650000002</v>
      </c>
      <c r="K55">
        <v>-5.9702032150000027E-5</v>
      </c>
    </row>
    <row r="56" spans="1:11" x14ac:dyDescent="0.3">
      <c r="A56">
        <v>74</v>
      </c>
      <c r="B56" t="s">
        <v>148</v>
      </c>
      <c r="C56" t="s">
        <v>116</v>
      </c>
      <c r="D56">
        <v>10</v>
      </c>
      <c r="E56" t="s">
        <v>140</v>
      </c>
      <c r="F56">
        <v>1</v>
      </c>
      <c r="G56" t="s">
        <v>147</v>
      </c>
      <c r="H56">
        <v>1.2290524809259263E-3</v>
      </c>
      <c r="I56" s="20">
        <v>1.2290524809259262</v>
      </c>
      <c r="J56">
        <v>0.4099207641</v>
      </c>
      <c r="K56">
        <v>1.3273766794000001E-3</v>
      </c>
    </row>
    <row r="57" spans="1:11" x14ac:dyDescent="0.3">
      <c r="A57">
        <v>75</v>
      </c>
      <c r="B57" t="s">
        <v>148</v>
      </c>
      <c r="C57" t="s">
        <v>116</v>
      </c>
      <c r="D57">
        <v>10</v>
      </c>
      <c r="E57" t="s">
        <v>140</v>
      </c>
      <c r="F57">
        <v>1</v>
      </c>
      <c r="G57" t="s">
        <v>147</v>
      </c>
      <c r="H57">
        <v>5.0833558889423075E-4</v>
      </c>
      <c r="I57" s="20">
        <v>0.50833558889423069</v>
      </c>
      <c r="J57">
        <v>0.67995941860000009</v>
      </c>
      <c r="K57">
        <v>1.0573380248999999E-3</v>
      </c>
    </row>
    <row r="58" spans="1:11" x14ac:dyDescent="0.3">
      <c r="A58">
        <v>77</v>
      </c>
      <c r="B58" t="s">
        <v>148</v>
      </c>
      <c r="C58" t="s">
        <v>116</v>
      </c>
      <c r="D58">
        <v>10</v>
      </c>
      <c r="E58" t="s">
        <v>141</v>
      </c>
      <c r="F58">
        <v>1</v>
      </c>
      <c r="G58" t="s">
        <v>147</v>
      </c>
      <c r="H58">
        <v>4.0339158822117653E-4</v>
      </c>
      <c r="I58" s="20">
        <v>0.40339158822117654</v>
      </c>
      <c r="J58">
        <v>2.2883193559999997E-2</v>
      </c>
      <c r="K58">
        <v>1.7144142499400002E-3</v>
      </c>
    </row>
    <row r="59" spans="1:11" x14ac:dyDescent="0.3">
      <c r="A59">
        <v>78</v>
      </c>
      <c r="B59" t="s">
        <v>148</v>
      </c>
      <c r="C59" t="s">
        <v>116</v>
      </c>
      <c r="D59">
        <v>10</v>
      </c>
      <c r="E59" t="s">
        <v>141</v>
      </c>
      <c r="F59">
        <v>1</v>
      </c>
      <c r="G59" t="s">
        <v>147</v>
      </c>
      <c r="H59">
        <v>1.8370785961142858E-3</v>
      </c>
      <c r="I59" s="20">
        <v>1.8370785961142857</v>
      </c>
      <c r="J59">
        <v>0.1298536719</v>
      </c>
      <c r="K59">
        <v>1.6074437716000001E-3</v>
      </c>
    </row>
    <row r="60" spans="1:11" x14ac:dyDescent="0.3">
      <c r="A60">
        <v>79</v>
      </c>
      <c r="B60" t="s">
        <v>148</v>
      </c>
      <c r="C60" t="s">
        <v>116</v>
      </c>
      <c r="D60">
        <v>10</v>
      </c>
      <c r="E60" t="s">
        <v>141</v>
      </c>
      <c r="F60">
        <v>1</v>
      </c>
      <c r="G60" t="s">
        <v>147</v>
      </c>
      <c r="H60">
        <v>9.7061152936082484E-3</v>
      </c>
      <c r="I60" s="20">
        <v>9.7061152936082475</v>
      </c>
      <c r="J60">
        <v>0.1681421377</v>
      </c>
      <c r="K60">
        <v>1.5691553058000002E-3</v>
      </c>
    </row>
    <row r="61" spans="1:11" x14ac:dyDescent="0.3">
      <c r="A61">
        <v>81</v>
      </c>
      <c r="B61" t="s">
        <v>146</v>
      </c>
      <c r="C61" t="s">
        <v>116</v>
      </c>
      <c r="D61">
        <v>10</v>
      </c>
      <c r="E61" t="s">
        <v>140</v>
      </c>
      <c r="F61">
        <v>3</v>
      </c>
      <c r="G61" t="s">
        <v>145</v>
      </c>
      <c r="H61">
        <v>-5.8787580987654346E-5</v>
      </c>
      <c r="I61" s="20">
        <v>-5.8787580987654346E-2</v>
      </c>
      <c r="J61">
        <v>0.20669213830000002</v>
      </c>
      <c r="K61">
        <v>-7.1426910900000031E-5</v>
      </c>
    </row>
    <row r="62" spans="1:11" x14ac:dyDescent="0.3">
      <c r="A62">
        <v>82</v>
      </c>
      <c r="B62" t="s">
        <v>146</v>
      </c>
      <c r="C62" t="s">
        <v>116</v>
      </c>
      <c r="D62">
        <v>10</v>
      </c>
      <c r="E62" t="s">
        <v>140</v>
      </c>
      <c r="F62">
        <v>3</v>
      </c>
      <c r="G62" t="s">
        <v>145</v>
      </c>
      <c r="H62">
        <v>8.188082196000002E-3</v>
      </c>
      <c r="I62" s="20">
        <v>8.1880821960000016</v>
      </c>
      <c r="J62">
        <v>0.26090798119999997</v>
      </c>
      <c r="K62">
        <v>1.0917442928000001E-3</v>
      </c>
    </row>
    <row r="63" spans="1:11" x14ac:dyDescent="0.3">
      <c r="A63">
        <v>83</v>
      </c>
      <c r="B63" t="s">
        <v>146</v>
      </c>
      <c r="C63" t="s">
        <v>116</v>
      </c>
      <c r="D63">
        <v>10</v>
      </c>
      <c r="E63" t="s">
        <v>140</v>
      </c>
      <c r="F63">
        <v>3</v>
      </c>
      <c r="G63" t="s">
        <v>145</v>
      </c>
      <c r="H63">
        <v>4.0405029438596486E-4</v>
      </c>
      <c r="I63" s="20">
        <v>0.40405029438596485</v>
      </c>
      <c r="J63">
        <v>0.43141760280000002</v>
      </c>
      <c r="K63">
        <v>9.2123467119999993E-4</v>
      </c>
    </row>
    <row r="64" spans="1:11" x14ac:dyDescent="0.3">
      <c r="A64">
        <v>85</v>
      </c>
      <c r="B64" t="s">
        <v>146</v>
      </c>
      <c r="C64" t="s">
        <v>116</v>
      </c>
      <c r="D64">
        <v>10</v>
      </c>
      <c r="E64" t="s">
        <v>141</v>
      </c>
      <c r="F64">
        <v>3</v>
      </c>
      <c r="G64" t="s">
        <v>145</v>
      </c>
      <c r="H64">
        <v>1.7746655699412919E-4</v>
      </c>
      <c r="I64" s="20">
        <v>0.17746655699412919</v>
      </c>
      <c r="J64">
        <v>0.59694051879999999</v>
      </c>
      <c r="K64">
        <v>7.5571175520000003E-4</v>
      </c>
    </row>
    <row r="65" spans="1:11" x14ac:dyDescent="0.3">
      <c r="A65">
        <v>86</v>
      </c>
      <c r="B65" t="s">
        <v>146</v>
      </c>
      <c r="C65" t="s">
        <v>116</v>
      </c>
      <c r="D65">
        <v>10</v>
      </c>
      <c r="E65" t="s">
        <v>141</v>
      </c>
      <c r="F65">
        <v>3</v>
      </c>
      <c r="G65" t="s">
        <v>145</v>
      </c>
      <c r="H65">
        <v>1.5190063376785713E-4</v>
      </c>
      <c r="I65" s="20">
        <v>0.15190063376785712</v>
      </c>
      <c r="J65">
        <v>0.78555657459999995</v>
      </c>
      <c r="K65">
        <v>5.6709569940000004E-4</v>
      </c>
    </row>
    <row r="66" spans="1:11" x14ac:dyDescent="0.3">
      <c r="A66">
        <v>87</v>
      </c>
      <c r="B66" t="s">
        <v>146</v>
      </c>
      <c r="C66" t="s">
        <v>116</v>
      </c>
      <c r="D66">
        <v>10</v>
      </c>
      <c r="E66" t="s">
        <v>141</v>
      </c>
      <c r="F66">
        <v>3</v>
      </c>
      <c r="G66" t="s">
        <v>145</v>
      </c>
      <c r="H66">
        <v>1.4086824608955223E-3</v>
      </c>
      <c r="I66" s="20">
        <v>1.4086824608955224</v>
      </c>
      <c r="J66">
        <v>0.25153215039999999</v>
      </c>
      <c r="K66">
        <v>1.1011201235999999E-3</v>
      </c>
    </row>
    <row r="67" spans="1:11" x14ac:dyDescent="0.3">
      <c r="A67">
        <v>89</v>
      </c>
      <c r="B67" t="s">
        <v>144</v>
      </c>
      <c r="C67" t="s">
        <v>116</v>
      </c>
      <c r="D67">
        <v>10</v>
      </c>
      <c r="E67" t="s">
        <v>140</v>
      </c>
      <c r="F67">
        <v>2</v>
      </c>
      <c r="G67" t="s">
        <v>143</v>
      </c>
      <c r="H67">
        <v>2.0477434769590641E-3</v>
      </c>
      <c r="I67" s="20">
        <v>2.0477434769590643</v>
      </c>
      <c r="J67">
        <v>0.36585535220000004</v>
      </c>
      <c r="K67">
        <v>1.7508206727999997E-3</v>
      </c>
    </row>
    <row r="68" spans="1:11" x14ac:dyDescent="0.3">
      <c r="A68">
        <v>90</v>
      </c>
      <c r="B68" t="s">
        <v>144</v>
      </c>
      <c r="C68" t="s">
        <v>116</v>
      </c>
      <c r="D68">
        <v>10</v>
      </c>
      <c r="E68" t="s">
        <v>140</v>
      </c>
      <c r="F68">
        <v>2</v>
      </c>
      <c r="G68" t="s">
        <v>143</v>
      </c>
      <c r="H68">
        <v>1.5686029680701756E-3</v>
      </c>
      <c r="I68" s="20">
        <v>1.5686029680701756</v>
      </c>
      <c r="J68">
        <v>0.32846864140000004</v>
      </c>
      <c r="K68">
        <v>1.7882073835999998E-3</v>
      </c>
    </row>
    <row r="69" spans="1:11" x14ac:dyDescent="0.3">
      <c r="A69">
        <v>91</v>
      </c>
      <c r="B69" t="s">
        <v>144</v>
      </c>
      <c r="C69" t="s">
        <v>116</v>
      </c>
      <c r="D69">
        <v>10</v>
      </c>
      <c r="E69" t="s">
        <v>140</v>
      </c>
      <c r="F69">
        <v>2</v>
      </c>
      <c r="G69" t="s">
        <v>143</v>
      </c>
      <c r="H69">
        <v>5.823171836260388E-4</v>
      </c>
      <c r="I69" s="20">
        <v>0.58231718362603879</v>
      </c>
      <c r="J69">
        <v>1.4510992110000001E-2</v>
      </c>
      <c r="K69">
        <v>2.1021650328899998E-3</v>
      </c>
    </row>
    <row r="70" spans="1:11" x14ac:dyDescent="0.3">
      <c r="A70">
        <v>93</v>
      </c>
      <c r="B70" t="s">
        <v>144</v>
      </c>
      <c r="C70" t="s">
        <v>116</v>
      </c>
      <c r="D70">
        <v>10</v>
      </c>
      <c r="E70" t="s">
        <v>141</v>
      </c>
      <c r="F70">
        <v>2</v>
      </c>
      <c r="G70" t="s">
        <v>143</v>
      </c>
      <c r="H70">
        <v>1.3603982122355766E-3</v>
      </c>
      <c r="I70" s="20">
        <v>1.3603982122355767</v>
      </c>
      <c r="J70">
        <v>0.23025717069999999</v>
      </c>
      <c r="K70">
        <v>1.8864188542999998E-3</v>
      </c>
    </row>
    <row r="71" spans="1:11" x14ac:dyDescent="0.3">
      <c r="A71">
        <v>94</v>
      </c>
      <c r="B71" t="s">
        <v>144</v>
      </c>
      <c r="C71" t="s">
        <v>116</v>
      </c>
      <c r="D71">
        <v>10</v>
      </c>
      <c r="E71" t="s">
        <v>141</v>
      </c>
      <c r="F71">
        <v>2</v>
      </c>
      <c r="G71" t="s">
        <v>143</v>
      </c>
      <c r="H71">
        <v>1.1525383693529409E-2</v>
      </c>
      <c r="I71" s="20">
        <v>11.52538369352941</v>
      </c>
      <c r="J71">
        <v>0.1573607971</v>
      </c>
      <c r="K71">
        <v>1.9593152278999998E-3</v>
      </c>
    </row>
    <row r="72" spans="1:11" x14ac:dyDescent="0.3">
      <c r="A72">
        <v>95</v>
      </c>
      <c r="B72" t="s">
        <v>144</v>
      </c>
      <c r="C72" t="s">
        <v>116</v>
      </c>
      <c r="D72">
        <v>10</v>
      </c>
      <c r="E72" t="s">
        <v>141</v>
      </c>
      <c r="F72">
        <v>2</v>
      </c>
      <c r="G72" t="s">
        <v>143</v>
      </c>
      <c r="H72">
        <v>7.032514448076922E-3</v>
      </c>
      <c r="I72" s="20">
        <v>7.0325144480769222</v>
      </c>
      <c r="J72">
        <v>0.28822226849999999</v>
      </c>
      <c r="K72">
        <v>1.8284537564999999E-3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350E-A509-47DF-885C-8EFA4984DD1A}">
  <dimension ref="A1:K72"/>
  <sheetViews>
    <sheetView topLeftCell="A25" workbookViewId="0">
      <selection activeCell="U45" sqref="U45"/>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117</v>
      </c>
      <c r="D2">
        <v>1</v>
      </c>
      <c r="E2" t="s">
        <v>140</v>
      </c>
      <c r="F2">
        <v>4</v>
      </c>
      <c r="G2" t="s">
        <v>149</v>
      </c>
      <c r="H2" s="20">
        <v>-2.6422792509677426E-5</v>
      </c>
      <c r="I2" s="20">
        <v>-2.6422792509677426E-2</v>
      </c>
      <c r="J2">
        <v>0.79104776020000001</v>
      </c>
      <c r="K2">
        <v>-1.3651776130000004E-4</v>
      </c>
    </row>
    <row r="3" spans="1:11" x14ac:dyDescent="0.3">
      <c r="A3">
        <v>2</v>
      </c>
      <c r="B3" t="s">
        <v>150</v>
      </c>
      <c r="C3" t="s">
        <v>117</v>
      </c>
      <c r="D3">
        <v>1</v>
      </c>
      <c r="E3" t="s">
        <v>140</v>
      </c>
      <c r="F3">
        <v>4</v>
      </c>
      <c r="G3" t="s">
        <v>149</v>
      </c>
      <c r="H3" s="22">
        <v>9.7707643287388399E-4</v>
      </c>
      <c r="I3" s="20">
        <v>0.97707643287388402</v>
      </c>
      <c r="J3">
        <v>0.70889676329999995</v>
      </c>
      <c r="K3">
        <v>5.8364032256999999E-3</v>
      </c>
    </row>
    <row r="4" spans="1:11" x14ac:dyDescent="0.3">
      <c r="A4">
        <v>3</v>
      </c>
      <c r="B4" t="s">
        <v>150</v>
      </c>
      <c r="C4" t="s">
        <v>117</v>
      </c>
      <c r="D4">
        <v>1</v>
      </c>
      <c r="E4" t="s">
        <v>140</v>
      </c>
      <c r="F4">
        <v>4</v>
      </c>
      <c r="G4" t="s">
        <v>149</v>
      </c>
      <c r="H4" s="20">
        <v>1.8860381962337663E-3</v>
      </c>
      <c r="I4" s="20">
        <v>1.8860381962337662</v>
      </c>
      <c r="J4">
        <v>0.73630234459999999</v>
      </c>
      <c r="K4">
        <v>5.8089976444000001E-3</v>
      </c>
    </row>
    <row r="5" spans="1:11" x14ac:dyDescent="0.3">
      <c r="A5">
        <v>5</v>
      </c>
      <c r="B5" t="s">
        <v>150</v>
      </c>
      <c r="C5" t="s">
        <v>117</v>
      </c>
      <c r="D5">
        <v>1</v>
      </c>
      <c r="E5" t="s">
        <v>141</v>
      </c>
      <c r="F5">
        <v>4</v>
      </c>
      <c r="G5" t="s">
        <v>149</v>
      </c>
      <c r="H5" s="22">
        <v>5.3376907461230774E-3</v>
      </c>
      <c r="I5" s="20">
        <v>5.3376907461230774</v>
      </c>
      <c r="J5">
        <v>0.76280168069999998</v>
      </c>
      <c r="K5">
        <v>5.7824983082999997E-3</v>
      </c>
    </row>
    <row r="6" spans="1:11" x14ac:dyDescent="0.3">
      <c r="A6">
        <v>6</v>
      </c>
      <c r="B6" t="s">
        <v>150</v>
      </c>
      <c r="C6" t="s">
        <v>117</v>
      </c>
      <c r="D6">
        <v>1</v>
      </c>
      <c r="E6" t="s">
        <v>141</v>
      </c>
      <c r="F6">
        <v>4</v>
      </c>
      <c r="G6" t="s">
        <v>149</v>
      </c>
      <c r="H6" s="20">
        <v>3.663352298004202E-3</v>
      </c>
      <c r="I6" s="20">
        <v>3.6633522980042019</v>
      </c>
      <c r="J6">
        <v>0.73278100950000002</v>
      </c>
      <c r="K6">
        <v>5.8125189795000002E-3</v>
      </c>
    </row>
    <row r="7" spans="1:11" x14ac:dyDescent="0.3">
      <c r="A7">
        <v>7</v>
      </c>
      <c r="B7" t="s">
        <v>150</v>
      </c>
      <c r="C7" t="s">
        <v>117</v>
      </c>
      <c r="D7">
        <v>1</v>
      </c>
      <c r="E7" t="s">
        <v>141</v>
      </c>
      <c r="F7">
        <v>4</v>
      </c>
      <c r="G7" t="s">
        <v>149</v>
      </c>
      <c r="H7" s="20">
        <v>5.3450360126106877E-3</v>
      </c>
      <c r="I7" s="20">
        <v>5.3450360126106879</v>
      </c>
      <c r="J7">
        <v>0.71030234189999997</v>
      </c>
      <c r="K7">
        <v>5.8349976471000001E-3</v>
      </c>
    </row>
    <row r="8" spans="1:11" x14ac:dyDescent="0.3">
      <c r="A8">
        <v>9</v>
      </c>
      <c r="B8" t="s">
        <v>148</v>
      </c>
      <c r="C8" t="s">
        <v>117</v>
      </c>
      <c r="D8">
        <v>1</v>
      </c>
      <c r="E8" t="s">
        <v>140</v>
      </c>
      <c r="F8">
        <v>1</v>
      </c>
      <c r="G8" t="s">
        <v>147</v>
      </c>
      <c r="H8" s="20">
        <v>-1.799487186514286E-4</v>
      </c>
      <c r="I8" s="20">
        <v>-0.17994871865142861</v>
      </c>
      <c r="J8">
        <v>0.72566442180000001</v>
      </c>
      <c r="K8">
        <v>-2.6242521470000002E-4</v>
      </c>
    </row>
    <row r="9" spans="1:11" x14ac:dyDescent="0.3">
      <c r="A9">
        <v>10</v>
      </c>
      <c r="B9" t="s">
        <v>148</v>
      </c>
      <c r="C9" t="s">
        <v>117</v>
      </c>
      <c r="D9">
        <v>1</v>
      </c>
      <c r="E9" t="s">
        <v>140</v>
      </c>
      <c r="F9">
        <v>1</v>
      </c>
      <c r="G9" t="s">
        <v>147</v>
      </c>
      <c r="H9" s="20">
        <v>3.1531475027868857E-3</v>
      </c>
      <c r="I9" s="20">
        <v>3.1531475027868856</v>
      </c>
      <c r="J9">
        <v>0.78555211759999999</v>
      </c>
      <c r="K9">
        <v>3.8468399533999999E-3</v>
      </c>
    </row>
    <row r="10" spans="1:11" x14ac:dyDescent="0.3">
      <c r="A10">
        <v>11</v>
      </c>
      <c r="B10" t="s">
        <v>148</v>
      </c>
      <c r="C10" t="s">
        <v>117</v>
      </c>
      <c r="D10">
        <v>1</v>
      </c>
      <c r="E10" t="s">
        <v>140</v>
      </c>
      <c r="F10">
        <v>1</v>
      </c>
      <c r="G10" t="s">
        <v>147</v>
      </c>
      <c r="H10" s="22">
        <v>1.4377165468253967E-3</v>
      </c>
      <c r="I10" s="20">
        <v>1.4377165468253967</v>
      </c>
      <c r="J10">
        <v>1.0093463730000001</v>
      </c>
      <c r="K10">
        <v>3.6230456979999999E-3</v>
      </c>
    </row>
    <row r="11" spans="1:11" x14ac:dyDescent="0.3">
      <c r="A11">
        <v>13</v>
      </c>
      <c r="B11" t="s">
        <v>148</v>
      </c>
      <c r="C11" t="s">
        <v>117</v>
      </c>
      <c r="D11">
        <v>1</v>
      </c>
      <c r="E11" t="s">
        <v>141</v>
      </c>
      <c r="F11">
        <v>1</v>
      </c>
      <c r="G11" t="s">
        <v>147</v>
      </c>
      <c r="H11" s="20">
        <v>6.6611105962499997E-4</v>
      </c>
      <c r="I11" s="20">
        <v>0.66611105962499995</v>
      </c>
      <c r="J11">
        <v>1.0797997530000001</v>
      </c>
      <c r="K11">
        <v>3.5525923179999998E-3</v>
      </c>
    </row>
    <row r="12" spans="1:11" x14ac:dyDescent="0.3">
      <c r="A12">
        <v>14</v>
      </c>
      <c r="B12" t="s">
        <v>148</v>
      </c>
      <c r="C12" t="s">
        <v>117</v>
      </c>
      <c r="D12">
        <v>1</v>
      </c>
      <c r="E12" t="s">
        <v>141</v>
      </c>
      <c r="F12">
        <v>1</v>
      </c>
      <c r="G12" t="s">
        <v>147</v>
      </c>
      <c r="H12" s="22">
        <v>4.3021797480967744E-3</v>
      </c>
      <c r="I12" s="20">
        <v>4.3021797480967745</v>
      </c>
      <c r="J12">
        <v>0.18680633130000002</v>
      </c>
      <c r="K12">
        <v>4.4455857397000002E-3</v>
      </c>
    </row>
    <row r="13" spans="1:11" x14ac:dyDescent="0.3">
      <c r="A13">
        <v>15</v>
      </c>
      <c r="B13" t="s">
        <v>148</v>
      </c>
      <c r="C13" t="s">
        <v>117</v>
      </c>
      <c r="D13">
        <v>1</v>
      </c>
      <c r="E13" t="s">
        <v>141</v>
      </c>
      <c r="F13">
        <v>1</v>
      </c>
      <c r="G13" t="s">
        <v>147</v>
      </c>
      <c r="H13" s="20">
        <v>1.9773646509843749E-2</v>
      </c>
      <c r="I13" s="20">
        <v>19.773646509843751</v>
      </c>
      <c r="J13">
        <v>0.41401414889999999</v>
      </c>
      <c r="K13">
        <v>4.2183779221000002E-3</v>
      </c>
    </row>
    <row r="14" spans="1:11" x14ac:dyDescent="0.3">
      <c r="A14">
        <v>17</v>
      </c>
      <c r="B14" t="s">
        <v>146</v>
      </c>
      <c r="C14" t="s">
        <v>117</v>
      </c>
      <c r="D14">
        <v>1</v>
      </c>
      <c r="E14" t="s">
        <v>140</v>
      </c>
      <c r="F14">
        <v>3</v>
      </c>
      <c r="G14" t="s">
        <v>145</v>
      </c>
      <c r="H14" s="22">
        <v>-1.9497038763085394E-4</v>
      </c>
      <c r="I14" s="20">
        <v>-0.19497038763085395</v>
      </c>
      <c r="J14">
        <v>0.59088454739999996</v>
      </c>
      <c r="K14">
        <v>-3.5387125354999991E-4</v>
      </c>
    </row>
    <row r="15" spans="1:11" x14ac:dyDescent="0.3">
      <c r="A15">
        <v>18</v>
      </c>
      <c r="B15" t="s">
        <v>146</v>
      </c>
      <c r="C15" t="s">
        <v>117</v>
      </c>
      <c r="D15">
        <v>1</v>
      </c>
      <c r="E15" t="s">
        <v>140</v>
      </c>
      <c r="F15">
        <v>3</v>
      </c>
      <c r="G15" t="s">
        <v>145</v>
      </c>
      <c r="H15" s="20">
        <v>8.6775655419512199E-3</v>
      </c>
      <c r="I15" s="20">
        <v>8.6775655419512194</v>
      </c>
      <c r="J15">
        <v>0.59123200240000007</v>
      </c>
      <c r="K15">
        <v>1.7789009361E-3</v>
      </c>
    </row>
    <row r="16" spans="1:11" x14ac:dyDescent="0.3">
      <c r="A16">
        <v>19</v>
      </c>
      <c r="B16" t="s">
        <v>146</v>
      </c>
      <c r="C16" t="s">
        <v>117</v>
      </c>
      <c r="D16">
        <v>1</v>
      </c>
      <c r="E16" t="s">
        <v>140</v>
      </c>
      <c r="F16">
        <v>3</v>
      </c>
      <c r="G16" t="s">
        <v>145</v>
      </c>
      <c r="H16" s="20">
        <v>4.2638623495934956E-4</v>
      </c>
      <c r="I16" s="20">
        <v>0.42638623495934957</v>
      </c>
      <c r="J16">
        <v>0.79676773150000002</v>
      </c>
      <c r="K16">
        <v>1.5733652069999998E-3</v>
      </c>
    </row>
    <row r="17" spans="1:11" x14ac:dyDescent="0.3">
      <c r="A17">
        <v>21</v>
      </c>
      <c r="B17" t="s">
        <v>146</v>
      </c>
      <c r="C17" t="s">
        <v>117</v>
      </c>
      <c r="D17">
        <v>1</v>
      </c>
      <c r="E17" t="s">
        <v>141</v>
      </c>
      <c r="F17">
        <v>3</v>
      </c>
      <c r="G17" t="s">
        <v>145</v>
      </c>
      <c r="H17" s="20">
        <v>1.6243546676571424E-4</v>
      </c>
      <c r="I17" s="20">
        <v>0.16243546676571424</v>
      </c>
      <c r="J17">
        <v>1.1857076600000001</v>
      </c>
      <c r="K17">
        <v>1.1844252784999998E-3</v>
      </c>
    </row>
    <row r="18" spans="1:11" x14ac:dyDescent="0.3">
      <c r="A18">
        <v>22</v>
      </c>
      <c r="B18" t="s">
        <v>146</v>
      </c>
      <c r="C18" t="s">
        <v>117</v>
      </c>
      <c r="D18">
        <v>1</v>
      </c>
      <c r="E18" t="s">
        <v>141</v>
      </c>
      <c r="F18">
        <v>3</v>
      </c>
      <c r="G18" t="s">
        <v>145</v>
      </c>
      <c r="H18" s="20">
        <v>1.6933390864415316E-4</v>
      </c>
      <c r="I18" s="20">
        <v>0.16933390864415315</v>
      </c>
      <c r="J18">
        <v>1.2502713560000001</v>
      </c>
      <c r="K18">
        <v>1.1198615824999998E-3</v>
      </c>
    </row>
    <row r="19" spans="1:11" x14ac:dyDescent="0.3">
      <c r="A19">
        <v>23</v>
      </c>
      <c r="B19" t="s">
        <v>146</v>
      </c>
      <c r="C19" t="s">
        <v>117</v>
      </c>
      <c r="D19">
        <v>1</v>
      </c>
      <c r="E19" t="s">
        <v>141</v>
      </c>
      <c r="F19">
        <v>3</v>
      </c>
      <c r="G19" t="s">
        <v>145</v>
      </c>
      <c r="H19" s="22">
        <v>1.2401882981395349E-3</v>
      </c>
      <c r="I19" s="20">
        <v>1.2401882981395349</v>
      </c>
      <c r="J19">
        <v>0.50364954979999998</v>
      </c>
      <c r="K19">
        <v>1.8664833886999999E-3</v>
      </c>
    </row>
    <row r="20" spans="1:11" x14ac:dyDescent="0.3">
      <c r="A20">
        <v>25</v>
      </c>
      <c r="B20" t="s">
        <v>144</v>
      </c>
      <c r="C20" t="s">
        <v>117</v>
      </c>
      <c r="D20">
        <v>1</v>
      </c>
      <c r="E20" t="s">
        <v>140</v>
      </c>
      <c r="F20">
        <v>2</v>
      </c>
      <c r="G20" t="s">
        <v>143</v>
      </c>
      <c r="H20" s="20">
        <v>-3.5996396759891607E-4</v>
      </c>
      <c r="I20" s="20">
        <v>-0.35996396759891608</v>
      </c>
      <c r="J20">
        <v>0.82158985480000002</v>
      </c>
      <c r="K20">
        <v>-6.6413352022000002E-4</v>
      </c>
    </row>
    <row r="21" spans="1:11" x14ac:dyDescent="0.3">
      <c r="A21">
        <v>26</v>
      </c>
      <c r="B21" t="s">
        <v>144</v>
      </c>
      <c r="C21" t="s">
        <v>117</v>
      </c>
      <c r="D21">
        <v>1</v>
      </c>
      <c r="E21" t="s">
        <v>140</v>
      </c>
      <c r="F21">
        <v>2</v>
      </c>
      <c r="G21" t="s">
        <v>143</v>
      </c>
      <c r="H21" s="22">
        <v>3.6440538536885243E-4</v>
      </c>
      <c r="I21" s="20">
        <v>0.36440538536885242</v>
      </c>
      <c r="J21">
        <v>0.68541420549999998</v>
      </c>
      <c r="K21">
        <v>8.8914914029999991E-4</v>
      </c>
    </row>
    <row r="22" spans="1:11" x14ac:dyDescent="0.3">
      <c r="A22">
        <v>27</v>
      </c>
      <c r="B22" t="s">
        <v>144</v>
      </c>
      <c r="C22" t="s">
        <v>117</v>
      </c>
      <c r="D22">
        <v>1</v>
      </c>
      <c r="E22" t="s">
        <v>140</v>
      </c>
      <c r="F22">
        <v>2</v>
      </c>
      <c r="G22" t="s">
        <v>143</v>
      </c>
      <c r="H22" s="20">
        <v>9.5678126117342536E-5</v>
      </c>
      <c r="I22" s="20">
        <v>9.5678126117342541E-2</v>
      </c>
      <c r="J22">
        <v>0.83529035799999996</v>
      </c>
      <c r="K22">
        <v>7.3927298779999991E-4</v>
      </c>
    </row>
    <row r="23" spans="1:11" x14ac:dyDescent="0.3">
      <c r="A23">
        <v>29</v>
      </c>
      <c r="B23" t="s">
        <v>144</v>
      </c>
      <c r="C23" t="s">
        <v>117</v>
      </c>
      <c r="D23">
        <v>1</v>
      </c>
      <c r="E23" t="s">
        <v>141</v>
      </c>
      <c r="F23">
        <v>2</v>
      </c>
      <c r="G23" t="s">
        <v>143</v>
      </c>
      <c r="H23" s="22">
        <v>3.7570814080942617E-4</v>
      </c>
      <c r="I23" s="20">
        <v>0.37570814080942616</v>
      </c>
      <c r="J23">
        <v>0.35225952769999996</v>
      </c>
      <c r="K23">
        <v>1.2223038181E-3</v>
      </c>
    </row>
    <row r="24" spans="1:11" x14ac:dyDescent="0.3">
      <c r="A24">
        <v>30</v>
      </c>
      <c r="B24" t="s">
        <v>144</v>
      </c>
      <c r="C24" t="s">
        <v>117</v>
      </c>
      <c r="D24">
        <v>1</v>
      </c>
      <c r="E24" t="s">
        <v>141</v>
      </c>
      <c r="F24">
        <v>2</v>
      </c>
      <c r="G24" t="s">
        <v>143</v>
      </c>
      <c r="H24" s="20">
        <v>3.5854968823008848E-3</v>
      </c>
      <c r="I24" s="20">
        <v>3.5854968823008848</v>
      </c>
      <c r="J24">
        <v>0.2240261868</v>
      </c>
      <c r="K24">
        <v>1.350537159E-3</v>
      </c>
    </row>
    <row r="25" spans="1:11" x14ac:dyDescent="0.3">
      <c r="A25">
        <v>31</v>
      </c>
      <c r="B25" t="s">
        <v>144</v>
      </c>
      <c r="C25" t="s">
        <v>117</v>
      </c>
      <c r="D25">
        <v>1</v>
      </c>
      <c r="E25" t="s">
        <v>141</v>
      </c>
      <c r="F25">
        <v>2</v>
      </c>
      <c r="G25" t="s">
        <v>143</v>
      </c>
      <c r="H25" s="20">
        <v>1.6519326008130083E-3</v>
      </c>
      <c r="I25" s="20">
        <v>1.6519326008130084</v>
      </c>
      <c r="J25">
        <v>0.55862479629999995</v>
      </c>
      <c r="K25">
        <v>1.0159385495000001E-3</v>
      </c>
    </row>
    <row r="26" spans="1:11" x14ac:dyDescent="0.3">
      <c r="A26">
        <v>33</v>
      </c>
      <c r="B26" t="s">
        <v>150</v>
      </c>
      <c r="C26" t="s">
        <v>117</v>
      </c>
      <c r="D26">
        <v>5</v>
      </c>
      <c r="E26" t="s">
        <v>140</v>
      </c>
      <c r="F26">
        <v>4</v>
      </c>
      <c r="G26" t="s">
        <v>149</v>
      </c>
      <c r="H26" s="20">
        <v>3.6233460688524611E-5</v>
      </c>
      <c r="I26" s="20">
        <v>3.6233460688524607E-2</v>
      </c>
      <c r="J26">
        <v>6.7692435269999995</v>
      </c>
      <c r="K26">
        <v>1.8418675850000011E-4</v>
      </c>
    </row>
    <row r="27" spans="1:11" x14ac:dyDescent="0.3">
      <c r="A27">
        <v>34</v>
      </c>
      <c r="B27" t="s">
        <v>150</v>
      </c>
      <c r="C27" t="s">
        <v>117</v>
      </c>
      <c r="D27">
        <v>5</v>
      </c>
      <c r="E27" t="s">
        <v>140</v>
      </c>
      <c r="F27">
        <v>4</v>
      </c>
      <c r="G27" t="s">
        <v>149</v>
      </c>
      <c r="H27" s="20">
        <v>1.1139636893093269E-2</v>
      </c>
      <c r="I27" s="20">
        <v>11.13963689309327</v>
      </c>
      <c r="J27">
        <v>6.6324865319999997</v>
      </c>
      <c r="K27">
        <v>6.2901816322999987E-2</v>
      </c>
    </row>
    <row r="28" spans="1:11" x14ac:dyDescent="0.3">
      <c r="A28">
        <v>35</v>
      </c>
      <c r="B28" t="s">
        <v>150</v>
      </c>
      <c r="C28" t="s">
        <v>117</v>
      </c>
      <c r="D28">
        <v>5</v>
      </c>
      <c r="E28" t="s">
        <v>140</v>
      </c>
      <c r="F28">
        <v>4</v>
      </c>
      <c r="G28" t="s">
        <v>149</v>
      </c>
      <c r="H28" s="22">
        <v>2.3168348629433497E-2</v>
      </c>
      <c r="I28" s="20">
        <v>23.168348629433495</v>
      </c>
      <c r="J28">
        <v>6.8253058979999999</v>
      </c>
      <c r="K28">
        <v>6.2708996956999996E-2</v>
      </c>
    </row>
    <row r="29" spans="1:11" x14ac:dyDescent="0.3">
      <c r="A29">
        <v>37</v>
      </c>
      <c r="B29" t="s">
        <v>150</v>
      </c>
      <c r="C29" t="s">
        <v>117</v>
      </c>
      <c r="D29">
        <v>5</v>
      </c>
      <c r="E29" t="s">
        <v>141</v>
      </c>
      <c r="F29">
        <v>4</v>
      </c>
      <c r="G29" t="s">
        <v>149</v>
      </c>
      <c r="H29" s="20">
        <v>6.4129178646153834E-2</v>
      </c>
      <c r="I29" s="20">
        <v>64.129178646153832</v>
      </c>
      <c r="J29">
        <v>7.0083536750000004</v>
      </c>
      <c r="K29">
        <v>6.2525949179999984E-2</v>
      </c>
    </row>
    <row r="30" spans="1:11" x14ac:dyDescent="0.3">
      <c r="A30">
        <v>38</v>
      </c>
      <c r="B30" t="s">
        <v>150</v>
      </c>
      <c r="C30" t="s">
        <v>117</v>
      </c>
      <c r="D30">
        <v>5</v>
      </c>
      <c r="E30" t="s">
        <v>141</v>
      </c>
      <c r="F30">
        <v>4</v>
      </c>
      <c r="G30" t="s">
        <v>149</v>
      </c>
      <c r="H30" s="22">
        <v>4.6879030412422355E-2</v>
      </c>
      <c r="I30" s="20">
        <v>46.879030412422352</v>
      </c>
      <c r="J30">
        <v>6.6382703850000002</v>
      </c>
      <c r="K30">
        <v>6.2896032469999988E-2</v>
      </c>
    </row>
    <row r="31" spans="1:11" x14ac:dyDescent="0.3">
      <c r="A31">
        <v>39</v>
      </c>
      <c r="B31" t="s">
        <v>150</v>
      </c>
      <c r="C31" t="s">
        <v>117</v>
      </c>
      <c r="D31">
        <v>5</v>
      </c>
      <c r="E31" t="s">
        <v>141</v>
      </c>
      <c r="F31">
        <v>4</v>
      </c>
      <c r="G31" t="s">
        <v>149</v>
      </c>
      <c r="H31" s="20">
        <v>6.3633716492542375E-2</v>
      </c>
      <c r="I31" s="20">
        <v>63.633716492542376</v>
      </c>
      <c r="J31">
        <v>6.961148304</v>
      </c>
      <c r="K31">
        <v>6.2573154551000001E-2</v>
      </c>
    </row>
    <row r="32" spans="1:11" x14ac:dyDescent="0.3">
      <c r="A32">
        <v>41</v>
      </c>
      <c r="B32" t="s">
        <v>148</v>
      </c>
      <c r="C32" t="s">
        <v>117</v>
      </c>
      <c r="D32">
        <v>5</v>
      </c>
      <c r="E32" t="s">
        <v>140</v>
      </c>
      <c r="F32">
        <v>1</v>
      </c>
      <c r="G32" t="s">
        <v>147</v>
      </c>
      <c r="H32" s="22">
        <v>3.1434263270365982E-4</v>
      </c>
      <c r="I32" s="20">
        <v>0.31434263270365981</v>
      </c>
      <c r="J32">
        <v>6.2184217190000002</v>
      </c>
      <c r="K32">
        <v>4.437470164999997E-4</v>
      </c>
    </row>
    <row r="33" spans="1:11" x14ac:dyDescent="0.3">
      <c r="A33">
        <v>42</v>
      </c>
      <c r="B33" t="s">
        <v>148</v>
      </c>
      <c r="C33" t="s">
        <v>117</v>
      </c>
      <c r="D33">
        <v>5</v>
      </c>
      <c r="E33" t="s">
        <v>140</v>
      </c>
      <c r="F33">
        <v>1</v>
      </c>
      <c r="G33" t="s">
        <v>147</v>
      </c>
      <c r="H33" s="20">
        <v>4.9662608368595047E-2</v>
      </c>
      <c r="I33" s="20">
        <v>49.662608368595045</v>
      </c>
      <c r="J33">
        <v>6.5299312289999998</v>
      </c>
      <c r="K33">
        <v>6.0091756126000005E-2</v>
      </c>
    </row>
    <row r="34" spans="1:11" x14ac:dyDescent="0.3">
      <c r="A34">
        <v>43</v>
      </c>
      <c r="B34" t="s">
        <v>148</v>
      </c>
      <c r="C34" t="s">
        <v>117</v>
      </c>
      <c r="D34">
        <v>5</v>
      </c>
      <c r="E34" t="s">
        <v>140</v>
      </c>
      <c r="F34">
        <v>1</v>
      </c>
      <c r="G34" t="s">
        <v>147</v>
      </c>
      <c r="H34" s="20">
        <v>2.5074605752066121E-2</v>
      </c>
      <c r="I34" s="20">
        <v>25.07460575206612</v>
      </c>
      <c r="J34">
        <v>5.9411414349999996</v>
      </c>
      <c r="K34">
        <v>6.0680545920000009E-2</v>
      </c>
    </row>
    <row r="35" spans="1:11" x14ac:dyDescent="0.3">
      <c r="A35">
        <v>45</v>
      </c>
      <c r="B35" t="s">
        <v>148</v>
      </c>
      <c r="C35" t="s">
        <v>117</v>
      </c>
      <c r="D35">
        <v>5</v>
      </c>
      <c r="E35" t="s">
        <v>141</v>
      </c>
      <c r="F35">
        <v>1</v>
      </c>
      <c r="G35" t="s">
        <v>147</v>
      </c>
      <c r="H35" s="20">
        <v>1.2360262044102566E-2</v>
      </c>
      <c r="I35" s="20">
        <v>12.360262044102566</v>
      </c>
      <c r="J35">
        <v>6.3654098899999996</v>
      </c>
      <c r="K35">
        <v>6.0256277465000001E-2</v>
      </c>
    </row>
    <row r="36" spans="1:11" x14ac:dyDescent="0.3">
      <c r="A36">
        <v>46</v>
      </c>
      <c r="B36" t="s">
        <v>148</v>
      </c>
      <c r="C36" t="s">
        <v>117</v>
      </c>
      <c r="D36">
        <v>5</v>
      </c>
      <c r="E36" t="s">
        <v>141</v>
      </c>
      <c r="F36">
        <v>1</v>
      </c>
      <c r="G36" t="s">
        <v>147</v>
      </c>
      <c r="H36" s="20">
        <v>6.1642822358319332E-2</v>
      </c>
      <c r="I36" s="20">
        <v>61.642822358319336</v>
      </c>
      <c r="J36">
        <v>5.4925551830000003</v>
      </c>
      <c r="K36">
        <v>6.1129132172000007E-2</v>
      </c>
    </row>
    <row r="37" spans="1:11" x14ac:dyDescent="0.3">
      <c r="A37">
        <v>47</v>
      </c>
      <c r="B37" t="s">
        <v>148</v>
      </c>
      <c r="C37" t="s">
        <v>117</v>
      </c>
      <c r="D37">
        <v>5</v>
      </c>
      <c r="E37" t="s">
        <v>141</v>
      </c>
      <c r="F37">
        <v>1</v>
      </c>
      <c r="G37" t="s">
        <v>147</v>
      </c>
      <c r="H37" s="22">
        <v>0.30423799992605038</v>
      </c>
      <c r="I37" s="20">
        <v>304.23799992605041</v>
      </c>
      <c r="J37">
        <v>6.2811507030000007</v>
      </c>
      <c r="K37">
        <v>6.0340536652000003E-2</v>
      </c>
    </row>
    <row r="38" spans="1:11" x14ac:dyDescent="0.3">
      <c r="A38">
        <v>49</v>
      </c>
      <c r="B38" t="s">
        <v>146</v>
      </c>
      <c r="C38" t="s">
        <v>117</v>
      </c>
      <c r="D38">
        <v>5</v>
      </c>
      <c r="E38" t="s">
        <v>140</v>
      </c>
      <c r="F38">
        <v>3</v>
      </c>
      <c r="G38" t="s">
        <v>145</v>
      </c>
      <c r="H38" s="20">
        <v>3.0811319393939405E-4</v>
      </c>
      <c r="I38" s="20">
        <v>0.30811319393939407</v>
      </c>
      <c r="J38">
        <v>6.0712274939999995</v>
      </c>
      <c r="K38">
        <v>5.5922544700000017E-4</v>
      </c>
    </row>
    <row r="39" spans="1:11" x14ac:dyDescent="0.3">
      <c r="A39">
        <v>50</v>
      </c>
      <c r="B39" t="s">
        <v>146</v>
      </c>
      <c r="C39" t="s">
        <v>117</v>
      </c>
      <c r="D39">
        <v>5</v>
      </c>
      <c r="E39" t="s">
        <v>140</v>
      </c>
      <c r="F39">
        <v>3</v>
      </c>
      <c r="G39" t="s">
        <v>145</v>
      </c>
      <c r="H39" s="22">
        <v>0.30459438566440677</v>
      </c>
      <c r="I39" s="20">
        <v>304.59438566440679</v>
      </c>
      <c r="J39">
        <v>6.4009668959999999</v>
      </c>
      <c r="K39">
        <v>5.9903562514000003E-2</v>
      </c>
    </row>
    <row r="40" spans="1:11" x14ac:dyDescent="0.3">
      <c r="A40">
        <v>51</v>
      </c>
      <c r="B40" t="s">
        <v>146</v>
      </c>
      <c r="C40" t="s">
        <v>117</v>
      </c>
      <c r="D40">
        <v>5</v>
      </c>
      <c r="E40" t="s">
        <v>140</v>
      </c>
      <c r="F40">
        <v>3</v>
      </c>
      <c r="G40" t="s">
        <v>145</v>
      </c>
      <c r="H40" s="20">
        <v>1.7260908749712645E-2</v>
      </c>
      <c r="I40" s="20">
        <v>17.260908749712645</v>
      </c>
      <c r="J40">
        <v>6.2365669610000003</v>
      </c>
      <c r="K40">
        <v>6.0067962448999999E-2</v>
      </c>
    </row>
    <row r="41" spans="1:11" x14ac:dyDescent="0.3">
      <c r="A41">
        <v>53</v>
      </c>
      <c r="B41" t="s">
        <v>146</v>
      </c>
      <c r="C41" t="s">
        <v>117</v>
      </c>
      <c r="D41">
        <v>5</v>
      </c>
      <c r="E41" t="s">
        <v>141</v>
      </c>
      <c r="F41">
        <v>3</v>
      </c>
      <c r="G41" t="s">
        <v>145</v>
      </c>
      <c r="H41" s="22">
        <v>8.8562561711822661E-3</v>
      </c>
      <c r="I41" s="20">
        <v>8.8562561711822667</v>
      </c>
      <c r="J41">
        <v>6.3771959850000002</v>
      </c>
      <c r="K41">
        <v>5.9927333425E-2</v>
      </c>
    </row>
    <row r="42" spans="1:11" x14ac:dyDescent="0.3">
      <c r="A42">
        <v>54</v>
      </c>
      <c r="B42" t="s">
        <v>146</v>
      </c>
      <c r="C42" t="s">
        <v>117</v>
      </c>
      <c r="D42">
        <v>5</v>
      </c>
      <c r="E42" t="s">
        <v>141</v>
      </c>
      <c r="F42">
        <v>3</v>
      </c>
      <c r="G42" t="s">
        <v>145</v>
      </c>
      <c r="H42" s="20">
        <v>9.8585129601973694E-3</v>
      </c>
      <c r="I42" s="20">
        <v>9.8585129601973698</v>
      </c>
      <c r="J42">
        <v>6.364770612</v>
      </c>
      <c r="K42">
        <v>5.9939758798000002E-2</v>
      </c>
    </row>
    <row r="43" spans="1:11" x14ac:dyDescent="0.3">
      <c r="A43">
        <v>55</v>
      </c>
      <c r="B43" t="s">
        <v>146</v>
      </c>
      <c r="C43" t="s">
        <v>117</v>
      </c>
      <c r="D43">
        <v>5</v>
      </c>
      <c r="E43" t="s">
        <v>141</v>
      </c>
      <c r="F43">
        <v>3</v>
      </c>
      <c r="G43" t="s">
        <v>145</v>
      </c>
      <c r="H43" s="20">
        <v>4.525809250676692E-2</v>
      </c>
      <c r="I43" s="20">
        <v>45.258092506766921</v>
      </c>
      <c r="J43">
        <v>6.1112663759999997</v>
      </c>
      <c r="K43">
        <v>6.0193263033999994E-2</v>
      </c>
    </row>
    <row r="44" spans="1:11" x14ac:dyDescent="0.3">
      <c r="A44">
        <v>58</v>
      </c>
      <c r="B44" t="s">
        <v>144</v>
      </c>
      <c r="C44" t="s">
        <v>117</v>
      </c>
      <c r="D44">
        <v>5</v>
      </c>
      <c r="E44" t="s">
        <v>140</v>
      </c>
      <c r="F44">
        <v>2</v>
      </c>
      <c r="G44" t="s">
        <v>143</v>
      </c>
      <c r="H44" s="20">
        <v>1.4235358781512582E-4</v>
      </c>
      <c r="I44" s="20">
        <v>0.14235358781512583</v>
      </c>
      <c r="J44">
        <v>6.2012331530000004</v>
      </c>
      <c r="K44">
        <v>3.3880153899999943E-4</v>
      </c>
    </row>
    <row r="45" spans="1:11" x14ac:dyDescent="0.3">
      <c r="A45">
        <v>59</v>
      </c>
      <c r="B45" t="s">
        <v>144</v>
      </c>
      <c r="C45" t="s">
        <v>117</v>
      </c>
      <c r="D45">
        <v>5</v>
      </c>
      <c r="E45" t="s">
        <v>140</v>
      </c>
      <c r="F45">
        <v>2</v>
      </c>
      <c r="G45" t="s">
        <v>143</v>
      </c>
      <c r="H45" s="20">
        <v>7.8663720740380361E-3</v>
      </c>
      <c r="I45" s="20">
        <v>7.8663720740380363</v>
      </c>
      <c r="J45">
        <v>6.1141227220000003</v>
      </c>
      <c r="K45">
        <v>5.9286224198000004E-2</v>
      </c>
    </row>
    <row r="46" spans="1:11" x14ac:dyDescent="0.3">
      <c r="A46">
        <v>61</v>
      </c>
      <c r="B46" t="s">
        <v>144</v>
      </c>
      <c r="C46" t="s">
        <v>117</v>
      </c>
      <c r="D46">
        <v>5</v>
      </c>
      <c r="E46" t="s">
        <v>141</v>
      </c>
      <c r="F46">
        <v>2</v>
      </c>
      <c r="G46" t="s">
        <v>143</v>
      </c>
      <c r="H46" s="20">
        <v>1.8719073377169423E-2</v>
      </c>
      <c r="I46" s="20">
        <v>18.719073377169423</v>
      </c>
      <c r="J46">
        <v>5.0001368230000001</v>
      </c>
      <c r="K46">
        <v>6.0400210097000008E-2</v>
      </c>
    </row>
    <row r="47" spans="1:11" x14ac:dyDescent="0.3">
      <c r="A47">
        <v>62</v>
      </c>
      <c r="B47" t="s">
        <v>144</v>
      </c>
      <c r="C47" t="s">
        <v>117</v>
      </c>
      <c r="D47">
        <v>5</v>
      </c>
      <c r="E47" t="s">
        <v>141</v>
      </c>
      <c r="F47">
        <v>2</v>
      </c>
      <c r="G47" t="s">
        <v>143</v>
      </c>
      <c r="H47" s="20">
        <v>0.14770460179672135</v>
      </c>
      <c r="I47" s="20">
        <v>147.70460179672133</v>
      </c>
      <c r="J47">
        <v>5.3338088559999992</v>
      </c>
      <c r="K47">
        <v>6.0066538064000009E-2</v>
      </c>
    </row>
    <row r="48" spans="1:11" x14ac:dyDescent="0.3">
      <c r="A48">
        <v>63</v>
      </c>
      <c r="B48" t="s">
        <v>144</v>
      </c>
      <c r="C48" t="s">
        <v>117</v>
      </c>
      <c r="D48">
        <v>5</v>
      </c>
      <c r="E48" t="s">
        <v>141</v>
      </c>
      <c r="F48">
        <v>2</v>
      </c>
      <c r="G48" t="s">
        <v>143</v>
      </c>
      <c r="H48" s="22">
        <v>9.7849048251239676E-2</v>
      </c>
      <c r="I48" s="20">
        <v>97.84904825123968</v>
      </c>
      <c r="J48">
        <v>6.2016727279999992</v>
      </c>
      <c r="K48">
        <v>5.9198674192000006E-2</v>
      </c>
    </row>
    <row r="49" spans="1:11" x14ac:dyDescent="0.3">
      <c r="A49">
        <v>65</v>
      </c>
      <c r="B49" t="s">
        <v>150</v>
      </c>
      <c r="C49" t="s">
        <v>117</v>
      </c>
      <c r="D49">
        <v>10</v>
      </c>
      <c r="E49" t="s">
        <v>140</v>
      </c>
      <c r="F49">
        <v>4</v>
      </c>
      <c r="G49" t="s">
        <v>149</v>
      </c>
      <c r="H49" s="20">
        <v>6.8091842931147523E-4</v>
      </c>
      <c r="I49" s="20">
        <v>0.68091842931147528</v>
      </c>
      <c r="J49">
        <v>9.8104123310000002</v>
      </c>
      <c r="K49">
        <v>3.4613353489999989E-3</v>
      </c>
    </row>
    <row r="50" spans="1:11" x14ac:dyDescent="0.3">
      <c r="A50">
        <v>66</v>
      </c>
      <c r="B50" t="s">
        <v>150</v>
      </c>
      <c r="C50" t="s">
        <v>117</v>
      </c>
      <c r="D50">
        <v>10</v>
      </c>
      <c r="E50" t="s">
        <v>140</v>
      </c>
      <c r="F50">
        <v>4</v>
      </c>
      <c r="G50" t="s">
        <v>149</v>
      </c>
      <c r="H50" s="22">
        <v>2.1790395177966104E-2</v>
      </c>
      <c r="I50" s="20">
        <v>21.790395177966104</v>
      </c>
      <c r="J50">
        <v>12.725034019999999</v>
      </c>
      <c r="K50">
        <v>0.11999244277999999</v>
      </c>
    </row>
    <row r="51" spans="1:11" x14ac:dyDescent="0.3">
      <c r="A51">
        <v>67</v>
      </c>
      <c r="B51" t="s">
        <v>150</v>
      </c>
      <c r="C51" t="s">
        <v>117</v>
      </c>
      <c r="D51">
        <v>10</v>
      </c>
      <c r="E51" t="s">
        <v>140</v>
      </c>
      <c r="F51">
        <v>4</v>
      </c>
      <c r="G51" t="s">
        <v>149</v>
      </c>
      <c r="H51" s="20">
        <v>4.3465642579903152E-2</v>
      </c>
      <c r="I51" s="20">
        <v>43.465642579903154</v>
      </c>
      <c r="J51">
        <v>13.042074230000001</v>
      </c>
      <c r="K51">
        <v>0.11967540256999999</v>
      </c>
    </row>
    <row r="52" spans="1:11" x14ac:dyDescent="0.3">
      <c r="A52">
        <v>69</v>
      </c>
      <c r="B52" t="s">
        <v>150</v>
      </c>
      <c r="C52" t="s">
        <v>117</v>
      </c>
      <c r="D52">
        <v>10</v>
      </c>
      <c r="E52" t="s">
        <v>141</v>
      </c>
      <c r="F52">
        <v>4</v>
      </c>
      <c r="G52" t="s">
        <v>149</v>
      </c>
      <c r="H52" s="22">
        <v>0.12461899547478258</v>
      </c>
      <c r="I52" s="20">
        <v>124.61899547478258</v>
      </c>
      <c r="J52">
        <v>13.29093947</v>
      </c>
      <c r="K52">
        <v>0.11942653732999998</v>
      </c>
    </row>
    <row r="53" spans="1:11" x14ac:dyDescent="0.3">
      <c r="A53">
        <v>70</v>
      </c>
      <c r="B53" t="s">
        <v>150</v>
      </c>
      <c r="C53" t="s">
        <v>117</v>
      </c>
      <c r="D53">
        <v>10</v>
      </c>
      <c r="E53" t="s">
        <v>141</v>
      </c>
      <c r="F53">
        <v>4</v>
      </c>
      <c r="G53" t="s">
        <v>149</v>
      </c>
      <c r="H53" s="20">
        <v>8.7180290179176764E-2</v>
      </c>
      <c r="I53" s="20">
        <v>87.180290179176765</v>
      </c>
      <c r="J53">
        <v>12.699277319999998</v>
      </c>
      <c r="K53">
        <v>0.12001819947999999</v>
      </c>
    </row>
    <row r="54" spans="1:11" x14ac:dyDescent="0.3">
      <c r="A54">
        <v>71</v>
      </c>
      <c r="B54" t="s">
        <v>150</v>
      </c>
      <c r="C54" t="s">
        <v>117</v>
      </c>
      <c r="D54">
        <v>10</v>
      </c>
      <c r="E54" t="s">
        <v>141</v>
      </c>
      <c r="F54">
        <v>4</v>
      </c>
      <c r="G54" t="s">
        <v>149</v>
      </c>
      <c r="H54" s="20">
        <v>0.12287438833846152</v>
      </c>
      <c r="I54" s="20">
        <v>122.87438833846153</v>
      </c>
      <c r="J54">
        <v>12.914948169999999</v>
      </c>
      <c r="K54">
        <v>0.11980252862999999</v>
      </c>
    </row>
    <row r="55" spans="1:11" x14ac:dyDescent="0.3">
      <c r="A55">
        <v>73</v>
      </c>
      <c r="B55" t="s">
        <v>148</v>
      </c>
      <c r="C55" t="s">
        <v>117</v>
      </c>
      <c r="D55">
        <v>10</v>
      </c>
      <c r="E55" t="s">
        <v>140</v>
      </c>
      <c r="F55">
        <v>1</v>
      </c>
      <c r="G55" t="s">
        <v>147</v>
      </c>
      <c r="H55">
        <v>3.7763756326530652E-4</v>
      </c>
      <c r="I55" s="20">
        <v>0.37763756326530651</v>
      </c>
      <c r="J55">
        <v>13.08848512</v>
      </c>
      <c r="K55">
        <v>4.6260601500000044E-4</v>
      </c>
    </row>
    <row r="56" spans="1:11" x14ac:dyDescent="0.3">
      <c r="A56">
        <v>74</v>
      </c>
      <c r="B56" t="s">
        <v>148</v>
      </c>
      <c r="C56" t="s">
        <v>117</v>
      </c>
      <c r="D56">
        <v>10</v>
      </c>
      <c r="E56" t="s">
        <v>140</v>
      </c>
      <c r="F56">
        <v>1</v>
      </c>
      <c r="G56" t="s">
        <v>147</v>
      </c>
      <c r="H56">
        <v>0.1130006216851852</v>
      </c>
      <c r="I56" s="20">
        <v>113.00062168518519</v>
      </c>
      <c r="J56">
        <v>13.47023993</v>
      </c>
      <c r="K56">
        <v>0.12204067142000001</v>
      </c>
    </row>
    <row r="57" spans="1:11" x14ac:dyDescent="0.3">
      <c r="A57">
        <v>75</v>
      </c>
      <c r="B57" t="s">
        <v>148</v>
      </c>
      <c r="C57" t="s">
        <v>117</v>
      </c>
      <c r="D57">
        <v>10</v>
      </c>
      <c r="E57" t="s">
        <v>140</v>
      </c>
      <c r="F57">
        <v>1</v>
      </c>
      <c r="G57" t="s">
        <v>147</v>
      </c>
      <c r="H57">
        <v>5.8893454961538472E-2</v>
      </c>
      <c r="I57" s="20">
        <v>58.893454961538474</v>
      </c>
      <c r="J57">
        <v>13.012525030000001</v>
      </c>
      <c r="K57">
        <v>0.12249838632000001</v>
      </c>
    </row>
    <row r="58" spans="1:11" x14ac:dyDescent="0.3">
      <c r="A58">
        <v>77</v>
      </c>
      <c r="B58" t="s">
        <v>148</v>
      </c>
      <c r="C58" t="s">
        <v>117</v>
      </c>
      <c r="D58">
        <v>10</v>
      </c>
      <c r="E58" t="s">
        <v>141</v>
      </c>
      <c r="F58">
        <v>1</v>
      </c>
      <c r="G58" t="s">
        <v>147</v>
      </c>
      <c r="H58">
        <v>2.8782851272941182E-2</v>
      </c>
      <c r="I58" s="20">
        <v>28.782851272941183</v>
      </c>
      <c r="J58">
        <v>13.183793439999999</v>
      </c>
      <c r="K58">
        <v>0.12232711791000002</v>
      </c>
    </row>
    <row r="59" spans="1:11" x14ac:dyDescent="0.3">
      <c r="A59">
        <v>78</v>
      </c>
      <c r="B59" t="s">
        <v>148</v>
      </c>
      <c r="C59" t="s">
        <v>117</v>
      </c>
      <c r="D59">
        <v>10</v>
      </c>
      <c r="E59" t="s">
        <v>141</v>
      </c>
      <c r="F59">
        <v>1</v>
      </c>
      <c r="G59" t="s">
        <v>147</v>
      </c>
      <c r="H59">
        <v>0.14634711937714287</v>
      </c>
      <c r="I59" s="20">
        <v>146.34711937714286</v>
      </c>
      <c r="J59">
        <v>7.4571818949999997</v>
      </c>
      <c r="K59">
        <v>0.12805372945500001</v>
      </c>
    </row>
    <row r="60" spans="1:11" x14ac:dyDescent="0.3">
      <c r="A60">
        <v>79</v>
      </c>
      <c r="B60" t="s">
        <v>148</v>
      </c>
      <c r="C60" t="s">
        <v>117</v>
      </c>
      <c r="D60">
        <v>10</v>
      </c>
      <c r="E60" t="s">
        <v>141</v>
      </c>
      <c r="F60">
        <v>1</v>
      </c>
      <c r="G60" t="s">
        <v>147</v>
      </c>
      <c r="H60">
        <v>0.75399391515463932</v>
      </c>
      <c r="I60" s="20">
        <v>753.99391515463935</v>
      </c>
      <c r="J60">
        <v>13.615228399999999</v>
      </c>
      <c r="K60">
        <v>0.12189568295000001</v>
      </c>
    </row>
    <row r="61" spans="1:11" x14ac:dyDescent="0.3">
      <c r="A61">
        <v>81</v>
      </c>
      <c r="B61" t="s">
        <v>146</v>
      </c>
      <c r="C61" t="s">
        <v>117</v>
      </c>
      <c r="D61">
        <v>10</v>
      </c>
      <c r="E61" t="s">
        <v>140</v>
      </c>
      <c r="F61">
        <v>3</v>
      </c>
      <c r="G61" t="s">
        <v>145</v>
      </c>
      <c r="H61">
        <v>4.1450154320987466E-4</v>
      </c>
      <c r="I61" s="20">
        <v>0.41450154320987465</v>
      </c>
      <c r="J61">
        <v>13.420561390000001</v>
      </c>
      <c r="K61">
        <v>5.0361937499999771E-4</v>
      </c>
    </row>
    <row r="62" spans="1:11" x14ac:dyDescent="0.3">
      <c r="A62">
        <v>82</v>
      </c>
      <c r="B62" t="s">
        <v>146</v>
      </c>
      <c r="C62" t="s">
        <v>117</v>
      </c>
      <c r="D62">
        <v>10</v>
      </c>
      <c r="E62" t="s">
        <v>140</v>
      </c>
      <c r="F62">
        <v>3</v>
      </c>
      <c r="G62" t="s">
        <v>145</v>
      </c>
      <c r="H62">
        <v>0.94326926122499988</v>
      </c>
      <c r="I62" s="20">
        <v>943.26926122499992</v>
      </c>
      <c r="J62">
        <v>13.47257282</v>
      </c>
      <c r="K62">
        <v>0.12576923482999999</v>
      </c>
    </row>
    <row r="63" spans="1:11" x14ac:dyDescent="0.3">
      <c r="A63">
        <v>83</v>
      </c>
      <c r="B63" t="s">
        <v>146</v>
      </c>
      <c r="C63" t="s">
        <v>117</v>
      </c>
      <c r="D63">
        <v>10</v>
      </c>
      <c r="E63" t="s">
        <v>140</v>
      </c>
      <c r="F63">
        <v>3</v>
      </c>
      <c r="G63" t="s">
        <v>145</v>
      </c>
      <c r="H63">
        <v>5.5246232184210528E-2</v>
      </c>
      <c r="I63" s="20">
        <v>55.246232184210527</v>
      </c>
      <c r="J63">
        <v>13.280398269999999</v>
      </c>
      <c r="K63">
        <v>0.12596140938</v>
      </c>
    </row>
    <row r="64" spans="1:11" x14ac:dyDescent="0.3">
      <c r="A64">
        <v>85</v>
      </c>
      <c r="B64" t="s">
        <v>146</v>
      </c>
      <c r="C64" t="s">
        <v>117</v>
      </c>
      <c r="D64">
        <v>10</v>
      </c>
      <c r="E64" t="s">
        <v>141</v>
      </c>
      <c r="F64">
        <v>3</v>
      </c>
      <c r="G64" t="s">
        <v>145</v>
      </c>
      <c r="H64">
        <v>2.9599375580430527E-2</v>
      </c>
      <c r="I64" s="20">
        <v>29.599375580430529</v>
      </c>
      <c r="J64">
        <v>13.19779997</v>
      </c>
      <c r="K64">
        <v>0.12604400767999999</v>
      </c>
    </row>
    <row r="65" spans="1:11" x14ac:dyDescent="0.3">
      <c r="A65">
        <v>86</v>
      </c>
      <c r="B65" t="s">
        <v>146</v>
      </c>
      <c r="C65" t="s">
        <v>117</v>
      </c>
      <c r="D65">
        <v>10</v>
      </c>
      <c r="E65" t="s">
        <v>141</v>
      </c>
      <c r="F65">
        <v>3</v>
      </c>
      <c r="G65" t="s">
        <v>145</v>
      </c>
      <c r="H65">
        <v>3.3768555254464282E-2</v>
      </c>
      <c r="I65" s="20">
        <v>33.768555254464282</v>
      </c>
      <c r="J65">
        <v>13.1725347</v>
      </c>
      <c r="K65">
        <v>0.12606927295000001</v>
      </c>
    </row>
    <row r="66" spans="1:11" x14ac:dyDescent="0.3">
      <c r="A66">
        <v>87</v>
      </c>
      <c r="B66" t="s">
        <v>146</v>
      </c>
      <c r="C66" t="s">
        <v>117</v>
      </c>
      <c r="D66">
        <v>10</v>
      </c>
      <c r="E66" t="s">
        <v>141</v>
      </c>
      <c r="F66">
        <v>3</v>
      </c>
      <c r="G66" t="s">
        <v>145</v>
      </c>
      <c r="H66">
        <v>0.16068366026865671</v>
      </c>
      <c r="I66" s="20">
        <v>160.68366026865672</v>
      </c>
      <c r="J66">
        <v>13.64074654</v>
      </c>
      <c r="K66">
        <v>0.12560106111</v>
      </c>
    </row>
    <row r="67" spans="1:11" x14ac:dyDescent="0.3">
      <c r="A67">
        <v>89</v>
      </c>
      <c r="B67" t="s">
        <v>144</v>
      </c>
      <c r="C67" t="s">
        <v>117</v>
      </c>
      <c r="D67">
        <v>10</v>
      </c>
      <c r="E67" t="s">
        <v>140</v>
      </c>
      <c r="F67">
        <v>2</v>
      </c>
      <c r="G67" t="s">
        <v>143</v>
      </c>
      <c r="H67">
        <v>3.9867211122807028E-2</v>
      </c>
      <c r="I67" s="20">
        <v>39.867211122807028</v>
      </c>
      <c r="J67">
        <v>13.23216787</v>
      </c>
      <c r="K67">
        <v>3.4086465510000004E-2</v>
      </c>
    </row>
    <row r="68" spans="1:11" x14ac:dyDescent="0.3">
      <c r="A68">
        <v>90</v>
      </c>
      <c r="B68" t="s">
        <v>144</v>
      </c>
      <c r="C68" t="s">
        <v>117</v>
      </c>
      <c r="D68">
        <v>10</v>
      </c>
      <c r="E68" t="s">
        <v>140</v>
      </c>
      <c r="F68">
        <v>2</v>
      </c>
      <c r="G68" t="s">
        <v>143</v>
      </c>
      <c r="H68">
        <v>3.006308421929825E-2</v>
      </c>
      <c r="I68" s="20">
        <v>30.063084219298251</v>
      </c>
      <c r="J68">
        <v>13.04671737</v>
      </c>
      <c r="K68">
        <v>3.427191601E-2</v>
      </c>
    </row>
    <row r="69" spans="1:11" x14ac:dyDescent="0.3">
      <c r="A69">
        <v>91</v>
      </c>
      <c r="B69" t="s">
        <v>144</v>
      </c>
      <c r="C69" t="s">
        <v>117</v>
      </c>
      <c r="D69">
        <v>10</v>
      </c>
      <c r="E69" t="s">
        <v>140</v>
      </c>
      <c r="F69">
        <v>2</v>
      </c>
      <c r="G69" t="s">
        <v>143</v>
      </c>
      <c r="H69">
        <v>9.3816080886426605E-3</v>
      </c>
      <c r="I69" s="20">
        <v>9.3816080886426612</v>
      </c>
      <c r="J69">
        <v>13.45102818</v>
      </c>
      <c r="K69">
        <v>3.3867605199999998E-2</v>
      </c>
    </row>
    <row r="70" spans="1:11" x14ac:dyDescent="0.3">
      <c r="A70">
        <v>93</v>
      </c>
      <c r="B70" t="s">
        <v>144</v>
      </c>
      <c r="C70" t="s">
        <v>117</v>
      </c>
      <c r="D70">
        <v>10</v>
      </c>
      <c r="E70" t="s">
        <v>141</v>
      </c>
      <c r="F70">
        <v>2</v>
      </c>
      <c r="G70" t="s">
        <v>143</v>
      </c>
      <c r="H70">
        <v>2.7549883848317313E-2</v>
      </c>
      <c r="I70" s="20">
        <v>27.549883848317315</v>
      </c>
      <c r="J70">
        <v>9.1161277769999991</v>
      </c>
      <c r="K70">
        <v>3.8202505603000009E-2</v>
      </c>
    </row>
    <row r="71" spans="1:11" x14ac:dyDescent="0.3">
      <c r="A71">
        <v>94</v>
      </c>
      <c r="B71" t="s">
        <v>144</v>
      </c>
      <c r="C71" t="s">
        <v>117</v>
      </c>
      <c r="D71">
        <v>10</v>
      </c>
      <c r="E71" t="s">
        <v>141</v>
      </c>
      <c r="F71">
        <v>2</v>
      </c>
      <c r="G71" t="s">
        <v>143</v>
      </c>
      <c r="H71">
        <v>0.20487537758823532</v>
      </c>
      <c r="I71" s="20">
        <v>204.87537758823532</v>
      </c>
      <c r="J71">
        <v>12.48981919</v>
      </c>
      <c r="K71">
        <v>3.4828814190000001E-2</v>
      </c>
    </row>
    <row r="72" spans="1:11" x14ac:dyDescent="0.3">
      <c r="A72">
        <v>95</v>
      </c>
      <c r="B72" t="s">
        <v>144</v>
      </c>
      <c r="C72" t="s">
        <v>117</v>
      </c>
      <c r="D72">
        <v>10</v>
      </c>
      <c r="E72" t="s">
        <v>141</v>
      </c>
      <c r="F72">
        <v>2</v>
      </c>
      <c r="G72" t="s">
        <v>143</v>
      </c>
      <c r="H72">
        <v>0.13197009126923079</v>
      </c>
      <c r="I72" s="20">
        <v>131.97009126923078</v>
      </c>
      <c r="J72">
        <v>13.00640965</v>
      </c>
      <c r="K72">
        <v>3.4312223730000001E-2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5A6EC-13AC-4484-A88A-3F02FFE40955}">
  <dimension ref="A38:A45"/>
  <sheetViews>
    <sheetView workbookViewId="0">
      <selection sqref="A1:XFD1048576"/>
    </sheetView>
  </sheetViews>
  <sheetFormatPr defaultColWidth="11.5546875" defaultRowHeight="14.4" x14ac:dyDescent="0.3"/>
  <cols>
    <col min="1" max="1" width="49.77734375" customWidth="1"/>
  </cols>
  <sheetData>
    <row r="38" spans="1:1" s="8" customFormat="1" ht="198" customHeight="1" x14ac:dyDescent="0.3">
      <c r="A38" s="36" t="s">
        <v>183</v>
      </c>
    </row>
    <row r="39" spans="1:1" s="8" customFormat="1" ht="198" customHeight="1" x14ac:dyDescent="0.3">
      <c r="A39" s="36" t="s">
        <v>184</v>
      </c>
    </row>
    <row r="40" spans="1:1" s="8" customFormat="1" ht="198" customHeight="1" x14ac:dyDescent="0.3">
      <c r="A40" s="36" t="s">
        <v>185</v>
      </c>
    </row>
    <row r="41" spans="1:1" s="8" customFormat="1" ht="198" customHeight="1" x14ac:dyDescent="0.3"/>
    <row r="42" spans="1:1" s="8" customFormat="1" ht="198" customHeight="1" x14ac:dyDescent="0.3"/>
    <row r="43" spans="1:1" s="8" customFormat="1" ht="198" customHeight="1" x14ac:dyDescent="0.3"/>
    <row r="44" spans="1:1" s="8" customFormat="1" ht="198" customHeight="1" x14ac:dyDescent="0.3"/>
    <row r="45" spans="1:1" s="8" customFormat="1" ht="198" customHeight="1" x14ac:dyDescent="0.3"/>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FEFAC-1EC5-4E17-9ADD-1885154BFFF4}">
  <dimension ref="A1:W37"/>
  <sheetViews>
    <sheetView workbookViewId="0">
      <selection sqref="A1:XFD1048576"/>
    </sheetView>
  </sheetViews>
  <sheetFormatPr defaultColWidth="8.77734375" defaultRowHeight="14.4" x14ac:dyDescent="0.3"/>
  <cols>
    <col min="1" max="1" width="13" customWidth="1"/>
    <col min="2" max="2" width="10.44140625" customWidth="1"/>
    <col min="3" max="3" width="12.44140625" customWidth="1"/>
    <col min="4" max="4" width="19.44140625" customWidth="1"/>
    <col min="5" max="5" width="17.44140625" customWidth="1"/>
    <col min="6" max="6" width="15.44140625" customWidth="1"/>
    <col min="7" max="7" width="14.6640625" customWidth="1"/>
    <col min="8" max="8" width="22.44140625" customWidth="1"/>
    <col min="12" max="12" width="16" customWidth="1"/>
    <col min="13" max="14" width="14.44140625" customWidth="1"/>
    <col min="15" max="16" width="18" customWidth="1"/>
    <col min="17" max="18" width="13.77734375" customWidth="1"/>
    <col min="19" max="20" width="14.33203125" customWidth="1"/>
    <col min="21" max="22" width="14.44140625" customWidth="1"/>
    <col min="23" max="23" width="14.77734375" customWidth="1"/>
  </cols>
  <sheetData>
    <row r="1" spans="1:23" s="37" customFormat="1" ht="28.8" x14ac:dyDescent="0.3">
      <c r="A1" s="37" t="s">
        <v>9</v>
      </c>
      <c r="B1" s="37" t="s">
        <v>106</v>
      </c>
      <c r="C1" s="37" t="s">
        <v>111</v>
      </c>
      <c r="D1" s="37" t="s">
        <v>123</v>
      </c>
      <c r="E1" s="37" t="s">
        <v>124</v>
      </c>
      <c r="F1" s="37" t="s">
        <v>125</v>
      </c>
      <c r="G1" s="37" t="s">
        <v>186</v>
      </c>
      <c r="H1" s="37" t="s">
        <v>187</v>
      </c>
      <c r="I1" s="37" t="s">
        <v>127</v>
      </c>
    </row>
    <row r="2" spans="1:23" x14ac:dyDescent="0.3">
      <c r="B2" t="s">
        <v>188</v>
      </c>
      <c r="C2" t="s">
        <v>112</v>
      </c>
      <c r="D2" s="17">
        <v>700.11495179999997</v>
      </c>
      <c r="E2" s="17">
        <v>0.83211077580000004</v>
      </c>
      <c r="F2" s="17">
        <v>12.06689353</v>
      </c>
      <c r="G2" s="17" t="s">
        <v>189</v>
      </c>
      <c r="H2" s="17">
        <v>6.895816011</v>
      </c>
      <c r="I2" t="s">
        <v>128</v>
      </c>
      <c r="J2">
        <f>H2/100</f>
        <v>6.895816011E-2</v>
      </c>
      <c r="M2" s="38" t="s">
        <v>112</v>
      </c>
      <c r="N2" s="38"/>
      <c r="O2" s="38" t="s">
        <v>113</v>
      </c>
      <c r="P2" s="38"/>
      <c r="Q2" s="38" t="s">
        <v>114</v>
      </c>
      <c r="R2" s="38"/>
      <c r="S2" s="38" t="s">
        <v>115</v>
      </c>
      <c r="T2" s="38"/>
      <c r="U2" s="38" t="s">
        <v>116</v>
      </c>
      <c r="V2" s="38"/>
      <c r="W2" s="38" t="s">
        <v>117</v>
      </c>
    </row>
    <row r="3" spans="1:23" x14ac:dyDescent="0.3">
      <c r="B3" t="s">
        <v>188</v>
      </c>
      <c r="C3" t="s">
        <v>113</v>
      </c>
      <c r="D3" s="17">
        <v>253582.57879999999</v>
      </c>
      <c r="E3" s="17">
        <v>2.217982571E-2</v>
      </c>
      <c r="F3" s="17">
        <v>3.4292274090000001</v>
      </c>
      <c r="G3" s="17" t="s">
        <v>189</v>
      </c>
      <c r="H3" s="17">
        <v>0.64678783470000001</v>
      </c>
      <c r="I3" t="s">
        <v>129</v>
      </c>
      <c r="J3" s="17">
        <v>0.64678783470000001</v>
      </c>
      <c r="K3" s="17"/>
      <c r="L3" s="38" t="s">
        <v>175</v>
      </c>
      <c r="M3">
        <v>6.895816011E-2</v>
      </c>
      <c r="N3" s="38" t="s">
        <v>175</v>
      </c>
      <c r="O3" s="17">
        <v>0.64678783470000001</v>
      </c>
      <c r="P3" s="38" t="s">
        <v>175</v>
      </c>
      <c r="Q3" s="17">
        <v>0.90413455629999995</v>
      </c>
      <c r="R3" s="38" t="s">
        <v>175</v>
      </c>
      <c r="S3">
        <v>0.84851944889999997</v>
      </c>
      <c r="T3" s="38" t="s">
        <v>175</v>
      </c>
      <c r="U3">
        <v>0.12924216550000001</v>
      </c>
      <c r="V3" s="38" t="s">
        <v>175</v>
      </c>
      <c r="W3">
        <v>5.7462385010000006</v>
      </c>
    </row>
    <row r="4" spans="1:23" x14ac:dyDescent="0.3">
      <c r="B4" t="s">
        <v>188</v>
      </c>
      <c r="C4" t="s">
        <v>114</v>
      </c>
      <c r="D4" s="17">
        <v>3755.0851520000001</v>
      </c>
      <c r="E4" s="17">
        <v>1.144884405E-2</v>
      </c>
      <c r="F4" s="17">
        <v>1.26627657</v>
      </c>
      <c r="G4" s="17" t="s">
        <v>189</v>
      </c>
      <c r="H4" s="17">
        <v>0.90413455629999995</v>
      </c>
      <c r="I4" t="s">
        <v>129</v>
      </c>
      <c r="J4" s="17">
        <v>0.90413455629999995</v>
      </c>
      <c r="K4" s="17"/>
      <c r="L4" s="38" t="s">
        <v>174</v>
      </c>
      <c r="M4">
        <v>1.9902176220000001</v>
      </c>
      <c r="N4" s="38" t="s">
        <v>174</v>
      </c>
      <c r="O4">
        <v>6.7297125270000002</v>
      </c>
      <c r="P4" s="38" t="s">
        <v>174</v>
      </c>
      <c r="Q4">
        <v>9.1414116060000001</v>
      </c>
      <c r="R4" s="38" t="s">
        <v>174</v>
      </c>
      <c r="S4">
        <v>9.0898818309999996</v>
      </c>
      <c r="T4" s="38" t="s">
        <v>174</v>
      </c>
      <c r="U4">
        <v>0.68886839929999999</v>
      </c>
      <c r="V4" s="38" t="s">
        <v>174</v>
      </c>
      <c r="W4">
        <v>65.809255430000007</v>
      </c>
    </row>
    <row r="5" spans="1:23" x14ac:dyDescent="0.3">
      <c r="B5" t="s">
        <v>188</v>
      </c>
      <c r="C5" t="s">
        <v>115</v>
      </c>
      <c r="D5" s="17">
        <v>70333.040439999997</v>
      </c>
      <c r="E5" s="17">
        <v>1.0005520510000001</v>
      </c>
      <c r="F5" s="17">
        <v>1.179173974</v>
      </c>
      <c r="G5" s="17" t="s">
        <v>189</v>
      </c>
      <c r="H5" s="17">
        <v>84.851944889999999</v>
      </c>
      <c r="I5" t="s">
        <v>128</v>
      </c>
      <c r="J5">
        <f>H5/100</f>
        <v>0.84851944889999997</v>
      </c>
      <c r="L5" s="38" t="s">
        <v>164</v>
      </c>
      <c r="M5">
        <v>5.1562152370000005</v>
      </c>
      <c r="N5" s="38" t="s">
        <v>164</v>
      </c>
      <c r="O5">
        <v>13.427074749999999</v>
      </c>
      <c r="P5" s="38" t="s">
        <v>164</v>
      </c>
      <c r="Q5">
        <v>18.674273880000001</v>
      </c>
      <c r="R5" s="38" t="s">
        <v>164</v>
      </c>
      <c r="S5">
        <v>18.165311930000001</v>
      </c>
      <c r="T5" s="38" t="s">
        <v>164</v>
      </c>
      <c r="U5">
        <v>1.4813794909999998</v>
      </c>
      <c r="V5" s="38" t="s">
        <v>164</v>
      </c>
      <c r="W5">
        <v>125.0735729</v>
      </c>
    </row>
    <row r="6" spans="1:23" x14ac:dyDescent="0.3">
      <c r="B6" t="s">
        <v>188</v>
      </c>
      <c r="C6" t="s">
        <v>116</v>
      </c>
      <c r="D6" s="17">
        <v>124.3157403</v>
      </c>
      <c r="E6" s="17">
        <v>0.18826003299999999</v>
      </c>
      <c r="F6" s="17">
        <v>1.45664561</v>
      </c>
      <c r="G6" s="17" t="s">
        <v>189</v>
      </c>
      <c r="H6" s="17">
        <v>12.924216550000001</v>
      </c>
      <c r="I6" t="s">
        <v>128</v>
      </c>
      <c r="J6">
        <f>H6/100</f>
        <v>0.12924216550000001</v>
      </c>
      <c r="L6" s="38" t="s">
        <v>190</v>
      </c>
      <c r="M6">
        <v>31.362319320000001</v>
      </c>
      <c r="N6" s="38" t="s">
        <v>190</v>
      </c>
      <c r="O6">
        <v>63.082974460000003</v>
      </c>
      <c r="P6" s="38" t="s">
        <v>190</v>
      </c>
      <c r="Q6">
        <v>90.048091170000006</v>
      </c>
      <c r="R6" s="38" t="s">
        <v>190</v>
      </c>
      <c r="S6">
        <v>86.118611330000007</v>
      </c>
      <c r="T6" s="38" t="s">
        <v>190</v>
      </c>
      <c r="U6">
        <v>9.9574366510000001</v>
      </c>
      <c r="V6" s="38" t="s">
        <v>190</v>
      </c>
      <c r="W6">
        <v>648.38680590000001</v>
      </c>
    </row>
    <row r="7" spans="1:23" x14ac:dyDescent="0.3">
      <c r="B7" t="s">
        <v>188</v>
      </c>
      <c r="C7" t="s">
        <v>117</v>
      </c>
      <c r="D7" s="17">
        <v>683.65821979999998</v>
      </c>
      <c r="E7" s="17">
        <v>3.0570208189999999</v>
      </c>
      <c r="F7" s="17">
        <v>0.53200381750000003</v>
      </c>
      <c r="G7" s="17" t="s">
        <v>189</v>
      </c>
      <c r="H7" s="17">
        <v>574.62385010000003</v>
      </c>
      <c r="I7" t="s">
        <v>128</v>
      </c>
      <c r="J7">
        <f>H7/100</f>
        <v>5.7462385010000006</v>
      </c>
      <c r="L7" s="38" t="s">
        <v>191</v>
      </c>
      <c r="M7">
        <v>8.1352679985000009E-2</v>
      </c>
      <c r="N7" s="38" t="s">
        <v>191</v>
      </c>
      <c r="O7">
        <v>0.61433080359999992</v>
      </c>
      <c r="P7" s="38" t="s">
        <v>191</v>
      </c>
      <c r="Q7">
        <v>0.87741176905000007</v>
      </c>
      <c r="R7" s="38" t="s">
        <v>191</v>
      </c>
      <c r="S7">
        <v>0.85660073385000002</v>
      </c>
      <c r="T7" s="38" t="s">
        <v>191</v>
      </c>
      <c r="U7">
        <v>0.19243092184999999</v>
      </c>
      <c r="V7" s="38" t="s">
        <v>191</v>
      </c>
      <c r="W7">
        <v>6.5452999890000001</v>
      </c>
    </row>
    <row r="8" spans="1:23" x14ac:dyDescent="0.3">
      <c r="B8" t="s">
        <v>192</v>
      </c>
      <c r="C8" t="s">
        <v>112</v>
      </c>
      <c r="D8" s="17">
        <v>20206.18173</v>
      </c>
      <c r="E8" s="17">
        <v>17.976437140000002</v>
      </c>
      <c r="F8" s="17">
        <v>9.0323977319999997</v>
      </c>
      <c r="G8" s="17" t="s">
        <v>189</v>
      </c>
      <c r="H8" s="17">
        <v>199.02176220000001</v>
      </c>
      <c r="I8" t="s">
        <v>128</v>
      </c>
      <c r="J8">
        <f>H8/100</f>
        <v>1.9902176220000001</v>
      </c>
      <c r="L8" s="38" t="s">
        <v>193</v>
      </c>
      <c r="M8">
        <v>3.9195617505000002E-2</v>
      </c>
      <c r="N8" s="38" t="s">
        <v>193</v>
      </c>
      <c r="O8">
        <v>0.64330618949999996</v>
      </c>
      <c r="P8" s="38" t="s">
        <v>193</v>
      </c>
      <c r="Q8">
        <v>0.91557315380000004</v>
      </c>
      <c r="R8" s="38" t="s">
        <v>193</v>
      </c>
      <c r="S8">
        <v>0.85522269254999994</v>
      </c>
      <c r="T8" s="38" t="s">
        <v>193</v>
      </c>
      <c r="U8">
        <v>0.17216551275000003</v>
      </c>
      <c r="V8" s="38" t="s">
        <v>193</v>
      </c>
      <c r="W8">
        <v>4.6323920709999999</v>
      </c>
    </row>
    <row r="9" spans="1:23" x14ac:dyDescent="0.3">
      <c r="B9" t="s">
        <v>192</v>
      </c>
      <c r="C9" t="s">
        <v>113</v>
      </c>
      <c r="D9" s="17">
        <v>2638481.6869999999</v>
      </c>
      <c r="E9" s="17">
        <v>4.016532934E-2</v>
      </c>
      <c r="F9" s="17">
        <v>0.59683573680000002</v>
      </c>
      <c r="G9" s="17" t="s">
        <v>189</v>
      </c>
      <c r="H9" s="17">
        <v>6.7297125270000002</v>
      </c>
      <c r="I9" t="s">
        <v>129</v>
      </c>
      <c r="J9" s="17">
        <v>6.7297125270000002</v>
      </c>
      <c r="K9" s="17"/>
      <c r="L9" s="38" t="s">
        <v>194</v>
      </c>
      <c r="M9">
        <v>3.8727906694999994E-2</v>
      </c>
      <c r="N9" s="38" t="s">
        <v>194</v>
      </c>
      <c r="O9">
        <v>0.69653792849999996</v>
      </c>
      <c r="P9" s="38" t="s">
        <v>194</v>
      </c>
      <c r="Q9">
        <v>0.88727782845000003</v>
      </c>
      <c r="R9" s="38" t="s">
        <v>194</v>
      </c>
      <c r="S9">
        <v>0.88302821274999999</v>
      </c>
      <c r="T9" s="38" t="s">
        <v>194</v>
      </c>
      <c r="U9">
        <v>0.14980875129999999</v>
      </c>
      <c r="V9" s="38" t="s">
        <v>194</v>
      </c>
      <c r="W9">
        <v>2.3701329384999998</v>
      </c>
    </row>
    <row r="10" spans="1:23" x14ac:dyDescent="0.3">
      <c r="B10" t="s">
        <v>192</v>
      </c>
      <c r="C10" t="s">
        <v>114</v>
      </c>
      <c r="D10" s="17">
        <v>37966.449520000002</v>
      </c>
      <c r="E10" s="17">
        <v>7.2014967230000004E-2</v>
      </c>
      <c r="F10" s="17">
        <v>0.78778825779999995</v>
      </c>
      <c r="G10" s="17" t="s">
        <v>189</v>
      </c>
      <c r="H10" s="17">
        <v>9.1414116060000001</v>
      </c>
      <c r="I10" t="s">
        <v>129</v>
      </c>
      <c r="J10" s="17">
        <v>9.1414116060000001</v>
      </c>
      <c r="K10" s="17"/>
      <c r="L10" s="38" t="s">
        <v>195</v>
      </c>
      <c r="M10">
        <v>4.2570425149999994E-2</v>
      </c>
      <c r="N10" s="38" t="s">
        <v>195</v>
      </c>
      <c r="O10">
        <v>0.70679753865000006</v>
      </c>
      <c r="P10" s="38" t="s">
        <v>195</v>
      </c>
      <c r="Q10">
        <v>0.94204080095000009</v>
      </c>
      <c r="R10" s="38" t="s">
        <v>195</v>
      </c>
      <c r="S10">
        <v>0.90714251504999999</v>
      </c>
      <c r="T10" s="38" t="s">
        <v>195</v>
      </c>
      <c r="U10">
        <v>9.6146387749999992E-2</v>
      </c>
      <c r="V10" s="38" t="s">
        <v>195</v>
      </c>
      <c r="W10">
        <v>1.5745633457999999</v>
      </c>
    </row>
    <row r="11" spans="1:23" x14ac:dyDescent="0.3">
      <c r="B11" t="s">
        <v>192</v>
      </c>
      <c r="C11" t="s">
        <v>115</v>
      </c>
      <c r="D11" s="17">
        <v>753452.41310000001</v>
      </c>
      <c r="E11" s="17">
        <v>6.6073199450000004</v>
      </c>
      <c r="F11" s="17">
        <v>0.72688733120000004</v>
      </c>
      <c r="G11" s="17" t="s">
        <v>189</v>
      </c>
      <c r="H11" s="17">
        <v>908.98818310000001</v>
      </c>
      <c r="I11" t="s">
        <v>128</v>
      </c>
      <c r="J11">
        <f>H11/100</f>
        <v>9.0898818309999996</v>
      </c>
      <c r="L11" s="38" t="s">
        <v>196</v>
      </c>
      <c r="M11">
        <v>2.1119706674999996</v>
      </c>
      <c r="N11" s="38" t="s">
        <v>196</v>
      </c>
      <c r="O11">
        <v>6.8578761645000004</v>
      </c>
      <c r="P11" s="38" t="s">
        <v>196</v>
      </c>
      <c r="Q11">
        <v>9.7871389005000005</v>
      </c>
      <c r="R11" s="38" t="s">
        <v>196</v>
      </c>
      <c r="S11">
        <v>9.3653316750000002</v>
      </c>
      <c r="T11" s="38" t="s">
        <v>196</v>
      </c>
      <c r="U11">
        <v>0.80983667375000001</v>
      </c>
      <c r="V11" s="38" t="s">
        <v>196</v>
      </c>
      <c r="W11">
        <v>69.534302854999993</v>
      </c>
    </row>
    <row r="12" spans="1:23" x14ac:dyDescent="0.3">
      <c r="B12" t="s">
        <v>192</v>
      </c>
      <c r="C12" t="s">
        <v>116</v>
      </c>
      <c r="D12" s="17">
        <v>662.61026079999999</v>
      </c>
      <c r="E12" s="17">
        <v>1.4630537889999999</v>
      </c>
      <c r="F12" s="17">
        <v>2.123850928</v>
      </c>
      <c r="G12" s="17" t="s">
        <v>189</v>
      </c>
      <c r="H12" s="17">
        <v>68.886839929999994</v>
      </c>
      <c r="I12" t="s">
        <v>128</v>
      </c>
      <c r="J12">
        <f>H12/100</f>
        <v>0.68886839929999999</v>
      </c>
      <c r="L12" s="38" t="s">
        <v>197</v>
      </c>
      <c r="M12">
        <v>2.0058072176000001</v>
      </c>
      <c r="N12" s="38" t="s">
        <v>197</v>
      </c>
      <c r="O12">
        <v>6.9525316739999994</v>
      </c>
      <c r="P12" s="38" t="s">
        <v>197</v>
      </c>
      <c r="Q12">
        <v>9.3573822685000003</v>
      </c>
      <c r="R12" s="38" t="s">
        <v>197</v>
      </c>
      <c r="S12">
        <v>9.1235731725000004</v>
      </c>
      <c r="T12" s="38" t="s">
        <v>197</v>
      </c>
      <c r="U12">
        <v>0.941772736</v>
      </c>
      <c r="V12" s="38" t="s">
        <v>197</v>
      </c>
      <c r="W12">
        <v>66.621687355000006</v>
      </c>
    </row>
    <row r="13" spans="1:23" x14ac:dyDescent="0.3">
      <c r="B13" t="s">
        <v>192</v>
      </c>
      <c r="C13" t="s">
        <v>117</v>
      </c>
      <c r="D13" s="17">
        <v>7829.6503720000001</v>
      </c>
      <c r="E13" s="17">
        <v>13.858256839999999</v>
      </c>
      <c r="F13" s="17">
        <v>0.21058218549999999</v>
      </c>
      <c r="G13" s="17" t="s">
        <v>189</v>
      </c>
      <c r="H13" s="17">
        <v>6580.9255430000003</v>
      </c>
      <c r="I13" t="s">
        <v>128</v>
      </c>
      <c r="J13">
        <f>H13/100</f>
        <v>65.809255430000007</v>
      </c>
      <c r="L13" s="38" t="s">
        <v>198</v>
      </c>
      <c r="M13">
        <v>0.77228337060000007</v>
      </c>
      <c r="N13" s="38" t="s">
        <v>198</v>
      </c>
      <c r="O13">
        <v>6.9597730289999999</v>
      </c>
      <c r="P13" s="38" t="s">
        <v>198</v>
      </c>
      <c r="Q13">
        <v>9.2011852555000004</v>
      </c>
      <c r="R13" s="38" t="s">
        <v>198</v>
      </c>
      <c r="S13">
        <v>9.0947039469999993</v>
      </c>
      <c r="T13" s="38" t="s">
        <v>198</v>
      </c>
      <c r="U13">
        <v>0.64796628940000001</v>
      </c>
      <c r="V13" s="38" t="s">
        <v>198</v>
      </c>
      <c r="W13">
        <v>66.304529410000001</v>
      </c>
    </row>
    <row r="14" spans="1:23" x14ac:dyDescent="0.3">
      <c r="B14" t="s">
        <v>199</v>
      </c>
      <c r="C14" t="s">
        <v>112</v>
      </c>
      <c r="D14" s="17">
        <v>52349.763630000001</v>
      </c>
      <c r="E14" s="17">
        <v>7.8000360500000001</v>
      </c>
      <c r="F14" s="17">
        <v>1.512744463</v>
      </c>
      <c r="G14" s="17" t="s">
        <v>189</v>
      </c>
      <c r="H14" s="17">
        <v>515.62152370000001</v>
      </c>
      <c r="I14" t="s">
        <v>128</v>
      </c>
      <c r="J14">
        <f>H14/100</f>
        <v>5.1562152370000005</v>
      </c>
      <c r="L14" s="38" t="s">
        <v>200</v>
      </c>
      <c r="M14">
        <v>1.2398399390499999</v>
      </c>
      <c r="N14" s="38" t="s">
        <v>200</v>
      </c>
      <c r="O14">
        <v>6.9700514875000001</v>
      </c>
      <c r="P14" s="38" t="s">
        <v>200</v>
      </c>
      <c r="Q14">
        <v>9.1180381930000003</v>
      </c>
      <c r="R14" s="38" t="s">
        <v>200</v>
      </c>
      <c r="S14">
        <v>9.0280103394999998</v>
      </c>
      <c r="T14" s="38" t="s">
        <v>200</v>
      </c>
      <c r="U14">
        <v>0.57405841589999995</v>
      </c>
      <c r="V14" s="38" t="s">
        <v>200</v>
      </c>
      <c r="W14">
        <v>65.400346920000004</v>
      </c>
    </row>
    <row r="15" spans="1:23" x14ac:dyDescent="0.3">
      <c r="B15" t="s">
        <v>199</v>
      </c>
      <c r="C15" t="s">
        <v>113</v>
      </c>
      <c r="D15" s="17">
        <v>5264279.9670000002</v>
      </c>
      <c r="E15" s="17">
        <v>8.7117554959999996E-2</v>
      </c>
      <c r="F15" s="17">
        <v>0.6488200637</v>
      </c>
      <c r="G15" s="17" t="s">
        <v>189</v>
      </c>
      <c r="H15" s="17">
        <v>13.427074749999999</v>
      </c>
      <c r="I15" t="s">
        <v>129</v>
      </c>
      <c r="J15" s="17">
        <v>13.427074749999999</v>
      </c>
      <c r="K15" s="17"/>
      <c r="L15" s="38" t="s">
        <v>201</v>
      </c>
      <c r="M15">
        <v>3.707438169</v>
      </c>
      <c r="N15" s="38" t="s">
        <v>201</v>
      </c>
      <c r="O15">
        <v>13.402389250000001</v>
      </c>
      <c r="P15" s="38" t="s">
        <v>201</v>
      </c>
      <c r="Q15">
        <v>18.27518383</v>
      </c>
      <c r="R15" s="38" t="s">
        <v>201</v>
      </c>
      <c r="S15">
        <v>18.009532325000002</v>
      </c>
      <c r="T15" s="38" t="s">
        <v>201</v>
      </c>
      <c r="U15">
        <v>1.8815891544999999</v>
      </c>
      <c r="V15" s="38" t="s">
        <v>201</v>
      </c>
      <c r="W15">
        <v>132.71747679999999</v>
      </c>
    </row>
    <row r="16" spans="1:23" x14ac:dyDescent="0.3">
      <c r="B16" t="s">
        <v>199</v>
      </c>
      <c r="C16" t="s">
        <v>114</v>
      </c>
      <c r="D16" s="17">
        <v>77558.686440000005</v>
      </c>
      <c r="E16" s="17">
        <v>0.40213342860000001</v>
      </c>
      <c r="F16" s="17">
        <v>2.1534086480000001</v>
      </c>
      <c r="G16" s="17" t="s">
        <v>189</v>
      </c>
      <c r="H16" s="17">
        <v>18.674273880000001</v>
      </c>
      <c r="I16" t="s">
        <v>129</v>
      </c>
      <c r="J16" s="17">
        <v>18.674273880000001</v>
      </c>
      <c r="K16" s="17"/>
      <c r="L16" s="38" t="s">
        <v>202</v>
      </c>
      <c r="M16">
        <v>4.6009073204999993</v>
      </c>
      <c r="N16" s="38" t="s">
        <v>202</v>
      </c>
      <c r="O16">
        <v>13.537741635</v>
      </c>
      <c r="P16" s="38" t="s">
        <v>202</v>
      </c>
      <c r="Q16">
        <v>19.230429960000002</v>
      </c>
      <c r="R16" s="38" t="s">
        <v>202</v>
      </c>
      <c r="S16">
        <v>18.469226675000002</v>
      </c>
      <c r="T16" s="38" t="s">
        <v>202</v>
      </c>
      <c r="U16">
        <v>1.7372974435000001</v>
      </c>
      <c r="V16" s="38" t="s">
        <v>202</v>
      </c>
      <c r="W16">
        <v>135.51091135000001</v>
      </c>
    </row>
    <row r="17" spans="2:23" x14ac:dyDescent="0.3">
      <c r="B17" t="s">
        <v>199</v>
      </c>
      <c r="C17" t="s">
        <v>115</v>
      </c>
      <c r="D17" s="17">
        <v>1505706.9339999999</v>
      </c>
      <c r="E17" s="17">
        <v>13.56965301</v>
      </c>
      <c r="F17" s="17">
        <v>0.74700908310000003</v>
      </c>
      <c r="G17" s="17" t="s">
        <v>189</v>
      </c>
      <c r="H17" s="17">
        <v>1816.531193</v>
      </c>
      <c r="I17" t="s">
        <v>128</v>
      </c>
      <c r="J17">
        <f>H17/100</f>
        <v>18.165311930000001</v>
      </c>
      <c r="L17" s="38" t="s">
        <v>203</v>
      </c>
      <c r="M17">
        <v>4.9594518525</v>
      </c>
      <c r="N17" s="38" t="s">
        <v>203</v>
      </c>
      <c r="O17">
        <v>13.675324124999999</v>
      </c>
      <c r="P17" s="38" t="s">
        <v>203</v>
      </c>
      <c r="Q17">
        <v>19.515664874999999</v>
      </c>
      <c r="R17" s="38" t="s">
        <v>203</v>
      </c>
      <c r="S17">
        <v>18.934138249999997</v>
      </c>
      <c r="T17" s="38" t="s">
        <v>203</v>
      </c>
      <c r="U17">
        <v>1.352652274</v>
      </c>
      <c r="V17" s="38" t="s">
        <v>203</v>
      </c>
      <c r="W17">
        <v>139.24180765</v>
      </c>
    </row>
    <row r="18" spans="2:23" x14ac:dyDescent="0.3">
      <c r="B18" t="s">
        <v>199</v>
      </c>
      <c r="C18" t="s">
        <v>116</v>
      </c>
      <c r="D18" s="17">
        <v>1424.9125839999999</v>
      </c>
      <c r="E18" s="17">
        <v>1.9695435400000001</v>
      </c>
      <c r="F18" s="17">
        <v>1.3295334190000001</v>
      </c>
      <c r="G18" s="17" t="s">
        <v>189</v>
      </c>
      <c r="H18" s="17">
        <v>148.13794909999999</v>
      </c>
      <c r="I18" t="s">
        <v>128</v>
      </c>
      <c r="J18">
        <f>H18/100</f>
        <v>1.4813794909999998</v>
      </c>
      <c r="L18" s="38" t="s">
        <v>204</v>
      </c>
      <c r="M18">
        <v>6.0604377710000001</v>
      </c>
      <c r="N18" s="38" t="s">
        <v>204</v>
      </c>
      <c r="O18">
        <v>13.79444638</v>
      </c>
      <c r="P18" s="38" t="s">
        <v>204</v>
      </c>
      <c r="Q18">
        <v>19.701751399999999</v>
      </c>
      <c r="R18" s="38" t="s">
        <v>204</v>
      </c>
      <c r="S18">
        <v>19.259966429999999</v>
      </c>
      <c r="T18" s="38" t="s">
        <v>204</v>
      </c>
      <c r="U18">
        <v>2.1166760249999998</v>
      </c>
      <c r="V18" s="38" t="s">
        <v>204</v>
      </c>
      <c r="W18">
        <v>47.318633380000001</v>
      </c>
    </row>
    <row r="19" spans="2:23" x14ac:dyDescent="0.3">
      <c r="B19" t="s">
        <v>199</v>
      </c>
      <c r="C19" t="s">
        <v>117</v>
      </c>
      <c r="D19" s="17">
        <v>14880.617329999999</v>
      </c>
      <c r="E19" s="17">
        <v>82.507162170000001</v>
      </c>
      <c r="F19" s="17">
        <v>0.65966902699999996</v>
      </c>
      <c r="G19" s="17" t="s">
        <v>189</v>
      </c>
      <c r="H19" s="17">
        <v>12507.35729</v>
      </c>
      <c r="I19" t="s">
        <v>128</v>
      </c>
      <c r="J19">
        <f>H19/100</f>
        <v>125.0735729</v>
      </c>
    </row>
    <row r="20" spans="2:23" x14ac:dyDescent="0.3">
      <c r="B20" t="s">
        <v>205</v>
      </c>
      <c r="C20" t="s">
        <v>112</v>
      </c>
      <c r="D20" s="17">
        <v>318413.78370000003</v>
      </c>
      <c r="E20" s="17">
        <v>12.561706239999999</v>
      </c>
      <c r="F20" s="17">
        <v>0.40053498970000001</v>
      </c>
      <c r="G20" s="17" t="s">
        <v>189</v>
      </c>
      <c r="H20" s="17">
        <v>3136.2319320000001</v>
      </c>
      <c r="I20" t="s">
        <v>128</v>
      </c>
      <c r="J20">
        <f>H20/100</f>
        <v>31.362319320000001</v>
      </c>
    </row>
    <row r="21" spans="2:23" x14ac:dyDescent="0.3">
      <c r="B21" t="s">
        <v>205</v>
      </c>
      <c r="C21" t="s">
        <v>113</v>
      </c>
      <c r="D21" s="17">
        <v>24732597.739999998</v>
      </c>
      <c r="E21" s="17">
        <v>0.2597983277</v>
      </c>
      <c r="F21" s="17">
        <v>0.41183588739999999</v>
      </c>
      <c r="G21" s="17" t="s">
        <v>189</v>
      </c>
      <c r="H21" s="17">
        <v>63.082974460000003</v>
      </c>
      <c r="I21" t="s">
        <v>129</v>
      </c>
      <c r="J21" s="17">
        <v>63.082974460000003</v>
      </c>
      <c r="K21" s="17"/>
    </row>
    <row r="22" spans="2:23" x14ac:dyDescent="0.3">
      <c r="B22" t="s">
        <v>205</v>
      </c>
      <c r="C22" t="s">
        <v>114</v>
      </c>
      <c r="D22" s="17">
        <v>373991.07</v>
      </c>
      <c r="E22" s="17">
        <v>0.65848882600000003</v>
      </c>
      <c r="F22" s="17">
        <v>0.7312635032</v>
      </c>
      <c r="G22" s="17" t="s">
        <v>189</v>
      </c>
      <c r="H22" s="17">
        <v>90.048091170000006</v>
      </c>
      <c r="I22" t="s">
        <v>129</v>
      </c>
      <c r="J22" s="17">
        <v>90.048091170000006</v>
      </c>
      <c r="K22" s="17"/>
      <c r="M22" s="38" t="s">
        <v>112</v>
      </c>
      <c r="N22" s="38"/>
      <c r="O22" s="38" t="s">
        <v>113</v>
      </c>
      <c r="P22" s="38"/>
      <c r="Q22" s="38" t="s">
        <v>114</v>
      </c>
      <c r="R22" s="38"/>
      <c r="S22" s="38" t="s">
        <v>115</v>
      </c>
      <c r="T22" s="38"/>
      <c r="U22" s="38" t="s">
        <v>116</v>
      </c>
      <c r="V22" s="38"/>
      <c r="W22" s="38" t="s">
        <v>117</v>
      </c>
    </row>
    <row r="23" spans="2:23" x14ac:dyDescent="0.3">
      <c r="B23" t="s">
        <v>205</v>
      </c>
      <c r="C23" t="s">
        <v>115</v>
      </c>
      <c r="D23" s="17">
        <v>7138296.9249999998</v>
      </c>
      <c r="E23" s="17">
        <v>40.211013100000002</v>
      </c>
      <c r="F23" s="17">
        <v>0.4669259348</v>
      </c>
      <c r="G23" s="17" t="s">
        <v>189</v>
      </c>
      <c r="H23" s="17">
        <v>8611.8611330000003</v>
      </c>
      <c r="I23" t="s">
        <v>128</v>
      </c>
      <c r="J23">
        <f>H23/100</f>
        <v>86.118611330000007</v>
      </c>
      <c r="L23" s="38" t="s">
        <v>175</v>
      </c>
      <c r="M23">
        <v>6.895816011E-2</v>
      </c>
      <c r="N23" s="38" t="s">
        <v>175</v>
      </c>
      <c r="O23" s="17">
        <v>0.64678783470000001</v>
      </c>
      <c r="P23" s="38" t="s">
        <v>175</v>
      </c>
      <c r="Q23" s="17">
        <v>0.90413455629999995</v>
      </c>
      <c r="R23" s="38" t="s">
        <v>175</v>
      </c>
      <c r="S23">
        <v>0.84851944889999997</v>
      </c>
      <c r="T23" s="38" t="s">
        <v>175</v>
      </c>
      <c r="U23">
        <v>0.12924216550000001</v>
      </c>
      <c r="V23" s="38" t="s">
        <v>175</v>
      </c>
      <c r="W23">
        <v>5.7462385010000006</v>
      </c>
    </row>
    <row r="24" spans="2:23" x14ac:dyDescent="0.3">
      <c r="B24" t="s">
        <v>205</v>
      </c>
      <c r="C24" t="s">
        <v>116</v>
      </c>
      <c r="D24" s="17">
        <v>9577.8812080000007</v>
      </c>
      <c r="E24" s="17">
        <v>6.9692907799999997</v>
      </c>
      <c r="F24" s="17">
        <v>0.69990812130000002</v>
      </c>
      <c r="G24" s="17" t="s">
        <v>189</v>
      </c>
      <c r="H24" s="17">
        <v>995.74366510000004</v>
      </c>
      <c r="I24" t="s">
        <v>128</v>
      </c>
      <c r="J24">
        <f>H24/100</f>
        <v>9.9574366510000001</v>
      </c>
      <c r="L24" s="38" t="s">
        <v>191</v>
      </c>
      <c r="M24">
        <v>8.1352679985000009E-2</v>
      </c>
      <c r="N24" s="38" t="s">
        <v>191</v>
      </c>
      <c r="O24">
        <v>0.61433080359999992</v>
      </c>
      <c r="P24" s="38" t="s">
        <v>191</v>
      </c>
      <c r="Q24">
        <v>0.87741176905000007</v>
      </c>
      <c r="R24" s="38" t="s">
        <v>191</v>
      </c>
      <c r="S24">
        <v>0.85660073385000002</v>
      </c>
      <c r="T24" s="38" t="s">
        <v>191</v>
      </c>
      <c r="U24">
        <v>0.19243092184999999</v>
      </c>
      <c r="V24" s="38" t="s">
        <v>191</v>
      </c>
      <c r="W24">
        <v>6.5452999890000001</v>
      </c>
    </row>
    <row r="25" spans="2:23" x14ac:dyDescent="0.3">
      <c r="B25" t="s">
        <v>205</v>
      </c>
      <c r="C25" t="s">
        <v>117</v>
      </c>
      <c r="D25" s="17">
        <v>77141.763149999999</v>
      </c>
      <c r="E25" s="17">
        <v>325.76397470000001</v>
      </c>
      <c r="F25" s="17">
        <v>0.502422276</v>
      </c>
      <c r="G25" s="17" t="s">
        <v>189</v>
      </c>
      <c r="H25" s="17">
        <v>64838.680590000004</v>
      </c>
      <c r="I25" t="s">
        <v>128</v>
      </c>
      <c r="J25">
        <f>H25/100</f>
        <v>648.38680590000001</v>
      </c>
      <c r="L25" s="38" t="s">
        <v>193</v>
      </c>
      <c r="M25">
        <v>3.9195617505000002E-2</v>
      </c>
      <c r="N25" s="38" t="s">
        <v>193</v>
      </c>
      <c r="O25">
        <v>0.64330618949999996</v>
      </c>
      <c r="P25" s="38" t="s">
        <v>193</v>
      </c>
      <c r="Q25">
        <v>0.91557315380000004</v>
      </c>
      <c r="R25" s="38" t="s">
        <v>193</v>
      </c>
      <c r="S25">
        <v>0.85522269254999994</v>
      </c>
      <c r="T25" s="38" t="s">
        <v>193</v>
      </c>
      <c r="U25">
        <v>0.17216551275000003</v>
      </c>
      <c r="V25" s="38" t="s">
        <v>193</v>
      </c>
      <c r="W25">
        <v>4.6323920709999999</v>
      </c>
    </row>
    <row r="26" spans="2:23" x14ac:dyDescent="0.3">
      <c r="L26" s="38" t="s">
        <v>194</v>
      </c>
      <c r="M26">
        <v>3.8727906694999994E-2</v>
      </c>
      <c r="N26" s="38" t="s">
        <v>194</v>
      </c>
      <c r="O26">
        <v>0.69653792849999996</v>
      </c>
      <c r="P26" s="38" t="s">
        <v>194</v>
      </c>
      <c r="Q26">
        <v>0.88727782845000003</v>
      </c>
      <c r="R26" s="38" t="s">
        <v>194</v>
      </c>
      <c r="S26">
        <v>0.88302821274999999</v>
      </c>
      <c r="T26" s="38" t="s">
        <v>194</v>
      </c>
      <c r="U26">
        <v>0.14980875129999999</v>
      </c>
      <c r="V26" s="38" t="s">
        <v>194</v>
      </c>
      <c r="W26">
        <v>2.3701329384999998</v>
      </c>
    </row>
    <row r="27" spans="2:23" x14ac:dyDescent="0.3">
      <c r="L27" s="38" t="s">
        <v>195</v>
      </c>
      <c r="M27">
        <v>4.2570425149999994E-2</v>
      </c>
      <c r="N27" s="38" t="s">
        <v>195</v>
      </c>
      <c r="O27">
        <v>0.70679753865000006</v>
      </c>
      <c r="P27" s="38" t="s">
        <v>195</v>
      </c>
      <c r="Q27">
        <v>0.94204080095000009</v>
      </c>
      <c r="R27" s="38" t="s">
        <v>195</v>
      </c>
      <c r="S27">
        <v>0.90714251504999999</v>
      </c>
      <c r="T27" s="38" t="s">
        <v>195</v>
      </c>
      <c r="U27">
        <v>9.6146387749999992E-2</v>
      </c>
      <c r="V27" s="38" t="s">
        <v>195</v>
      </c>
      <c r="W27">
        <v>1.5745633457999999</v>
      </c>
    </row>
    <row r="28" spans="2:23" x14ac:dyDescent="0.3">
      <c r="L28" s="38" t="s">
        <v>174</v>
      </c>
      <c r="M28">
        <v>1.9902176220000001</v>
      </c>
      <c r="N28" s="38" t="s">
        <v>174</v>
      </c>
      <c r="O28">
        <v>6.7297125270000002</v>
      </c>
      <c r="P28" s="38" t="s">
        <v>174</v>
      </c>
      <c r="Q28">
        <v>9.1414116060000001</v>
      </c>
      <c r="R28" s="38" t="s">
        <v>174</v>
      </c>
      <c r="S28">
        <v>9.0898818309999996</v>
      </c>
      <c r="T28" s="38" t="s">
        <v>174</v>
      </c>
      <c r="U28">
        <v>0.68886839929999999</v>
      </c>
      <c r="V28" s="38" t="s">
        <v>174</v>
      </c>
      <c r="W28">
        <v>65.809255430000007</v>
      </c>
    </row>
    <row r="29" spans="2:23" x14ac:dyDescent="0.3">
      <c r="L29" s="38" t="s">
        <v>196</v>
      </c>
      <c r="M29">
        <v>2.1119706674999996</v>
      </c>
      <c r="N29" s="38" t="s">
        <v>196</v>
      </c>
      <c r="O29">
        <v>6.8578761645000004</v>
      </c>
      <c r="P29" s="38" t="s">
        <v>196</v>
      </c>
      <c r="Q29">
        <v>9.7871389005000005</v>
      </c>
      <c r="R29" s="38" t="s">
        <v>196</v>
      </c>
      <c r="S29">
        <v>9.3653316750000002</v>
      </c>
      <c r="T29" s="38" t="s">
        <v>196</v>
      </c>
      <c r="U29">
        <v>0.80983667375000001</v>
      </c>
      <c r="V29" s="38" t="s">
        <v>196</v>
      </c>
      <c r="W29">
        <v>69.534302854999993</v>
      </c>
    </row>
    <row r="30" spans="2:23" x14ac:dyDescent="0.3">
      <c r="L30" s="38" t="s">
        <v>197</v>
      </c>
      <c r="M30">
        <v>2.0058072176000001</v>
      </c>
      <c r="N30" s="38" t="s">
        <v>197</v>
      </c>
      <c r="O30">
        <v>6.9525316739999994</v>
      </c>
      <c r="P30" s="38" t="s">
        <v>197</v>
      </c>
      <c r="Q30">
        <v>9.3573822685000003</v>
      </c>
      <c r="R30" s="38" t="s">
        <v>197</v>
      </c>
      <c r="S30">
        <v>9.1235731725000004</v>
      </c>
      <c r="T30" s="38" t="s">
        <v>197</v>
      </c>
      <c r="U30">
        <v>0.941772736</v>
      </c>
      <c r="V30" s="38" t="s">
        <v>197</v>
      </c>
      <c r="W30">
        <v>66.621687355000006</v>
      </c>
    </row>
    <row r="31" spans="2:23" x14ac:dyDescent="0.3">
      <c r="L31" s="38" t="s">
        <v>198</v>
      </c>
      <c r="M31">
        <v>0.77228337060000007</v>
      </c>
      <c r="N31" s="38" t="s">
        <v>198</v>
      </c>
      <c r="O31">
        <v>6.9597730289999999</v>
      </c>
      <c r="P31" s="38" t="s">
        <v>198</v>
      </c>
      <c r="Q31">
        <v>9.2011852555000004</v>
      </c>
      <c r="R31" s="38" t="s">
        <v>198</v>
      </c>
      <c r="S31">
        <v>9.0947039469999993</v>
      </c>
      <c r="T31" s="38" t="s">
        <v>198</v>
      </c>
      <c r="U31">
        <v>0.64796628940000001</v>
      </c>
      <c r="V31" s="38" t="s">
        <v>198</v>
      </c>
      <c r="W31">
        <v>66.304529410000001</v>
      </c>
    </row>
    <row r="32" spans="2:23" x14ac:dyDescent="0.3">
      <c r="L32" s="38" t="s">
        <v>200</v>
      </c>
      <c r="M32">
        <v>1.2398399390499999</v>
      </c>
      <c r="N32" s="38" t="s">
        <v>200</v>
      </c>
      <c r="O32">
        <v>6.9700514875000001</v>
      </c>
      <c r="P32" s="38" t="s">
        <v>200</v>
      </c>
      <c r="Q32">
        <v>9.1180381930000003</v>
      </c>
      <c r="R32" s="38" t="s">
        <v>200</v>
      </c>
      <c r="S32">
        <v>9.0280103394999998</v>
      </c>
      <c r="T32" s="38" t="s">
        <v>200</v>
      </c>
      <c r="U32">
        <v>0.57405841589999995</v>
      </c>
      <c r="V32" s="38" t="s">
        <v>200</v>
      </c>
      <c r="W32">
        <v>65.400346920000004</v>
      </c>
    </row>
    <row r="33" spans="12:23" x14ac:dyDescent="0.3">
      <c r="L33" s="38" t="s">
        <v>164</v>
      </c>
      <c r="M33">
        <v>5.1562152370000005</v>
      </c>
      <c r="N33" s="38" t="s">
        <v>164</v>
      </c>
      <c r="O33">
        <v>13.427074749999999</v>
      </c>
      <c r="P33" s="38" t="s">
        <v>164</v>
      </c>
      <c r="Q33">
        <v>18.674273880000001</v>
      </c>
      <c r="R33" s="38" t="s">
        <v>164</v>
      </c>
      <c r="S33">
        <v>18.165311930000001</v>
      </c>
      <c r="T33" s="38" t="s">
        <v>164</v>
      </c>
      <c r="U33">
        <v>1.4813794909999998</v>
      </c>
      <c r="V33" s="38" t="s">
        <v>164</v>
      </c>
      <c r="W33">
        <v>125.0735729</v>
      </c>
    </row>
    <row r="34" spans="12:23" x14ac:dyDescent="0.3">
      <c r="L34" s="38" t="s">
        <v>201</v>
      </c>
      <c r="M34">
        <v>3.707438169</v>
      </c>
      <c r="N34" s="38" t="s">
        <v>201</v>
      </c>
      <c r="O34">
        <v>13.402389250000001</v>
      </c>
      <c r="P34" s="38" t="s">
        <v>201</v>
      </c>
      <c r="Q34">
        <v>18.27518383</v>
      </c>
      <c r="R34" s="38" t="s">
        <v>201</v>
      </c>
      <c r="S34">
        <v>18.009532325000002</v>
      </c>
      <c r="T34" s="38" t="s">
        <v>201</v>
      </c>
      <c r="U34">
        <v>1.8815891544999999</v>
      </c>
      <c r="V34" s="38" t="s">
        <v>201</v>
      </c>
      <c r="W34">
        <v>132.71747679999999</v>
      </c>
    </row>
    <row r="35" spans="12:23" x14ac:dyDescent="0.3">
      <c r="L35" s="38" t="s">
        <v>202</v>
      </c>
      <c r="M35">
        <v>4.6009073204999993</v>
      </c>
      <c r="N35" s="38" t="s">
        <v>202</v>
      </c>
      <c r="O35">
        <v>13.537741635</v>
      </c>
      <c r="P35" s="38" t="s">
        <v>202</v>
      </c>
      <c r="Q35">
        <v>19.230429960000002</v>
      </c>
      <c r="R35" s="38" t="s">
        <v>202</v>
      </c>
      <c r="S35">
        <v>18.469226675000002</v>
      </c>
      <c r="T35" s="38" t="s">
        <v>202</v>
      </c>
      <c r="U35">
        <v>1.7372974435000001</v>
      </c>
      <c r="V35" s="38" t="s">
        <v>202</v>
      </c>
      <c r="W35">
        <v>135.51091135000001</v>
      </c>
    </row>
    <row r="36" spans="12:23" x14ac:dyDescent="0.3">
      <c r="L36" s="38" t="s">
        <v>203</v>
      </c>
      <c r="M36">
        <v>4.9594518525</v>
      </c>
      <c r="N36" s="38" t="s">
        <v>203</v>
      </c>
      <c r="O36">
        <v>13.675324124999999</v>
      </c>
      <c r="P36" s="38" t="s">
        <v>203</v>
      </c>
      <c r="Q36">
        <v>19.515664874999999</v>
      </c>
      <c r="R36" s="38" t="s">
        <v>203</v>
      </c>
      <c r="S36">
        <v>18.934138249999997</v>
      </c>
      <c r="T36" s="38" t="s">
        <v>203</v>
      </c>
      <c r="U36">
        <v>1.352652274</v>
      </c>
      <c r="V36" s="38" t="s">
        <v>203</v>
      </c>
      <c r="W36">
        <v>139.24180765</v>
      </c>
    </row>
    <row r="37" spans="12:23" x14ac:dyDescent="0.3">
      <c r="L37" s="38" t="s">
        <v>204</v>
      </c>
      <c r="M37">
        <v>6.0604377710000001</v>
      </c>
      <c r="N37" s="38" t="s">
        <v>204</v>
      </c>
      <c r="O37">
        <v>13.79444638</v>
      </c>
      <c r="P37" s="38" t="s">
        <v>204</v>
      </c>
      <c r="Q37">
        <v>19.701751399999999</v>
      </c>
      <c r="R37" s="38" t="s">
        <v>204</v>
      </c>
      <c r="S37">
        <v>19.259966429999999</v>
      </c>
      <c r="T37" s="38" t="s">
        <v>204</v>
      </c>
      <c r="U37">
        <v>2.1166760249999998</v>
      </c>
      <c r="V37" s="38" t="s">
        <v>204</v>
      </c>
      <c r="W37">
        <v>47.318633380000001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7393-03AA-43CD-B3E0-DA1006A64ED8}">
  <dimension ref="B2:AZ88"/>
  <sheetViews>
    <sheetView workbookViewId="0">
      <selection sqref="A1:XFD1048576"/>
    </sheetView>
  </sheetViews>
  <sheetFormatPr defaultColWidth="8.77734375" defaultRowHeight="14.4" x14ac:dyDescent="0.3"/>
  <cols>
    <col min="3" max="3" width="14.44140625" customWidth="1"/>
    <col min="4" max="4" width="15.44140625" customWidth="1"/>
    <col min="5" max="6" width="14.6640625" customWidth="1"/>
    <col min="7" max="7" width="14.33203125" customWidth="1"/>
    <col min="8" max="9" width="15" customWidth="1"/>
    <col min="10" max="10" width="13.77734375" customWidth="1"/>
    <col min="11" max="13" width="14" customWidth="1"/>
    <col min="14" max="15" width="14.77734375" customWidth="1"/>
    <col min="16" max="16" width="13.44140625" customWidth="1"/>
    <col min="17" max="18" width="13.77734375" customWidth="1"/>
    <col min="19" max="19" width="14.44140625" customWidth="1"/>
    <col min="20" max="20" width="13.33203125" customWidth="1"/>
    <col min="22" max="22" width="12.6640625" customWidth="1"/>
  </cols>
  <sheetData>
    <row r="2" spans="2:22" x14ac:dyDescent="0.3">
      <c r="B2" s="38" t="s">
        <v>206</v>
      </c>
    </row>
    <row r="4" spans="2:22" x14ac:dyDescent="0.3">
      <c r="C4" s="39"/>
      <c r="D4" s="40" t="s">
        <v>207</v>
      </c>
      <c r="E4" s="40" t="s">
        <v>208</v>
      </c>
      <c r="F4" s="40"/>
      <c r="G4" s="40" t="s">
        <v>209</v>
      </c>
      <c r="H4" s="40" t="s">
        <v>210</v>
      </c>
      <c r="I4" s="40"/>
      <c r="J4" s="40" t="s">
        <v>211</v>
      </c>
      <c r="K4" s="40" t="s">
        <v>212</v>
      </c>
      <c r="L4" s="40"/>
      <c r="M4" s="40" t="s">
        <v>213</v>
      </c>
      <c r="N4" s="40" t="s">
        <v>214</v>
      </c>
      <c r="O4" s="40"/>
      <c r="P4" s="40" t="s">
        <v>215</v>
      </c>
      <c r="Q4" s="40" t="s">
        <v>216</v>
      </c>
      <c r="R4" s="40"/>
      <c r="S4" s="40" t="s">
        <v>217</v>
      </c>
      <c r="T4" s="40" t="s">
        <v>218</v>
      </c>
    </row>
    <row r="5" spans="2:22" x14ac:dyDescent="0.3">
      <c r="C5" s="41" t="s">
        <v>150</v>
      </c>
      <c r="D5">
        <v>-0.400210519815</v>
      </c>
      <c r="E5">
        <v>-7.4611559414999973E-2</v>
      </c>
      <c r="F5" s="41" t="s">
        <v>150</v>
      </c>
      <c r="G5">
        <v>-0.40142759940000006</v>
      </c>
      <c r="H5">
        <v>0.21958764189999991</v>
      </c>
      <c r="I5" s="41" t="s">
        <v>150</v>
      </c>
      <c r="J5">
        <v>-1.3881433669500001</v>
      </c>
      <c r="K5">
        <v>-3.2332656009500003</v>
      </c>
      <c r="L5" s="41" t="s">
        <v>150</v>
      </c>
      <c r="M5">
        <v>-1.4157650561500001</v>
      </c>
      <c r="N5">
        <v>-0.24215676115000007</v>
      </c>
      <c r="O5" s="41" t="s">
        <v>150</v>
      </c>
      <c r="P5">
        <v>-0.77336259945000008</v>
      </c>
      <c r="Q5">
        <v>-0.75490224305000009</v>
      </c>
      <c r="R5" s="41" t="s">
        <v>150</v>
      </c>
      <c r="S5">
        <v>-1.3651776129999993</v>
      </c>
      <c r="T5">
        <v>-1.0827168179999997</v>
      </c>
      <c r="V5" s="42"/>
    </row>
    <row r="6" spans="2:22" x14ac:dyDescent="0.3">
      <c r="C6" s="41"/>
      <c r="D6">
        <v>-1.360575732015</v>
      </c>
      <c r="E6">
        <v>-8.8672151615E-2</v>
      </c>
      <c r="F6" s="41"/>
      <c r="G6">
        <v>-0.51681245240000018</v>
      </c>
      <c r="H6">
        <v>-1.3270258500000076E-2</v>
      </c>
      <c r="I6" s="41"/>
      <c r="J6">
        <v>-1.7377715279500001</v>
      </c>
      <c r="K6">
        <v>-1.1966004479499999</v>
      </c>
      <c r="L6" s="41"/>
      <c r="M6">
        <v>-1.3070292031499999</v>
      </c>
      <c r="N6">
        <v>-0.52282931915000008</v>
      </c>
      <c r="O6" s="41"/>
      <c r="P6">
        <v>-1.03422376615</v>
      </c>
      <c r="Q6">
        <v>-0.39467640005000004</v>
      </c>
      <c r="R6" s="41"/>
      <c r="S6">
        <v>-0.54366764399999923</v>
      </c>
      <c r="T6">
        <v>-0.78251010600000015</v>
      </c>
      <c r="V6" s="42"/>
    </row>
    <row r="7" spans="2:22" x14ac:dyDescent="0.3">
      <c r="C7" s="41"/>
      <c r="D7">
        <v>-0.50569041071499998</v>
      </c>
      <c r="E7">
        <v>-6.3231969014999972E-2</v>
      </c>
      <c r="F7" s="41"/>
      <c r="G7">
        <v>6.1437771599999969E-2</v>
      </c>
      <c r="H7">
        <v>-0.1322012506000001</v>
      </c>
      <c r="I7" s="41"/>
      <c r="J7">
        <v>-1.47614089595</v>
      </c>
      <c r="K7">
        <v>-1.18545355995</v>
      </c>
      <c r="L7" s="41"/>
      <c r="M7">
        <v>-0.37376981114999996</v>
      </c>
      <c r="N7">
        <v>-0.61657767215000014</v>
      </c>
      <c r="O7" s="41"/>
      <c r="P7">
        <v>-1.36758713615</v>
      </c>
      <c r="Q7">
        <v>-0.36578296575000002</v>
      </c>
      <c r="R7" s="41"/>
      <c r="S7">
        <v>-0.8177234569999996</v>
      </c>
      <c r="T7">
        <v>-0.55772342999999935</v>
      </c>
      <c r="V7" s="42"/>
    </row>
    <row r="8" spans="2:22" x14ac:dyDescent="0.3">
      <c r="C8" s="41" t="s">
        <v>148</v>
      </c>
      <c r="D8">
        <v>-0.16739981409499999</v>
      </c>
      <c r="E8">
        <v>-1.1635203874950002</v>
      </c>
      <c r="F8" s="41" t="s">
        <v>148</v>
      </c>
      <c r="G8">
        <v>-0.69036583149999997</v>
      </c>
      <c r="H8">
        <v>-1.3671883824999997</v>
      </c>
      <c r="I8" s="41" t="s">
        <v>148</v>
      </c>
      <c r="J8">
        <v>-1.9039360082000001</v>
      </c>
      <c r="K8">
        <v>-4.6665534032</v>
      </c>
      <c r="L8" s="41" t="s">
        <v>148</v>
      </c>
      <c r="M8">
        <v>-1.6614842414500002</v>
      </c>
      <c r="N8">
        <v>-2.8999355824499999</v>
      </c>
      <c r="O8" s="41" t="s">
        <v>148</v>
      </c>
      <c r="P8">
        <v>-0.68703131635000003</v>
      </c>
      <c r="Q8">
        <v>-0.29422024585000001</v>
      </c>
      <c r="R8" s="41" t="s">
        <v>148</v>
      </c>
      <c r="S8">
        <v>-2.624252147</v>
      </c>
      <c r="T8">
        <v>-6.165605459</v>
      </c>
      <c r="V8" s="42"/>
    </row>
    <row r="9" spans="2:22" x14ac:dyDescent="0.3">
      <c r="C9" s="41"/>
      <c r="D9">
        <v>-0.22100955459499999</v>
      </c>
      <c r="E9">
        <v>-0.17749963729500001</v>
      </c>
      <c r="F9" s="41"/>
      <c r="G9">
        <v>-0.36935520150000001</v>
      </c>
      <c r="H9">
        <v>-2.9173084344999998</v>
      </c>
      <c r="I9" s="41"/>
      <c r="J9">
        <v>-1.6249544791999999</v>
      </c>
      <c r="K9">
        <v>-2.1832495112000001</v>
      </c>
      <c r="L9" s="41"/>
      <c r="M9">
        <v>-1.46810317545</v>
      </c>
      <c r="N9">
        <v>-8.5981323624499986</v>
      </c>
      <c r="O9" s="41"/>
      <c r="P9">
        <v>-0.44564275674999998</v>
      </c>
      <c r="Q9">
        <v>2.6879551850000016E-2</v>
      </c>
      <c r="R9" s="41"/>
      <c r="S9">
        <v>-3.2231291049999999</v>
      </c>
      <c r="T9">
        <v>2.7643287579999996</v>
      </c>
      <c r="V9" s="42"/>
    </row>
    <row r="10" spans="2:22" x14ac:dyDescent="0.3">
      <c r="C10" s="41"/>
      <c r="D10">
        <v>-0.51125957229499996</v>
      </c>
      <c r="E10">
        <v>-0.130173150095</v>
      </c>
      <c r="F10" s="41"/>
      <c r="G10">
        <v>-5.2568627985000003</v>
      </c>
      <c r="H10">
        <v>-1.3214735344999999</v>
      </c>
      <c r="I10" s="41"/>
      <c r="J10">
        <v>-3.1074024742000002</v>
      </c>
      <c r="K10">
        <v>-0.8106720932</v>
      </c>
      <c r="L10" s="41"/>
      <c r="M10">
        <v>-6.9471683904499999</v>
      </c>
      <c r="N10">
        <v>-2.28817608645</v>
      </c>
      <c r="O10" s="41"/>
      <c r="P10">
        <v>-1.0307483522499998</v>
      </c>
      <c r="Q10">
        <v>-0.23506103714999999</v>
      </c>
      <c r="R10" s="41"/>
      <c r="S10">
        <v>-5.4610716589999999</v>
      </c>
      <c r="T10">
        <v>0.4922505819999996</v>
      </c>
      <c r="V10" s="42"/>
    </row>
    <row r="11" spans="2:22" x14ac:dyDescent="0.3">
      <c r="C11" s="41" t="s">
        <v>146</v>
      </c>
      <c r="D11">
        <v>-0.18593110070500002</v>
      </c>
      <c r="E11">
        <v>-0.43670536830500001</v>
      </c>
      <c r="F11" s="41" t="s">
        <v>146</v>
      </c>
      <c r="G11">
        <v>-1.4003125095000002</v>
      </c>
      <c r="H11">
        <v>-2.1627230715000003</v>
      </c>
      <c r="I11" s="41" t="s">
        <v>146</v>
      </c>
      <c r="J11">
        <v>-0.88854878454999997</v>
      </c>
      <c r="K11">
        <v>-17.420939251549999</v>
      </c>
      <c r="L11" s="41" t="s">
        <v>146</v>
      </c>
      <c r="M11">
        <v>-2.1128618032500004</v>
      </c>
      <c r="N11">
        <v>-3.2659168862499994</v>
      </c>
      <c r="O11" s="41" t="s">
        <v>146</v>
      </c>
      <c r="P11">
        <v>-0.52503537200000006</v>
      </c>
      <c r="Q11">
        <v>-2.4973874327000001</v>
      </c>
      <c r="R11" s="41" t="s">
        <v>146</v>
      </c>
      <c r="S11">
        <v>-3.5387125354999998</v>
      </c>
      <c r="T11">
        <v>-9.4869436615000016</v>
      </c>
      <c r="V11" s="42"/>
    </row>
    <row r="12" spans="2:22" x14ac:dyDescent="0.3">
      <c r="C12" s="41"/>
      <c r="D12">
        <v>-3.4681032245000007E-2</v>
      </c>
      <c r="E12">
        <v>-2.002610721305</v>
      </c>
      <c r="F12" s="41"/>
      <c r="G12">
        <v>-0.47903261650000006</v>
      </c>
      <c r="H12">
        <v>-3.3578745715</v>
      </c>
      <c r="I12" s="41"/>
      <c r="J12">
        <v>-0.33017683954999999</v>
      </c>
      <c r="K12">
        <v>-2.4970912325499999</v>
      </c>
      <c r="L12" s="41"/>
      <c r="M12">
        <v>-0.65576265125000011</v>
      </c>
      <c r="N12">
        <v>-3.9051657242499997</v>
      </c>
      <c r="O12" s="41"/>
      <c r="P12">
        <v>-2.4115708999999985E-2</v>
      </c>
      <c r="Q12">
        <v>-5.3935674677000005</v>
      </c>
      <c r="R12" s="41"/>
      <c r="S12">
        <v>-3.5421870855000006</v>
      </c>
      <c r="T12">
        <v>-10.132580621500001</v>
      </c>
      <c r="V12" s="42"/>
    </row>
    <row r="13" spans="2:22" x14ac:dyDescent="0.3">
      <c r="C13" s="41"/>
      <c r="D13">
        <v>-0.34084866830500005</v>
      </c>
      <c r="E13">
        <v>-0.48939519600499998</v>
      </c>
      <c r="F13" s="41"/>
      <c r="G13">
        <v>-1.9240496025</v>
      </c>
      <c r="H13">
        <v>-0.41616163249999993</v>
      </c>
      <c r="I13" s="41"/>
      <c r="J13">
        <v>-2.5980615405499998</v>
      </c>
      <c r="K13">
        <v>-1.9758497295499999</v>
      </c>
      <c r="L13" s="41"/>
      <c r="M13">
        <v>-3.8378267372499995</v>
      </c>
      <c r="N13">
        <v>-1.72078565425</v>
      </c>
      <c r="O13" s="41"/>
      <c r="P13">
        <v>-1.9761645717000003</v>
      </c>
      <c r="Q13">
        <v>-0.51397217080000002</v>
      </c>
      <c r="R13" s="41"/>
      <c r="S13">
        <v>-5.5975443765000001</v>
      </c>
      <c r="T13">
        <v>-2.6663625595</v>
      </c>
      <c r="V13" s="42"/>
    </row>
    <row r="14" spans="2:22" x14ac:dyDescent="0.3">
      <c r="C14" s="41" t="s">
        <v>144</v>
      </c>
      <c r="D14">
        <v>-0.44723284674999997</v>
      </c>
      <c r="E14">
        <v>-0.48747629625</v>
      </c>
      <c r="F14" s="41" t="s">
        <v>144</v>
      </c>
      <c r="G14">
        <v>-1.9358472343499997</v>
      </c>
      <c r="H14">
        <v>-4.3201916103500002</v>
      </c>
      <c r="I14" s="41" t="s">
        <v>144</v>
      </c>
      <c r="J14">
        <v>-0.98058030204999991</v>
      </c>
      <c r="K14">
        <v>-5.9791418490500003</v>
      </c>
      <c r="L14" s="41" t="s">
        <v>144</v>
      </c>
      <c r="M14">
        <v>-2.7181080049500004</v>
      </c>
      <c r="N14">
        <v>-7.6315811599499996</v>
      </c>
      <c r="O14" s="41" t="s">
        <v>144</v>
      </c>
      <c r="P14">
        <v>-1.5429050722500002</v>
      </c>
      <c r="Q14">
        <v>-0.10735531125000002</v>
      </c>
      <c r="R14" s="41" t="s">
        <v>144</v>
      </c>
      <c r="S14">
        <v>-6.6413352022000005</v>
      </c>
      <c r="T14">
        <v>-1.9480319311999998</v>
      </c>
      <c r="V14" s="42"/>
    </row>
    <row r="15" spans="2:22" x14ac:dyDescent="0.3">
      <c r="C15" s="41"/>
      <c r="D15">
        <v>-0.54314906445</v>
      </c>
      <c r="E15">
        <v>-0.10157963885</v>
      </c>
      <c r="G15">
        <v>-0.53970052434999993</v>
      </c>
      <c r="H15">
        <v>-1.6946236633499998</v>
      </c>
      <c r="J15">
        <v>-2.7582675270500001</v>
      </c>
      <c r="K15">
        <v>-1.01928415205</v>
      </c>
      <c r="M15">
        <v>-2.1700988139499997</v>
      </c>
      <c r="N15">
        <v>-2.6378505999499997</v>
      </c>
      <c r="P15">
        <v>-0.30088088064999996</v>
      </c>
      <c r="Q15">
        <v>-4.5828246499999975E-3</v>
      </c>
      <c r="S15">
        <v>-5.2795787091999999</v>
      </c>
      <c r="T15">
        <v>-0.66569852220000025</v>
      </c>
      <c r="V15" s="42"/>
    </row>
    <row r="16" spans="2:22" x14ac:dyDescent="0.3">
      <c r="C16" s="41"/>
      <c r="D16">
        <v>-2.4232083948499996</v>
      </c>
      <c r="E16">
        <v>-1.7871062870000003E-2</v>
      </c>
      <c r="G16">
        <v>-0.92655087734999997</v>
      </c>
      <c r="H16">
        <v>-0.99057082334999991</v>
      </c>
      <c r="J16">
        <v>-2.32882209505</v>
      </c>
      <c r="K16">
        <v>-0.51871547404999996</v>
      </c>
      <c r="M16">
        <v>-3.0490659549500005</v>
      </c>
      <c r="N16">
        <v>-2.1193174989500001</v>
      </c>
      <c r="P16">
        <v>-9.1764934500000173E-3</v>
      </c>
      <c r="Q16">
        <v>-4.6154738149999999E-2</v>
      </c>
      <c r="S16">
        <v>-6.7783402341999999</v>
      </c>
      <c r="T16">
        <v>-4.0116846172000002</v>
      </c>
      <c r="V16" s="42"/>
    </row>
    <row r="21" spans="3:20" ht="18" x14ac:dyDescent="0.35">
      <c r="C21" s="29" t="s">
        <v>219</v>
      </c>
    </row>
    <row r="22" spans="3:20" s="8" customFormat="1" ht="37.5" customHeight="1" x14ac:dyDescent="0.3">
      <c r="D22" s="43" t="s">
        <v>207</v>
      </c>
      <c r="E22" s="43" t="s">
        <v>208</v>
      </c>
      <c r="F22" s="43"/>
      <c r="G22" s="43" t="s">
        <v>209</v>
      </c>
      <c r="H22" s="43" t="s">
        <v>210</v>
      </c>
      <c r="I22" s="43"/>
      <c r="J22" s="43" t="s">
        <v>211</v>
      </c>
      <c r="K22" s="43" t="s">
        <v>212</v>
      </c>
      <c r="L22" s="43"/>
      <c r="M22" s="43" t="s">
        <v>213</v>
      </c>
      <c r="N22" s="43" t="s">
        <v>214</v>
      </c>
      <c r="O22" s="43"/>
      <c r="P22" s="43" t="s">
        <v>215</v>
      </c>
      <c r="Q22" s="43" t="s">
        <v>216</v>
      </c>
      <c r="R22" s="43"/>
      <c r="S22" s="43" t="s">
        <v>217</v>
      </c>
      <c r="T22" s="43" t="s">
        <v>218</v>
      </c>
    </row>
    <row r="23" spans="3:20" x14ac:dyDescent="0.3">
      <c r="C23" s="38" t="s">
        <v>150</v>
      </c>
      <c r="D23">
        <f>SUM(D5:D7)/3</f>
        <v>-0.75549222084833334</v>
      </c>
      <c r="E23">
        <f>SUM(E5:E7)/3</f>
        <v>-7.5505226681666648E-2</v>
      </c>
      <c r="G23">
        <f>SUM(G5:G7)/3</f>
        <v>-0.28560076006666674</v>
      </c>
      <c r="H23">
        <f>SUM(H5:H7)/3</f>
        <v>2.4705377599999911E-2</v>
      </c>
      <c r="J23">
        <f>SUM(J5:J7)/3</f>
        <v>-1.5340185969500002</v>
      </c>
      <c r="K23">
        <f>SUM(K5:K7)/3</f>
        <v>-1.87177320295</v>
      </c>
      <c r="M23">
        <f>SUM(M5:M7)/3</f>
        <v>-1.0321880234833334</v>
      </c>
      <c r="N23">
        <f>SUM(N5:N7)/3</f>
        <v>-0.46052125081666678</v>
      </c>
      <c r="P23">
        <f>SUM(P5:P7)/3</f>
        <v>-1.0583911672500002</v>
      </c>
      <c r="Q23">
        <f>SUM(Q5:Q7)/3</f>
        <v>-0.50512053628333342</v>
      </c>
      <c r="S23">
        <f>SUM(S5:S7)/3</f>
        <v>-0.90885623799999937</v>
      </c>
      <c r="T23">
        <f>SUM(T5:T7)/3</f>
        <v>-0.80765011799999975</v>
      </c>
    </row>
    <row r="24" spans="3:20" x14ac:dyDescent="0.3">
      <c r="C24" s="38" t="s">
        <v>148</v>
      </c>
      <c r="D24">
        <f>SUM(D8:D10)/3</f>
        <v>-0.29988964699499998</v>
      </c>
      <c r="E24">
        <f>SUM(E8:E10)/3</f>
        <v>-0.49039772496166673</v>
      </c>
      <c r="G24">
        <f>SUM(G8:G10)/3</f>
        <v>-2.1055279438333332</v>
      </c>
      <c r="H24">
        <f>SUM(H8:H10)/3</f>
        <v>-1.868656783833333</v>
      </c>
      <c r="J24">
        <f>SUM(J8:J10)/3</f>
        <v>-2.212097653866667</v>
      </c>
      <c r="K24">
        <f>SUM(K8:K10)/3</f>
        <v>-2.5534916692</v>
      </c>
      <c r="M24">
        <f>SUM(M8:M10)/3</f>
        <v>-3.3589186024500002</v>
      </c>
      <c r="N24">
        <f>SUM(N8:N10)/3</f>
        <v>-4.5954146771166657</v>
      </c>
      <c r="P24">
        <f>SUM(P8:P10)/3</f>
        <v>-0.72114080844999995</v>
      </c>
      <c r="Q24">
        <f>SUM(Q8:Q10)/3</f>
        <v>-0.16746724371666666</v>
      </c>
      <c r="S24">
        <f>SUM(S8:S10)/3</f>
        <v>-3.7694843036666668</v>
      </c>
      <c r="T24">
        <f>SUM(T8:T10)/3</f>
        <v>-0.96967537300000028</v>
      </c>
    </row>
    <row r="25" spans="3:20" x14ac:dyDescent="0.3">
      <c r="C25" s="38" t="s">
        <v>146</v>
      </c>
      <c r="D25">
        <f>SUM(D11:D13)/3</f>
        <v>-0.18715360041833337</v>
      </c>
      <c r="E25">
        <f>SUM(E11:E13)/3</f>
        <v>-0.97623709520500002</v>
      </c>
      <c r="G25">
        <f>SUM(G11:G13)/3</f>
        <v>-1.2677982428333334</v>
      </c>
      <c r="H25">
        <f>SUM(H11:H13)/3</f>
        <v>-1.9789197585</v>
      </c>
      <c r="J25">
        <f>SUM(J11:J13)/3</f>
        <v>-1.2722623882166666</v>
      </c>
      <c r="K25">
        <f>SUM(K11:K13)/3</f>
        <v>-7.297960071216667</v>
      </c>
      <c r="M25">
        <f>SUM(M11:M13)/3</f>
        <v>-2.2021503972500001</v>
      </c>
      <c r="N25">
        <f>SUM(N11:N13)/3</f>
        <v>-2.9639560882499993</v>
      </c>
      <c r="P25">
        <f>SUM(P11:P13)/3</f>
        <v>-0.84177188423333338</v>
      </c>
      <c r="Q25">
        <f>SUM(Q11:Q13)/3</f>
        <v>-2.8016423570666671</v>
      </c>
      <c r="S25">
        <f>SUM(S11:S13)/3</f>
        <v>-4.2261479991666668</v>
      </c>
      <c r="T25">
        <f>SUM(T11:T13)/3</f>
        <v>-7.4286289475000018</v>
      </c>
    </row>
    <row r="26" spans="3:20" x14ac:dyDescent="0.3">
      <c r="C26" s="38" t="s">
        <v>144</v>
      </c>
      <c r="D26">
        <f>SUM(D14:D16)/3</f>
        <v>-1.1378634353499999</v>
      </c>
      <c r="E26">
        <f>SUM(E14:E16)/3</f>
        <v>-0.20230899932333332</v>
      </c>
      <c r="G26">
        <f>SUM(G14:G16)/3</f>
        <v>-1.1340328786833331</v>
      </c>
      <c r="H26">
        <f>SUM(H14:H16)/3</f>
        <v>-2.3351286990166664</v>
      </c>
      <c r="J26">
        <f>SUM(J14:J16)/3</f>
        <v>-2.0225566413833334</v>
      </c>
      <c r="K26">
        <f>SUM(K14:K16)/3</f>
        <v>-2.50571382505</v>
      </c>
      <c r="M26">
        <f>SUM(M14:M16)/3</f>
        <v>-2.6457575912833335</v>
      </c>
      <c r="N26">
        <f>SUM(N14:N16)/3</f>
        <v>-4.1295830862833336</v>
      </c>
      <c r="P26">
        <f>SUM(P14:P16)/3</f>
        <v>-0.61765414878333347</v>
      </c>
      <c r="Q26">
        <f>SUM(Q14:Q16)/3</f>
        <v>-5.2697624683333333E-2</v>
      </c>
      <c r="S26">
        <f>SUM(S14:S16)/3</f>
        <v>-6.2330847152000004</v>
      </c>
      <c r="T26">
        <f>SUM(T14:T16)/3</f>
        <v>-2.2084716902000001</v>
      </c>
    </row>
    <row r="47" spans="3:46" x14ac:dyDescent="0.3">
      <c r="C47" s="44" t="s">
        <v>220</v>
      </c>
      <c r="D47" s="45"/>
      <c r="E47" s="45"/>
      <c r="F47" s="45"/>
      <c r="G47" s="45"/>
      <c r="H47" s="45"/>
      <c r="I47" s="45"/>
      <c r="J47" s="45"/>
      <c r="K47" s="46"/>
      <c r="M47" s="44" t="s">
        <v>220</v>
      </c>
      <c r="N47" s="45"/>
      <c r="O47" s="45"/>
      <c r="P47" s="45"/>
      <c r="Q47" s="45"/>
      <c r="R47" s="45"/>
      <c r="S47" s="46"/>
      <c r="V47" s="44" t="s">
        <v>220</v>
      </c>
      <c r="W47" s="45"/>
      <c r="X47" s="45"/>
      <c r="Y47" s="45"/>
      <c r="Z47" s="45"/>
      <c r="AA47" s="45"/>
      <c r="AB47" s="46"/>
      <c r="AD47" s="44" t="s">
        <v>220</v>
      </c>
      <c r="AE47" s="45"/>
      <c r="AF47" s="45"/>
      <c r="AG47" s="45"/>
      <c r="AH47" s="45"/>
      <c r="AI47" s="45"/>
      <c r="AJ47" s="46"/>
      <c r="AL47" s="44" t="s">
        <v>220</v>
      </c>
      <c r="AM47" s="45"/>
      <c r="AN47" s="45"/>
      <c r="AO47" s="45"/>
      <c r="AP47" s="45"/>
      <c r="AQ47" s="45"/>
      <c r="AR47" s="46"/>
      <c r="AT47" t="s">
        <v>220</v>
      </c>
    </row>
    <row r="48" spans="3:46" x14ac:dyDescent="0.3">
      <c r="C48" s="47"/>
      <c r="D48" s="42"/>
      <c r="E48" s="42"/>
      <c r="F48" s="42"/>
      <c r="G48" s="42"/>
      <c r="H48" s="42"/>
      <c r="I48" s="42"/>
      <c r="J48" s="42"/>
      <c r="K48" s="10"/>
      <c r="M48" s="47"/>
      <c r="N48" s="42"/>
      <c r="O48" s="42"/>
      <c r="P48" s="42"/>
      <c r="Q48" s="42"/>
      <c r="R48" s="42"/>
      <c r="S48" s="10"/>
      <c r="V48" s="47"/>
      <c r="W48" s="42"/>
      <c r="X48" s="42"/>
      <c r="Y48" s="42"/>
      <c r="Z48" s="42"/>
      <c r="AA48" s="42"/>
      <c r="AB48" s="10"/>
      <c r="AD48" s="47"/>
      <c r="AE48" s="42"/>
      <c r="AF48" s="42"/>
      <c r="AG48" s="42"/>
      <c r="AH48" s="42"/>
      <c r="AI48" s="42"/>
      <c r="AJ48" s="10"/>
      <c r="AL48" s="47"/>
      <c r="AM48" s="42"/>
      <c r="AN48" s="42"/>
      <c r="AO48" s="42"/>
      <c r="AP48" s="42"/>
      <c r="AQ48" s="42"/>
      <c r="AR48" s="10"/>
    </row>
    <row r="49" spans="3:49" x14ac:dyDescent="0.3">
      <c r="C49" s="47" t="s">
        <v>221</v>
      </c>
      <c r="D49" s="42" t="s">
        <v>207</v>
      </c>
      <c r="E49" s="42" t="s">
        <v>208</v>
      </c>
      <c r="F49" s="42"/>
      <c r="G49" s="42" t="s">
        <v>222</v>
      </c>
      <c r="H49" s="42"/>
      <c r="I49" s="42"/>
      <c r="J49" s="42"/>
      <c r="K49" s="10"/>
      <c r="M49" s="47" t="s">
        <v>221</v>
      </c>
      <c r="N49" s="42" t="s">
        <v>209</v>
      </c>
      <c r="O49" s="42" t="s">
        <v>210</v>
      </c>
      <c r="P49" s="42" t="s">
        <v>222</v>
      </c>
      <c r="Q49" s="42"/>
      <c r="R49" s="42"/>
      <c r="S49" s="10"/>
      <c r="V49" s="47" t="s">
        <v>221</v>
      </c>
      <c r="W49" s="42" t="s">
        <v>211</v>
      </c>
      <c r="X49" s="42" t="s">
        <v>212</v>
      </c>
      <c r="Y49" s="42" t="s">
        <v>222</v>
      </c>
      <c r="Z49" s="42"/>
      <c r="AA49" s="42"/>
      <c r="AB49" s="10"/>
      <c r="AD49" s="47" t="s">
        <v>221</v>
      </c>
      <c r="AE49" s="42" t="s">
        <v>213</v>
      </c>
      <c r="AF49" s="42" t="s">
        <v>214</v>
      </c>
      <c r="AG49" s="42" t="s">
        <v>222</v>
      </c>
      <c r="AH49" s="42"/>
      <c r="AI49" s="42"/>
      <c r="AJ49" s="10"/>
      <c r="AL49" s="47" t="s">
        <v>221</v>
      </c>
      <c r="AM49" s="42" t="s">
        <v>215</v>
      </c>
      <c r="AN49" s="42" t="s">
        <v>216</v>
      </c>
      <c r="AO49" s="42" t="s">
        <v>222</v>
      </c>
      <c r="AP49" s="42"/>
      <c r="AQ49" s="42"/>
      <c r="AR49" s="10"/>
      <c r="AT49" t="s">
        <v>221</v>
      </c>
      <c r="AU49" t="s">
        <v>217</v>
      </c>
      <c r="AV49" t="s">
        <v>218</v>
      </c>
      <c r="AW49" t="s">
        <v>222</v>
      </c>
    </row>
    <row r="50" spans="3:49" ht="15" thickBot="1" x14ac:dyDescent="0.35">
      <c r="C50" s="48" t="s">
        <v>150</v>
      </c>
      <c r="D50" s="49"/>
      <c r="E50" s="49"/>
      <c r="F50" s="49"/>
      <c r="G50" s="49"/>
      <c r="H50" s="42"/>
      <c r="I50" s="42"/>
      <c r="J50" s="42"/>
      <c r="K50" s="10"/>
      <c r="M50" s="48" t="s">
        <v>150</v>
      </c>
      <c r="N50" s="49"/>
      <c r="O50" s="49"/>
      <c r="P50" s="49"/>
      <c r="Q50" s="42"/>
      <c r="R50" s="42"/>
      <c r="S50" s="10"/>
      <c r="V50" s="48" t="s">
        <v>150</v>
      </c>
      <c r="W50" s="49"/>
      <c r="X50" s="49"/>
      <c r="Y50" s="49"/>
      <c r="Z50" s="42"/>
      <c r="AA50" s="42"/>
      <c r="AB50" s="10"/>
      <c r="AD50" s="48" t="s">
        <v>150</v>
      </c>
      <c r="AE50" s="49"/>
      <c r="AF50" s="49"/>
      <c r="AG50" s="49"/>
      <c r="AH50" s="42"/>
      <c r="AI50" s="42"/>
      <c r="AJ50" s="10"/>
      <c r="AL50" s="48" t="s">
        <v>150</v>
      </c>
      <c r="AM50" s="49"/>
      <c r="AN50" s="49"/>
      <c r="AO50" s="49"/>
      <c r="AP50" s="42"/>
      <c r="AQ50" s="42"/>
      <c r="AR50" s="10"/>
      <c r="AT50" s="49" t="s">
        <v>150</v>
      </c>
      <c r="AU50" s="49"/>
      <c r="AV50" s="49"/>
      <c r="AW50" s="49"/>
    </row>
    <row r="51" spans="3:49" x14ac:dyDescent="0.3">
      <c r="C51" s="50" t="s">
        <v>223</v>
      </c>
      <c r="D51" s="51">
        <v>3</v>
      </c>
      <c r="E51" s="51">
        <v>3</v>
      </c>
      <c r="F51" s="51"/>
      <c r="G51" s="51">
        <v>6</v>
      </c>
      <c r="H51" s="42"/>
      <c r="I51" s="42"/>
      <c r="J51" s="42"/>
      <c r="K51" s="10"/>
      <c r="M51" s="50" t="s">
        <v>223</v>
      </c>
      <c r="N51" s="51">
        <v>3</v>
      </c>
      <c r="O51" s="51">
        <v>3</v>
      </c>
      <c r="P51" s="51">
        <v>6</v>
      </c>
      <c r="Q51" s="42"/>
      <c r="R51" s="42"/>
      <c r="S51" s="10"/>
      <c r="V51" s="50" t="s">
        <v>223</v>
      </c>
      <c r="W51" s="51">
        <v>3</v>
      </c>
      <c r="X51" s="51">
        <v>3</v>
      </c>
      <c r="Y51" s="51">
        <v>6</v>
      </c>
      <c r="Z51" s="42"/>
      <c r="AA51" s="42"/>
      <c r="AB51" s="10"/>
      <c r="AD51" s="50" t="s">
        <v>223</v>
      </c>
      <c r="AE51" s="51">
        <v>3</v>
      </c>
      <c r="AF51" s="51">
        <v>3</v>
      </c>
      <c r="AG51" s="51">
        <v>6</v>
      </c>
      <c r="AH51" s="42"/>
      <c r="AI51" s="42"/>
      <c r="AJ51" s="10"/>
      <c r="AL51" s="50" t="s">
        <v>223</v>
      </c>
      <c r="AM51" s="51">
        <v>3</v>
      </c>
      <c r="AN51" s="51">
        <v>3</v>
      </c>
      <c r="AO51" s="51">
        <v>6</v>
      </c>
      <c r="AP51" s="42"/>
      <c r="AQ51" s="42"/>
      <c r="AR51" s="10"/>
      <c r="AT51" s="51" t="s">
        <v>223</v>
      </c>
      <c r="AU51" s="51">
        <v>3</v>
      </c>
      <c r="AV51" s="51">
        <v>3</v>
      </c>
      <c r="AW51" s="51">
        <v>6</v>
      </c>
    </row>
    <row r="52" spans="3:49" x14ac:dyDescent="0.3">
      <c r="C52" s="50" t="s">
        <v>224</v>
      </c>
      <c r="D52" s="51">
        <v>-2.2664766625450001</v>
      </c>
      <c r="E52" s="51">
        <v>-0.22651568004499995</v>
      </c>
      <c r="F52" s="51"/>
      <c r="G52" s="51">
        <v>-2.49299234259</v>
      </c>
      <c r="H52" s="42"/>
      <c r="I52" s="42"/>
      <c r="J52" s="42"/>
      <c r="K52" s="10"/>
      <c r="M52" s="50" t="s">
        <v>224</v>
      </c>
      <c r="N52" s="51">
        <v>-0.85680228020000027</v>
      </c>
      <c r="O52" s="51">
        <v>7.4116132799999734E-2</v>
      </c>
      <c r="P52" s="51">
        <v>-0.78268614740000053</v>
      </c>
      <c r="Q52" s="42"/>
      <c r="R52" s="42"/>
      <c r="S52" s="10"/>
      <c r="V52" s="50" t="s">
        <v>224</v>
      </c>
      <c r="W52" s="51">
        <v>-4.6020557908500006</v>
      </c>
      <c r="X52" s="51">
        <v>-5.6153196088500001</v>
      </c>
      <c r="Y52" s="51">
        <v>-10.217375399700002</v>
      </c>
      <c r="Z52" s="42"/>
      <c r="AA52" s="42"/>
      <c r="AB52" s="10"/>
      <c r="AD52" s="50" t="s">
        <v>224</v>
      </c>
      <c r="AE52" s="51">
        <v>-3.0965640704499999</v>
      </c>
      <c r="AF52" s="51">
        <v>-1.3815637524500004</v>
      </c>
      <c r="AG52" s="51">
        <v>-4.4781278229000003</v>
      </c>
      <c r="AH52" s="42"/>
      <c r="AI52" s="42"/>
      <c r="AJ52" s="10"/>
      <c r="AL52" s="50" t="s">
        <v>224</v>
      </c>
      <c r="AM52" s="51">
        <v>-3.1751735017500002</v>
      </c>
      <c r="AN52" s="51">
        <v>-1.5153616088500002</v>
      </c>
      <c r="AO52" s="51">
        <v>-4.6905351105999999</v>
      </c>
      <c r="AP52" s="42"/>
      <c r="AQ52" s="42"/>
      <c r="AR52" s="10"/>
      <c r="AT52" s="51" t="s">
        <v>224</v>
      </c>
      <c r="AU52" s="51">
        <v>-2.7265687139999981</v>
      </c>
      <c r="AV52" s="51">
        <v>-2.4229503539999993</v>
      </c>
      <c r="AW52" s="51">
        <v>-5.1495190679999974</v>
      </c>
    </row>
    <row r="53" spans="3:49" x14ac:dyDescent="0.3">
      <c r="C53" s="50" t="s">
        <v>225</v>
      </c>
      <c r="D53" s="51">
        <v>-0.75549222084833334</v>
      </c>
      <c r="E53" s="51">
        <v>-7.5505226681666648E-2</v>
      </c>
      <c r="F53" s="51"/>
      <c r="G53" s="51">
        <v>-0.41549872376500002</v>
      </c>
      <c r="H53" s="42"/>
      <c r="I53" s="42"/>
      <c r="J53" s="42"/>
      <c r="K53" s="10"/>
      <c r="M53" s="50" t="s">
        <v>225</v>
      </c>
      <c r="N53" s="51">
        <v>-0.28560076006666674</v>
      </c>
      <c r="O53" s="51">
        <v>2.4705377599999911E-2</v>
      </c>
      <c r="P53" s="51">
        <v>-0.13044769123333341</v>
      </c>
      <c r="Q53" s="42"/>
      <c r="R53" s="42"/>
      <c r="S53" s="10"/>
      <c r="V53" s="50" t="s">
        <v>225</v>
      </c>
      <c r="W53" s="51">
        <v>-1.5340185969500002</v>
      </c>
      <c r="X53" s="51">
        <v>-1.87177320295</v>
      </c>
      <c r="Y53" s="51">
        <v>-1.7028958999500003</v>
      </c>
      <c r="Z53" s="42"/>
      <c r="AA53" s="42"/>
      <c r="AB53" s="10"/>
      <c r="AD53" s="50" t="s">
        <v>225</v>
      </c>
      <c r="AE53" s="51">
        <v>-1.0321880234833334</v>
      </c>
      <c r="AF53" s="51">
        <v>-0.46052125081666678</v>
      </c>
      <c r="AG53" s="51">
        <v>-0.74635463715000006</v>
      </c>
      <c r="AH53" s="42"/>
      <c r="AI53" s="42"/>
      <c r="AJ53" s="10"/>
      <c r="AL53" s="50" t="s">
        <v>225</v>
      </c>
      <c r="AM53" s="51">
        <v>-1.0583911672500002</v>
      </c>
      <c r="AN53" s="51">
        <v>-0.50512053628333342</v>
      </c>
      <c r="AO53" s="51">
        <v>-0.78175585176666662</v>
      </c>
      <c r="AP53" s="42"/>
      <c r="AQ53" s="42"/>
      <c r="AR53" s="10"/>
      <c r="AT53" s="51" t="s">
        <v>225</v>
      </c>
      <c r="AU53" s="51">
        <v>-0.90885623799999937</v>
      </c>
      <c r="AV53" s="51">
        <v>-0.80765011799999975</v>
      </c>
      <c r="AW53" s="51">
        <v>-0.85825317799999956</v>
      </c>
    </row>
    <row r="54" spans="3:49" x14ac:dyDescent="0.3">
      <c r="C54" s="50" t="s">
        <v>226</v>
      </c>
      <c r="D54" s="51">
        <v>0.27737604346040512</v>
      </c>
      <c r="E54" s="51">
        <v>1.6239970356797008E-4</v>
      </c>
      <c r="F54" s="51"/>
      <c r="G54" s="51">
        <v>0.24973007093633476</v>
      </c>
      <c r="H54" s="42"/>
      <c r="I54" s="42"/>
      <c r="J54" s="42"/>
      <c r="K54" s="10"/>
      <c r="M54" s="50" t="s">
        <v>226</v>
      </c>
      <c r="N54" s="51">
        <v>9.3655222921474948E-2</v>
      </c>
      <c r="O54" s="51">
        <v>3.2020467924493853E-2</v>
      </c>
      <c r="P54" s="51">
        <v>7.9157246060468797E-2</v>
      </c>
      <c r="Q54" s="42"/>
      <c r="R54" s="42"/>
      <c r="S54" s="10"/>
      <c r="V54" s="50" t="s">
        <v>226</v>
      </c>
      <c r="W54" s="51">
        <v>3.3072333945844551E-2</v>
      </c>
      <c r="X54" s="51">
        <v>1.3902772256368641</v>
      </c>
      <c r="Y54" s="51">
        <v>0.6035632759953472</v>
      </c>
      <c r="Z54" s="42"/>
      <c r="AA54" s="42"/>
      <c r="AB54" s="10"/>
      <c r="AD54" s="50" t="s">
        <v>226</v>
      </c>
      <c r="AE54" s="51">
        <v>0.32809177818107638</v>
      </c>
      <c r="AF54" s="51">
        <v>3.7959476183090923E-2</v>
      </c>
      <c r="AG54" s="51">
        <v>0.24446137143700364</v>
      </c>
      <c r="AH54" s="42"/>
      <c r="AI54" s="42"/>
      <c r="AJ54" s="10"/>
      <c r="AL54" s="50" t="s">
        <v>226</v>
      </c>
      <c r="AM54" s="51">
        <v>8.8713747461028225E-2</v>
      </c>
      <c r="AN54" s="51">
        <v>4.7001883412863876E-2</v>
      </c>
      <c r="AO54" s="51">
        <v>0.14611876967663298</v>
      </c>
      <c r="AP54" s="42"/>
      <c r="AQ54" s="42"/>
      <c r="AR54" s="10"/>
      <c r="AT54" s="51" t="s">
        <v>226</v>
      </c>
      <c r="AU54" s="51">
        <v>0.17494854512119051</v>
      </c>
      <c r="AV54" s="51">
        <v>6.9378529513449805E-2</v>
      </c>
      <c r="AW54" s="51">
        <v>0.10080363347149249</v>
      </c>
    </row>
    <row r="55" spans="3:49" x14ac:dyDescent="0.3">
      <c r="C55" s="50"/>
      <c r="D55" s="51"/>
      <c r="E55" s="51"/>
      <c r="F55" s="51"/>
      <c r="G55" s="51"/>
      <c r="H55" s="42"/>
      <c r="I55" s="42"/>
      <c r="J55" s="42"/>
      <c r="K55" s="10"/>
      <c r="M55" s="50"/>
      <c r="N55" s="51"/>
      <c r="O55" s="51"/>
      <c r="P55" s="51"/>
      <c r="Q55" s="42"/>
      <c r="R55" s="42"/>
      <c r="S55" s="10"/>
      <c r="V55" s="50"/>
      <c r="W55" s="51"/>
      <c r="X55" s="51"/>
      <c r="Y55" s="51"/>
      <c r="Z55" s="42"/>
      <c r="AA55" s="42"/>
      <c r="AB55" s="10"/>
      <c r="AD55" s="50"/>
      <c r="AE55" s="51"/>
      <c r="AF55" s="51"/>
      <c r="AG55" s="51"/>
      <c r="AH55" s="42"/>
      <c r="AI55" s="42"/>
      <c r="AJ55" s="10"/>
      <c r="AL55" s="50"/>
      <c r="AM55" s="51"/>
      <c r="AN55" s="51"/>
      <c r="AO55" s="51"/>
      <c r="AP55" s="42"/>
      <c r="AQ55" s="42"/>
      <c r="AR55" s="10"/>
      <c r="AT55" s="51"/>
      <c r="AU55" s="51"/>
      <c r="AV55" s="51"/>
      <c r="AW55" s="51"/>
    </row>
    <row r="56" spans="3:49" ht="15" thickBot="1" x14ac:dyDescent="0.35">
      <c r="C56" s="48" t="s">
        <v>148</v>
      </c>
      <c r="D56" s="49"/>
      <c r="E56" s="49"/>
      <c r="F56" s="49"/>
      <c r="G56" s="49"/>
      <c r="H56" s="42"/>
      <c r="I56" s="42"/>
      <c r="J56" s="42"/>
      <c r="K56" s="10"/>
      <c r="M56" s="48" t="s">
        <v>148</v>
      </c>
      <c r="N56" s="49"/>
      <c r="O56" s="49"/>
      <c r="P56" s="49"/>
      <c r="Q56" s="42"/>
      <c r="R56" s="42"/>
      <c r="S56" s="10"/>
      <c r="V56" s="48" t="s">
        <v>148</v>
      </c>
      <c r="W56" s="49"/>
      <c r="X56" s="49"/>
      <c r="Y56" s="49"/>
      <c r="Z56" s="42"/>
      <c r="AA56" s="42"/>
      <c r="AB56" s="10"/>
      <c r="AD56" s="48" t="s">
        <v>148</v>
      </c>
      <c r="AE56" s="49"/>
      <c r="AF56" s="49"/>
      <c r="AG56" s="49"/>
      <c r="AH56" s="42"/>
      <c r="AI56" s="42"/>
      <c r="AJ56" s="10"/>
      <c r="AL56" s="48" t="s">
        <v>148</v>
      </c>
      <c r="AM56" s="49"/>
      <c r="AN56" s="49"/>
      <c r="AO56" s="49"/>
      <c r="AP56" s="42"/>
      <c r="AQ56" s="42"/>
      <c r="AR56" s="10"/>
      <c r="AT56" s="49" t="s">
        <v>148</v>
      </c>
      <c r="AU56" s="49"/>
      <c r="AV56" s="49"/>
      <c r="AW56" s="49"/>
    </row>
    <row r="57" spans="3:49" x14ac:dyDescent="0.3">
      <c r="C57" s="50" t="s">
        <v>223</v>
      </c>
      <c r="D57" s="51">
        <v>3</v>
      </c>
      <c r="E57" s="51">
        <v>3</v>
      </c>
      <c r="F57" s="51"/>
      <c r="G57" s="51">
        <v>6</v>
      </c>
      <c r="H57" s="42"/>
      <c r="I57" s="42"/>
      <c r="J57" s="42"/>
      <c r="K57" s="10"/>
      <c r="M57" s="50" t="s">
        <v>223</v>
      </c>
      <c r="N57" s="51">
        <v>3</v>
      </c>
      <c r="O57" s="51">
        <v>3</v>
      </c>
      <c r="P57" s="51">
        <v>6</v>
      </c>
      <c r="Q57" s="42"/>
      <c r="R57" s="42"/>
      <c r="S57" s="10"/>
      <c r="V57" s="50" t="s">
        <v>223</v>
      </c>
      <c r="W57" s="51">
        <v>3</v>
      </c>
      <c r="X57" s="51">
        <v>3</v>
      </c>
      <c r="Y57" s="51">
        <v>6</v>
      </c>
      <c r="Z57" s="42"/>
      <c r="AA57" s="42"/>
      <c r="AB57" s="10"/>
      <c r="AD57" s="50" t="s">
        <v>223</v>
      </c>
      <c r="AE57" s="51">
        <v>3</v>
      </c>
      <c r="AF57" s="51">
        <v>3</v>
      </c>
      <c r="AG57" s="51">
        <v>6</v>
      </c>
      <c r="AH57" s="42"/>
      <c r="AI57" s="42"/>
      <c r="AJ57" s="10"/>
      <c r="AL57" s="50" t="s">
        <v>223</v>
      </c>
      <c r="AM57" s="51">
        <v>3</v>
      </c>
      <c r="AN57" s="51">
        <v>3</v>
      </c>
      <c r="AO57" s="51">
        <v>6</v>
      </c>
      <c r="AP57" s="42"/>
      <c r="AQ57" s="42"/>
      <c r="AR57" s="10"/>
      <c r="AT57" s="51" t="s">
        <v>223</v>
      </c>
      <c r="AU57" s="51">
        <v>3</v>
      </c>
      <c r="AV57" s="51">
        <v>3</v>
      </c>
      <c r="AW57" s="51">
        <v>6</v>
      </c>
    </row>
    <row r="58" spans="3:49" x14ac:dyDescent="0.3">
      <c r="C58" s="50" t="s">
        <v>224</v>
      </c>
      <c r="D58" s="51">
        <v>-0.89966894098499994</v>
      </c>
      <c r="E58" s="51">
        <v>-1.4711931748850002</v>
      </c>
      <c r="F58" s="51"/>
      <c r="G58" s="51">
        <v>-2.3708621158700001</v>
      </c>
      <c r="H58" s="42"/>
      <c r="I58" s="42"/>
      <c r="J58" s="42"/>
      <c r="K58" s="10"/>
      <c r="M58" s="50" t="s">
        <v>224</v>
      </c>
      <c r="N58" s="51">
        <v>-6.3165838315</v>
      </c>
      <c r="O58" s="51">
        <v>-5.605970351499999</v>
      </c>
      <c r="P58" s="51">
        <v>-11.922554182999999</v>
      </c>
      <c r="Q58" s="42"/>
      <c r="R58" s="42"/>
      <c r="S58" s="10"/>
      <c r="V58" s="50" t="s">
        <v>224</v>
      </c>
      <c r="W58" s="51">
        <v>-6.6362929616000006</v>
      </c>
      <c r="X58" s="51">
        <v>-7.6604750075999997</v>
      </c>
      <c r="Y58" s="51">
        <v>-14.296767969200001</v>
      </c>
      <c r="Z58" s="42"/>
      <c r="AA58" s="42"/>
      <c r="AB58" s="10"/>
      <c r="AD58" s="50" t="s">
        <v>224</v>
      </c>
      <c r="AE58" s="51">
        <v>-10.076755807350001</v>
      </c>
      <c r="AF58" s="51">
        <v>-13.786244031349998</v>
      </c>
      <c r="AG58" s="51">
        <v>-23.862999838699999</v>
      </c>
      <c r="AH58" s="42"/>
      <c r="AI58" s="42"/>
      <c r="AJ58" s="10"/>
      <c r="AL58" s="50" t="s">
        <v>224</v>
      </c>
      <c r="AM58" s="51">
        <v>-2.1634224253499998</v>
      </c>
      <c r="AN58" s="51">
        <v>-0.50240173114999997</v>
      </c>
      <c r="AO58" s="51">
        <v>-2.6658241564999998</v>
      </c>
      <c r="AP58" s="42"/>
      <c r="AQ58" s="42"/>
      <c r="AR58" s="10"/>
      <c r="AT58" s="51" t="s">
        <v>224</v>
      </c>
      <c r="AU58" s="51">
        <v>-11.308452911</v>
      </c>
      <c r="AV58" s="51">
        <v>-2.9090261190000009</v>
      </c>
      <c r="AW58" s="51">
        <v>-14.21747903</v>
      </c>
    </row>
    <row r="59" spans="3:49" x14ac:dyDescent="0.3">
      <c r="C59" s="50" t="s">
        <v>225</v>
      </c>
      <c r="D59" s="51">
        <v>-0.29988964699499998</v>
      </c>
      <c r="E59" s="51">
        <v>-0.49039772496166673</v>
      </c>
      <c r="F59" s="51"/>
      <c r="G59" s="51">
        <v>-0.39514368597833333</v>
      </c>
      <c r="H59" s="42"/>
      <c r="I59" s="42"/>
      <c r="J59" s="42"/>
      <c r="K59" s="10"/>
      <c r="M59" s="50" t="s">
        <v>225</v>
      </c>
      <c r="N59" s="51">
        <v>-2.1055279438333332</v>
      </c>
      <c r="O59" s="51">
        <v>-1.868656783833333</v>
      </c>
      <c r="P59" s="51">
        <v>-1.9870923638333331</v>
      </c>
      <c r="Q59" s="42"/>
      <c r="R59" s="42"/>
      <c r="S59" s="10"/>
      <c r="V59" s="50" t="s">
        <v>225</v>
      </c>
      <c r="W59" s="51">
        <v>-2.212097653866667</v>
      </c>
      <c r="X59" s="51">
        <v>-2.5534916692</v>
      </c>
      <c r="Y59" s="51">
        <v>-2.3827946615333335</v>
      </c>
      <c r="Z59" s="42"/>
      <c r="AA59" s="42"/>
      <c r="AB59" s="10"/>
      <c r="AD59" s="50" t="s">
        <v>225</v>
      </c>
      <c r="AE59" s="51">
        <v>-3.3589186024500002</v>
      </c>
      <c r="AF59" s="51">
        <v>-4.5954146771166657</v>
      </c>
      <c r="AG59" s="51">
        <v>-3.977166639783333</v>
      </c>
      <c r="AH59" s="42"/>
      <c r="AI59" s="42"/>
      <c r="AJ59" s="10"/>
      <c r="AL59" s="50" t="s">
        <v>225</v>
      </c>
      <c r="AM59" s="51">
        <v>-0.72114080844999995</v>
      </c>
      <c r="AN59" s="51">
        <v>-0.16746724371666666</v>
      </c>
      <c r="AO59" s="51">
        <v>-0.4443040260833333</v>
      </c>
      <c r="AP59" s="42"/>
      <c r="AQ59" s="42"/>
      <c r="AR59" s="10"/>
      <c r="AT59" s="51" t="s">
        <v>225</v>
      </c>
      <c r="AU59" s="51">
        <v>-3.7694843036666668</v>
      </c>
      <c r="AV59" s="51">
        <v>-0.96967537300000028</v>
      </c>
      <c r="AW59" s="51">
        <v>-2.3695798383333333</v>
      </c>
    </row>
    <row r="60" spans="3:49" x14ac:dyDescent="0.3">
      <c r="C60" s="50" t="s">
        <v>226</v>
      </c>
      <c r="D60" s="51">
        <v>3.4226435060115024E-2</v>
      </c>
      <c r="E60" s="51">
        <v>0.34038053820964587</v>
      </c>
      <c r="F60" s="51"/>
      <c r="G60" s="51">
        <v>0.16073078763907042</v>
      </c>
      <c r="H60" s="42"/>
      <c r="I60" s="42"/>
      <c r="J60" s="42"/>
      <c r="K60" s="10"/>
      <c r="M60" s="50" t="s">
        <v>226</v>
      </c>
      <c r="N60" s="51">
        <v>7.4739454808209862</v>
      </c>
      <c r="O60" s="51">
        <v>0.82527517516636006</v>
      </c>
      <c r="P60" s="51">
        <v>3.336520646326862</v>
      </c>
      <c r="Q60" s="42"/>
      <c r="R60" s="42"/>
      <c r="S60" s="10"/>
      <c r="V60" s="50" t="s">
        <v>226</v>
      </c>
      <c r="W60" s="51">
        <v>0.62063571436487042</v>
      </c>
      <c r="X60" s="51">
        <v>3.8197646108722036</v>
      </c>
      <c r="Y60" s="51">
        <v>1.8111250922064528</v>
      </c>
      <c r="Z60" s="42"/>
      <c r="AA60" s="42"/>
      <c r="AB60" s="10"/>
      <c r="AD60" s="50" t="s">
        <v>226</v>
      </c>
      <c r="AE60" s="51">
        <v>9.6660014649833563</v>
      </c>
      <c r="AF60" s="51">
        <v>12.109874071596717</v>
      </c>
      <c r="AG60" s="51">
        <v>9.1690269774318516</v>
      </c>
      <c r="AH60" s="42"/>
      <c r="AI60" s="42"/>
      <c r="AJ60" s="10"/>
      <c r="AL60" s="50" t="s">
        <v>226</v>
      </c>
      <c r="AM60" s="51">
        <v>8.6459732559842406E-2</v>
      </c>
      <c r="AN60" s="51">
        <v>2.9202960703776343E-2</v>
      </c>
      <c r="AO60" s="51">
        <v>0.13823140219080249</v>
      </c>
      <c r="AP60" s="42"/>
      <c r="AQ60" s="42"/>
      <c r="AR60" s="10"/>
      <c r="AT60" s="51" t="s">
        <v>226</v>
      </c>
      <c r="AU60" s="51">
        <v>2.2357642382485494</v>
      </c>
      <c r="AV60" s="51">
        <v>21.538851903413846</v>
      </c>
      <c r="AW60" s="51">
        <v>11.861525471137202</v>
      </c>
    </row>
    <row r="61" spans="3:49" x14ac:dyDescent="0.3">
      <c r="C61" s="50"/>
      <c r="D61" s="51"/>
      <c r="E61" s="51"/>
      <c r="F61" s="51"/>
      <c r="G61" s="51"/>
      <c r="H61" s="42"/>
      <c r="I61" s="42"/>
      <c r="J61" s="42"/>
      <c r="K61" s="10"/>
      <c r="M61" s="50"/>
      <c r="N61" s="51"/>
      <c r="O61" s="51"/>
      <c r="P61" s="51"/>
      <c r="Q61" s="42"/>
      <c r="R61" s="42"/>
      <c r="S61" s="10"/>
      <c r="V61" s="50"/>
      <c r="W61" s="51"/>
      <c r="X61" s="51"/>
      <c r="Y61" s="51"/>
      <c r="Z61" s="42"/>
      <c r="AA61" s="42"/>
      <c r="AB61" s="10"/>
      <c r="AD61" s="50"/>
      <c r="AE61" s="51"/>
      <c r="AF61" s="51"/>
      <c r="AG61" s="51"/>
      <c r="AH61" s="42"/>
      <c r="AI61" s="42"/>
      <c r="AJ61" s="10"/>
      <c r="AL61" s="50"/>
      <c r="AM61" s="51"/>
      <c r="AN61" s="51"/>
      <c r="AO61" s="51"/>
      <c r="AP61" s="42"/>
      <c r="AQ61" s="42"/>
      <c r="AR61" s="10"/>
      <c r="AT61" s="51"/>
      <c r="AU61" s="51"/>
      <c r="AV61" s="51"/>
      <c r="AW61" s="51"/>
    </row>
    <row r="62" spans="3:49" ht="15" thickBot="1" x14ac:dyDescent="0.35">
      <c r="C62" s="48" t="s">
        <v>146</v>
      </c>
      <c r="D62" s="49"/>
      <c r="E62" s="49"/>
      <c r="F62" s="49"/>
      <c r="G62" s="49"/>
      <c r="H62" s="42"/>
      <c r="I62" s="42"/>
      <c r="J62" s="42"/>
      <c r="K62" s="10"/>
      <c r="M62" s="48" t="s">
        <v>146</v>
      </c>
      <c r="N62" s="49"/>
      <c r="O62" s="49"/>
      <c r="P62" s="49"/>
      <c r="Q62" s="42"/>
      <c r="R62" s="42"/>
      <c r="S62" s="10"/>
      <c r="V62" s="48" t="s">
        <v>146</v>
      </c>
      <c r="W62" s="49"/>
      <c r="X62" s="49"/>
      <c r="Y62" s="49"/>
      <c r="Z62" s="42"/>
      <c r="AA62" s="42"/>
      <c r="AB62" s="10"/>
      <c r="AD62" s="48" t="s">
        <v>146</v>
      </c>
      <c r="AE62" s="49"/>
      <c r="AF62" s="49"/>
      <c r="AG62" s="49"/>
      <c r="AH62" s="42"/>
      <c r="AI62" s="42"/>
      <c r="AJ62" s="10"/>
      <c r="AL62" s="48" t="s">
        <v>146</v>
      </c>
      <c r="AM62" s="49"/>
      <c r="AN62" s="49"/>
      <c r="AO62" s="49"/>
      <c r="AP62" s="42"/>
      <c r="AQ62" s="42"/>
      <c r="AR62" s="10"/>
      <c r="AT62" s="49" t="s">
        <v>146</v>
      </c>
      <c r="AU62" s="49"/>
      <c r="AV62" s="49"/>
      <c r="AW62" s="49"/>
    </row>
    <row r="63" spans="3:49" x14ac:dyDescent="0.3">
      <c r="C63" s="50" t="s">
        <v>223</v>
      </c>
      <c r="D63" s="51">
        <v>3</v>
      </c>
      <c r="E63" s="51">
        <v>3</v>
      </c>
      <c r="F63" s="51"/>
      <c r="G63" s="51">
        <v>6</v>
      </c>
      <c r="H63" s="42"/>
      <c r="I63" s="42"/>
      <c r="J63" s="42"/>
      <c r="K63" s="10"/>
      <c r="M63" s="50" t="s">
        <v>223</v>
      </c>
      <c r="N63" s="51">
        <v>3</v>
      </c>
      <c r="O63" s="51">
        <v>3</v>
      </c>
      <c r="P63" s="51">
        <v>6</v>
      </c>
      <c r="Q63" s="42"/>
      <c r="R63" s="42"/>
      <c r="S63" s="10"/>
      <c r="V63" s="50" t="s">
        <v>223</v>
      </c>
      <c r="W63" s="51">
        <v>3</v>
      </c>
      <c r="X63" s="51">
        <v>3</v>
      </c>
      <c r="Y63" s="51">
        <v>6</v>
      </c>
      <c r="Z63" s="42"/>
      <c r="AA63" s="42"/>
      <c r="AB63" s="10"/>
      <c r="AD63" s="50" t="s">
        <v>223</v>
      </c>
      <c r="AE63" s="51">
        <v>3</v>
      </c>
      <c r="AF63" s="51">
        <v>3</v>
      </c>
      <c r="AG63" s="51">
        <v>6</v>
      </c>
      <c r="AH63" s="42"/>
      <c r="AI63" s="42"/>
      <c r="AJ63" s="10"/>
      <c r="AL63" s="50" t="s">
        <v>223</v>
      </c>
      <c r="AM63" s="51">
        <v>3</v>
      </c>
      <c r="AN63" s="51">
        <v>3</v>
      </c>
      <c r="AO63" s="51">
        <v>6</v>
      </c>
      <c r="AP63" s="42"/>
      <c r="AQ63" s="42"/>
      <c r="AR63" s="10"/>
      <c r="AT63" s="51" t="s">
        <v>223</v>
      </c>
      <c r="AU63" s="51">
        <v>3</v>
      </c>
      <c r="AV63" s="51">
        <v>3</v>
      </c>
      <c r="AW63" s="51">
        <v>6</v>
      </c>
    </row>
    <row r="64" spans="3:49" x14ac:dyDescent="0.3">
      <c r="C64" s="50" t="s">
        <v>224</v>
      </c>
      <c r="D64" s="51">
        <v>-0.56146080125500009</v>
      </c>
      <c r="E64" s="51">
        <v>-2.9287112856149999</v>
      </c>
      <c r="F64" s="51"/>
      <c r="G64" s="51">
        <v>-3.4901720868699999</v>
      </c>
      <c r="H64" s="42"/>
      <c r="I64" s="42"/>
      <c r="J64" s="42"/>
      <c r="K64" s="10"/>
      <c r="M64" s="50" t="s">
        <v>224</v>
      </c>
      <c r="N64" s="51">
        <v>-3.8033947285000003</v>
      </c>
      <c r="O64" s="51">
        <v>-5.9367592755</v>
      </c>
      <c r="P64" s="51">
        <v>-9.7401540040000008</v>
      </c>
      <c r="Q64" s="42"/>
      <c r="R64" s="42"/>
      <c r="S64" s="10"/>
      <c r="V64" s="50" t="s">
        <v>224</v>
      </c>
      <c r="W64" s="51">
        <v>-3.81678716465</v>
      </c>
      <c r="X64" s="51">
        <v>-21.89388021365</v>
      </c>
      <c r="Y64" s="51">
        <v>-25.710667378299995</v>
      </c>
      <c r="Z64" s="42"/>
      <c r="AA64" s="42"/>
      <c r="AB64" s="10"/>
      <c r="AD64" s="50" t="s">
        <v>224</v>
      </c>
      <c r="AE64" s="51">
        <v>-6.6064511917499997</v>
      </c>
      <c r="AF64" s="51">
        <v>-8.8918682647499985</v>
      </c>
      <c r="AG64" s="51">
        <v>-15.498319456499999</v>
      </c>
      <c r="AH64" s="42"/>
      <c r="AI64" s="42"/>
      <c r="AJ64" s="10"/>
      <c r="AL64" s="50" t="s">
        <v>224</v>
      </c>
      <c r="AM64" s="51">
        <v>-2.5253156527000002</v>
      </c>
      <c r="AN64" s="51">
        <v>-8.4049270712000013</v>
      </c>
      <c r="AO64" s="51">
        <v>-10.930242723900001</v>
      </c>
      <c r="AP64" s="42"/>
      <c r="AQ64" s="42"/>
      <c r="AR64" s="10"/>
      <c r="AT64" s="51" t="s">
        <v>224</v>
      </c>
      <c r="AU64" s="51">
        <v>-12.678443997500001</v>
      </c>
      <c r="AV64" s="51">
        <v>-22.285886842500005</v>
      </c>
      <c r="AW64" s="51">
        <v>-34.964330840000002</v>
      </c>
    </row>
    <row r="65" spans="3:51" x14ac:dyDescent="0.3">
      <c r="C65" s="50" t="s">
        <v>225</v>
      </c>
      <c r="D65" s="51">
        <v>-0.18715360041833337</v>
      </c>
      <c r="E65" s="51">
        <v>-0.97623709520500002</v>
      </c>
      <c r="F65" s="51"/>
      <c r="G65" s="51">
        <v>-0.58169534781166665</v>
      </c>
      <c r="H65" s="42"/>
      <c r="I65" s="42"/>
      <c r="J65" s="42"/>
      <c r="K65" s="10"/>
      <c r="M65" s="50" t="s">
        <v>225</v>
      </c>
      <c r="N65" s="51">
        <v>-1.2677982428333334</v>
      </c>
      <c r="O65" s="51">
        <v>-1.9789197585</v>
      </c>
      <c r="P65" s="51">
        <v>-1.6233590006666667</v>
      </c>
      <c r="Q65" s="42"/>
      <c r="R65" s="42"/>
      <c r="S65" s="10"/>
      <c r="V65" s="50" t="s">
        <v>225</v>
      </c>
      <c r="W65" s="51">
        <v>-1.2722623882166666</v>
      </c>
      <c r="X65" s="51">
        <v>-7.297960071216667</v>
      </c>
      <c r="Y65" s="51">
        <v>-4.2851112297166658</v>
      </c>
      <c r="Z65" s="42"/>
      <c r="AA65" s="42"/>
      <c r="AB65" s="10"/>
      <c r="AD65" s="50" t="s">
        <v>225</v>
      </c>
      <c r="AE65" s="51">
        <v>-2.2021503972500001</v>
      </c>
      <c r="AF65" s="51">
        <v>-2.9639560882499993</v>
      </c>
      <c r="AG65" s="51">
        <v>-2.5830532427499997</v>
      </c>
      <c r="AH65" s="42"/>
      <c r="AI65" s="42"/>
      <c r="AJ65" s="10"/>
      <c r="AL65" s="50" t="s">
        <v>225</v>
      </c>
      <c r="AM65" s="51">
        <v>-0.84177188423333338</v>
      </c>
      <c r="AN65" s="51">
        <v>-2.8016423570666671</v>
      </c>
      <c r="AO65" s="51">
        <v>-1.8217071206500002</v>
      </c>
      <c r="AP65" s="42"/>
      <c r="AQ65" s="42"/>
      <c r="AR65" s="10"/>
      <c r="AT65" s="51" t="s">
        <v>225</v>
      </c>
      <c r="AU65" s="51">
        <v>-4.2261479991666668</v>
      </c>
      <c r="AV65" s="51">
        <v>-7.4286289475000018</v>
      </c>
      <c r="AW65" s="51">
        <v>-5.8273884733333334</v>
      </c>
    </row>
    <row r="66" spans="3:51" x14ac:dyDescent="0.3">
      <c r="C66" s="50" t="s">
        <v>226</v>
      </c>
      <c r="D66" s="51">
        <v>2.3435776221803976E-2</v>
      </c>
      <c r="E66" s="51">
        <v>0.79077616975101073</v>
      </c>
      <c r="F66" s="51"/>
      <c r="G66" s="51">
        <v>0.5124806069125476</v>
      </c>
      <c r="H66" s="42"/>
      <c r="I66" s="42"/>
      <c r="J66" s="42"/>
      <c r="K66" s="10"/>
      <c r="M66" s="50" t="s">
        <v>226</v>
      </c>
      <c r="N66" s="51">
        <v>0.53518854560978424</v>
      </c>
      <c r="O66" s="51">
        <v>2.1887564972723377</v>
      </c>
      <c r="P66" s="51">
        <v>1.2412861601660652</v>
      </c>
      <c r="Q66" s="42"/>
      <c r="R66" s="42"/>
      <c r="S66" s="10"/>
      <c r="V66" s="50" t="s">
        <v>226</v>
      </c>
      <c r="W66" s="51">
        <v>1.3962523514866092</v>
      </c>
      <c r="X66" s="51">
        <v>76.923953790208998</v>
      </c>
      <c r="Y66" s="51">
        <v>42.220792226751726</v>
      </c>
      <c r="Z66" s="42"/>
      <c r="AA66" s="42"/>
      <c r="AB66" s="10"/>
      <c r="AD66" s="50" t="s">
        <v>226</v>
      </c>
      <c r="AE66" s="51">
        <v>2.5373623016166258</v>
      </c>
      <c r="AF66" s="51">
        <v>1.2612643151999006</v>
      </c>
      <c r="AG66" s="51">
        <v>1.6935550199786065</v>
      </c>
      <c r="AH66" s="42"/>
      <c r="AI66" s="42"/>
      <c r="AJ66" s="10"/>
      <c r="AL66" s="50" t="s">
        <v>226</v>
      </c>
      <c r="AM66" s="51">
        <v>1.0278652042283936</v>
      </c>
      <c r="AN66" s="51">
        <v>6.0220408596331758</v>
      </c>
      <c r="AO66" s="51">
        <v>3.9722901066298135</v>
      </c>
      <c r="AP66" s="42"/>
      <c r="AQ66" s="42"/>
      <c r="AR66" s="10"/>
      <c r="AT66" s="51" t="s">
        <v>226</v>
      </c>
      <c r="AU66" s="51">
        <v>1.4105490359466692</v>
      </c>
      <c r="AV66" s="51">
        <v>17.113597633735409</v>
      </c>
      <c r="AW66" s="51">
        <v>10.486423935204243</v>
      </c>
    </row>
    <row r="67" spans="3:51" x14ac:dyDescent="0.3">
      <c r="C67" s="50"/>
      <c r="D67" s="51"/>
      <c r="E67" s="51"/>
      <c r="F67" s="51"/>
      <c r="G67" s="51"/>
      <c r="H67" s="42"/>
      <c r="I67" s="42"/>
      <c r="J67" s="42"/>
      <c r="K67" s="10"/>
      <c r="M67" s="50"/>
      <c r="N67" s="51"/>
      <c r="O67" s="51"/>
      <c r="P67" s="51"/>
      <c r="Q67" s="42"/>
      <c r="R67" s="42"/>
      <c r="S67" s="10"/>
      <c r="V67" s="50"/>
      <c r="W67" s="51"/>
      <c r="X67" s="51"/>
      <c r="Y67" s="51"/>
      <c r="Z67" s="42"/>
      <c r="AA67" s="42"/>
      <c r="AB67" s="10"/>
      <c r="AD67" s="50"/>
      <c r="AE67" s="51"/>
      <c r="AF67" s="51"/>
      <c r="AG67" s="51"/>
      <c r="AH67" s="42"/>
      <c r="AI67" s="42"/>
      <c r="AJ67" s="10"/>
      <c r="AL67" s="50"/>
      <c r="AM67" s="51"/>
      <c r="AN67" s="51"/>
      <c r="AO67" s="51"/>
      <c r="AP67" s="42"/>
      <c r="AQ67" s="42"/>
      <c r="AR67" s="10"/>
      <c r="AT67" s="51"/>
      <c r="AU67" s="51"/>
      <c r="AV67" s="51"/>
      <c r="AW67" s="51"/>
    </row>
    <row r="68" spans="3:51" ht="15" thickBot="1" x14ac:dyDescent="0.35">
      <c r="C68" s="48" t="s">
        <v>144</v>
      </c>
      <c r="D68" s="49"/>
      <c r="E68" s="49"/>
      <c r="F68" s="49"/>
      <c r="G68" s="49"/>
      <c r="H68" s="42"/>
      <c r="I68" s="42"/>
      <c r="J68" s="42"/>
      <c r="K68" s="10"/>
      <c r="M68" s="48" t="s">
        <v>144</v>
      </c>
      <c r="N68" s="49"/>
      <c r="O68" s="49"/>
      <c r="P68" s="49"/>
      <c r="Q68" s="42"/>
      <c r="R68" s="42"/>
      <c r="S68" s="10"/>
      <c r="V68" s="48" t="s">
        <v>144</v>
      </c>
      <c r="W68" s="49"/>
      <c r="X68" s="49"/>
      <c r="Y68" s="49"/>
      <c r="Z68" s="42"/>
      <c r="AA68" s="42"/>
      <c r="AB68" s="10"/>
      <c r="AD68" s="48" t="s">
        <v>144</v>
      </c>
      <c r="AE68" s="49"/>
      <c r="AF68" s="49"/>
      <c r="AG68" s="49"/>
      <c r="AH68" s="42"/>
      <c r="AI68" s="42"/>
      <c r="AJ68" s="10"/>
      <c r="AL68" s="48" t="s">
        <v>144</v>
      </c>
      <c r="AM68" s="49"/>
      <c r="AN68" s="49"/>
      <c r="AO68" s="49"/>
      <c r="AP68" s="42"/>
      <c r="AQ68" s="42"/>
      <c r="AR68" s="10"/>
      <c r="AT68" s="49" t="s">
        <v>144</v>
      </c>
      <c r="AU68" s="49"/>
      <c r="AV68" s="49"/>
      <c r="AW68" s="49"/>
    </row>
    <row r="69" spans="3:51" x14ac:dyDescent="0.3">
      <c r="C69" s="50" t="s">
        <v>223</v>
      </c>
      <c r="D69" s="51">
        <v>3</v>
      </c>
      <c r="E69" s="51">
        <v>3</v>
      </c>
      <c r="F69" s="51"/>
      <c r="G69" s="51">
        <v>6</v>
      </c>
      <c r="H69" s="42"/>
      <c r="I69" s="42"/>
      <c r="J69" s="42"/>
      <c r="K69" s="10"/>
      <c r="M69" s="50" t="s">
        <v>223</v>
      </c>
      <c r="N69" s="51">
        <v>3</v>
      </c>
      <c r="O69" s="51">
        <v>3</v>
      </c>
      <c r="P69" s="51">
        <v>6</v>
      </c>
      <c r="Q69" s="42"/>
      <c r="R69" s="42"/>
      <c r="S69" s="10"/>
      <c r="V69" s="50" t="s">
        <v>223</v>
      </c>
      <c r="W69" s="51">
        <v>3</v>
      </c>
      <c r="X69" s="51">
        <v>3</v>
      </c>
      <c r="Y69" s="51">
        <v>6</v>
      </c>
      <c r="Z69" s="42"/>
      <c r="AA69" s="42"/>
      <c r="AB69" s="10"/>
      <c r="AD69" s="50" t="s">
        <v>223</v>
      </c>
      <c r="AE69" s="51">
        <v>3</v>
      </c>
      <c r="AF69" s="51">
        <v>3</v>
      </c>
      <c r="AG69" s="51">
        <v>6</v>
      </c>
      <c r="AH69" s="42"/>
      <c r="AI69" s="42"/>
      <c r="AJ69" s="10"/>
      <c r="AL69" s="50" t="s">
        <v>223</v>
      </c>
      <c r="AM69" s="51">
        <v>3</v>
      </c>
      <c r="AN69" s="51">
        <v>3</v>
      </c>
      <c r="AO69" s="51">
        <v>6</v>
      </c>
      <c r="AP69" s="42"/>
      <c r="AQ69" s="42"/>
      <c r="AR69" s="10"/>
      <c r="AT69" s="51" t="s">
        <v>223</v>
      </c>
      <c r="AU69" s="51">
        <v>3</v>
      </c>
      <c r="AV69" s="51">
        <v>3</v>
      </c>
      <c r="AW69" s="51">
        <v>6</v>
      </c>
    </row>
    <row r="70" spans="3:51" x14ac:dyDescent="0.3">
      <c r="C70" s="50" t="s">
        <v>224</v>
      </c>
      <c r="D70" s="51">
        <v>-3.4135903060499997</v>
      </c>
      <c r="E70" s="51">
        <v>-0.60692699796999994</v>
      </c>
      <c r="F70" s="51"/>
      <c r="G70" s="51">
        <v>-4.0205173040200002</v>
      </c>
      <c r="H70" s="42"/>
      <c r="I70" s="42"/>
      <c r="J70" s="42"/>
      <c r="K70" s="10"/>
      <c r="M70" s="50" t="s">
        <v>224</v>
      </c>
      <c r="N70" s="51">
        <v>-3.4020986360499994</v>
      </c>
      <c r="O70" s="51">
        <v>-7.0053860970499997</v>
      </c>
      <c r="P70" s="51">
        <v>-10.407484733099999</v>
      </c>
      <c r="Q70" s="42"/>
      <c r="R70" s="42"/>
      <c r="S70" s="10"/>
      <c r="V70" s="50" t="s">
        <v>224</v>
      </c>
      <c r="W70" s="51">
        <v>-6.0676699241499996</v>
      </c>
      <c r="X70" s="51">
        <v>-7.5171414751499999</v>
      </c>
      <c r="Y70" s="51">
        <v>-13.584811399300001</v>
      </c>
      <c r="Z70" s="42"/>
      <c r="AA70" s="42"/>
      <c r="AB70" s="10"/>
      <c r="AD70" s="50" t="s">
        <v>224</v>
      </c>
      <c r="AE70" s="51">
        <v>-7.9372727738500011</v>
      </c>
      <c r="AF70" s="51">
        <v>-12.38874925885</v>
      </c>
      <c r="AG70" s="51">
        <v>-20.326022032699999</v>
      </c>
      <c r="AH70" s="42"/>
      <c r="AI70" s="42"/>
      <c r="AJ70" s="10"/>
      <c r="AL70" s="50" t="s">
        <v>224</v>
      </c>
      <c r="AM70" s="51">
        <v>-1.8529624463500003</v>
      </c>
      <c r="AN70" s="51">
        <v>-0.15809287405</v>
      </c>
      <c r="AO70" s="51">
        <v>-2.0110553204000001</v>
      </c>
      <c r="AP70" s="42"/>
      <c r="AQ70" s="42"/>
      <c r="AR70" s="10"/>
      <c r="AT70" s="51" t="s">
        <v>224</v>
      </c>
      <c r="AU70" s="51">
        <v>-18.699254145600001</v>
      </c>
      <c r="AV70" s="51">
        <v>-6.6254150706000008</v>
      </c>
      <c r="AW70" s="51">
        <v>-25.324669216199997</v>
      </c>
    </row>
    <row r="71" spans="3:51" x14ac:dyDescent="0.3">
      <c r="C71" s="50" t="s">
        <v>225</v>
      </c>
      <c r="D71" s="51">
        <v>-1.1378634353499999</v>
      </c>
      <c r="E71" s="51">
        <v>-0.20230899932333332</v>
      </c>
      <c r="F71" s="51"/>
      <c r="G71" s="51">
        <v>-0.67008621733666673</v>
      </c>
      <c r="H71" s="42"/>
      <c r="I71" s="42"/>
      <c r="J71" s="42"/>
      <c r="K71" s="10"/>
      <c r="M71" s="50" t="s">
        <v>225</v>
      </c>
      <c r="N71" s="51">
        <v>-1.1340328786833331</v>
      </c>
      <c r="O71" s="51">
        <v>-2.3351286990166664</v>
      </c>
      <c r="P71" s="51">
        <v>-1.7345807888499998</v>
      </c>
      <c r="Q71" s="42"/>
      <c r="R71" s="42"/>
      <c r="S71" s="10"/>
      <c r="V71" s="50" t="s">
        <v>225</v>
      </c>
      <c r="W71" s="51">
        <v>-2.0225566413833334</v>
      </c>
      <c r="X71" s="51">
        <v>-2.50571382505</v>
      </c>
      <c r="Y71" s="51">
        <v>-2.2641352332166669</v>
      </c>
      <c r="Z71" s="42"/>
      <c r="AA71" s="42"/>
      <c r="AB71" s="10"/>
      <c r="AD71" s="50" t="s">
        <v>225</v>
      </c>
      <c r="AE71" s="51">
        <v>-2.6457575912833335</v>
      </c>
      <c r="AF71" s="51">
        <v>-4.1295830862833336</v>
      </c>
      <c r="AG71" s="51">
        <v>-3.3876703387833333</v>
      </c>
      <c r="AH71" s="42"/>
      <c r="AI71" s="42"/>
      <c r="AJ71" s="10"/>
      <c r="AL71" s="50" t="s">
        <v>225</v>
      </c>
      <c r="AM71" s="51">
        <v>-0.61765414878333347</v>
      </c>
      <c r="AN71" s="51">
        <v>-5.2697624683333333E-2</v>
      </c>
      <c r="AO71" s="51">
        <v>-0.33517588673333337</v>
      </c>
      <c r="AP71" s="42"/>
      <c r="AQ71" s="42"/>
      <c r="AR71" s="10"/>
      <c r="AT71" s="51" t="s">
        <v>225</v>
      </c>
      <c r="AU71" s="51">
        <v>-6.2330847152000004</v>
      </c>
      <c r="AV71" s="51">
        <v>-2.2084716902000001</v>
      </c>
      <c r="AW71" s="51">
        <v>-4.2207782026999991</v>
      </c>
    </row>
    <row r="72" spans="3:51" x14ac:dyDescent="0.3">
      <c r="C72" s="50" t="s">
        <v>226</v>
      </c>
      <c r="D72" s="51">
        <v>1.2413837288885106</v>
      </c>
      <c r="E72" s="51">
        <v>6.2742071850496128E-2</v>
      </c>
      <c r="F72" s="51"/>
      <c r="G72" s="51">
        <v>0.78422895112635493</v>
      </c>
      <c r="H72" s="42"/>
      <c r="I72" s="42"/>
      <c r="J72" s="42"/>
      <c r="K72" s="10"/>
      <c r="M72" s="50" t="s">
        <v>226</v>
      </c>
      <c r="N72" s="51">
        <v>0.51959299461892017</v>
      </c>
      <c r="O72" s="51">
        <v>3.0792786718413954</v>
      </c>
      <c r="P72" s="51">
        <v>1.8723380174707871</v>
      </c>
      <c r="Q72" s="42"/>
      <c r="R72" s="42"/>
      <c r="S72" s="10"/>
      <c r="V72" s="50" t="s">
        <v>226</v>
      </c>
      <c r="W72" s="51">
        <v>0.86039186356428754</v>
      </c>
      <c r="X72" s="51">
        <v>9.1111689287800761</v>
      </c>
      <c r="Y72" s="51">
        <v>4.0586565761763556</v>
      </c>
      <c r="Z72" s="42"/>
      <c r="AA72" s="42"/>
      <c r="AB72" s="10"/>
      <c r="AD72" s="50" t="s">
        <v>226</v>
      </c>
      <c r="AE72" s="51">
        <v>0.19707174550772955</v>
      </c>
      <c r="AF72" s="51">
        <v>9.2652120251819525</v>
      </c>
      <c r="AG72" s="51">
        <v>4.4454349381594707</v>
      </c>
      <c r="AH72" s="42"/>
      <c r="AI72" s="42"/>
      <c r="AJ72" s="10"/>
      <c r="AL72" s="50" t="s">
        <v>226</v>
      </c>
      <c r="AM72" s="51">
        <v>0.66333981590987146</v>
      </c>
      <c r="AN72" s="51">
        <v>2.6726530236278528E-3</v>
      </c>
      <c r="AO72" s="51">
        <v>0.36215774981034593</v>
      </c>
      <c r="AP72" s="42"/>
      <c r="AQ72" s="42"/>
      <c r="AR72" s="10"/>
      <c r="AT72" s="51" t="s">
        <v>226</v>
      </c>
      <c r="AU72" s="51">
        <v>0.68657287230686848</v>
      </c>
      <c r="AV72" s="51">
        <v>2.8497773880343198</v>
      </c>
      <c r="AW72" s="51">
        <v>6.2737931044363844</v>
      </c>
    </row>
    <row r="73" spans="3:51" x14ac:dyDescent="0.3">
      <c r="C73" s="50"/>
      <c r="D73" s="51"/>
      <c r="E73" s="51"/>
      <c r="F73" s="51"/>
      <c r="G73" s="51"/>
      <c r="H73" s="42"/>
      <c r="I73" s="42"/>
      <c r="J73" s="42"/>
      <c r="K73" s="10"/>
      <c r="M73" s="50"/>
      <c r="N73" s="51"/>
      <c r="O73" s="51"/>
      <c r="P73" s="51"/>
      <c r="Q73" s="42"/>
      <c r="R73" s="42"/>
      <c r="S73" s="10"/>
      <c r="V73" s="50"/>
      <c r="W73" s="51"/>
      <c r="X73" s="51"/>
      <c r="Y73" s="51"/>
      <c r="Z73" s="42"/>
      <c r="AA73" s="42"/>
      <c r="AB73" s="10"/>
      <c r="AD73" s="50"/>
      <c r="AE73" s="51"/>
      <c r="AF73" s="51"/>
      <c r="AG73" s="51"/>
      <c r="AH73" s="42"/>
      <c r="AI73" s="42"/>
      <c r="AJ73" s="10"/>
      <c r="AL73" s="50"/>
      <c r="AM73" s="51"/>
      <c r="AN73" s="51"/>
      <c r="AO73" s="51"/>
      <c r="AP73" s="42"/>
      <c r="AQ73" s="42"/>
      <c r="AR73" s="10"/>
      <c r="AT73" s="51"/>
      <c r="AU73" s="51"/>
      <c r="AV73" s="51"/>
      <c r="AW73" s="51"/>
    </row>
    <row r="74" spans="3:51" ht="15" thickBot="1" x14ac:dyDescent="0.35">
      <c r="C74" s="48" t="s">
        <v>222</v>
      </c>
      <c r="D74" s="49"/>
      <c r="E74" s="49"/>
      <c r="F74" s="49"/>
      <c r="G74" s="49"/>
      <c r="H74" s="49"/>
      <c r="I74" s="49"/>
      <c r="J74" s="49"/>
      <c r="K74" s="10"/>
      <c r="M74" s="48" t="s">
        <v>222</v>
      </c>
      <c r="N74" s="49"/>
      <c r="O74" s="49"/>
      <c r="P74" s="49"/>
      <c r="Q74" s="49"/>
      <c r="R74" s="49"/>
      <c r="S74" s="10"/>
      <c r="V74" s="48" t="s">
        <v>222</v>
      </c>
      <c r="W74" s="49"/>
      <c r="X74" s="49"/>
      <c r="Y74" s="49"/>
      <c r="Z74" s="49"/>
      <c r="AA74" s="49"/>
      <c r="AB74" s="10"/>
      <c r="AD74" s="48" t="s">
        <v>222</v>
      </c>
      <c r="AE74" s="49"/>
      <c r="AF74" s="49"/>
      <c r="AG74" s="49"/>
      <c r="AH74" s="49"/>
      <c r="AI74" s="49"/>
      <c r="AJ74" s="10"/>
      <c r="AL74" s="48" t="s">
        <v>222</v>
      </c>
      <c r="AM74" s="49"/>
      <c r="AN74" s="49"/>
      <c r="AO74" s="49"/>
      <c r="AP74" s="49"/>
      <c r="AQ74" s="49"/>
      <c r="AR74" s="10"/>
      <c r="AT74" s="49" t="s">
        <v>222</v>
      </c>
      <c r="AU74" s="49"/>
      <c r="AV74" s="49"/>
      <c r="AW74" s="49"/>
      <c r="AX74" s="49"/>
      <c r="AY74" s="49"/>
    </row>
    <row r="75" spans="3:51" x14ac:dyDescent="0.3">
      <c r="C75" s="50" t="s">
        <v>223</v>
      </c>
      <c r="D75" s="51">
        <v>12</v>
      </c>
      <c r="E75" s="51">
        <v>12</v>
      </c>
      <c r="F75" s="51"/>
      <c r="G75" s="51"/>
      <c r="H75" s="51"/>
      <c r="I75" s="51"/>
      <c r="J75" s="51"/>
      <c r="K75" s="10"/>
      <c r="M75" s="50" t="s">
        <v>223</v>
      </c>
      <c r="N75" s="51">
        <v>12</v>
      </c>
      <c r="O75" s="51">
        <v>12</v>
      </c>
      <c r="P75" s="51"/>
      <c r="Q75" s="51"/>
      <c r="R75" s="51"/>
      <c r="S75" s="10"/>
      <c r="V75" s="50" t="s">
        <v>223</v>
      </c>
      <c r="W75" s="51">
        <v>12</v>
      </c>
      <c r="X75" s="51">
        <v>12</v>
      </c>
      <c r="Y75" s="51"/>
      <c r="Z75" s="51"/>
      <c r="AA75" s="51"/>
      <c r="AB75" s="10"/>
      <c r="AD75" s="50" t="s">
        <v>223</v>
      </c>
      <c r="AE75" s="51">
        <v>12</v>
      </c>
      <c r="AF75" s="51">
        <v>12</v>
      </c>
      <c r="AG75" s="51"/>
      <c r="AH75" s="51"/>
      <c r="AI75" s="51"/>
      <c r="AJ75" s="10"/>
      <c r="AL75" s="50" t="s">
        <v>223</v>
      </c>
      <c r="AM75" s="51">
        <v>12</v>
      </c>
      <c r="AN75" s="51">
        <v>12</v>
      </c>
      <c r="AO75" s="51"/>
      <c r="AP75" s="51"/>
      <c r="AQ75" s="51"/>
      <c r="AR75" s="10"/>
      <c r="AT75" s="51" t="s">
        <v>223</v>
      </c>
      <c r="AU75" s="51">
        <v>12</v>
      </c>
      <c r="AV75" s="51">
        <v>12</v>
      </c>
      <c r="AW75" s="51"/>
      <c r="AX75" s="51"/>
      <c r="AY75" s="51"/>
    </row>
    <row r="76" spans="3:51" x14ac:dyDescent="0.3">
      <c r="C76" s="50" t="s">
        <v>224</v>
      </c>
      <c r="D76" s="51">
        <v>-7.1411967108349996</v>
      </c>
      <c r="E76" s="51">
        <v>-5.2333471385149997</v>
      </c>
      <c r="F76" s="51"/>
      <c r="G76" s="51"/>
      <c r="H76" s="51"/>
      <c r="I76" s="51"/>
      <c r="J76" s="51"/>
      <c r="K76" s="10"/>
      <c r="M76" s="50" t="s">
        <v>224</v>
      </c>
      <c r="N76" s="51">
        <v>-14.378879476249999</v>
      </c>
      <c r="O76" s="51">
        <v>-18.473999591249999</v>
      </c>
      <c r="P76" s="51"/>
      <c r="Q76" s="51"/>
      <c r="R76" s="51"/>
      <c r="S76" s="10"/>
      <c r="V76" s="50" t="s">
        <v>224</v>
      </c>
      <c r="W76" s="51">
        <v>-21.122805841249999</v>
      </c>
      <c r="X76" s="51">
        <v>-42.686816305249998</v>
      </c>
      <c r="Y76" s="51"/>
      <c r="Z76" s="51"/>
      <c r="AA76" s="51"/>
      <c r="AB76" s="10"/>
      <c r="AD76" s="50" t="s">
        <v>224</v>
      </c>
      <c r="AE76" s="51">
        <v>-27.717043843400003</v>
      </c>
      <c r="AF76" s="51">
        <v>-36.448425307399994</v>
      </c>
      <c r="AG76" s="51"/>
      <c r="AH76" s="51"/>
      <c r="AI76" s="51"/>
      <c r="AJ76" s="10"/>
      <c r="AL76" s="50" t="s">
        <v>224</v>
      </c>
      <c r="AM76" s="51">
        <v>-9.7168740261500002</v>
      </c>
      <c r="AN76" s="51">
        <v>-10.580783285250002</v>
      </c>
      <c r="AO76" s="51"/>
      <c r="AP76" s="51"/>
      <c r="AQ76" s="51"/>
      <c r="AR76" s="10"/>
      <c r="AT76" s="51" t="s">
        <v>224</v>
      </c>
      <c r="AU76" s="51">
        <v>-45.412719768100004</v>
      </c>
      <c r="AV76" s="51">
        <v>-34.243278386100009</v>
      </c>
      <c r="AW76" s="51"/>
      <c r="AX76" s="51"/>
      <c r="AY76" s="51"/>
    </row>
    <row r="77" spans="3:51" x14ac:dyDescent="0.3">
      <c r="C77" s="50" t="s">
        <v>225</v>
      </c>
      <c r="D77" s="51">
        <v>-0.5950997259029166</v>
      </c>
      <c r="E77" s="51">
        <v>-0.43611226154291666</v>
      </c>
      <c r="F77" s="51"/>
      <c r="G77" s="51"/>
      <c r="H77" s="51"/>
      <c r="I77" s="51"/>
      <c r="J77" s="51"/>
      <c r="K77" s="10"/>
      <c r="M77" s="50" t="s">
        <v>225</v>
      </c>
      <c r="N77" s="51">
        <v>-1.1982399563541668</v>
      </c>
      <c r="O77" s="51">
        <v>-1.5394999659375002</v>
      </c>
      <c r="P77" s="51"/>
      <c r="Q77" s="51"/>
      <c r="R77" s="51"/>
      <c r="S77" s="10"/>
      <c r="V77" s="50" t="s">
        <v>225</v>
      </c>
      <c r="W77" s="51">
        <v>-1.7602338201041665</v>
      </c>
      <c r="X77" s="51">
        <v>-3.5572346921041667</v>
      </c>
      <c r="Y77" s="51"/>
      <c r="Z77" s="51"/>
      <c r="AA77" s="51"/>
      <c r="AB77" s="10"/>
      <c r="AD77" s="50" t="s">
        <v>225</v>
      </c>
      <c r="AE77" s="51">
        <v>-2.3097536536166667</v>
      </c>
      <c r="AF77" s="51">
        <v>-3.0373687756166667</v>
      </c>
      <c r="AG77" s="51"/>
      <c r="AH77" s="51"/>
      <c r="AI77" s="51"/>
      <c r="AJ77" s="10"/>
      <c r="AL77" s="50" t="s">
        <v>225</v>
      </c>
      <c r="AM77" s="51">
        <v>-0.80973950217916668</v>
      </c>
      <c r="AN77" s="51">
        <v>-0.88173194043750014</v>
      </c>
      <c r="AO77" s="51"/>
      <c r="AP77" s="51"/>
      <c r="AQ77" s="51"/>
      <c r="AR77" s="10"/>
      <c r="AT77" s="51" t="s">
        <v>225</v>
      </c>
      <c r="AU77" s="51">
        <v>-3.7843933140083332</v>
      </c>
      <c r="AV77" s="51">
        <v>-2.8536065321750002</v>
      </c>
      <c r="AW77" s="51"/>
      <c r="AX77" s="51"/>
      <c r="AY77" s="51"/>
    </row>
    <row r="78" spans="3:51" x14ac:dyDescent="0.3">
      <c r="C78" s="50" t="s">
        <v>226</v>
      </c>
      <c r="D78" s="51">
        <v>0.44313687758222681</v>
      </c>
      <c r="E78" s="51">
        <v>0.34784289077350111</v>
      </c>
      <c r="F78" s="51"/>
      <c r="G78" s="51"/>
      <c r="H78" s="51"/>
      <c r="I78" s="51"/>
      <c r="J78" s="51"/>
      <c r="K78" s="10"/>
      <c r="M78" s="50" t="s">
        <v>226</v>
      </c>
      <c r="N78" s="51">
        <v>2.0218084167761852</v>
      </c>
      <c r="O78" s="51">
        <v>2.0358412574504894</v>
      </c>
      <c r="P78" s="51"/>
      <c r="Q78" s="51"/>
      <c r="R78" s="51"/>
      <c r="S78" s="10"/>
      <c r="V78" s="50" t="s">
        <v>226</v>
      </c>
      <c r="W78" s="51">
        <v>0.68250503852522959</v>
      </c>
      <c r="X78" s="51">
        <v>21.757394369155289</v>
      </c>
      <c r="Y78" s="51"/>
      <c r="Z78" s="51"/>
      <c r="AA78" s="51"/>
      <c r="AB78" s="10"/>
      <c r="AD78" s="50" t="s">
        <v>226</v>
      </c>
      <c r="AE78" s="51">
        <v>3.0935680898888647</v>
      </c>
      <c r="AF78" s="51">
        <v>6.9224122670312873</v>
      </c>
      <c r="AG78" s="51"/>
      <c r="AH78" s="51"/>
      <c r="AI78" s="51"/>
      <c r="AJ78" s="10"/>
      <c r="AL78" s="50" t="s">
        <v>226</v>
      </c>
      <c r="AM78" s="51">
        <v>0.36868706427319159</v>
      </c>
      <c r="AN78" s="51">
        <v>2.479811731586036</v>
      </c>
      <c r="AO78" s="51"/>
      <c r="AP78" s="51"/>
      <c r="AQ78" s="51"/>
      <c r="AR78" s="10"/>
      <c r="AT78" s="51" t="s">
        <v>226</v>
      </c>
      <c r="AU78" s="51">
        <v>4.7632897259907656</v>
      </c>
      <c r="AV78" s="51">
        <v>15.489972808018717</v>
      </c>
      <c r="AW78" s="51"/>
      <c r="AX78" s="51"/>
      <c r="AY78" s="51"/>
    </row>
    <row r="79" spans="3:51" x14ac:dyDescent="0.3">
      <c r="C79" s="50"/>
      <c r="D79" s="51"/>
      <c r="E79" s="51"/>
      <c r="F79" s="51"/>
      <c r="G79" s="51"/>
      <c r="H79" s="51"/>
      <c r="I79" s="51"/>
      <c r="J79" s="51"/>
      <c r="K79" s="10"/>
      <c r="M79" s="50"/>
      <c r="N79" s="51"/>
      <c r="O79" s="51"/>
      <c r="P79" s="51"/>
      <c r="Q79" s="51"/>
      <c r="R79" s="51"/>
      <c r="S79" s="10"/>
      <c r="V79" s="50"/>
      <c r="W79" s="51"/>
      <c r="X79" s="51"/>
      <c r="Y79" s="51"/>
      <c r="Z79" s="51"/>
      <c r="AA79" s="51"/>
      <c r="AB79" s="10"/>
      <c r="AD79" s="50"/>
      <c r="AE79" s="51"/>
      <c r="AF79" s="51"/>
      <c r="AG79" s="51"/>
      <c r="AH79" s="51"/>
      <c r="AI79" s="51"/>
      <c r="AJ79" s="10"/>
      <c r="AL79" s="50"/>
      <c r="AM79" s="51"/>
      <c r="AN79" s="51"/>
      <c r="AO79" s="51"/>
      <c r="AP79" s="51"/>
      <c r="AQ79" s="51"/>
      <c r="AR79" s="10"/>
      <c r="AT79" s="51"/>
      <c r="AU79" s="51"/>
      <c r="AV79" s="51"/>
      <c r="AW79" s="51"/>
      <c r="AX79" s="51"/>
      <c r="AY79" s="51"/>
    </row>
    <row r="80" spans="3:51" x14ac:dyDescent="0.3">
      <c r="C80" s="47"/>
      <c r="D80" s="42"/>
      <c r="E80" s="42"/>
      <c r="F80" s="42"/>
      <c r="G80" s="42"/>
      <c r="H80" s="42"/>
      <c r="I80" s="42"/>
      <c r="J80" s="42"/>
      <c r="K80" s="10"/>
      <c r="M80" s="47"/>
      <c r="N80" s="42"/>
      <c r="O80" s="42"/>
      <c r="P80" s="42"/>
      <c r="Q80" s="42"/>
      <c r="R80" s="42"/>
      <c r="S80" s="10"/>
      <c r="V80" s="47"/>
      <c r="W80" s="42"/>
      <c r="X80" s="42"/>
      <c r="Y80" s="42"/>
      <c r="Z80" s="42"/>
      <c r="AA80" s="42"/>
      <c r="AB80" s="10"/>
      <c r="AD80" s="47"/>
      <c r="AE80" s="42"/>
      <c r="AF80" s="42"/>
      <c r="AG80" s="42"/>
      <c r="AH80" s="42"/>
      <c r="AI80" s="42"/>
      <c r="AJ80" s="10"/>
      <c r="AL80" s="47"/>
      <c r="AM80" s="42"/>
      <c r="AN80" s="42"/>
      <c r="AO80" s="42"/>
      <c r="AP80" s="42"/>
      <c r="AQ80" s="42"/>
      <c r="AR80" s="10"/>
    </row>
    <row r="81" spans="3:52" ht="15" thickBot="1" x14ac:dyDescent="0.35">
      <c r="C81" s="47" t="s">
        <v>227</v>
      </c>
      <c r="D81" s="42"/>
      <c r="E81" s="42"/>
      <c r="F81" s="42"/>
      <c r="G81" s="42"/>
      <c r="H81" s="42"/>
      <c r="I81" s="42"/>
      <c r="J81" s="42"/>
      <c r="K81" s="10"/>
      <c r="M81" s="47" t="s">
        <v>227</v>
      </c>
      <c r="N81" s="42"/>
      <c r="O81" s="42"/>
      <c r="P81" s="42"/>
      <c r="Q81" s="42"/>
      <c r="R81" s="42"/>
      <c r="S81" s="10"/>
      <c r="V81" s="47" t="s">
        <v>227</v>
      </c>
      <c r="W81" s="42"/>
      <c r="X81" s="42"/>
      <c r="Y81" s="42"/>
      <c r="Z81" s="42"/>
      <c r="AA81" s="42"/>
      <c r="AB81" s="10"/>
      <c r="AD81" s="47" t="s">
        <v>227</v>
      </c>
      <c r="AE81" s="42"/>
      <c r="AF81" s="42"/>
      <c r="AG81" s="42"/>
      <c r="AH81" s="42"/>
      <c r="AI81" s="42"/>
      <c r="AJ81" s="10"/>
      <c r="AL81" s="47" t="s">
        <v>227</v>
      </c>
      <c r="AM81" s="42"/>
      <c r="AN81" s="42"/>
      <c r="AO81" s="42"/>
      <c r="AP81" s="42"/>
      <c r="AQ81" s="42"/>
      <c r="AR81" s="10"/>
      <c r="AT81" t="s">
        <v>227</v>
      </c>
    </row>
    <row r="82" spans="3:52" x14ac:dyDescent="0.3">
      <c r="C82" s="52" t="s">
        <v>228</v>
      </c>
      <c r="D82" s="53" t="s">
        <v>229</v>
      </c>
      <c r="E82" s="53" t="s">
        <v>230</v>
      </c>
      <c r="F82" s="53"/>
      <c r="G82" s="53" t="s">
        <v>231</v>
      </c>
      <c r="H82" s="53" t="s">
        <v>232</v>
      </c>
      <c r="I82" s="53"/>
      <c r="J82" s="53" t="s">
        <v>233</v>
      </c>
      <c r="K82" s="54" t="s">
        <v>234</v>
      </c>
      <c r="L82" s="55"/>
      <c r="M82" s="52" t="s">
        <v>228</v>
      </c>
      <c r="N82" s="53" t="s">
        <v>229</v>
      </c>
      <c r="O82" s="53" t="s">
        <v>230</v>
      </c>
      <c r="P82" s="53" t="s">
        <v>231</v>
      </c>
      <c r="Q82" s="53" t="s">
        <v>232</v>
      </c>
      <c r="R82" s="53" t="s">
        <v>233</v>
      </c>
      <c r="S82" s="54" t="s">
        <v>234</v>
      </c>
      <c r="V82" s="52" t="s">
        <v>228</v>
      </c>
      <c r="W82" s="53" t="s">
        <v>229</v>
      </c>
      <c r="X82" s="53" t="s">
        <v>230</v>
      </c>
      <c r="Y82" s="53" t="s">
        <v>231</v>
      </c>
      <c r="Z82" s="53" t="s">
        <v>232</v>
      </c>
      <c r="AA82" s="53" t="s">
        <v>233</v>
      </c>
      <c r="AB82" s="54" t="s">
        <v>234</v>
      </c>
      <c r="AD82" s="52" t="s">
        <v>228</v>
      </c>
      <c r="AE82" s="53" t="s">
        <v>229</v>
      </c>
      <c r="AF82" s="53" t="s">
        <v>230</v>
      </c>
      <c r="AG82" s="53" t="s">
        <v>231</v>
      </c>
      <c r="AH82" s="53" t="s">
        <v>232</v>
      </c>
      <c r="AI82" s="53" t="s">
        <v>233</v>
      </c>
      <c r="AJ82" s="54" t="s">
        <v>234</v>
      </c>
      <c r="AL82" s="52" t="s">
        <v>228</v>
      </c>
      <c r="AM82" s="53" t="s">
        <v>229</v>
      </c>
      <c r="AN82" s="53" t="s">
        <v>230</v>
      </c>
      <c r="AO82" s="53" t="s">
        <v>231</v>
      </c>
      <c r="AP82" s="53" t="s">
        <v>232</v>
      </c>
      <c r="AQ82" s="53" t="s">
        <v>233</v>
      </c>
      <c r="AR82" s="54" t="s">
        <v>234</v>
      </c>
      <c r="AT82" s="53" t="s">
        <v>228</v>
      </c>
      <c r="AU82" s="53" t="s">
        <v>229</v>
      </c>
      <c r="AV82" s="53" t="s">
        <v>230</v>
      </c>
      <c r="AW82" s="53" t="s">
        <v>231</v>
      </c>
      <c r="AX82" s="53" t="s">
        <v>232</v>
      </c>
      <c r="AY82" s="53" t="s">
        <v>233</v>
      </c>
      <c r="AZ82" s="53" t="s">
        <v>234</v>
      </c>
    </row>
    <row r="83" spans="3:52" x14ac:dyDescent="0.3">
      <c r="C83" s="50" t="s">
        <v>235</v>
      </c>
      <c r="D83" s="51">
        <v>0.31658745178320125</v>
      </c>
      <c r="E83" s="51">
        <v>3</v>
      </c>
      <c r="F83" s="51"/>
      <c r="G83" s="51">
        <v>0.10552915059440042</v>
      </c>
      <c r="H83" s="51">
        <v>0.3047241780732125</v>
      </c>
      <c r="I83" s="51"/>
      <c r="J83" s="51">
        <v>0.8215740888648122</v>
      </c>
      <c r="K83" s="56">
        <v>3.2388715174535854</v>
      </c>
      <c r="L83" s="51"/>
      <c r="M83" s="50" t="s">
        <v>235</v>
      </c>
      <c r="N83" s="51">
        <v>12.686386431217421</v>
      </c>
      <c r="O83" s="51">
        <v>3</v>
      </c>
      <c r="P83" s="51">
        <v>4.2287954770724738</v>
      </c>
      <c r="Q83" s="51">
        <v>2.293939656115902</v>
      </c>
      <c r="R83" s="51">
        <v>0.11692790115107958</v>
      </c>
      <c r="S83" s="56">
        <v>3.2388715174535854</v>
      </c>
      <c r="V83" s="50" t="s">
        <v>235</v>
      </c>
      <c r="W83" s="51">
        <v>22.74348043264888</v>
      </c>
      <c r="X83" s="51">
        <v>3</v>
      </c>
      <c r="Y83" s="51">
        <v>7.5811601442162937</v>
      </c>
      <c r="Z83" s="51">
        <v>0.64413943232248316</v>
      </c>
      <c r="AA83" s="51">
        <v>0.59781642367562804</v>
      </c>
      <c r="AB83" s="56">
        <v>3.2388715174535854</v>
      </c>
      <c r="AD83" s="50" t="s">
        <v>235</v>
      </c>
      <c r="AE83" s="51">
        <v>35.589934985665479</v>
      </c>
      <c r="AF83" s="51">
        <v>3</v>
      </c>
      <c r="AG83" s="51">
        <v>11.863311661888494</v>
      </c>
      <c r="AH83" s="51">
        <v>2.6807595339527515</v>
      </c>
      <c r="AI83" s="51">
        <v>8.1839716895267076E-2</v>
      </c>
      <c r="AJ83" s="56">
        <v>3.2388715174535854</v>
      </c>
      <c r="AL83" s="50" t="s">
        <v>235</v>
      </c>
      <c r="AM83" s="51">
        <v>8.2705940799118167</v>
      </c>
      <c r="AN83" s="51">
        <v>3</v>
      </c>
      <c r="AO83" s="51">
        <v>2.7568646933039389</v>
      </c>
      <c r="AP83" s="51">
        <v>2.7681807195675003</v>
      </c>
      <c r="AQ83" s="51">
        <v>7.5631388909852451E-2</v>
      </c>
      <c r="AR83" s="56">
        <v>3.2388715174535854</v>
      </c>
      <c r="AT83" s="51" t="s">
        <v>235</v>
      </c>
      <c r="AU83" s="51">
        <v>84.371341352271656</v>
      </c>
      <c r="AV83" s="51">
        <v>3</v>
      </c>
      <c r="AW83" s="51">
        <v>28.12378045075722</v>
      </c>
      <c r="AX83" s="51">
        <v>4.8826600950798289</v>
      </c>
      <c r="AY83" s="51">
        <v>1.3470193213901709E-2</v>
      </c>
      <c r="AZ83" s="51">
        <v>3.2388715174535854</v>
      </c>
    </row>
    <row r="84" spans="3:52" x14ac:dyDescent="0.3">
      <c r="C84" s="50" t="s">
        <v>236</v>
      </c>
      <c r="D84" s="51">
        <v>0.15166208294173344</v>
      </c>
      <c r="E84" s="51">
        <v>1</v>
      </c>
      <c r="F84" s="51"/>
      <c r="G84" s="51">
        <v>0.15166208294173344</v>
      </c>
      <c r="H84" s="51">
        <v>0.4379368478660281</v>
      </c>
      <c r="I84" s="51"/>
      <c r="J84" s="51">
        <v>0.5175381177305366</v>
      </c>
      <c r="K84" s="56">
        <v>4.4939984776663584</v>
      </c>
      <c r="L84" s="51"/>
      <c r="M84" s="50" t="s">
        <v>236</v>
      </c>
      <c r="N84" s="51">
        <v>0.69875036484490494</v>
      </c>
      <c r="O84" s="51">
        <v>1</v>
      </c>
      <c r="P84" s="51">
        <v>0.69875036484490494</v>
      </c>
      <c r="Q84" s="51">
        <v>0.37904201807197296</v>
      </c>
      <c r="R84" s="51">
        <v>0.54677515099968188</v>
      </c>
      <c r="S84" s="56">
        <v>4.4939984776663584</v>
      </c>
      <c r="V84" s="50" t="s">
        <v>236</v>
      </c>
      <c r="W84" s="51">
        <v>19.375272803812635</v>
      </c>
      <c r="X84" s="51">
        <v>1</v>
      </c>
      <c r="Y84" s="51">
        <v>19.375272803812635</v>
      </c>
      <c r="Z84" s="51">
        <v>1.6462357986808209</v>
      </c>
      <c r="AA84" s="51">
        <v>0.2177466384672323</v>
      </c>
      <c r="AB84" s="56">
        <v>4.4939984776663584</v>
      </c>
      <c r="AD84" s="50" t="s">
        <v>236</v>
      </c>
      <c r="AE84" s="51">
        <v>3.1765425945784642</v>
      </c>
      <c r="AF84" s="51">
        <v>1</v>
      </c>
      <c r="AG84" s="51">
        <v>3.1765425945784642</v>
      </c>
      <c r="AH84" s="51">
        <v>0.71780520381841317</v>
      </c>
      <c r="AI84" s="51">
        <v>0.40935950535579202</v>
      </c>
      <c r="AJ84" s="56">
        <v>4.4939984776663584</v>
      </c>
      <c r="AL84" s="50" t="s">
        <v>236</v>
      </c>
      <c r="AM84" s="51">
        <v>3.1097466998286194E-2</v>
      </c>
      <c r="AN84" s="51">
        <v>1</v>
      </c>
      <c r="AO84" s="51">
        <v>3.1097466998286194E-2</v>
      </c>
      <c r="AP84" s="51">
        <v>3.1225111911051612E-2</v>
      </c>
      <c r="AQ84" s="51">
        <v>0.86195651885248026</v>
      </c>
      <c r="AR84" s="56">
        <v>4.4939984776663584</v>
      </c>
      <c r="AT84" s="51" t="s">
        <v>236</v>
      </c>
      <c r="AU84" s="51">
        <v>5.1981841994138733</v>
      </c>
      <c r="AV84" s="51">
        <v>1</v>
      </c>
      <c r="AW84" s="51">
        <v>5.1981841994138733</v>
      </c>
      <c r="AX84" s="51">
        <v>0.90247349931467813</v>
      </c>
      <c r="AY84" s="51">
        <v>0.35624951840898622</v>
      </c>
      <c r="AZ84" s="51">
        <v>4.4939984776663584</v>
      </c>
    </row>
    <row r="85" spans="3:52" x14ac:dyDescent="0.3">
      <c r="C85" s="50" t="s">
        <v>237</v>
      </c>
      <c r="D85" s="51">
        <v>2.8432236738386942</v>
      </c>
      <c r="E85" s="51">
        <v>3</v>
      </c>
      <c r="F85" s="51"/>
      <c r="G85" s="51">
        <v>0.94774122461289811</v>
      </c>
      <c r="H85" s="51">
        <v>2.7366814199638743</v>
      </c>
      <c r="I85" s="51"/>
      <c r="J85" s="51">
        <v>7.7806369166355319E-2</v>
      </c>
      <c r="K85" s="56">
        <v>3.2388715174535854</v>
      </c>
      <c r="L85" s="51"/>
      <c r="M85" s="50" t="s">
        <v>237</v>
      </c>
      <c r="N85" s="51">
        <v>2.4523338729245197</v>
      </c>
      <c r="O85" s="51">
        <v>3</v>
      </c>
      <c r="P85" s="51">
        <v>0.81744462430817322</v>
      </c>
      <c r="Q85" s="51">
        <v>0.44342854851836727</v>
      </c>
      <c r="R85" s="51">
        <v>0.72521166407673288</v>
      </c>
      <c r="S85" s="56">
        <v>3.2388715174535854</v>
      </c>
      <c r="V85" s="50" t="s">
        <v>237</v>
      </c>
      <c r="W85" s="51">
        <v>35.784379414117211</v>
      </c>
      <c r="X85" s="51">
        <v>3</v>
      </c>
      <c r="Y85" s="51">
        <v>11.928126471372403</v>
      </c>
      <c r="Z85" s="51">
        <v>1.0134829587793752</v>
      </c>
      <c r="AA85" s="51">
        <v>0.41256243383123919</v>
      </c>
      <c r="AB85" s="56">
        <v>3.2388715174535854</v>
      </c>
      <c r="AD85" s="50" t="s">
        <v>237</v>
      </c>
      <c r="AE85" s="51">
        <v>3.7801745835553362</v>
      </c>
      <c r="AF85" s="51">
        <v>3</v>
      </c>
      <c r="AG85" s="51">
        <v>1.2600581945184455</v>
      </c>
      <c r="AH85" s="51">
        <v>0.28473609347568057</v>
      </c>
      <c r="AI85" s="51">
        <v>0.8356884417100936</v>
      </c>
      <c r="AJ85" s="56">
        <v>3.2388715174535854</v>
      </c>
      <c r="AL85" s="50" t="s">
        <v>237</v>
      </c>
      <c r="AM85" s="51">
        <v>7.1282989606745311</v>
      </c>
      <c r="AN85" s="51">
        <v>3</v>
      </c>
      <c r="AO85" s="51">
        <v>2.3760996535581769</v>
      </c>
      <c r="AP85" s="51">
        <v>2.3858527640934204</v>
      </c>
      <c r="AQ85" s="51">
        <v>0.10730111330136874</v>
      </c>
      <c r="AR85" s="56">
        <v>3.2388715174535854</v>
      </c>
      <c r="AT85" s="51" t="s">
        <v>237</v>
      </c>
      <c r="AU85" s="51">
        <v>46.255666229191988</v>
      </c>
      <c r="AV85" s="51">
        <v>3</v>
      </c>
      <c r="AW85" s="51">
        <v>15.418555409730663</v>
      </c>
      <c r="AX85" s="51">
        <v>2.6768650592577838</v>
      </c>
      <c r="AY85" s="51">
        <v>8.212907372934955E-2</v>
      </c>
      <c r="AZ85" s="51">
        <v>3.2388715174535854</v>
      </c>
    </row>
    <row r="86" spans="3:52" x14ac:dyDescent="0.3">
      <c r="C86" s="50" t="s">
        <v>238</v>
      </c>
      <c r="D86" s="51">
        <v>5.5409663262911115</v>
      </c>
      <c r="E86" s="51">
        <v>16</v>
      </c>
      <c r="F86" s="51"/>
      <c r="G86" s="51">
        <v>0.34631039539319447</v>
      </c>
      <c r="H86" s="51"/>
      <c r="I86" s="51"/>
      <c r="J86" s="51"/>
      <c r="K86" s="56"/>
      <c r="L86" s="51"/>
      <c r="M86" s="50" t="s">
        <v>238</v>
      </c>
      <c r="N86" s="51">
        <v>29.495426112351495</v>
      </c>
      <c r="O86" s="51">
        <v>16</v>
      </c>
      <c r="P86" s="51">
        <v>1.8434641320219685</v>
      </c>
      <c r="Q86" s="51"/>
      <c r="R86" s="51"/>
      <c r="S86" s="56"/>
      <c r="V86" s="50" t="s">
        <v>238</v>
      </c>
      <c r="W86" s="51">
        <v>188.31103363771953</v>
      </c>
      <c r="X86" s="51">
        <v>16</v>
      </c>
      <c r="Y86" s="51">
        <v>11.769439602357471</v>
      </c>
      <c r="Z86" s="51"/>
      <c r="AA86" s="51"/>
      <c r="AB86" s="56"/>
      <c r="AD86" s="50" t="s">
        <v>238</v>
      </c>
      <c r="AE86" s="51">
        <v>70.80567435690088</v>
      </c>
      <c r="AF86" s="51">
        <v>16</v>
      </c>
      <c r="AG86" s="51">
        <v>4.425354647306305</v>
      </c>
      <c r="AH86" s="51"/>
      <c r="AI86" s="51"/>
      <c r="AJ86" s="56"/>
      <c r="AL86" s="50" t="s">
        <v>238</v>
      </c>
      <c r="AM86" s="51">
        <v>15.934593713865159</v>
      </c>
      <c r="AN86" s="51">
        <v>16</v>
      </c>
      <c r="AO86" s="51">
        <v>0.99591210711657241</v>
      </c>
      <c r="AP86" s="51"/>
      <c r="AQ86" s="51"/>
      <c r="AR86" s="56"/>
      <c r="AT86" s="51" t="s">
        <v>238</v>
      </c>
      <c r="AU86" s="51">
        <v>92.158880292640688</v>
      </c>
      <c r="AV86" s="51">
        <v>16</v>
      </c>
      <c r="AW86" s="51">
        <v>5.759930018290043</v>
      </c>
      <c r="AX86" s="51"/>
      <c r="AY86" s="51"/>
      <c r="AZ86" s="51"/>
    </row>
    <row r="87" spans="3:52" x14ac:dyDescent="0.3">
      <c r="C87" s="50"/>
      <c r="D87" s="51"/>
      <c r="E87" s="51"/>
      <c r="F87" s="51"/>
      <c r="G87" s="51"/>
      <c r="H87" s="51"/>
      <c r="I87" s="51"/>
      <c r="J87" s="51"/>
      <c r="K87" s="56"/>
      <c r="L87" s="51"/>
      <c r="M87" s="50"/>
      <c r="N87" s="51"/>
      <c r="O87" s="51"/>
      <c r="P87" s="51"/>
      <c r="Q87" s="51"/>
      <c r="R87" s="51"/>
      <c r="S87" s="56"/>
      <c r="V87" s="50"/>
      <c r="W87" s="51"/>
      <c r="X87" s="51"/>
      <c r="Y87" s="51"/>
      <c r="Z87" s="51"/>
      <c r="AA87" s="51"/>
      <c r="AB87" s="56"/>
      <c r="AD87" s="50"/>
      <c r="AE87" s="51"/>
      <c r="AF87" s="51"/>
      <c r="AG87" s="51"/>
      <c r="AH87" s="51"/>
      <c r="AI87" s="51"/>
      <c r="AJ87" s="56"/>
      <c r="AL87" s="50"/>
      <c r="AM87" s="51"/>
      <c r="AN87" s="51"/>
      <c r="AO87" s="51"/>
      <c r="AP87" s="51"/>
      <c r="AQ87" s="51"/>
      <c r="AR87" s="56"/>
      <c r="AT87" s="51"/>
      <c r="AU87" s="51"/>
      <c r="AV87" s="51"/>
      <c r="AW87" s="51"/>
      <c r="AX87" s="51"/>
      <c r="AY87" s="51"/>
      <c r="AZ87" s="51"/>
    </row>
    <row r="88" spans="3:52" ht="15" thickBot="1" x14ac:dyDescent="0.35">
      <c r="C88" s="57" t="s">
        <v>222</v>
      </c>
      <c r="D88" s="58">
        <v>8.8524395348547404</v>
      </c>
      <c r="E88" s="58">
        <v>23</v>
      </c>
      <c r="F88" s="58"/>
      <c r="G88" s="58"/>
      <c r="H88" s="58"/>
      <c r="I88" s="58"/>
      <c r="J88" s="58"/>
      <c r="K88" s="59"/>
      <c r="L88" s="51"/>
      <c r="M88" s="57" t="s">
        <v>222</v>
      </c>
      <c r="N88" s="58">
        <v>45.332896781338341</v>
      </c>
      <c r="O88" s="58">
        <v>23</v>
      </c>
      <c r="P88" s="58"/>
      <c r="Q88" s="58"/>
      <c r="R88" s="58"/>
      <c r="S88" s="59"/>
      <c r="V88" s="57" t="s">
        <v>222</v>
      </c>
      <c r="W88" s="58">
        <v>266.21416628829826</v>
      </c>
      <c r="X88" s="58">
        <v>23</v>
      </c>
      <c r="Y88" s="58"/>
      <c r="Z88" s="58"/>
      <c r="AA88" s="58"/>
      <c r="AB88" s="59"/>
      <c r="AD88" s="57" t="s">
        <v>222</v>
      </c>
      <c r="AE88" s="58">
        <v>113.35232652070016</v>
      </c>
      <c r="AF88" s="58">
        <v>23</v>
      </c>
      <c r="AG88" s="58"/>
      <c r="AH88" s="58"/>
      <c r="AI88" s="58"/>
      <c r="AJ88" s="59"/>
      <c r="AL88" s="57" t="s">
        <v>222</v>
      </c>
      <c r="AM88" s="58">
        <v>31.364584221449793</v>
      </c>
      <c r="AN88" s="58">
        <v>23</v>
      </c>
      <c r="AO88" s="58"/>
      <c r="AP88" s="58"/>
      <c r="AQ88" s="58"/>
      <c r="AR88" s="59"/>
      <c r="AT88" s="60" t="s">
        <v>222</v>
      </c>
      <c r="AU88" s="60">
        <v>227.98407207351821</v>
      </c>
      <c r="AV88" s="60">
        <v>23</v>
      </c>
      <c r="AW88" s="60"/>
      <c r="AX88" s="60"/>
      <c r="AY88" s="60"/>
      <c r="AZ88" s="60"/>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DF02A-9B01-4ACF-ACAB-F31CA763AB8E}">
  <dimension ref="B3:AL27"/>
  <sheetViews>
    <sheetView workbookViewId="0">
      <selection sqref="A1:XFD1048576"/>
    </sheetView>
  </sheetViews>
  <sheetFormatPr defaultColWidth="8.77734375" defaultRowHeight="14.4" x14ac:dyDescent="0.3"/>
  <cols>
    <col min="5" max="5" width="17" customWidth="1"/>
    <col min="6" max="6" width="18" customWidth="1"/>
    <col min="8" max="8" width="15.77734375" customWidth="1"/>
    <col min="9" max="9" width="14.44140625" customWidth="1"/>
    <col min="11" max="11" width="15.109375" customWidth="1"/>
    <col min="12" max="12" width="16.77734375" customWidth="1"/>
    <col min="14" max="14" width="16.33203125" customWidth="1"/>
    <col min="15" max="15" width="19.109375" customWidth="1"/>
    <col min="17" max="17" width="18.6640625" customWidth="1"/>
    <col min="18" max="18" width="18.109375" customWidth="1"/>
    <col min="20" max="20" width="18.33203125" customWidth="1"/>
    <col min="21" max="21" width="14.77734375" customWidth="1"/>
  </cols>
  <sheetData>
    <row r="3" spans="2:38" x14ac:dyDescent="0.3">
      <c r="B3" s="38" t="s">
        <v>206</v>
      </c>
    </row>
    <row r="5" spans="2:38" x14ac:dyDescent="0.3">
      <c r="E5" s="40" t="s">
        <v>207</v>
      </c>
      <c r="F5" s="40" t="s">
        <v>208</v>
      </c>
      <c r="G5" s="40"/>
      <c r="H5" s="40" t="s">
        <v>209</v>
      </c>
      <c r="I5" s="40" t="s">
        <v>210</v>
      </c>
      <c r="J5" s="40"/>
      <c r="K5" s="40" t="s">
        <v>211</v>
      </c>
      <c r="L5" s="40" t="s">
        <v>212</v>
      </c>
      <c r="M5" s="40"/>
      <c r="N5" s="40" t="s">
        <v>213</v>
      </c>
      <c r="O5" s="40" t="s">
        <v>214</v>
      </c>
      <c r="P5" s="40"/>
      <c r="Q5" s="40" t="s">
        <v>215</v>
      </c>
      <c r="R5" s="40" t="s">
        <v>216</v>
      </c>
      <c r="S5" s="40"/>
      <c r="T5" s="40" t="s">
        <v>217</v>
      </c>
      <c r="U5" s="40" t="s">
        <v>218</v>
      </c>
      <c r="AL5" s="41"/>
    </row>
    <row r="6" spans="2:38" x14ac:dyDescent="0.3">
      <c r="D6" s="41" t="s">
        <v>150</v>
      </c>
      <c r="E6">
        <v>-7.7460100609354828E-4</v>
      </c>
      <c r="F6">
        <v>-6.887220869076921E-4</v>
      </c>
      <c r="G6" s="41" t="s">
        <v>150</v>
      </c>
      <c r="H6">
        <v>-7.7695664400000001E-4</v>
      </c>
      <c r="I6">
        <v>2.0269628483076917E-3</v>
      </c>
      <c r="J6" s="41" t="s">
        <v>150</v>
      </c>
      <c r="K6">
        <v>-2.6867290973225802E-3</v>
      </c>
      <c r="L6">
        <v>-2.9845528624153846E-2</v>
      </c>
      <c r="M6" s="41" t="s">
        <v>150</v>
      </c>
      <c r="N6">
        <v>-2.7401904312580648E-3</v>
      </c>
      <c r="O6">
        <v>-2.2352931798461546E-3</v>
      </c>
      <c r="P6" s="41" t="s">
        <v>150</v>
      </c>
      <c r="Q6">
        <v>-1.4968308376451611E-3</v>
      </c>
      <c r="R6">
        <v>-6.9683283973846167E-3</v>
      </c>
      <c r="S6" s="41" t="s">
        <v>150</v>
      </c>
      <c r="T6">
        <v>-2.6422792509677401E-3</v>
      </c>
      <c r="U6">
        <v>-9.9943090892307667E-3</v>
      </c>
      <c r="AL6" s="41"/>
    </row>
    <row r="7" spans="2:38" x14ac:dyDescent="0.3">
      <c r="D7" s="41"/>
      <c r="E7">
        <v>-2.2777495513643976E-3</v>
      </c>
      <c r="F7">
        <v>-5.5885809841386557E-4</v>
      </c>
      <c r="G7" s="41"/>
      <c r="H7">
        <v>-8.6519941808035753E-4</v>
      </c>
      <c r="I7">
        <v>-8.3636082983193773E-5</v>
      </c>
      <c r="J7" s="41"/>
      <c r="K7">
        <v>-2.9092157275948665E-3</v>
      </c>
      <c r="L7">
        <v>-7.5415994618697477E-3</v>
      </c>
      <c r="M7" s="41"/>
      <c r="N7">
        <v>-2.1881069249162946E-3</v>
      </c>
      <c r="O7">
        <v>-3.2951427677521015E-3</v>
      </c>
      <c r="P7" s="41"/>
      <c r="Q7">
        <v>-1.7314013942243303E-3</v>
      </c>
      <c r="R7">
        <v>-2.4874563028361349E-3</v>
      </c>
      <c r="S7" s="41"/>
      <c r="T7">
        <v>-9.1015788616071315E-4</v>
      </c>
      <c r="U7">
        <v>-4.9317863823529423E-3</v>
      </c>
      <c r="AL7" s="41"/>
    </row>
    <row r="8" spans="2:38" x14ac:dyDescent="0.3">
      <c r="D8" s="41"/>
      <c r="E8">
        <v>-1.6418519828409091E-3</v>
      </c>
      <c r="F8">
        <v>-5.7922414364885478E-4</v>
      </c>
      <c r="G8" s="41"/>
      <c r="H8">
        <v>1.994732844155843E-4</v>
      </c>
      <c r="I8">
        <v>-1.2110038222900774E-3</v>
      </c>
      <c r="J8" s="41"/>
      <c r="K8">
        <v>-4.7926652465909089E-3</v>
      </c>
      <c r="L8">
        <v>-1.0859116579694657E-2</v>
      </c>
      <c r="M8" s="41"/>
      <c r="N8">
        <v>-1.2135383478896102E-3</v>
      </c>
      <c r="O8">
        <v>-5.6480397448854984E-3</v>
      </c>
      <c r="P8" s="41"/>
      <c r="Q8">
        <v>-4.4402179745129874E-3</v>
      </c>
      <c r="R8">
        <v>-3.3506836557251913E-3</v>
      </c>
      <c r="S8" s="41"/>
      <c r="T8">
        <v>-2.6549462889610374E-3</v>
      </c>
      <c r="U8">
        <v>-5.108916916030529E-3</v>
      </c>
      <c r="AL8" s="41"/>
    </row>
    <row r="9" spans="2:38" x14ac:dyDescent="0.3">
      <c r="D9" s="41" t="s">
        <v>148</v>
      </c>
      <c r="E9">
        <v>-1.1478844395085713E-3</v>
      </c>
      <c r="F9">
        <v>-2.1816007265531255E-3</v>
      </c>
      <c r="G9" s="41" t="s">
        <v>148</v>
      </c>
      <c r="H9">
        <v>-4.7339371302857142E-3</v>
      </c>
      <c r="I9">
        <v>-2.5634782171874999E-3</v>
      </c>
      <c r="J9" s="41" t="s">
        <v>148</v>
      </c>
      <c r="K9">
        <v>-1.3055561199085715E-2</v>
      </c>
      <c r="L9">
        <v>-8.749787630999999E-3</v>
      </c>
      <c r="M9" s="41" t="s">
        <v>148</v>
      </c>
      <c r="N9">
        <v>-1.1393034798514287E-2</v>
      </c>
      <c r="O9">
        <v>-5.4373792170937501E-3</v>
      </c>
      <c r="P9" s="41" t="s">
        <v>148</v>
      </c>
      <c r="Q9">
        <v>-4.7110718835428576E-3</v>
      </c>
      <c r="R9">
        <v>-5.5166296096875007E-4</v>
      </c>
      <c r="S9" s="41" t="s">
        <v>148</v>
      </c>
      <c r="T9">
        <v>-1.7994871865142856E-2</v>
      </c>
      <c r="U9">
        <v>-1.1560510235625002E-2</v>
      </c>
      <c r="AL9" s="41"/>
    </row>
    <row r="10" spans="2:38" x14ac:dyDescent="0.3">
      <c r="D10" s="41"/>
      <c r="E10">
        <v>-1.8115537261885249E-3</v>
      </c>
      <c r="F10">
        <v>-1.7177384254354838E-3</v>
      </c>
      <c r="G10" s="41"/>
      <c r="H10">
        <v>-3.0275016516393446E-3</v>
      </c>
      <c r="I10">
        <v>-2.8232017108064514E-2</v>
      </c>
      <c r="J10" s="41"/>
      <c r="K10">
        <v>-1.3319299009836064E-2</v>
      </c>
      <c r="L10">
        <v>-2.1128221076129029E-2</v>
      </c>
      <c r="M10" s="41"/>
      <c r="N10">
        <v>-1.2033632585655738E-2</v>
      </c>
      <c r="O10">
        <v>-8.3207732539838694E-2</v>
      </c>
      <c r="P10" s="41"/>
      <c r="Q10">
        <v>-3.6528094815573772E-3</v>
      </c>
      <c r="R10">
        <v>2.6012469532258079E-4</v>
      </c>
      <c r="S10" s="41"/>
      <c r="T10">
        <v>-2.6419091024590165E-2</v>
      </c>
      <c r="U10">
        <v>2.6751568625806445E-2</v>
      </c>
      <c r="AL10" s="41"/>
    </row>
    <row r="11" spans="2:38" x14ac:dyDescent="0.3">
      <c r="D11" s="41"/>
      <c r="E11">
        <v>-2.02880782656746E-3</v>
      </c>
      <c r="F11">
        <v>-6.1018664107031252E-3</v>
      </c>
      <c r="G11" s="41"/>
      <c r="H11">
        <v>-2.0860566660714289E-2</v>
      </c>
      <c r="I11">
        <v>-6.194407192968749E-2</v>
      </c>
      <c r="J11" s="41"/>
      <c r="K11">
        <v>-1.233096219920635E-2</v>
      </c>
      <c r="L11">
        <v>-3.8000254368749993E-2</v>
      </c>
      <c r="M11" s="41"/>
      <c r="N11">
        <v>-2.7568128533531744E-2</v>
      </c>
      <c r="O11">
        <v>-0.10725825405234375</v>
      </c>
      <c r="P11" s="41"/>
      <c r="Q11">
        <v>-4.0902712390873015E-3</v>
      </c>
      <c r="R11">
        <v>-1.1018486116406248E-2</v>
      </c>
      <c r="S11" s="41"/>
      <c r="T11">
        <v>-2.1670919281746033E-2</v>
      </c>
      <c r="U11">
        <v>2.3074246031249981E-2</v>
      </c>
      <c r="AL11" s="41"/>
    </row>
    <row r="12" spans="2:38" x14ac:dyDescent="0.3">
      <c r="D12" s="41" t="s">
        <v>146</v>
      </c>
      <c r="E12">
        <v>-1.0244137779889806E-3</v>
      </c>
      <c r="F12">
        <v>-5.9891021938971432E-4</v>
      </c>
      <c r="G12" s="41" t="s">
        <v>146</v>
      </c>
      <c r="H12">
        <v>-7.7152204380165311E-3</v>
      </c>
      <c r="I12">
        <v>-2.9660202123428579E-3</v>
      </c>
      <c r="J12" s="41" t="s">
        <v>146</v>
      </c>
      <c r="K12">
        <v>-4.8955855898071624E-3</v>
      </c>
      <c r="L12">
        <v>-2.3891573830697142E-2</v>
      </c>
      <c r="M12" s="41" t="s">
        <v>146</v>
      </c>
      <c r="N12">
        <v>-1.1641111863636366E-2</v>
      </c>
      <c r="O12">
        <v>-4.4789717297142855E-3</v>
      </c>
      <c r="P12" s="41" t="s">
        <v>146</v>
      </c>
      <c r="Q12">
        <v>-2.8927568705234166E-3</v>
      </c>
      <c r="R12">
        <v>-3.4249884791314284E-3</v>
      </c>
      <c r="S12" s="41" t="s">
        <v>146</v>
      </c>
      <c r="T12">
        <v>-1.9497038763085398E-2</v>
      </c>
      <c r="U12">
        <v>-1.3010665592914286E-2</v>
      </c>
      <c r="AL12" s="41"/>
    </row>
    <row r="13" spans="2:38" x14ac:dyDescent="0.3">
      <c r="D13" s="41"/>
      <c r="E13">
        <v>-1.6917576704878051E-3</v>
      </c>
      <c r="F13">
        <v>-3.028141211650705E-3</v>
      </c>
      <c r="G13" s="41"/>
      <c r="H13">
        <v>-2.3367444707317078E-2</v>
      </c>
      <c r="I13">
        <v>-5.0774313077116924E-3</v>
      </c>
      <c r="J13" s="41"/>
      <c r="K13">
        <v>-1.6106187295121949E-2</v>
      </c>
      <c r="L13">
        <v>-3.7758435976058464E-3</v>
      </c>
      <c r="M13" s="41"/>
      <c r="N13">
        <v>-3.1988422012195129E-2</v>
      </c>
      <c r="O13">
        <v>-5.9049884943296353E-3</v>
      </c>
      <c r="P13" s="41"/>
      <c r="Q13">
        <v>-1.1763760487804871E-3</v>
      </c>
      <c r="R13">
        <v>-8.1555959693044352E-3</v>
      </c>
      <c r="S13" s="41"/>
      <c r="T13">
        <v>-0.17278961392682932</v>
      </c>
      <c r="U13">
        <v>-1.5321442472026209E-2</v>
      </c>
      <c r="AL13" s="41"/>
    </row>
    <row r="14" spans="2:38" x14ac:dyDescent="0.3">
      <c r="D14" s="41"/>
      <c r="E14">
        <v>-9.2370912819783211E-4</v>
      </c>
      <c r="F14">
        <v>-3.2517953222923591E-3</v>
      </c>
      <c r="G14" s="41"/>
      <c r="H14">
        <v>-5.2142265650406512E-3</v>
      </c>
      <c r="I14">
        <v>-2.7651935714285711E-3</v>
      </c>
      <c r="J14" s="41"/>
      <c r="K14">
        <v>-7.0408171830623305E-3</v>
      </c>
      <c r="L14">
        <v>-1.3128569631561463E-2</v>
      </c>
      <c r="M14" s="41"/>
      <c r="N14">
        <v>-1.040061446409214E-2</v>
      </c>
      <c r="O14">
        <v>-1.1433791722591364E-2</v>
      </c>
      <c r="P14" s="41"/>
      <c r="Q14">
        <v>-5.3554595439024404E-3</v>
      </c>
      <c r="R14">
        <v>-3.415097480398672E-3</v>
      </c>
      <c r="S14" s="41"/>
      <c r="T14">
        <v>-1.5169496955284554E-2</v>
      </c>
      <c r="U14">
        <v>-1.7716694747508307E-2</v>
      </c>
      <c r="AL14" s="41"/>
    </row>
    <row r="15" spans="2:38" x14ac:dyDescent="0.3">
      <c r="D15" s="41" t="s">
        <v>144</v>
      </c>
      <c r="E15">
        <v>-2.4240262696476967E-3</v>
      </c>
      <c r="F15">
        <v>-1.4983902548668033E-3</v>
      </c>
      <c r="G15" s="41" t="s">
        <v>144</v>
      </c>
      <c r="H15">
        <v>-1.0492396934146341E-2</v>
      </c>
      <c r="I15">
        <v>-1.3279277490829919E-2</v>
      </c>
      <c r="J15" s="41" t="s">
        <v>144</v>
      </c>
      <c r="K15">
        <v>-5.3147983850948509E-3</v>
      </c>
      <c r="L15">
        <v>-1.8378509781915981E-2</v>
      </c>
      <c r="M15" s="41" t="s">
        <v>144</v>
      </c>
      <c r="N15">
        <v>-1.4732292709756102E-2</v>
      </c>
      <c r="O15">
        <v>-2.3457728975256147E-2</v>
      </c>
      <c r="P15" s="41" t="s">
        <v>144</v>
      </c>
      <c r="Q15">
        <v>-8.3626291178861816E-3</v>
      </c>
      <c r="R15">
        <v>-3.2998558785860655E-4</v>
      </c>
      <c r="S15" s="41" t="s">
        <v>144</v>
      </c>
      <c r="T15">
        <v>-3.5996396759891608E-2</v>
      </c>
      <c r="U15">
        <v>-5.9878030672131143E-3</v>
      </c>
      <c r="AL15" s="41"/>
    </row>
    <row r="16" spans="2:38" x14ac:dyDescent="0.3">
      <c r="D16" s="41"/>
      <c r="E16">
        <v>-2.2260207559426232E-3</v>
      </c>
      <c r="F16">
        <v>-2.6968045712389378E-3</v>
      </c>
      <c r="G16" s="41"/>
      <c r="H16">
        <v>-2.2118873948770491E-3</v>
      </c>
      <c r="I16">
        <v>-4.499000876150442E-2</v>
      </c>
      <c r="J16" s="41"/>
      <c r="K16">
        <v>-1.1304375110860658E-2</v>
      </c>
      <c r="L16">
        <v>-2.7060641204867255E-2</v>
      </c>
      <c r="M16" s="41"/>
      <c r="N16">
        <v>-8.8938475981557366E-3</v>
      </c>
      <c r="O16">
        <v>-7.0031431857079635E-2</v>
      </c>
      <c r="P16" s="41"/>
      <c r="Q16">
        <v>-1.2331183633196722E-3</v>
      </c>
      <c r="R16">
        <v>-1.2166791106194683E-4</v>
      </c>
      <c r="S16" s="41"/>
      <c r="T16">
        <v>-2.1637617660655743E-2</v>
      </c>
      <c r="U16">
        <v>-1.7673412093805314E-2</v>
      </c>
      <c r="AL16" s="41"/>
    </row>
    <row r="17" spans="4:21" x14ac:dyDescent="0.3">
      <c r="D17" s="41"/>
      <c r="E17">
        <v>-3.136162719823123E-3</v>
      </c>
      <c r="F17">
        <v>-2.9058638813008136E-4</v>
      </c>
      <c r="G17" s="41"/>
      <c r="H17">
        <v>-1.1991598930327868E-3</v>
      </c>
      <c r="I17">
        <v>-1.6106842656097561E-2</v>
      </c>
      <c r="J17" s="41"/>
      <c r="K17">
        <v>-3.0140061627049182E-3</v>
      </c>
      <c r="L17">
        <v>-8.4343979520325203E-3</v>
      </c>
      <c r="M17" s="41"/>
      <c r="N17">
        <v>-3.9461595620578094E-3</v>
      </c>
      <c r="O17">
        <v>-3.4460447137398383E-2</v>
      </c>
      <c r="P17" s="41"/>
      <c r="Q17">
        <v>-1.1876393593615209E-5</v>
      </c>
      <c r="R17">
        <v>-7.5048354715447161E-4</v>
      </c>
      <c r="S17" s="41"/>
      <c r="T17">
        <v>-8.772657766436584E-3</v>
      </c>
      <c r="U17">
        <v>-6.5230644182113828E-2</v>
      </c>
    </row>
    <row r="22" spans="4:21" ht="18" x14ac:dyDescent="0.35">
      <c r="D22" s="29" t="s">
        <v>219</v>
      </c>
    </row>
    <row r="23" spans="4:21" x14ac:dyDescent="0.3">
      <c r="D23" s="8"/>
      <c r="E23" s="43" t="s">
        <v>207</v>
      </c>
      <c r="F23" s="43" t="s">
        <v>208</v>
      </c>
      <c r="G23" s="43"/>
      <c r="H23" s="43" t="s">
        <v>209</v>
      </c>
      <c r="I23" s="43" t="s">
        <v>210</v>
      </c>
      <c r="J23" s="43"/>
      <c r="K23" s="43" t="s">
        <v>211</v>
      </c>
      <c r="L23" s="43" t="s">
        <v>212</v>
      </c>
      <c r="M23" s="43"/>
      <c r="N23" s="43" t="s">
        <v>213</v>
      </c>
      <c r="O23" s="43" t="s">
        <v>214</v>
      </c>
      <c r="P23" s="43"/>
      <c r="Q23" s="43" t="s">
        <v>215</v>
      </c>
      <c r="R23" s="43" t="s">
        <v>216</v>
      </c>
      <c r="S23" s="43"/>
      <c r="T23" s="43" t="s">
        <v>217</v>
      </c>
      <c r="U23" s="43" t="s">
        <v>218</v>
      </c>
    </row>
    <row r="24" spans="4:21" x14ac:dyDescent="0.3">
      <c r="D24" s="38" t="s">
        <v>150</v>
      </c>
      <c r="E24">
        <f>SUM(E6:E8)/3</f>
        <v>-1.5647341800996183E-3</v>
      </c>
      <c r="F24">
        <f>SUM(F6:F8)/3</f>
        <v>-6.0893477632347089E-4</v>
      </c>
      <c r="G24" s="38" t="s">
        <v>150</v>
      </c>
      <c r="H24">
        <f>SUM(H6:H8)/3</f>
        <v>-4.8089425922159102E-4</v>
      </c>
      <c r="I24">
        <f>SUM(I6:I8)/3</f>
        <v>2.4410764767814012E-4</v>
      </c>
      <c r="J24" s="38" t="s">
        <v>150</v>
      </c>
      <c r="K24">
        <f>SUM(K6:K8)/3</f>
        <v>-3.4628700238361187E-3</v>
      </c>
      <c r="L24">
        <f>SUM(L6:L8)/3</f>
        <v>-1.6082081555239418E-2</v>
      </c>
      <c r="M24" s="38" t="s">
        <v>150</v>
      </c>
      <c r="N24">
        <f>SUM(N6:N8)/3</f>
        <v>-2.0472785680213232E-3</v>
      </c>
      <c r="O24">
        <f>SUM(O6:O8)/3</f>
        <v>-3.7261585641612514E-3</v>
      </c>
      <c r="P24" s="38" t="s">
        <v>150</v>
      </c>
      <c r="Q24">
        <f>SUM(Q6:Q8)/3</f>
        <v>-2.5561500687941597E-3</v>
      </c>
      <c r="R24">
        <f>SUM(R6:R8)/3</f>
        <v>-4.2688227853153139E-3</v>
      </c>
      <c r="S24" s="38" t="s">
        <v>150</v>
      </c>
      <c r="T24">
        <f>SUM(T6:T8)/3</f>
        <v>-2.069127808696497E-3</v>
      </c>
      <c r="U24">
        <f>SUM(U6:U8)/3</f>
        <v>-6.6783374625380794E-3</v>
      </c>
    </row>
    <row r="25" spans="4:21" x14ac:dyDescent="0.3">
      <c r="D25" s="38" t="s">
        <v>148</v>
      </c>
      <c r="E25">
        <f>SUM(E9:E11)/3</f>
        <v>-1.6627486640881852E-3</v>
      </c>
      <c r="F25">
        <f>SUM(F9:F11)/3</f>
        <v>-3.3337351875639114E-3</v>
      </c>
      <c r="G25" s="38" t="s">
        <v>148</v>
      </c>
      <c r="H25">
        <f>SUM(H9:H11)/3</f>
        <v>-9.5406684808797826E-3</v>
      </c>
      <c r="I25">
        <f>SUM(I9:I11)/3</f>
        <v>-3.0913189084979836E-2</v>
      </c>
      <c r="J25" s="38" t="s">
        <v>148</v>
      </c>
      <c r="K25">
        <f>SUM(K9:K11)/3</f>
        <v>-1.2901940802709377E-2</v>
      </c>
      <c r="L25">
        <f>SUM(L9:L11)/3</f>
        <v>-2.2626087691959673E-2</v>
      </c>
      <c r="M25" s="38" t="s">
        <v>148</v>
      </c>
      <c r="N25">
        <f>SUM(N9:N11)/3</f>
        <v>-1.6998265305900592E-2</v>
      </c>
      <c r="O25">
        <f>SUM(O9:O11)/3</f>
        <v>-6.5301121936425399E-2</v>
      </c>
      <c r="P25" s="38" t="s">
        <v>148</v>
      </c>
      <c r="Q25">
        <f>SUM(Q9:Q11)/3</f>
        <v>-4.1513842013958455E-3</v>
      </c>
      <c r="R25">
        <f>SUM(R9:R11)/3</f>
        <v>-3.7700081273508057E-3</v>
      </c>
      <c r="S25" s="38" t="s">
        <v>148</v>
      </c>
      <c r="T25">
        <f>SUM(T9:T11)/3</f>
        <v>-2.2028294057159687E-2</v>
      </c>
      <c r="U25">
        <f>SUM(U9:U11)/3</f>
        <v>1.2755101473810475E-2</v>
      </c>
    </row>
    <row r="26" spans="4:21" x14ac:dyDescent="0.3">
      <c r="D26" s="38" t="s">
        <v>146</v>
      </c>
      <c r="E26">
        <f>SUM(E12:E14)/3</f>
        <v>-1.2132935255582059E-3</v>
      </c>
      <c r="F26">
        <f>SUM(F12:F14)/3</f>
        <v>-2.292948917777593E-3</v>
      </c>
      <c r="G26" s="38" t="s">
        <v>146</v>
      </c>
      <c r="H26">
        <f>SUM(H12:H14)/3</f>
        <v>-1.2098963903458085E-2</v>
      </c>
      <c r="I26">
        <f>SUM(I12:I14)/3</f>
        <v>-3.6028816971610408E-3</v>
      </c>
      <c r="J26" s="38" t="s">
        <v>146</v>
      </c>
      <c r="K26">
        <f>SUM(K12:K14)/3</f>
        <v>-9.3475300226638133E-3</v>
      </c>
      <c r="L26">
        <f>SUM(L12:L14)/3</f>
        <v>-1.3598662353288151E-2</v>
      </c>
      <c r="M26" s="38" t="s">
        <v>146</v>
      </c>
      <c r="N26">
        <f>SUM(N12:N14)/3</f>
        <v>-1.8010049446641214E-2</v>
      </c>
      <c r="O26">
        <f>SUM(O12:O14)/3</f>
        <v>-7.2725839822117616E-3</v>
      </c>
      <c r="P26" s="38" t="s">
        <v>146</v>
      </c>
      <c r="Q26">
        <f>SUM(Q12:Q14)/3</f>
        <v>-3.1415308210687811E-3</v>
      </c>
      <c r="R26">
        <f>SUM(R12:R14)/3</f>
        <v>-4.9985606429448449E-3</v>
      </c>
      <c r="S26" s="38" t="s">
        <v>146</v>
      </c>
      <c r="T26">
        <f>SUM(T12:T14)/3</f>
        <v>-6.9152049881733083E-2</v>
      </c>
      <c r="U26">
        <f>SUM(U12:U14)/3</f>
        <v>-1.5349600937482935E-2</v>
      </c>
    </row>
    <row r="27" spans="4:21" x14ac:dyDescent="0.3">
      <c r="D27" s="38" t="s">
        <v>144</v>
      </c>
      <c r="E27">
        <f>SUM(E15:E17)/3</f>
        <v>-2.5954032484711478E-3</v>
      </c>
      <c r="F27">
        <f>SUM(F15:F17)/3</f>
        <v>-1.4952604047452744E-3</v>
      </c>
      <c r="G27" s="38" t="s">
        <v>144</v>
      </c>
      <c r="H27">
        <f>SUM(H15:H17)/3</f>
        <v>-4.6344814073520585E-3</v>
      </c>
      <c r="I27">
        <f>SUM(I15:I17)/3</f>
        <v>-2.4792042969477301E-2</v>
      </c>
      <c r="J27" s="38" t="s">
        <v>144</v>
      </c>
      <c r="K27">
        <f>SUM(K15:K17)/3</f>
        <v>-6.5443932195534751E-3</v>
      </c>
      <c r="L27">
        <f>SUM(L15:L17)/3</f>
        <v>-1.7957849646271919E-2</v>
      </c>
      <c r="M27" s="38" t="s">
        <v>144</v>
      </c>
      <c r="N27">
        <f>SUM(N15:N17)/3</f>
        <v>-9.1907666233232155E-3</v>
      </c>
      <c r="O27">
        <f>SUM(O15:O17)/3</f>
        <v>-4.2649869323244723E-2</v>
      </c>
      <c r="P27" s="38" t="s">
        <v>144</v>
      </c>
      <c r="Q27">
        <f>SUM(Q15:Q17)/3</f>
        <v>-3.2025412915998234E-3</v>
      </c>
      <c r="R27">
        <f>SUM(R15:R17)/3</f>
        <v>-4.0071234869167504E-4</v>
      </c>
      <c r="S27" s="38" t="s">
        <v>144</v>
      </c>
      <c r="T27">
        <f>SUM(T15:T17)/3</f>
        <v>-2.2135557395661309E-2</v>
      </c>
      <c r="U27">
        <f>SUM(U15:U17)/3</f>
        <v>-2.9630619781044087E-2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E6C43-0A22-4BDA-B993-68C1B15BD199}">
  <dimension ref="A1:V24"/>
  <sheetViews>
    <sheetView workbookViewId="0">
      <selection sqref="A1:XFD1048576"/>
    </sheetView>
  </sheetViews>
  <sheetFormatPr defaultColWidth="8.77734375" defaultRowHeight="14.4" x14ac:dyDescent="0.3"/>
  <cols>
    <col min="3" max="4" width="13.44140625" customWidth="1"/>
    <col min="5" max="6" width="15" customWidth="1"/>
    <col min="7" max="7" width="14.109375" customWidth="1"/>
    <col min="8" max="9" width="17.44140625" customWidth="1"/>
    <col min="10" max="10" width="13.77734375" customWidth="1"/>
    <col min="11" max="12" width="14.33203125" customWidth="1"/>
    <col min="13" max="13" width="16.44140625" customWidth="1"/>
    <col min="14" max="14" width="15.44140625" customWidth="1"/>
    <col min="15" max="15" width="14.109375" customWidth="1"/>
    <col min="16" max="16" width="14.33203125" customWidth="1"/>
    <col min="17" max="17" width="17.109375" customWidth="1"/>
    <col min="18" max="18" width="14.77734375" customWidth="1"/>
    <col min="19" max="19" width="15.33203125" customWidth="1"/>
    <col min="20" max="20" width="12.44140625" customWidth="1"/>
    <col min="21" max="21" width="15.77734375" customWidth="1"/>
    <col min="22" max="22" width="17" customWidth="1"/>
  </cols>
  <sheetData>
    <row r="1" spans="1:22" x14ac:dyDescent="0.3">
      <c r="A1" t="s">
        <v>244</v>
      </c>
    </row>
    <row r="2" spans="1:22" x14ac:dyDescent="0.3">
      <c r="B2" s="38" t="s">
        <v>239</v>
      </c>
    </row>
    <row r="4" spans="1:22" x14ac:dyDescent="0.3">
      <c r="C4" s="39"/>
      <c r="D4" s="40" t="s">
        <v>207</v>
      </c>
      <c r="E4" s="40" t="s">
        <v>208</v>
      </c>
      <c r="F4" s="40"/>
      <c r="G4" s="40" t="s">
        <v>209</v>
      </c>
      <c r="H4" s="40" t="s">
        <v>210</v>
      </c>
      <c r="I4" s="40"/>
      <c r="J4" s="40" t="s">
        <v>211</v>
      </c>
      <c r="K4" s="40" t="s">
        <v>212</v>
      </c>
      <c r="L4" s="40"/>
      <c r="M4" s="40" t="s">
        <v>213</v>
      </c>
      <c r="N4" s="40" t="s">
        <v>214</v>
      </c>
      <c r="O4" s="40"/>
      <c r="P4" s="40" t="s">
        <v>215</v>
      </c>
      <c r="Q4" s="40" t="s">
        <v>216</v>
      </c>
      <c r="R4" s="40"/>
      <c r="S4" s="40" t="s">
        <v>217</v>
      </c>
      <c r="T4" s="40" t="s">
        <v>218</v>
      </c>
    </row>
    <row r="5" spans="1:22" x14ac:dyDescent="0.3">
      <c r="C5" s="41" t="s">
        <v>240</v>
      </c>
      <c r="D5">
        <v>1.5986040809999995</v>
      </c>
      <c r="E5">
        <v>1.8455757619999997</v>
      </c>
      <c r="F5" s="41" t="s">
        <v>240</v>
      </c>
      <c r="G5">
        <v>0.25163543250000053</v>
      </c>
      <c r="H5">
        <v>5.4339674500000434E-2</v>
      </c>
      <c r="I5" s="41" t="s">
        <v>240</v>
      </c>
      <c r="J5">
        <v>-0.11917203750000027</v>
      </c>
      <c r="K5">
        <v>-2.2626257294999998</v>
      </c>
      <c r="L5" s="41" t="s">
        <v>240</v>
      </c>
      <c r="M5">
        <v>-1.8717521549999994</v>
      </c>
      <c r="N5">
        <v>-4.0817228550000006</v>
      </c>
      <c r="O5" s="41" t="s">
        <v>240</v>
      </c>
      <c r="P5">
        <v>-0.88237828724999989</v>
      </c>
      <c r="Q5">
        <v>-0.57552549124999985</v>
      </c>
      <c r="R5" s="41" t="s">
        <v>240</v>
      </c>
      <c r="S5">
        <v>1.8418675850000028</v>
      </c>
      <c r="T5">
        <v>-0.54923389500001463</v>
      </c>
      <c r="V5" s="42"/>
    </row>
    <row r="6" spans="1:22" x14ac:dyDescent="0.3">
      <c r="C6" s="41"/>
      <c r="D6">
        <v>1.0415279824999997</v>
      </c>
      <c r="E6">
        <v>1.8089253488999997</v>
      </c>
      <c r="F6" s="41"/>
      <c r="G6">
        <v>-0.76716711150000005</v>
      </c>
      <c r="H6">
        <v>-2.3453961499999565E-2</v>
      </c>
      <c r="I6" s="41"/>
      <c r="J6">
        <v>-0.39319970949999927</v>
      </c>
      <c r="K6">
        <v>-0.43082724950000006</v>
      </c>
      <c r="L6" s="41"/>
      <c r="M6">
        <v>-3.5907602749999992</v>
      </c>
      <c r="N6">
        <v>-1.4079012749999986</v>
      </c>
      <c r="O6" s="41"/>
      <c r="P6">
        <v>-0.60150190025000017</v>
      </c>
      <c r="Q6">
        <v>-0.98292012124999983</v>
      </c>
      <c r="R6" s="41"/>
      <c r="S6">
        <v>3.2094375349999922</v>
      </c>
      <c r="T6">
        <v>3.1515990049999942</v>
      </c>
      <c r="V6" s="42"/>
    </row>
    <row r="7" spans="1:22" x14ac:dyDescent="0.3">
      <c r="C7" s="41"/>
      <c r="D7">
        <v>1.6287808664999996</v>
      </c>
      <c r="E7">
        <v>1.6654366402999996</v>
      </c>
      <c r="F7" s="41"/>
      <c r="G7">
        <v>0.1136145845000005</v>
      </c>
      <c r="H7">
        <v>-0.42860676249999941</v>
      </c>
      <c r="I7" s="41"/>
      <c r="J7">
        <v>-1.4945040294999998</v>
      </c>
      <c r="K7">
        <v>-1.1496791794999996</v>
      </c>
      <c r="L7" s="41"/>
      <c r="M7">
        <v>-1.6414587249999997</v>
      </c>
      <c r="N7">
        <v>-2.1020439050000004</v>
      </c>
      <c r="O7" s="41"/>
      <c r="P7">
        <v>-1.0382383202500001</v>
      </c>
      <c r="Q7">
        <v>-1.11990804725</v>
      </c>
      <c r="R7" s="41"/>
      <c r="S7">
        <v>1.2812438750000013</v>
      </c>
      <c r="T7">
        <v>-7.7180185000003121E-2</v>
      </c>
      <c r="V7" s="42"/>
    </row>
    <row r="8" spans="1:22" x14ac:dyDescent="0.3">
      <c r="C8" s="41" t="s">
        <v>241</v>
      </c>
      <c r="D8">
        <v>1.4576666081000003</v>
      </c>
      <c r="E8">
        <v>1.4045763880000002</v>
      </c>
      <c r="F8" s="41" t="s">
        <v>241</v>
      </c>
      <c r="G8">
        <v>0.32215340199999964</v>
      </c>
      <c r="H8">
        <v>0.88655986499999972</v>
      </c>
      <c r="I8" s="41" t="s">
        <v>241</v>
      </c>
      <c r="J8">
        <v>-0.46880195249999979</v>
      </c>
      <c r="K8">
        <v>-2.3432490514999991</v>
      </c>
      <c r="L8" s="41" t="s">
        <v>241</v>
      </c>
      <c r="M8">
        <v>-3.4120446775000008</v>
      </c>
      <c r="N8">
        <v>-4.111227787499999</v>
      </c>
      <c r="O8" s="41" t="s">
        <v>241</v>
      </c>
      <c r="P8">
        <v>-0.2934280159999999</v>
      </c>
      <c r="Q8">
        <v>0.53300480939999995</v>
      </c>
      <c r="R8" s="41" t="s">
        <v>241</v>
      </c>
      <c r="S8">
        <v>4.4374701650000077</v>
      </c>
      <c r="T8">
        <v>2.9675884550000049</v>
      </c>
      <c r="V8" s="42"/>
    </row>
    <row r="9" spans="1:22" x14ac:dyDescent="0.3">
      <c r="C9" s="41"/>
      <c r="D9">
        <v>1.6286937415000002</v>
      </c>
      <c r="E9">
        <v>1.7323803332000001</v>
      </c>
      <c r="F9" s="41"/>
      <c r="G9">
        <v>5.7556658999999399E-2</v>
      </c>
      <c r="H9">
        <v>1.0769545789999997</v>
      </c>
      <c r="I9" s="41"/>
      <c r="J9">
        <v>-0.93182479150000042</v>
      </c>
      <c r="K9">
        <v>-0.85393007149999889</v>
      </c>
      <c r="L9" s="41"/>
      <c r="M9">
        <v>-1.810381747500001</v>
      </c>
      <c r="N9">
        <v>-2.0798707074999996</v>
      </c>
      <c r="O9" s="41"/>
      <c r="P9">
        <v>-0.368636662</v>
      </c>
      <c r="Q9">
        <v>-7.0782894000000041E-2</v>
      </c>
      <c r="R9" s="41"/>
      <c r="S9">
        <v>1.3223750650000028</v>
      </c>
      <c r="T9">
        <v>11.696135525000003</v>
      </c>
      <c r="V9" s="42"/>
    </row>
    <row r="10" spans="1:22" x14ac:dyDescent="0.3">
      <c r="C10" s="41"/>
      <c r="D10">
        <v>1.0629934395</v>
      </c>
      <c r="E10">
        <v>1.8258990323000002</v>
      </c>
      <c r="F10" s="41"/>
      <c r="G10">
        <v>-0.71586469400000041</v>
      </c>
      <c r="H10">
        <v>-0.35903252600000091</v>
      </c>
      <c r="I10" s="41"/>
      <c r="J10">
        <v>-1.1703234115000001</v>
      </c>
      <c r="K10">
        <v>-2.0384067500000214E-2</v>
      </c>
      <c r="L10" s="41"/>
      <c r="M10">
        <v>-2.7812755775000007</v>
      </c>
      <c r="N10">
        <v>-1.5224294574999995</v>
      </c>
      <c r="O10" s="41"/>
      <c r="P10">
        <v>1.9101782899999975E-2</v>
      </c>
      <c r="Q10">
        <v>0.31154890499999999</v>
      </c>
      <c r="R10" s="41"/>
      <c r="S10">
        <v>7.2102730050000119</v>
      </c>
      <c r="T10">
        <v>3.8101803250000046</v>
      </c>
      <c r="V10" s="42"/>
    </row>
    <row r="11" spans="1:22" x14ac:dyDescent="0.3">
      <c r="C11" s="41" t="s">
        <v>242</v>
      </c>
      <c r="D11">
        <v>0.36732016920000005</v>
      </c>
      <c r="E11">
        <v>-0.63496079139999995</v>
      </c>
      <c r="F11" s="41" t="s">
        <v>242</v>
      </c>
      <c r="G11">
        <v>8.4443307999999995E-2</v>
      </c>
      <c r="H11">
        <v>4.2011527520000005</v>
      </c>
      <c r="I11" s="41" t="s">
        <v>242</v>
      </c>
      <c r="J11">
        <v>7.5909005000003305E-3</v>
      </c>
      <c r="K11">
        <v>-16.2680935745</v>
      </c>
      <c r="L11" s="41" t="s">
        <v>242</v>
      </c>
      <c r="M11">
        <v>-0.52835288900000066</v>
      </c>
      <c r="N11">
        <v>3.8998010329999993</v>
      </c>
      <c r="O11" s="41" t="s">
        <v>242</v>
      </c>
      <c r="P11">
        <v>-0.66645094860000009</v>
      </c>
      <c r="Q11">
        <v>-2.9656822085999996</v>
      </c>
      <c r="R11" s="41" t="s">
        <v>242</v>
      </c>
      <c r="S11">
        <v>5.5922544700000003</v>
      </c>
      <c r="T11">
        <v>2.5325695599999989</v>
      </c>
      <c r="V11" s="42"/>
    </row>
    <row r="12" spans="1:22" x14ac:dyDescent="0.3">
      <c r="C12" s="41"/>
      <c r="D12">
        <v>0.62909767140000006</v>
      </c>
      <c r="E12">
        <v>-0.92040641739999995</v>
      </c>
      <c r="F12" s="41"/>
      <c r="G12">
        <v>3.5290622999999854E-2</v>
      </c>
      <c r="H12">
        <v>-0.25477596200000008</v>
      </c>
      <c r="I12" s="41"/>
      <c r="J12">
        <v>-1.1137873445000004</v>
      </c>
      <c r="K12">
        <v>-0.50430108149999953</v>
      </c>
      <c r="L12" s="41"/>
      <c r="M12">
        <v>-1.5955930730000016</v>
      </c>
      <c r="N12">
        <v>1.1123320189999992</v>
      </c>
      <c r="O12" s="41"/>
      <c r="P12">
        <v>-0.6329297276000001</v>
      </c>
      <c r="Q12">
        <v>-4.2279267205999993</v>
      </c>
      <c r="R12" s="41"/>
      <c r="S12">
        <v>2.2948604500000016</v>
      </c>
      <c r="T12">
        <v>2.6568232899999984</v>
      </c>
      <c r="V12" s="42"/>
    </row>
    <row r="13" spans="1:22" x14ac:dyDescent="0.3">
      <c r="C13" s="41"/>
      <c r="D13">
        <v>0.29384586520000006</v>
      </c>
      <c r="E13">
        <v>0.28007673290000007</v>
      </c>
      <c r="F13" s="41"/>
      <c r="G13">
        <v>0.62026651399999988</v>
      </c>
      <c r="H13">
        <v>-0.19945550100000009</v>
      </c>
      <c r="I13" s="41"/>
      <c r="J13">
        <v>-2.7567303545000001</v>
      </c>
      <c r="K13">
        <v>-0.92399480449999949</v>
      </c>
      <c r="L13" s="41"/>
      <c r="M13">
        <v>-1.7721807130000009</v>
      </c>
      <c r="N13">
        <v>-2.6358610230000004</v>
      </c>
      <c r="O13" s="41"/>
      <c r="P13">
        <v>-1.5319648115999998</v>
      </c>
      <c r="Q13">
        <v>-0.58066064360000014</v>
      </c>
      <c r="R13" s="41"/>
      <c r="S13">
        <v>3.9388597999999959</v>
      </c>
      <c r="T13">
        <v>5.191865650000004</v>
      </c>
      <c r="V13" s="42"/>
    </row>
    <row r="14" spans="1:22" x14ac:dyDescent="0.3">
      <c r="C14" s="41" t="s">
        <v>243</v>
      </c>
      <c r="E14">
        <v>0.87331738864999986</v>
      </c>
      <c r="F14" s="41" t="s">
        <v>243</v>
      </c>
      <c r="H14">
        <v>1.1534523755000006</v>
      </c>
      <c r="I14" s="41" t="s">
        <v>243</v>
      </c>
      <c r="K14">
        <v>-0.83066952899999968</v>
      </c>
      <c r="L14" s="41" t="s">
        <v>243</v>
      </c>
      <c r="N14">
        <v>-0.83482726249999928</v>
      </c>
      <c r="O14" s="41" t="s">
        <v>243</v>
      </c>
      <c r="Q14">
        <v>-0.74251626410000005</v>
      </c>
      <c r="R14" s="41" t="s">
        <v>243</v>
      </c>
      <c r="T14">
        <v>15.398978690000007</v>
      </c>
      <c r="V14" s="42"/>
    </row>
    <row r="15" spans="1:22" x14ac:dyDescent="0.3">
      <c r="C15" s="41"/>
      <c r="D15">
        <v>0.75447584514999988</v>
      </c>
      <c r="E15">
        <v>1.1126244353499999</v>
      </c>
      <c r="F15" s="41"/>
      <c r="G15">
        <v>0.88522719450000054</v>
      </c>
      <c r="H15">
        <v>3.66575435000005E-2</v>
      </c>
      <c r="I15" s="41"/>
      <c r="J15">
        <v>-0.47063166699999925</v>
      </c>
      <c r="K15">
        <v>-3.0132170999999985E-2</v>
      </c>
      <c r="L15" s="41"/>
      <c r="M15">
        <v>-2.4367297705000013</v>
      </c>
      <c r="N15">
        <v>-1.2465963604999999</v>
      </c>
      <c r="O15" s="41"/>
      <c r="P15">
        <v>-0.59257990910000014</v>
      </c>
      <c r="Q15">
        <v>-0.37912839679999999</v>
      </c>
      <c r="R15" s="41"/>
      <c r="S15">
        <v>3.3880153899999996</v>
      </c>
      <c r="T15">
        <v>12.062258360000008</v>
      </c>
      <c r="V15" s="42"/>
    </row>
    <row r="16" spans="1:22" x14ac:dyDescent="0.3">
      <c r="C16" s="41"/>
      <c r="D16">
        <v>-0.27057381995000007</v>
      </c>
      <c r="E16">
        <v>1.0892431674499998</v>
      </c>
      <c r="F16" s="41"/>
      <c r="G16">
        <v>0.5989787695000004</v>
      </c>
      <c r="H16">
        <v>0.1130683604999998</v>
      </c>
      <c r="I16" s="41"/>
      <c r="J16">
        <v>-0.26320062299999947</v>
      </c>
      <c r="K16">
        <v>-0.67898971700000033</v>
      </c>
      <c r="L16" s="41"/>
      <c r="M16">
        <v>-3.3165598405000001</v>
      </c>
      <c r="N16">
        <v>-1.351200770500002</v>
      </c>
      <c r="O16" s="41"/>
      <c r="P16">
        <v>0.42627236989999995</v>
      </c>
      <c r="Q16">
        <v>-1.0278761451</v>
      </c>
      <c r="R16" s="41"/>
      <c r="S16">
        <v>4.2591197000000065</v>
      </c>
      <c r="T16">
        <v>3.3836196400000063</v>
      </c>
      <c r="V16" s="42"/>
    </row>
    <row r="19" spans="3:20" ht="18" x14ac:dyDescent="0.35">
      <c r="C19" s="29" t="s">
        <v>219</v>
      </c>
    </row>
    <row r="20" spans="3:20" x14ac:dyDescent="0.3">
      <c r="C20" s="8"/>
      <c r="D20" s="43" t="s">
        <v>207</v>
      </c>
      <c r="E20" s="43" t="s">
        <v>208</v>
      </c>
      <c r="F20" s="43"/>
      <c r="G20" s="43" t="s">
        <v>209</v>
      </c>
      <c r="H20" s="43" t="s">
        <v>210</v>
      </c>
      <c r="I20" s="43"/>
      <c r="J20" s="43" t="s">
        <v>211</v>
      </c>
      <c r="K20" s="43" t="s">
        <v>212</v>
      </c>
      <c r="L20" s="43"/>
      <c r="M20" s="43" t="s">
        <v>213</v>
      </c>
      <c r="N20" s="43" t="s">
        <v>214</v>
      </c>
      <c r="O20" s="43"/>
      <c r="P20" s="43" t="s">
        <v>215</v>
      </c>
      <c r="Q20" s="43" t="s">
        <v>216</v>
      </c>
      <c r="R20" s="43"/>
      <c r="S20" s="43" t="s">
        <v>217</v>
      </c>
      <c r="T20" s="43" t="s">
        <v>218</v>
      </c>
    </row>
    <row r="21" spans="3:20" x14ac:dyDescent="0.3">
      <c r="C21" s="38" t="s">
        <v>150</v>
      </c>
      <c r="D21">
        <f>SUM(D5:D7)/3</f>
        <v>1.4229709766666663</v>
      </c>
      <c r="E21">
        <f>SUM(E5:E7)/3</f>
        <v>1.7733125837333328</v>
      </c>
      <c r="G21">
        <f>SUM(G5:G7)/3</f>
        <v>-0.133972364833333</v>
      </c>
      <c r="H21">
        <f>SUM(H5:H7)/3</f>
        <v>-0.13257368316666618</v>
      </c>
      <c r="J21">
        <f>SUM(J5:J7)/3</f>
        <v>-0.66895859216666642</v>
      </c>
      <c r="K21">
        <f>SUM(K5:K7)/3</f>
        <v>-1.2810440528333331</v>
      </c>
      <c r="M21">
        <f>SUM(M5:M7)/3</f>
        <v>-2.3679903849999993</v>
      </c>
      <c r="N21">
        <f>SUM(N5:N7)/3</f>
        <v>-2.5305560116666665</v>
      </c>
      <c r="P21">
        <f>SUM(P5:P7)/3</f>
        <v>-0.84070616925000008</v>
      </c>
      <c r="Q21">
        <f>SUM(Q5:Q7)/3</f>
        <v>-0.89278455324999995</v>
      </c>
      <c r="S21">
        <f>SUM(S5:S7)/3</f>
        <v>2.1108496649999986</v>
      </c>
      <c r="T21">
        <f>SUM(T5:T7)/3</f>
        <v>0.84172830833332546</v>
      </c>
    </row>
    <row r="22" spans="3:20" x14ac:dyDescent="0.3">
      <c r="C22" s="38" t="s">
        <v>148</v>
      </c>
      <c r="D22">
        <f>SUM(D8:D10)/3</f>
        <v>1.3831179297000002</v>
      </c>
      <c r="E22">
        <f>SUM(E8:E10)/3</f>
        <v>1.6542852511666668</v>
      </c>
      <c r="G22">
        <f>SUM(G8:G10)/3</f>
        <v>-0.11205154433333379</v>
      </c>
      <c r="H22">
        <f>SUM(H8:H10)/3</f>
        <v>0.5348273059999995</v>
      </c>
      <c r="J22">
        <f>SUM(J8:J10)/3</f>
        <v>-0.85698338516666672</v>
      </c>
      <c r="K22">
        <f>SUM(K8:K10)/3</f>
        <v>-1.0725210634999993</v>
      </c>
      <c r="M22">
        <f>SUM(M8:M10)/3</f>
        <v>-2.667900667500001</v>
      </c>
      <c r="N22">
        <f>SUM(N8:N10)/3</f>
        <v>-2.5711759841666662</v>
      </c>
      <c r="P22">
        <f>SUM(P8:P10)/3</f>
        <v>-0.21432096503333331</v>
      </c>
      <c r="Q22">
        <f>SUM(Q8:Q10)/3</f>
        <v>0.25792360679999998</v>
      </c>
      <c r="S22">
        <f>SUM(S8:S10)/3</f>
        <v>4.3233727450000075</v>
      </c>
      <c r="T22">
        <f>SUM(T8:T10)/3</f>
        <v>6.157968101666671</v>
      </c>
    </row>
    <row r="23" spans="3:20" x14ac:dyDescent="0.3">
      <c r="C23" s="38" t="s">
        <v>146</v>
      </c>
      <c r="D23">
        <f>SUM(D11:D13)/3</f>
        <v>0.43008790193333341</v>
      </c>
      <c r="E23">
        <f>SUM(E11:E13)/3</f>
        <v>-0.42509682529999998</v>
      </c>
      <c r="G23">
        <f>SUM(G11:G13)/3</f>
        <v>0.2466668149999999</v>
      </c>
      <c r="H23">
        <f>SUM(H11:H13)/3</f>
        <v>1.2489737630000002</v>
      </c>
      <c r="J23">
        <f>SUM(J11:J13)/3</f>
        <v>-1.2876422661666667</v>
      </c>
      <c r="K23">
        <f>SUM(K11:K13)/3</f>
        <v>-5.8987964868333336</v>
      </c>
      <c r="M23">
        <f>SUM(M11:M13)/3</f>
        <v>-1.2987088916666678</v>
      </c>
      <c r="N23">
        <f>SUM(N11:N13)/3</f>
        <v>0.79209067633333274</v>
      </c>
      <c r="P23">
        <f>SUM(P11:P13)/3</f>
        <v>-0.94378182926666676</v>
      </c>
      <c r="Q23">
        <f>SUM(Q11:Q13)/3</f>
        <v>-2.591423190933333</v>
      </c>
      <c r="S23">
        <f>SUM(S11:S13)/3</f>
        <v>3.9419915733333326</v>
      </c>
      <c r="T23">
        <f>SUM(T11:T13)/3</f>
        <v>3.4604195000000004</v>
      </c>
    </row>
    <row r="24" spans="3:20" x14ac:dyDescent="0.3">
      <c r="C24" s="38" t="s">
        <v>144</v>
      </c>
      <c r="D24">
        <f>SUM(D14:D16)/3</f>
        <v>0.16130067506666659</v>
      </c>
      <c r="E24">
        <f>SUM(E14:E16)/3</f>
        <v>1.0250616638166665</v>
      </c>
      <c r="G24">
        <f>SUM(G14:G16)/3</f>
        <v>0.49473532133333364</v>
      </c>
      <c r="H24">
        <f>SUM(H14:H16)/3</f>
        <v>0.43439275983333364</v>
      </c>
      <c r="J24">
        <f>SUM(J14:J16)/3</f>
        <v>-0.2446107633333329</v>
      </c>
      <c r="K24">
        <f>SUM(K14:K16)/3</f>
        <v>-0.51326380566666663</v>
      </c>
      <c r="M24">
        <f>SUM(M14:M16)/3</f>
        <v>-1.9177632036666672</v>
      </c>
      <c r="N24">
        <f>SUM(N14:N16)/3</f>
        <v>-1.144208131166667</v>
      </c>
      <c r="P24">
        <f>SUM(P14:P16)/3</f>
        <v>-5.5435846400000065E-2</v>
      </c>
      <c r="Q24">
        <f>SUM(Q14:Q16)/3</f>
        <v>-0.71650693533333332</v>
      </c>
      <c r="S24">
        <f>SUM(S14:S16)/3</f>
        <v>2.549045030000002</v>
      </c>
      <c r="T24">
        <f>SUM(T14:T16)/3</f>
        <v>10.281618896666673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54B17-48DD-417A-AEB0-7A0A5ED8C0C8}">
  <dimension ref="B2:AK28"/>
  <sheetViews>
    <sheetView workbookViewId="0">
      <selection sqref="A1:XFD1048576"/>
    </sheetView>
  </sheetViews>
  <sheetFormatPr defaultColWidth="8.77734375" defaultRowHeight="14.4" x14ac:dyDescent="0.3"/>
  <cols>
    <col min="4" max="5" width="16.44140625" customWidth="1"/>
    <col min="7" max="8" width="15.44140625" customWidth="1"/>
    <col min="10" max="10" width="15" customWidth="1"/>
    <col min="11" max="11" width="14.77734375" customWidth="1"/>
    <col min="13" max="13" width="16.44140625" customWidth="1"/>
    <col min="14" max="14" width="15.6640625" customWidth="1"/>
    <col min="16" max="16" width="16.6640625" customWidth="1"/>
    <col min="17" max="17" width="14.77734375" customWidth="1"/>
    <col min="19" max="19" width="16.44140625" customWidth="1"/>
    <col min="20" max="20" width="15.6640625" customWidth="1"/>
  </cols>
  <sheetData>
    <row r="2" spans="2:37" x14ac:dyDescent="0.3">
      <c r="B2" s="38" t="s">
        <v>239</v>
      </c>
    </row>
    <row r="5" spans="2:37" x14ac:dyDescent="0.3">
      <c r="C5" s="39"/>
      <c r="D5" s="40" t="s">
        <v>207</v>
      </c>
      <c r="E5" s="40" t="s">
        <v>208</v>
      </c>
      <c r="F5" s="40"/>
      <c r="G5" s="40" t="s">
        <v>209</v>
      </c>
      <c r="H5" s="40" t="s">
        <v>210</v>
      </c>
      <c r="I5" s="40"/>
      <c r="J5" s="40" t="s">
        <v>211</v>
      </c>
      <c r="K5" s="40" t="s">
        <v>212</v>
      </c>
      <c r="L5" s="40"/>
      <c r="M5" s="40" t="s">
        <v>213</v>
      </c>
      <c r="N5" s="40" t="s">
        <v>214</v>
      </c>
      <c r="O5" s="40"/>
      <c r="P5" s="40" t="s">
        <v>215</v>
      </c>
      <c r="Q5" s="40" t="s">
        <v>216</v>
      </c>
      <c r="R5" s="40"/>
      <c r="S5" s="40" t="s">
        <v>217</v>
      </c>
      <c r="T5" s="40" t="s">
        <v>218</v>
      </c>
      <c r="U5" s="40"/>
      <c r="AF5">
        <v>1.8928982174358972E-2</v>
      </c>
      <c r="AG5">
        <v>5.5732999487179927E-4</v>
      </c>
      <c r="AH5">
        <v>-2.3206417738461535E-2</v>
      </c>
      <c r="AI5">
        <v>-4.1863824153846166E-2</v>
      </c>
      <c r="AJ5">
        <v>-5.90282555128205E-3</v>
      </c>
      <c r="AK5">
        <v>-5.6331681538463046E-3</v>
      </c>
    </row>
    <row r="6" spans="2:37" x14ac:dyDescent="0.3">
      <c r="C6" s="41" t="s">
        <v>240</v>
      </c>
      <c r="D6">
        <v>3.1447949134426221E-3</v>
      </c>
      <c r="E6">
        <v>1.8928982174358972E-2</v>
      </c>
      <c r="F6" s="41" t="s">
        <v>240</v>
      </c>
      <c r="G6">
        <v>4.9502052295082076E-4</v>
      </c>
      <c r="H6">
        <v>5.5732999487179927E-4</v>
      </c>
      <c r="I6" s="41" t="s">
        <v>240</v>
      </c>
      <c r="J6">
        <v>-2.3443679508196777E-4</v>
      </c>
      <c r="K6">
        <v>-2.3206417738461535E-2</v>
      </c>
      <c r="L6" s="41" t="s">
        <v>240</v>
      </c>
      <c r="M6">
        <v>-3.6821353868852448E-3</v>
      </c>
      <c r="N6">
        <v>-4.1863824153846166E-2</v>
      </c>
      <c r="O6" s="41" t="s">
        <v>240</v>
      </c>
      <c r="P6">
        <v>-1.7358261388524586E-3</v>
      </c>
      <c r="Q6">
        <v>-5.90282555128205E-3</v>
      </c>
      <c r="R6" s="41" t="s">
        <v>240</v>
      </c>
      <c r="S6">
        <v>3.6233460688524645E-3</v>
      </c>
      <c r="T6">
        <v>-5.6331681538463046E-3</v>
      </c>
      <c r="AF6">
        <v>1.348267340795031E-2</v>
      </c>
      <c r="AG6">
        <v>-1.7481213540372346E-4</v>
      </c>
      <c r="AH6">
        <v>-3.2111347788819876E-3</v>
      </c>
      <c r="AI6">
        <v>-1.0493674099378871E-2</v>
      </c>
      <c r="AJ6">
        <v>-7.3261127049689427E-3</v>
      </c>
      <c r="AK6">
        <v>2.3490178919254617E-2</v>
      </c>
    </row>
    <row r="7" spans="2:37" x14ac:dyDescent="0.3">
      <c r="C7" s="41"/>
      <c r="D7">
        <v>1.8445005593270361E-3</v>
      </c>
      <c r="E7">
        <v>1.348267340795031E-2</v>
      </c>
      <c r="F7" s="41"/>
      <c r="G7">
        <v>-1.3586194418536012E-3</v>
      </c>
      <c r="H7">
        <v>-1.7481213540372346E-4</v>
      </c>
      <c r="I7" s="41"/>
      <c r="J7">
        <v>-6.9633950914993969E-4</v>
      </c>
      <c r="K7">
        <v>-3.2111347788819876E-3</v>
      </c>
      <c r="L7" s="41"/>
      <c r="M7">
        <v>-6.359079589728452E-3</v>
      </c>
      <c r="N7">
        <v>-1.0493674099378871E-2</v>
      </c>
      <c r="O7" s="41"/>
      <c r="P7">
        <v>-1.065233589580874E-3</v>
      </c>
      <c r="Q7">
        <v>-7.3261127049689427E-3</v>
      </c>
      <c r="R7" s="41"/>
      <c r="S7">
        <v>5.6837736747343427E-3</v>
      </c>
      <c r="T7">
        <v>2.3490178919254617E-2</v>
      </c>
      <c r="AF7">
        <v>1.6936643799661012E-2</v>
      </c>
      <c r="AG7">
        <v>-4.3587128389830443E-3</v>
      </c>
      <c r="AH7">
        <v>-1.1691652672881352E-2</v>
      </c>
      <c r="AI7">
        <v>-2.1376717677966107E-2</v>
      </c>
      <c r="AJ7">
        <v>-1.1388895395762714E-2</v>
      </c>
      <c r="AK7">
        <v>-7.8488323728816741E-4</v>
      </c>
    </row>
    <row r="8" spans="2:37" x14ac:dyDescent="0.3">
      <c r="C8" s="41"/>
      <c r="D8">
        <v>6.0176632998768459E-3</v>
      </c>
      <c r="E8">
        <v>1.6936643799661012E-2</v>
      </c>
      <c r="F8" s="41"/>
      <c r="G8">
        <v>4.1975831711822843E-4</v>
      </c>
      <c r="H8">
        <v>-4.3587128389830443E-3</v>
      </c>
      <c r="I8" s="41"/>
      <c r="J8">
        <v>-5.5215666114532018E-3</v>
      </c>
      <c r="K8">
        <v>-1.1691652672881352E-2</v>
      </c>
      <c r="L8" s="41"/>
      <c r="M8">
        <v>-6.0645026785714276E-3</v>
      </c>
      <c r="N8">
        <v>-2.1376717677966107E-2</v>
      </c>
      <c r="O8" s="41"/>
      <c r="P8">
        <v>-3.8358558629926114E-3</v>
      </c>
      <c r="Q8">
        <v>-1.1388895395762714E-2</v>
      </c>
      <c r="R8" s="41"/>
      <c r="S8">
        <v>4.733659636699512E-3</v>
      </c>
      <c r="T8">
        <v>-7.8488323728816741E-4</v>
      </c>
      <c r="AF8">
        <v>2.8811823343589745E-3</v>
      </c>
      <c r="AG8">
        <v>1.8185843384615379E-3</v>
      </c>
      <c r="AH8">
        <v>-4.8066647210256389E-3</v>
      </c>
      <c r="AI8">
        <v>-8.4332877692307687E-3</v>
      </c>
      <c r="AJ8">
        <v>1.0933431987692308E-3</v>
      </c>
      <c r="AK8">
        <v>6.0873609333333438E-3</v>
      </c>
    </row>
    <row r="9" spans="2:37" x14ac:dyDescent="0.3">
      <c r="C9" s="41" t="s">
        <v>241</v>
      </c>
      <c r="D9">
        <v>1.0325855547343568E-2</v>
      </c>
      <c r="E9">
        <v>2.8811823343589745E-3</v>
      </c>
      <c r="F9" s="41" t="s">
        <v>241</v>
      </c>
      <c r="G9">
        <v>2.2820784085005883E-3</v>
      </c>
      <c r="H9">
        <v>1.8185843384615379E-3</v>
      </c>
      <c r="I9" s="41" t="s">
        <v>241</v>
      </c>
      <c r="J9">
        <v>-3.3209111157024782E-3</v>
      </c>
      <c r="K9">
        <v>-4.8066647210256389E-3</v>
      </c>
      <c r="L9" s="41" t="s">
        <v>241</v>
      </c>
      <c r="M9">
        <v>-2.4170328293978756E-2</v>
      </c>
      <c r="N9">
        <v>-8.4332877692307687E-3</v>
      </c>
      <c r="O9" s="41" t="s">
        <v>241</v>
      </c>
      <c r="P9">
        <v>-2.0785927933884289E-3</v>
      </c>
      <c r="Q9">
        <v>1.0933431987692308E-3</v>
      </c>
      <c r="R9" s="41" t="s">
        <v>241</v>
      </c>
      <c r="S9">
        <v>3.1434263270366053E-2</v>
      </c>
      <c r="T9">
        <v>6.0873609333333438E-3</v>
      </c>
      <c r="AF9">
        <v>1.7469381511260502E-2</v>
      </c>
      <c r="AG9">
        <v>1.0860046174789912E-2</v>
      </c>
      <c r="AH9">
        <v>-8.6110595445378045E-3</v>
      </c>
      <c r="AI9">
        <v>-2.0973486126050416E-2</v>
      </c>
      <c r="AJ9">
        <v>-7.137770823529416E-4</v>
      </c>
      <c r="AK9">
        <v>0.11794422378151262</v>
      </c>
    </row>
    <row r="10" spans="2:37" x14ac:dyDescent="0.3">
      <c r="C10" s="41"/>
      <c r="D10">
        <v>1.3460278855371903E-2</v>
      </c>
      <c r="E10">
        <v>1.7469381511260502E-2</v>
      </c>
      <c r="F10" s="41"/>
      <c r="G10">
        <v>4.7567486776859004E-4</v>
      </c>
      <c r="H10">
        <v>1.0860046174789912E-2</v>
      </c>
      <c r="I10" s="41"/>
      <c r="J10">
        <v>-7.7010313347107484E-3</v>
      </c>
      <c r="K10">
        <v>-8.6110595445378045E-3</v>
      </c>
      <c r="L10" s="41"/>
      <c r="M10">
        <v>-1.4961832623966951E-2</v>
      </c>
      <c r="N10">
        <v>-2.0973486126050416E-2</v>
      </c>
      <c r="O10" s="41"/>
      <c r="P10">
        <v>-3.0465839834710744E-3</v>
      </c>
      <c r="Q10">
        <v>-7.137770823529416E-4</v>
      </c>
      <c r="R10" s="41"/>
      <c r="S10">
        <v>1.0928719545454569E-2</v>
      </c>
      <c r="T10">
        <v>0.11794422378151262</v>
      </c>
      <c r="AF10">
        <v>9.2062136082352933E-2</v>
      </c>
      <c r="AG10">
        <v>-1.8102480302521051E-2</v>
      </c>
      <c r="AH10">
        <v>-1.0277681092437081E-3</v>
      </c>
      <c r="AI10">
        <v>-7.6761149117647032E-2</v>
      </c>
      <c r="AJ10">
        <v>1.5708348151260501E-2</v>
      </c>
      <c r="AK10">
        <v>0.19210993235294138</v>
      </c>
    </row>
    <row r="11" spans="2:37" x14ac:dyDescent="0.3">
      <c r="C11" s="41"/>
      <c r="D11">
        <v>4.3925348739669422E-3</v>
      </c>
      <c r="E11">
        <v>9.2062136082352933E-2</v>
      </c>
      <c r="F11" s="41"/>
      <c r="G11">
        <v>-2.9581185702479361E-3</v>
      </c>
      <c r="H11">
        <v>-1.8102480302521051E-2</v>
      </c>
      <c r="I11" s="41"/>
      <c r="J11">
        <v>-4.8360471549586783E-3</v>
      </c>
      <c r="K11">
        <v>-1.0277681092437081E-3</v>
      </c>
      <c r="L11" s="41"/>
      <c r="M11">
        <v>-1.1492874287190086E-2</v>
      </c>
      <c r="N11">
        <v>-7.6761149117647032E-2</v>
      </c>
      <c r="O11" s="41"/>
      <c r="P11">
        <v>7.8932987190082551E-5</v>
      </c>
      <c r="Q11">
        <v>1.5708348151260501E-2</v>
      </c>
      <c r="R11" s="41"/>
      <c r="S11">
        <v>2.9794516549586827E-2</v>
      </c>
      <c r="T11">
        <v>0.19210993235294138</v>
      </c>
      <c r="AF11">
        <v>-9.3836570157635455E-4</v>
      </c>
      <c r="AG11">
        <v>6.2086001261083754E-3</v>
      </c>
      <c r="AH11">
        <v>-2.4041517597783252E-2</v>
      </c>
      <c r="AI11">
        <v>5.7632527581280776E-3</v>
      </c>
      <c r="AJ11">
        <v>-4.3827815890640394E-3</v>
      </c>
      <c r="AK11">
        <v>3.742713635467979E-3</v>
      </c>
    </row>
    <row r="12" spans="2:37" x14ac:dyDescent="0.3">
      <c r="C12" s="41" t="s">
        <v>242</v>
      </c>
      <c r="D12">
        <v>2.0238025851239674E-3</v>
      </c>
      <c r="E12">
        <v>-9.3836570157635455E-4</v>
      </c>
      <c r="F12" s="41" t="s">
        <v>242</v>
      </c>
      <c r="G12">
        <v>4.652523856749311E-4</v>
      </c>
      <c r="H12">
        <v>6.2086001261083754E-3</v>
      </c>
      <c r="I12" s="41" t="s">
        <v>242</v>
      </c>
      <c r="J12">
        <v>4.1823143250690528E-5</v>
      </c>
      <c r="K12">
        <v>-2.4041517597783252E-2</v>
      </c>
      <c r="L12" s="41" t="s">
        <v>242</v>
      </c>
      <c r="M12">
        <v>-2.9110352011019322E-3</v>
      </c>
      <c r="N12">
        <v>5.7632527581280776E-3</v>
      </c>
      <c r="O12" s="41" t="s">
        <v>242</v>
      </c>
      <c r="P12">
        <v>-3.6719060528925622E-3</v>
      </c>
      <c r="Q12">
        <v>-4.3827815890640394E-3</v>
      </c>
      <c r="R12" s="41" t="s">
        <v>242</v>
      </c>
      <c r="S12">
        <v>3.0811319393939395E-2</v>
      </c>
      <c r="T12">
        <v>3.742713635467979E-3</v>
      </c>
      <c r="AF12">
        <v>-1.5138263444078948E-3</v>
      </c>
      <c r="AG12">
        <v>-4.1903941118421061E-4</v>
      </c>
      <c r="AH12">
        <v>-8.2944256825657819E-4</v>
      </c>
      <c r="AI12">
        <v>1.8294934523026302E-3</v>
      </c>
      <c r="AJ12">
        <v>-6.9538268430921037E-3</v>
      </c>
      <c r="AK12">
        <v>4.3697751480263128E-3</v>
      </c>
    </row>
    <row r="13" spans="2:37" x14ac:dyDescent="0.3">
      <c r="C13" s="41"/>
      <c r="D13">
        <v>3.1988017189830513E-2</v>
      </c>
      <c r="E13">
        <v>-1.5138263444078948E-3</v>
      </c>
      <c r="F13" s="41"/>
      <c r="G13">
        <v>1.7944384576271113E-3</v>
      </c>
      <c r="H13">
        <v>-4.1903941118421061E-4</v>
      </c>
      <c r="I13" s="41"/>
      <c r="J13">
        <v>-5.6633254805084764E-2</v>
      </c>
      <c r="K13">
        <v>-8.2944256825657819E-4</v>
      </c>
      <c r="L13" s="41"/>
      <c r="M13">
        <v>-8.1131851169491606E-2</v>
      </c>
      <c r="N13">
        <v>1.8294934523026302E-3</v>
      </c>
      <c r="O13" s="41"/>
      <c r="P13">
        <v>-3.2182867505084756E-2</v>
      </c>
      <c r="Q13">
        <v>-6.9538268430921037E-3</v>
      </c>
      <c r="R13" s="41"/>
      <c r="S13">
        <v>0.1166878194915255</v>
      </c>
      <c r="T13">
        <v>4.3697751480263128E-3</v>
      </c>
      <c r="AF13">
        <v>2.1058400969924821E-3</v>
      </c>
      <c r="AG13">
        <v>-1.4996654210526327E-3</v>
      </c>
      <c r="AH13">
        <v>-6.9473293571428538E-3</v>
      </c>
      <c r="AI13">
        <v>-1.9818503932330832E-2</v>
      </c>
      <c r="AJ13">
        <v>-4.3658695007518806E-3</v>
      </c>
      <c r="AK13">
        <v>3.9036583834586504E-2</v>
      </c>
    </row>
    <row r="14" spans="2:37" x14ac:dyDescent="0.3">
      <c r="C14" s="41"/>
      <c r="D14">
        <v>8.4438467011494259E-4</v>
      </c>
      <c r="E14">
        <v>2.1058400969924821E-3</v>
      </c>
      <c r="F14" s="41"/>
      <c r="G14">
        <v>1.7823750402298846E-3</v>
      </c>
      <c r="H14">
        <v>-1.4996654210526327E-3</v>
      </c>
      <c r="I14" s="41"/>
      <c r="J14">
        <v>-7.9216389497126435E-3</v>
      </c>
      <c r="K14">
        <v>-6.9473293571428538E-3</v>
      </c>
      <c r="L14" s="41"/>
      <c r="M14">
        <v>-5.0924733132183932E-3</v>
      </c>
      <c r="N14">
        <v>-1.9818503932330832E-2</v>
      </c>
      <c r="O14" s="41"/>
      <c r="P14">
        <v>-4.4021977344827577E-3</v>
      </c>
      <c r="Q14">
        <v>-4.3658695007518806E-3</v>
      </c>
      <c r="R14" s="41"/>
      <c r="S14">
        <v>1.131856264367815E-2</v>
      </c>
      <c r="T14">
        <v>3.9036583834586504E-2</v>
      </c>
      <c r="AF14">
        <v>2.7065621549070243E-3</v>
      </c>
      <c r="AG14">
        <v>3.5747490976239687E-3</v>
      </c>
      <c r="AH14">
        <v>-2.5743890361570238E-3</v>
      </c>
      <c r="AI14">
        <v>-2.5872745738636342E-3</v>
      </c>
      <c r="AJ14">
        <v>-2.3011867689049586E-3</v>
      </c>
      <c r="AK14">
        <v>4.7724107510330592E-2</v>
      </c>
    </row>
    <row r="15" spans="2:37" x14ac:dyDescent="0.3">
      <c r="C15" s="41" t="s">
        <v>243</v>
      </c>
      <c r="E15">
        <v>2.7065621549070243E-3</v>
      </c>
      <c r="F15" s="41" t="s">
        <v>243</v>
      </c>
      <c r="H15">
        <v>3.5747490976239687E-3</v>
      </c>
      <c r="I15" s="41" t="s">
        <v>243</v>
      </c>
      <c r="K15">
        <v>-2.5743890361570238E-3</v>
      </c>
      <c r="L15" s="41" t="s">
        <v>243</v>
      </c>
      <c r="N15">
        <v>-2.5872745738636342E-3</v>
      </c>
      <c r="O15" s="41" t="s">
        <v>243</v>
      </c>
      <c r="Q15">
        <v>-2.3011867689049586E-3</v>
      </c>
      <c r="R15" s="41" t="s">
        <v>243</v>
      </c>
      <c r="T15">
        <v>4.7724107510330592E-2</v>
      </c>
      <c r="AF15">
        <v>2.7359617262704913E-2</v>
      </c>
      <c r="AG15">
        <v>9.0141500409837293E-4</v>
      </c>
      <c r="AH15">
        <v>-7.4095502459016352E-4</v>
      </c>
      <c r="AI15">
        <v>-3.0654008864754095E-2</v>
      </c>
      <c r="AJ15">
        <v>-9.3228294295081959E-3</v>
      </c>
      <c r="AK15">
        <v>0.29661291049180344</v>
      </c>
    </row>
    <row r="16" spans="2:37" x14ac:dyDescent="0.3">
      <c r="C16" s="41"/>
      <c r="D16">
        <v>3.1700665762605042E-3</v>
      </c>
      <c r="E16">
        <v>2.7359617262704913E-2</v>
      </c>
      <c r="F16" s="41"/>
      <c r="G16">
        <v>3.7194419936974811E-3</v>
      </c>
      <c r="H16">
        <v>9.0141500409837293E-4</v>
      </c>
      <c r="I16" s="41"/>
      <c r="J16">
        <v>-1.9774439789915937E-3</v>
      </c>
      <c r="K16">
        <v>-7.4095502459016352E-4</v>
      </c>
      <c r="L16" s="41"/>
      <c r="M16">
        <v>-1.0238360380252106E-2</v>
      </c>
      <c r="N16">
        <v>-3.0654008864754095E-2</v>
      </c>
      <c r="O16" s="41"/>
      <c r="P16">
        <v>-2.489831550840337E-3</v>
      </c>
      <c r="Q16">
        <v>-9.3228294295081959E-3</v>
      </c>
      <c r="R16" s="41"/>
      <c r="S16">
        <v>1.4235358781512603E-2</v>
      </c>
      <c r="T16">
        <v>0.29661291049180344</v>
      </c>
      <c r="AF16">
        <v>1.8004019296694214E-2</v>
      </c>
      <c r="AG16">
        <v>1.8688985206611539E-3</v>
      </c>
      <c r="AH16">
        <v>-1.1222970528925626E-2</v>
      </c>
      <c r="AI16">
        <v>-2.2333897033057885E-2</v>
      </c>
      <c r="AJ16">
        <v>-1.6989688348760332E-2</v>
      </c>
      <c r="AK16">
        <v>5.5927597355372005E-2</v>
      </c>
    </row>
    <row r="17" spans="3:20" x14ac:dyDescent="0.3">
      <c r="C17" s="41"/>
      <c r="D17">
        <v>-3.5900993359133134E-4</v>
      </c>
      <c r="E17">
        <v>1.8004019296694214E-2</v>
      </c>
      <c r="F17" s="41"/>
      <c r="G17">
        <v>7.9475290070765193E-4</v>
      </c>
      <c r="H17">
        <v>1.8688985206611539E-3</v>
      </c>
      <c r="I17" s="41"/>
      <c r="J17">
        <v>-3.492268328173368E-4</v>
      </c>
      <c r="K17">
        <v>-1.1222970528925626E-2</v>
      </c>
      <c r="L17" s="41"/>
      <c r="M17">
        <v>-4.400565909553295E-3</v>
      </c>
      <c r="N17">
        <v>-2.2333897033057885E-2</v>
      </c>
      <c r="O17" s="41"/>
      <c r="P17">
        <v>5.6559801402034505E-4</v>
      </c>
      <c r="Q17">
        <v>-1.6989688348760332E-2</v>
      </c>
      <c r="R17" s="41"/>
      <c r="S17">
        <v>5.6511981866430878E-3</v>
      </c>
      <c r="T17">
        <v>5.5927597355372005E-2</v>
      </c>
    </row>
    <row r="23" spans="3:20" ht="18" x14ac:dyDescent="0.35">
      <c r="C23" s="29" t="s">
        <v>219</v>
      </c>
    </row>
    <row r="24" spans="3:20" x14ac:dyDescent="0.3">
      <c r="C24" s="8"/>
      <c r="D24" s="43" t="s">
        <v>207</v>
      </c>
      <c r="E24" s="43" t="s">
        <v>208</v>
      </c>
      <c r="F24" s="43"/>
      <c r="G24" s="43" t="s">
        <v>209</v>
      </c>
      <c r="H24" s="43" t="s">
        <v>210</v>
      </c>
      <c r="I24" s="43"/>
      <c r="J24" s="43" t="s">
        <v>211</v>
      </c>
      <c r="K24" s="43" t="s">
        <v>212</v>
      </c>
      <c r="L24" s="43"/>
      <c r="M24" s="43" t="s">
        <v>213</v>
      </c>
      <c r="N24" s="43" t="s">
        <v>214</v>
      </c>
      <c r="O24" s="43"/>
      <c r="P24" s="43" t="s">
        <v>215</v>
      </c>
      <c r="Q24" s="43" t="s">
        <v>216</v>
      </c>
      <c r="R24" s="43"/>
      <c r="S24" s="43" t="s">
        <v>217</v>
      </c>
      <c r="T24" s="43" t="s">
        <v>218</v>
      </c>
    </row>
    <row r="25" spans="3:20" x14ac:dyDescent="0.3">
      <c r="C25" s="38" t="s">
        <v>150</v>
      </c>
      <c r="D25">
        <f>SUM(D6:D8)/3</f>
        <v>3.6689862575488342E-3</v>
      </c>
      <c r="E25">
        <f>SUM(E6:E8)/3</f>
        <v>1.6449433127323432E-2</v>
      </c>
      <c r="F25" s="38" t="s">
        <v>150</v>
      </c>
      <c r="G25">
        <f>SUM(G6:G8)/3</f>
        <v>-1.4794686726151733E-4</v>
      </c>
      <c r="H25">
        <f>SUM(H6:H8)/3</f>
        <v>-1.3253983265049897E-3</v>
      </c>
      <c r="I25" s="38" t="s">
        <v>150</v>
      </c>
      <c r="J25">
        <f>SUM(J6:J8)/3</f>
        <v>-2.1507809718950364E-3</v>
      </c>
      <c r="K25">
        <f>SUM(K6:K8)/3</f>
        <v>-1.2703068396741624E-2</v>
      </c>
      <c r="L25" s="38" t="s">
        <v>150</v>
      </c>
      <c r="M25">
        <f>SUM(M6:M8)/3</f>
        <v>-5.3685725517283742E-3</v>
      </c>
      <c r="N25">
        <f>SUM(N6:N8)/3</f>
        <v>-2.4578071977063715E-2</v>
      </c>
      <c r="O25" s="38" t="s">
        <v>150</v>
      </c>
      <c r="P25">
        <f>SUM(P6:P8)/3</f>
        <v>-2.2123051971419815E-3</v>
      </c>
      <c r="Q25">
        <f>SUM(Q6:Q8)/3</f>
        <v>-8.2059445506712358E-3</v>
      </c>
      <c r="R25" s="38" t="s">
        <v>150</v>
      </c>
      <c r="S25">
        <f>SUM(S6:S8)/3</f>
        <v>4.6802597934287732E-3</v>
      </c>
      <c r="T25">
        <f>SUM(T6:T8)/3</f>
        <v>5.6907091760400484E-3</v>
      </c>
    </row>
    <row r="26" spans="3:20" x14ac:dyDescent="0.3">
      <c r="C26" s="38" t="s">
        <v>148</v>
      </c>
      <c r="D26">
        <f>SUM(D9:D11)/3</f>
        <v>9.3928897588941383E-3</v>
      </c>
      <c r="E26">
        <f>SUM(E9:E11)/3</f>
        <v>3.7470899975990804E-2</v>
      </c>
      <c r="F26" s="38" t="s">
        <v>148</v>
      </c>
      <c r="G26">
        <f>SUM(G9:G11)/3</f>
        <v>-6.6788431326252558E-5</v>
      </c>
      <c r="H26">
        <f>SUM(H9:H11)/3</f>
        <v>-1.8079499297565336E-3</v>
      </c>
      <c r="I26" s="38" t="s">
        <v>148</v>
      </c>
      <c r="J26">
        <f>SUM(J9:J11)/3</f>
        <v>-5.285996535123968E-3</v>
      </c>
      <c r="K26">
        <f>SUM(K9:K11)/3</f>
        <v>-4.8151641249357174E-3</v>
      </c>
      <c r="L26" s="38" t="s">
        <v>148</v>
      </c>
      <c r="M26">
        <f>SUM(M9:M11)/3</f>
        <v>-1.6875011735045263E-2</v>
      </c>
      <c r="N26">
        <f>SUM(N9:N11)/3</f>
        <v>-3.5389307670976068E-2</v>
      </c>
      <c r="O26" s="38" t="s">
        <v>148</v>
      </c>
      <c r="P26">
        <f>SUM(P9:P11)/3</f>
        <v>-1.6820812632231403E-3</v>
      </c>
      <c r="Q26">
        <f>SUM(Q9:Q11)/3</f>
        <v>5.362638089225596E-3</v>
      </c>
      <c r="R26" s="38" t="s">
        <v>148</v>
      </c>
      <c r="S26">
        <f>SUM(S9:S11)/3</f>
        <v>2.4052499788469146E-2</v>
      </c>
      <c r="T26">
        <f>SUM(T9:T11)/3</f>
        <v>0.10538050568926245</v>
      </c>
    </row>
    <row r="27" spans="3:20" x14ac:dyDescent="0.3">
      <c r="C27" s="38" t="s">
        <v>146</v>
      </c>
      <c r="D27">
        <f>SUM(D12:D14)/3</f>
        <v>1.161873481502314E-2</v>
      </c>
      <c r="E27">
        <f>SUM(E12:E14)/3</f>
        <v>-1.1545064966392235E-4</v>
      </c>
      <c r="F27" s="38" t="s">
        <v>146</v>
      </c>
      <c r="G27">
        <f>SUM(G12:G14)/3</f>
        <v>1.3473552945106424E-3</v>
      </c>
      <c r="H27">
        <f>SUM(H12:H14)/3</f>
        <v>1.4299650979571774E-3</v>
      </c>
      <c r="I27" s="38" t="s">
        <v>146</v>
      </c>
      <c r="J27">
        <f>SUM(J12:J14)/3</f>
        <v>-2.1504356870515568E-2</v>
      </c>
      <c r="K27">
        <f>SUM(K12:K14)/3</f>
        <v>-1.0606096507727562E-2</v>
      </c>
      <c r="L27" s="38" t="s">
        <v>146</v>
      </c>
      <c r="M27">
        <f>SUM(M12:M14)/3</f>
        <v>-2.9711786561270645E-2</v>
      </c>
      <c r="N27">
        <f>SUM(N12:N14)/3</f>
        <v>-4.0752525739667081E-3</v>
      </c>
      <c r="O27" s="38" t="s">
        <v>146</v>
      </c>
      <c r="P27">
        <f>SUM(P12:P14)/3</f>
        <v>-1.3418990430820024E-2</v>
      </c>
      <c r="Q27">
        <f>SUM(Q12:Q14)/3</f>
        <v>-5.2341593109693401E-3</v>
      </c>
      <c r="R27" s="38" t="s">
        <v>146</v>
      </c>
      <c r="S27">
        <f>SUM(S12:S14)/3</f>
        <v>5.2939233843047682E-2</v>
      </c>
      <c r="T27">
        <f>SUM(T12:T14)/3</f>
        <v>1.5716357539360265E-2</v>
      </c>
    </row>
    <row r="28" spans="3:20" x14ac:dyDescent="0.3">
      <c r="C28" s="38" t="s">
        <v>144</v>
      </c>
      <c r="D28">
        <f>SUM(D15:D17)/3</f>
        <v>9.370188808897243E-4</v>
      </c>
      <c r="E28">
        <f>SUM(E15:E17)/3</f>
        <v>1.6023399571435382E-2</v>
      </c>
      <c r="F28" s="38" t="s">
        <v>144</v>
      </c>
      <c r="G28">
        <f>SUM(G15:G17)/3</f>
        <v>1.5047316314683778E-3</v>
      </c>
      <c r="H28">
        <f>SUM(H15:H17)/3</f>
        <v>2.1150208741278318E-3</v>
      </c>
      <c r="I28" s="38" t="s">
        <v>144</v>
      </c>
      <c r="J28">
        <f>SUM(J15:J17)/3</f>
        <v>-7.7555693726964346E-4</v>
      </c>
      <c r="K28">
        <f>SUM(K15:K17)/3</f>
        <v>-4.8461048632242711E-3</v>
      </c>
      <c r="L28" s="38" t="s">
        <v>144</v>
      </c>
      <c r="M28">
        <f>SUM(M15:M17)/3</f>
        <v>-4.8796420966018004E-3</v>
      </c>
      <c r="N28">
        <f>SUM(N15:N17)/3</f>
        <v>-1.8525060157225205E-2</v>
      </c>
      <c r="O28" s="38" t="s">
        <v>144</v>
      </c>
      <c r="P28">
        <f>SUM(P15:P17)/3</f>
        <v>-6.414111789399973E-4</v>
      </c>
      <c r="Q28">
        <f>SUM(Q15:Q17)/3</f>
        <v>-9.5379015157244958E-3</v>
      </c>
      <c r="R28" s="38" t="s">
        <v>144</v>
      </c>
      <c r="S28">
        <f>SUM(S15:S17)/3</f>
        <v>6.6288523227185639E-3</v>
      </c>
      <c r="T28">
        <f>SUM(T15:T17)/3</f>
        <v>0.13342153845250201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81A65-7EEB-4F67-BD8D-0859F9B2C71C}">
  <dimension ref="B1:AQ1049"/>
  <sheetViews>
    <sheetView workbookViewId="0">
      <selection sqref="A1:XFD1048576"/>
    </sheetView>
  </sheetViews>
  <sheetFormatPr defaultColWidth="8.77734375" defaultRowHeight="14.4" x14ac:dyDescent="0.3"/>
  <cols>
    <col min="3" max="3" width="8.77734375" style="62"/>
    <col min="4" max="4" width="15.33203125" style="62" customWidth="1"/>
    <col min="5" max="5" width="15" style="62" customWidth="1"/>
    <col min="6" max="6" width="15.33203125" style="62" customWidth="1"/>
    <col min="7" max="7" width="17.44140625" style="62" customWidth="1"/>
    <col min="8" max="8" width="13.44140625" style="62" customWidth="1"/>
    <col min="9" max="9" width="16.33203125" style="62" customWidth="1"/>
    <col min="10" max="10" width="14.6640625" style="62" customWidth="1"/>
    <col min="11" max="11" width="16.77734375" style="62" customWidth="1"/>
    <col min="12" max="12" width="15.6640625" style="62" customWidth="1"/>
    <col min="13" max="13" width="15.44140625" customWidth="1"/>
    <col min="14" max="14" width="14" style="62" customWidth="1"/>
    <col min="15" max="15" width="13.109375" customWidth="1"/>
    <col min="16" max="16" width="14.6640625" style="62" customWidth="1"/>
    <col min="17" max="17" width="15.44140625" style="62" customWidth="1"/>
    <col min="19" max="19" width="16.109375" customWidth="1"/>
    <col min="20" max="20" width="16.77734375" customWidth="1"/>
  </cols>
  <sheetData>
    <row r="1" spans="2:22" x14ac:dyDescent="0.3">
      <c r="C1" s="42"/>
      <c r="D1" s="42"/>
      <c r="E1" s="42"/>
      <c r="F1" s="42"/>
      <c r="G1" s="42"/>
      <c r="H1" s="42"/>
      <c r="I1" s="42"/>
      <c r="J1" s="42"/>
      <c r="K1" s="42"/>
      <c r="L1" s="42"/>
      <c r="N1" s="42"/>
      <c r="P1" s="42"/>
      <c r="Q1" s="42"/>
    </row>
    <row r="2" spans="2:22" x14ac:dyDescent="0.3">
      <c r="B2" s="38" t="s">
        <v>245</v>
      </c>
      <c r="C2" s="42"/>
      <c r="D2" s="42"/>
      <c r="E2" s="42"/>
      <c r="F2" s="42"/>
      <c r="G2" s="42"/>
      <c r="H2" s="42"/>
      <c r="I2" s="42"/>
      <c r="J2" s="42"/>
      <c r="K2" s="42"/>
      <c r="L2" s="42"/>
      <c r="N2" s="42"/>
      <c r="P2" s="42"/>
      <c r="Q2" s="42"/>
    </row>
    <row r="3" spans="2:22" x14ac:dyDescent="0.3">
      <c r="C3" s="42"/>
      <c r="D3" s="42"/>
      <c r="E3" s="42"/>
      <c r="F3" s="42"/>
      <c r="G3" s="42"/>
      <c r="H3" s="42"/>
      <c r="I3" s="42"/>
      <c r="J3" s="42"/>
      <c r="K3" s="42"/>
      <c r="L3" s="42"/>
      <c r="N3" s="42"/>
      <c r="P3" s="42"/>
      <c r="Q3" s="42"/>
    </row>
    <row r="4" spans="2:22" s="61" customFormat="1" ht="15" thickBot="1" x14ac:dyDescent="0.35">
      <c r="C4" s="39"/>
      <c r="D4" s="40" t="s">
        <v>207</v>
      </c>
      <c r="E4" s="40" t="s">
        <v>208</v>
      </c>
      <c r="F4" s="40"/>
      <c r="G4" s="40" t="s">
        <v>209</v>
      </c>
      <c r="H4" s="40" t="s">
        <v>210</v>
      </c>
      <c r="I4" s="40"/>
      <c r="J4" s="40" t="s">
        <v>211</v>
      </c>
      <c r="K4" s="40" t="s">
        <v>212</v>
      </c>
      <c r="L4" s="40"/>
      <c r="M4" s="40" t="s">
        <v>213</v>
      </c>
      <c r="N4" s="40" t="s">
        <v>214</v>
      </c>
      <c r="O4" s="40"/>
      <c r="P4" s="40" t="s">
        <v>215</v>
      </c>
      <c r="Q4" s="40" t="s">
        <v>216</v>
      </c>
      <c r="R4" s="40"/>
      <c r="S4" s="40" t="s">
        <v>217</v>
      </c>
      <c r="T4" s="40" t="s">
        <v>218</v>
      </c>
      <c r="U4"/>
      <c r="V4"/>
    </row>
    <row r="5" spans="2:22" ht="15" thickTop="1" x14ac:dyDescent="0.3">
      <c r="C5" s="41" t="s">
        <v>150</v>
      </c>
      <c r="D5">
        <v>3.143299088</v>
      </c>
      <c r="E5">
        <v>3.1442509193000001</v>
      </c>
      <c r="F5" s="41" t="s">
        <v>150</v>
      </c>
      <c r="G5">
        <v>0.3473168900000001</v>
      </c>
      <c r="H5">
        <v>-0.71370783999999965</v>
      </c>
      <c r="I5" s="41" t="s">
        <v>150</v>
      </c>
      <c r="J5">
        <v>0.88378927000000118</v>
      </c>
      <c r="K5">
        <v>-1.1530899800000007</v>
      </c>
      <c r="L5" s="41" t="s">
        <v>150</v>
      </c>
      <c r="M5">
        <v>-1.3677288749999974</v>
      </c>
      <c r="N5">
        <v>-3.4410195949999967</v>
      </c>
      <c r="O5" s="41" t="s">
        <v>150</v>
      </c>
      <c r="P5">
        <v>-0.89208964550000047</v>
      </c>
      <c r="Q5">
        <v>0.1395721365</v>
      </c>
      <c r="R5" s="41" t="s">
        <v>150</v>
      </c>
      <c r="S5">
        <v>34.613353489999994</v>
      </c>
      <c r="T5">
        <v>-0.19191790000002129</v>
      </c>
      <c r="V5" s="42"/>
    </row>
    <row r="6" spans="2:22" x14ac:dyDescent="0.3">
      <c r="C6" s="41"/>
      <c r="D6">
        <v>2.8942208424000002</v>
      </c>
      <c r="E6">
        <v>3.3640444264</v>
      </c>
      <c r="F6" s="41"/>
      <c r="G6">
        <v>-1.1915960999999999</v>
      </c>
      <c r="H6">
        <v>-0.41491023000000027</v>
      </c>
      <c r="I6" s="41"/>
      <c r="J6">
        <v>1.0824936100000002</v>
      </c>
      <c r="K6">
        <v>-0.88080972000000202</v>
      </c>
      <c r="L6" s="41"/>
      <c r="M6">
        <v>-3.3980415249999965</v>
      </c>
      <c r="N6">
        <v>-2.3872543649999969</v>
      </c>
      <c r="O6" s="41"/>
      <c r="P6">
        <v>-1.0589887225000001</v>
      </c>
      <c r="Q6">
        <v>-2.0434338574999997</v>
      </c>
      <c r="R6" s="41"/>
      <c r="S6">
        <v>5.4671365999999892</v>
      </c>
      <c r="T6">
        <v>5.724703599999998</v>
      </c>
      <c r="V6" s="42"/>
    </row>
    <row r="7" spans="2:22" x14ac:dyDescent="0.3">
      <c r="C7" s="41"/>
      <c r="D7">
        <v>3.2155932529999998</v>
      </c>
      <c r="E7">
        <v>2.934720413</v>
      </c>
      <c r="F7" s="41"/>
      <c r="G7">
        <v>-0.17856562999999959</v>
      </c>
      <c r="H7">
        <v>-0.97932949999999863</v>
      </c>
      <c r="I7" s="41"/>
      <c r="J7">
        <v>-0.46577354000000071</v>
      </c>
      <c r="K7">
        <v>-0.44786888000000147</v>
      </c>
      <c r="L7" s="41"/>
      <c r="M7">
        <v>-1.5459664749999966</v>
      </c>
      <c r="N7">
        <v>-2.0271347549999987</v>
      </c>
      <c r="O7" s="41"/>
      <c r="P7">
        <v>-1.5649424545000001</v>
      </c>
      <c r="Q7">
        <v>-1.9920908275000002</v>
      </c>
      <c r="R7" s="41"/>
      <c r="S7">
        <v>2.2967344999999852</v>
      </c>
      <c r="T7">
        <v>3.5679950999999903</v>
      </c>
      <c r="V7" s="42"/>
    </row>
    <row r="8" spans="2:22" x14ac:dyDescent="0.3">
      <c r="C8" s="41" t="s">
        <v>148</v>
      </c>
      <c r="D8">
        <v>3.481026224499999</v>
      </c>
      <c r="E8">
        <v>4.2243895056999996</v>
      </c>
      <c r="F8" s="41" t="s">
        <v>148</v>
      </c>
      <c r="G8">
        <v>-0.7828334150000007</v>
      </c>
      <c r="H8">
        <v>0.9625427749999993</v>
      </c>
      <c r="I8" s="41" t="s">
        <v>148</v>
      </c>
      <c r="J8">
        <v>5.5541360000002982E-2</v>
      </c>
      <c r="K8">
        <v>-1.5020590199999972</v>
      </c>
      <c r="L8" s="41" t="s">
        <v>148</v>
      </c>
      <c r="M8">
        <v>-4.8142911049999988</v>
      </c>
      <c r="N8">
        <v>-5.3596852750000004</v>
      </c>
      <c r="O8" s="41" t="s">
        <v>148</v>
      </c>
      <c r="P8">
        <v>-0.59702032150000006</v>
      </c>
      <c r="Q8">
        <v>1.5084655079000002</v>
      </c>
      <c r="R8" s="41" t="s">
        <v>148</v>
      </c>
      <c r="S8">
        <v>4.6260601500000291</v>
      </c>
      <c r="T8">
        <v>3.6729769500000202</v>
      </c>
      <c r="V8" s="42"/>
    </row>
    <row r="9" spans="2:22" x14ac:dyDescent="0.3">
      <c r="C9" s="41"/>
      <c r="D9">
        <v>3.3593690984999993</v>
      </c>
      <c r="E9">
        <v>4.4198369688999994</v>
      </c>
      <c r="F9" s="41"/>
      <c r="G9">
        <v>-0.90447534499999982</v>
      </c>
      <c r="H9">
        <v>-0.51320050500000036</v>
      </c>
      <c r="I9" s="41"/>
      <c r="J9">
        <v>9.221907000000229E-2</v>
      </c>
      <c r="K9">
        <v>-0.46493613999999894</v>
      </c>
      <c r="L9" s="41"/>
      <c r="M9">
        <v>-2.7117150449999983</v>
      </c>
      <c r="N9">
        <v>-3.1783034050000012</v>
      </c>
      <c r="O9" s="41"/>
      <c r="P9">
        <v>-2.3619101974999994</v>
      </c>
      <c r="Q9">
        <v>0.43876072450000025</v>
      </c>
      <c r="R9" s="41"/>
      <c r="S9">
        <v>0.80851205000001869</v>
      </c>
      <c r="T9">
        <v>60.939092400000021</v>
      </c>
      <c r="V9" s="42"/>
    </row>
    <row r="10" spans="2:22" x14ac:dyDescent="0.3">
      <c r="C10" s="41"/>
      <c r="D10">
        <v>3.6138444883999994</v>
      </c>
      <c r="E10">
        <v>4.4576773470999989</v>
      </c>
      <c r="F10" s="41"/>
      <c r="G10">
        <v>1.2729561149999995</v>
      </c>
      <c r="H10">
        <v>-1.1206191850000007</v>
      </c>
      <c r="I10" s="41"/>
      <c r="J10">
        <v>-1.4242385299999967</v>
      </c>
      <c r="K10">
        <v>-0.8976911699999981</v>
      </c>
      <c r="L10" s="41"/>
      <c r="M10">
        <v>-1.537464374999999</v>
      </c>
      <c r="N10">
        <v>-1.7117142949999966</v>
      </c>
      <c r="O10" s="41"/>
      <c r="P10">
        <v>-5.0622967425000001</v>
      </c>
      <c r="Q10">
        <v>5.5876066499999988E-2</v>
      </c>
      <c r="R10" s="41"/>
      <c r="S10">
        <v>5.3856610500000102</v>
      </c>
      <c r="T10">
        <v>-0.64137264999999388</v>
      </c>
      <c r="V10" s="42"/>
    </row>
    <row r="11" spans="2:22" x14ac:dyDescent="0.3">
      <c r="C11" s="41" t="s">
        <v>146</v>
      </c>
      <c r="D11">
        <v>3.3921110624999997</v>
      </c>
      <c r="E11">
        <v>3.0853433474999998</v>
      </c>
      <c r="F11" s="41" t="s">
        <v>146</v>
      </c>
      <c r="G11">
        <v>-0.80773230500000004</v>
      </c>
      <c r="H11">
        <v>5.04481468</v>
      </c>
      <c r="I11" s="41" t="s">
        <v>146</v>
      </c>
      <c r="J11">
        <v>0.1420890650000004</v>
      </c>
      <c r="K11">
        <v>-13.313865845000002</v>
      </c>
      <c r="L11" s="41" t="s">
        <v>146</v>
      </c>
      <c r="M11">
        <v>-0.68296480000000415</v>
      </c>
      <c r="N11">
        <v>3.4991277099999962</v>
      </c>
      <c r="O11" s="41" t="s">
        <v>146</v>
      </c>
      <c r="P11">
        <v>-0.71426910899999996</v>
      </c>
      <c r="Q11">
        <v>-4.6167529139999992</v>
      </c>
      <c r="R11" s="41" t="s">
        <v>146</v>
      </c>
      <c r="S11">
        <v>5.0361937499999954</v>
      </c>
      <c r="T11">
        <v>7.2638079500000003</v>
      </c>
      <c r="V11" s="42"/>
    </row>
    <row r="12" spans="2:22" x14ac:dyDescent="0.3">
      <c r="C12" s="41"/>
      <c r="D12">
        <v>4.1937167241999997</v>
      </c>
      <c r="E12">
        <v>3.1013011934999999</v>
      </c>
      <c r="F12" s="41"/>
      <c r="G12">
        <v>-0.58919880500000055</v>
      </c>
      <c r="H12">
        <v>-0.13510616499999983</v>
      </c>
      <c r="I12" s="41"/>
      <c r="J12">
        <v>0.46308882499999982</v>
      </c>
      <c r="K12">
        <v>0.7373422749999996</v>
      </c>
      <c r="L12" s="41"/>
      <c r="M12">
        <v>-1.0047038500000021</v>
      </c>
      <c r="N12">
        <v>1.7736190999999977</v>
      </c>
      <c r="O12" s="41"/>
      <c r="P12">
        <v>-1.2564275380000001</v>
      </c>
      <c r="Q12">
        <v>-6.5029134719999995</v>
      </c>
      <c r="R12" s="41"/>
      <c r="S12">
        <v>4.5160794500000065</v>
      </c>
      <c r="T12">
        <v>7.5164606499999991</v>
      </c>
      <c r="V12" s="42"/>
    </row>
    <row r="13" spans="2:22" x14ac:dyDescent="0.3">
      <c r="C13" s="41"/>
      <c r="D13">
        <v>3.8546213275000003</v>
      </c>
      <c r="E13">
        <v>3.4722506484999998</v>
      </c>
      <c r="F13" s="41"/>
      <c r="G13">
        <v>-0.82723130499999975</v>
      </c>
      <c r="H13">
        <v>-0.40680753500000044</v>
      </c>
      <c r="I13" s="41"/>
      <c r="J13">
        <v>0.47550588500000046</v>
      </c>
      <c r="K13">
        <v>7.7775474999999261E-2</v>
      </c>
      <c r="L13" s="41"/>
      <c r="M13">
        <v>-1.9173478200000034</v>
      </c>
      <c r="N13">
        <v>-2.6350088900000017</v>
      </c>
      <c r="O13" s="41"/>
      <c r="P13">
        <v>-2.9615237540000003</v>
      </c>
      <c r="Q13">
        <v>-1.1626692300000001</v>
      </c>
      <c r="R13" s="41"/>
      <c r="S13">
        <v>6.4378249499999924</v>
      </c>
      <c r="T13">
        <v>2.8343422499999917</v>
      </c>
      <c r="V13" s="42"/>
    </row>
    <row r="14" spans="2:22" x14ac:dyDescent="0.3">
      <c r="C14" s="41" t="s">
        <v>144</v>
      </c>
      <c r="D14">
        <v>4.4527967430000004</v>
      </c>
      <c r="E14">
        <v>5.4949951751999997</v>
      </c>
      <c r="F14" s="41" t="s">
        <v>144</v>
      </c>
      <c r="G14">
        <v>0.35758743000000059</v>
      </c>
      <c r="H14">
        <v>1.3097060099999993</v>
      </c>
      <c r="I14" s="41" t="s">
        <v>144</v>
      </c>
      <c r="J14">
        <v>1.4937013899999982</v>
      </c>
      <c r="K14">
        <v>-0.20200669000000104</v>
      </c>
      <c r="L14" s="41" t="s">
        <v>144</v>
      </c>
      <c r="M14">
        <v>1.6944731599999976</v>
      </c>
      <c r="N14">
        <v>-0.99404735999999971</v>
      </c>
      <c r="O14" s="41" t="s">
        <v>144</v>
      </c>
      <c r="P14">
        <v>-1.5418774970000002</v>
      </c>
      <c r="Q14">
        <v>-0.18589568199999995</v>
      </c>
      <c r="R14" s="41" t="s">
        <v>144</v>
      </c>
      <c r="S14">
        <v>-85.003045320000012</v>
      </c>
      <c r="T14">
        <v>-43.842644389999997</v>
      </c>
      <c r="V14" s="42"/>
    </row>
    <row r="15" spans="2:22" x14ac:dyDescent="0.3">
      <c r="C15" s="42"/>
      <c r="D15">
        <v>4.2121549270000003</v>
      </c>
      <c r="E15">
        <v>4.9386760990000003</v>
      </c>
      <c r="F15"/>
      <c r="G15">
        <v>-0.17064339999999945</v>
      </c>
      <c r="H15">
        <v>-0.49951131999999987</v>
      </c>
      <c r="I15"/>
      <c r="J15">
        <v>5.3100499999985118E-3</v>
      </c>
      <c r="K15">
        <v>0.33160342000000043</v>
      </c>
      <c r="L15"/>
      <c r="M15">
        <v>-2.4884969000000012</v>
      </c>
      <c r="N15">
        <v>-1.6101422899999989</v>
      </c>
      <c r="P15">
        <v>-1.1680103890000004</v>
      </c>
      <c r="Q15">
        <v>0.54306805399999969</v>
      </c>
      <c r="S15">
        <v>-83.148540319999995</v>
      </c>
      <c r="T15">
        <v>-77.579558520000006</v>
      </c>
      <c r="V15" s="42"/>
    </row>
    <row r="16" spans="2:22" x14ac:dyDescent="0.3">
      <c r="C16" s="42"/>
      <c r="D16">
        <v>5.0018310599999998</v>
      </c>
      <c r="E16">
        <v>4.865463987</v>
      </c>
      <c r="F16"/>
      <c r="G16">
        <v>0.45015983000000048</v>
      </c>
      <c r="H16">
        <v>-0.76025117000000009</v>
      </c>
      <c r="I16"/>
      <c r="J16">
        <v>-0.16833296000000075</v>
      </c>
      <c r="K16">
        <v>4.2333610000000022E-2</v>
      </c>
      <c r="L16"/>
      <c r="M16">
        <v>-3.9248519500000043</v>
      </c>
      <c r="N16">
        <v>-2.0625693500000004</v>
      </c>
      <c r="P16">
        <v>1.9715661038999999</v>
      </c>
      <c r="Q16">
        <v>-0.76554666000000005</v>
      </c>
      <c r="S16">
        <v>-87.191648420000007</v>
      </c>
      <c r="T16">
        <v>-82.745463120000011</v>
      </c>
      <c r="V16" s="42"/>
    </row>
    <row r="17" spans="3:20" x14ac:dyDescent="0.3">
      <c r="C17" s="42"/>
      <c r="D17" s="42"/>
      <c r="E17" s="42"/>
      <c r="F17" s="42"/>
      <c r="G17" s="42"/>
      <c r="H17" s="42"/>
      <c r="I17" s="42"/>
      <c r="J17" s="42"/>
      <c r="K17" s="42"/>
      <c r="L17" s="42"/>
      <c r="N17" s="42"/>
      <c r="P17" s="42"/>
      <c r="Q17" s="42"/>
    </row>
    <row r="18" spans="3:20" ht="18" x14ac:dyDescent="0.35">
      <c r="C18" s="29" t="s">
        <v>219</v>
      </c>
      <c r="D18"/>
      <c r="E18"/>
      <c r="F18"/>
      <c r="G18"/>
      <c r="H18"/>
      <c r="I18"/>
      <c r="J18"/>
      <c r="K18"/>
      <c r="L18"/>
      <c r="N18"/>
      <c r="P18"/>
      <c r="Q18"/>
    </row>
    <row r="19" spans="3:20" ht="28.8" x14ac:dyDescent="0.3">
      <c r="C19" s="8"/>
      <c r="D19" s="43" t="s">
        <v>207</v>
      </c>
      <c r="E19" s="43" t="s">
        <v>208</v>
      </c>
      <c r="F19" s="43"/>
      <c r="G19" s="43" t="s">
        <v>209</v>
      </c>
      <c r="H19" s="43" t="s">
        <v>210</v>
      </c>
      <c r="I19" s="43"/>
      <c r="J19" s="43" t="s">
        <v>211</v>
      </c>
      <c r="K19" s="43" t="s">
        <v>212</v>
      </c>
      <c r="L19" s="43"/>
      <c r="M19" s="43" t="s">
        <v>213</v>
      </c>
      <c r="N19" s="43" t="s">
        <v>214</v>
      </c>
      <c r="O19" s="43"/>
      <c r="P19" s="43" t="s">
        <v>215</v>
      </c>
      <c r="Q19" s="43" t="s">
        <v>216</v>
      </c>
      <c r="R19" s="43"/>
      <c r="S19" s="43" t="s">
        <v>217</v>
      </c>
      <c r="T19" s="43" t="s">
        <v>218</v>
      </c>
    </row>
    <row r="20" spans="3:20" x14ac:dyDescent="0.3">
      <c r="C20" s="38" t="s">
        <v>150</v>
      </c>
      <c r="D20">
        <f>SUM(D5:D7)/3</f>
        <v>3.0843710611333335</v>
      </c>
      <c r="E20">
        <f>SUM(E5:E7)/3</f>
        <v>3.1476719195666667</v>
      </c>
      <c r="F20"/>
      <c r="G20">
        <f>SUM(G5:G7)/3</f>
        <v>-0.34094827999999983</v>
      </c>
      <c r="H20">
        <f>SUM(H5:H7)/3</f>
        <v>-0.70264918999999948</v>
      </c>
      <c r="I20"/>
      <c r="J20">
        <f>SUM(J5:J7)/3</f>
        <v>0.50016978000000023</v>
      </c>
      <c r="K20">
        <f>SUM(K5:K7)/3</f>
        <v>-0.82725619333333478</v>
      </c>
      <c r="L20"/>
      <c r="M20">
        <f>SUM(M5:M7)/3</f>
        <v>-2.1039122916666635</v>
      </c>
      <c r="N20">
        <f>SUM(N5:N7)/3</f>
        <v>-2.6184695716666639</v>
      </c>
      <c r="P20">
        <f>SUM(P5:P7)/3</f>
        <v>-1.1720069408333336</v>
      </c>
      <c r="Q20">
        <f>SUM(Q5:Q7)/3</f>
        <v>-1.2986508495</v>
      </c>
      <c r="S20">
        <f>SUM(S5:S7)/3</f>
        <v>14.12574152999999</v>
      </c>
      <c r="T20">
        <f>SUM(T5:T7)/3</f>
        <v>3.033593599999989</v>
      </c>
    </row>
    <row r="21" spans="3:20" x14ac:dyDescent="0.3">
      <c r="C21" s="38" t="s">
        <v>148</v>
      </c>
      <c r="D21">
        <f>SUM(D8:D10)/3</f>
        <v>3.4847466037999992</v>
      </c>
      <c r="E21">
        <f>SUM(E8:E10)/3</f>
        <v>4.3673012738999999</v>
      </c>
      <c r="F21"/>
      <c r="G21">
        <f>SUM(G8:G10)/3</f>
        <v>-0.13811754833333367</v>
      </c>
      <c r="H21">
        <f>SUM(H8:H10)/3</f>
        <v>-0.22375897166666725</v>
      </c>
      <c r="I21"/>
      <c r="J21">
        <f>SUM(J8:J10)/3</f>
        <v>-0.42549269999999711</v>
      </c>
      <c r="K21">
        <f>SUM(K8:K10)/3</f>
        <v>-0.95489544333333143</v>
      </c>
      <c r="L21"/>
      <c r="M21">
        <f>SUM(M8:M10)/3</f>
        <v>-3.0211568416666652</v>
      </c>
      <c r="N21">
        <f>SUM(N8:N10)/3</f>
        <v>-3.4165676583333329</v>
      </c>
      <c r="P21">
        <f>SUM(P8:P10)/3</f>
        <v>-2.6737424205</v>
      </c>
      <c r="Q21">
        <f>SUM(Q8:Q10)/3</f>
        <v>0.66770076630000019</v>
      </c>
      <c r="S21">
        <f>SUM(S8:S10)/3</f>
        <v>3.606744416666686</v>
      </c>
      <c r="T21">
        <f>SUM(T8:T10)/3</f>
        <v>21.323565566666684</v>
      </c>
    </row>
    <row r="22" spans="3:20" x14ac:dyDescent="0.3">
      <c r="C22" s="38" t="s">
        <v>146</v>
      </c>
      <c r="D22">
        <f>SUM(D11:D13)/3</f>
        <v>3.8134830380666664</v>
      </c>
      <c r="E22">
        <f>SUM(E11:E13)/3</f>
        <v>3.219631729833333</v>
      </c>
      <c r="F22"/>
      <c r="G22">
        <f>SUM(G11:G13)/3</f>
        <v>-0.74138747166666674</v>
      </c>
      <c r="H22">
        <f>SUM(H11:H13)/3</f>
        <v>1.5009669933333332</v>
      </c>
      <c r="I22"/>
      <c r="J22">
        <f>SUM(J11:J13)/3</f>
        <v>0.36022792500000023</v>
      </c>
      <c r="K22">
        <f>SUM(K11:K13)/3</f>
        <v>-4.1662493650000014</v>
      </c>
      <c r="L22"/>
      <c r="M22">
        <f>SUM(M11:M13)/3</f>
        <v>-1.2016721566666699</v>
      </c>
      <c r="N22">
        <f>SUM(N11:N13)/3</f>
        <v>0.87924597333333077</v>
      </c>
      <c r="P22">
        <f>SUM(P11:P13)/3</f>
        <v>-1.6440734670000001</v>
      </c>
      <c r="Q22">
        <f>SUM(Q11:Q13)/3</f>
        <v>-4.094111872</v>
      </c>
      <c r="S22">
        <f>SUM(S11:S13)/3</f>
        <v>5.3300327166666648</v>
      </c>
      <c r="T22">
        <f>SUM(T11:T13)/3</f>
        <v>5.8715369499999968</v>
      </c>
    </row>
    <row r="23" spans="3:20" x14ac:dyDescent="0.3">
      <c r="C23" s="38" t="s">
        <v>144</v>
      </c>
      <c r="D23">
        <f>SUM(D14:D16)/3</f>
        <v>4.5555942433333341</v>
      </c>
      <c r="E23">
        <f>SUM(E14:E16)/3</f>
        <v>5.0997117537333336</v>
      </c>
      <c r="F23"/>
      <c r="G23">
        <f>SUM(G14:G16)/3</f>
        <v>0.21236795333333389</v>
      </c>
      <c r="H23">
        <f>SUM(H14:H16)/3</f>
        <v>1.6647839999999785E-2</v>
      </c>
      <c r="I23"/>
      <c r="J23">
        <f>SUM(J14:J16)/3</f>
        <v>0.443559493333332</v>
      </c>
      <c r="K23">
        <f>SUM(K14:K16)/3</f>
        <v>5.7310113333333135E-2</v>
      </c>
      <c r="L23"/>
      <c r="M23">
        <f>SUM(M14:M16)/3</f>
        <v>-1.5729585633333361</v>
      </c>
      <c r="N23">
        <f>SUM(N14:N16)/3</f>
        <v>-1.5555863333333331</v>
      </c>
      <c r="P23">
        <f>SUM(P14:P16)/3</f>
        <v>-0.24610726070000025</v>
      </c>
      <c r="Q23">
        <f>SUM(Q14:Q16)/3</f>
        <v>-0.13612476266666676</v>
      </c>
      <c r="S23">
        <f>SUM(S14:S16)/3</f>
        <v>-85.114411353333338</v>
      </c>
      <c r="T23">
        <f>SUM(T14:T16)/3</f>
        <v>-68.055888676666669</v>
      </c>
    </row>
    <row r="24" spans="3:20" x14ac:dyDescent="0.3">
      <c r="C24" s="42"/>
      <c r="D24" s="42"/>
      <c r="E24" s="42"/>
      <c r="F24" s="42"/>
      <c r="G24" s="42"/>
      <c r="H24" s="42"/>
      <c r="I24" s="42"/>
      <c r="J24" s="42"/>
      <c r="K24" s="42"/>
      <c r="L24" s="42"/>
      <c r="N24" s="42"/>
      <c r="P24" s="42"/>
      <c r="Q24" s="42"/>
    </row>
    <row r="25" spans="3:20" x14ac:dyDescent="0.3">
      <c r="C25" s="42"/>
      <c r="D25" s="42"/>
      <c r="E25" s="42"/>
      <c r="F25" s="42"/>
      <c r="G25" s="42"/>
      <c r="H25" s="42"/>
      <c r="I25" s="42"/>
      <c r="J25" s="42"/>
      <c r="K25" s="42"/>
      <c r="L25" s="42"/>
      <c r="N25" s="42"/>
      <c r="P25" s="42"/>
      <c r="Q25" s="42"/>
    </row>
    <row r="26" spans="3:20" x14ac:dyDescent="0.3">
      <c r="C26" s="42"/>
      <c r="D26" s="42"/>
      <c r="E26" s="42"/>
      <c r="F26" s="42"/>
      <c r="G26" s="42"/>
      <c r="H26" s="42"/>
      <c r="I26" s="42"/>
      <c r="J26" s="42"/>
      <c r="K26" s="42"/>
      <c r="L26" s="42"/>
      <c r="N26" s="42"/>
      <c r="P26" s="42"/>
      <c r="Q26" s="42"/>
    </row>
    <row r="27" spans="3:20" x14ac:dyDescent="0.3">
      <c r="C27" s="42"/>
      <c r="D27" s="42"/>
      <c r="E27" s="42"/>
      <c r="F27" s="42"/>
      <c r="G27" s="42"/>
      <c r="H27" s="42"/>
      <c r="I27" s="42"/>
      <c r="J27" s="42"/>
      <c r="K27" s="42"/>
      <c r="L27" s="42"/>
      <c r="N27" s="42"/>
      <c r="P27" s="42"/>
      <c r="Q27" s="42"/>
    </row>
    <row r="28" spans="3:20" x14ac:dyDescent="0.3">
      <c r="C28" s="42"/>
      <c r="D28" s="42"/>
      <c r="E28" s="42"/>
      <c r="F28" s="42"/>
      <c r="G28" s="42"/>
      <c r="H28" s="42"/>
      <c r="I28" s="42"/>
      <c r="J28" s="42"/>
      <c r="K28" s="42"/>
      <c r="L28" s="42"/>
      <c r="N28" s="42"/>
      <c r="P28" s="42"/>
      <c r="Q28" s="42"/>
    </row>
    <row r="29" spans="3:20" x14ac:dyDescent="0.3">
      <c r="C29" s="42"/>
      <c r="D29" s="42"/>
      <c r="E29" s="42"/>
      <c r="F29" s="42"/>
      <c r="G29" s="42"/>
      <c r="H29" s="42"/>
      <c r="I29" s="42"/>
      <c r="J29" s="42"/>
      <c r="K29" s="42"/>
      <c r="L29" s="42"/>
      <c r="N29" s="42"/>
      <c r="P29" s="42"/>
      <c r="Q29" s="42"/>
    </row>
    <row r="30" spans="3:20" x14ac:dyDescent="0.3">
      <c r="C30" s="42"/>
      <c r="D30" s="42"/>
      <c r="E30" s="42"/>
      <c r="F30" s="42"/>
      <c r="G30" s="42"/>
      <c r="H30" s="42"/>
      <c r="I30" s="42"/>
      <c r="J30" s="42"/>
      <c r="K30" s="42"/>
      <c r="L30" s="42"/>
      <c r="N30" s="42"/>
      <c r="P30" s="42"/>
      <c r="Q30" s="42"/>
    </row>
    <row r="31" spans="3:20" x14ac:dyDescent="0.3">
      <c r="C31" s="42"/>
      <c r="D31" s="42"/>
      <c r="E31" s="42"/>
      <c r="F31" s="42"/>
      <c r="G31" s="42"/>
      <c r="H31" s="42"/>
      <c r="I31" s="42"/>
      <c r="J31" s="42"/>
      <c r="K31" s="42"/>
      <c r="L31" s="42"/>
      <c r="N31" s="42"/>
      <c r="P31" s="42"/>
      <c r="Q31" s="42"/>
    </row>
    <row r="32" spans="3:20" x14ac:dyDescent="0.3">
      <c r="C32" s="42"/>
      <c r="D32" s="42"/>
      <c r="E32" s="42"/>
      <c r="F32" s="42"/>
      <c r="G32" s="42"/>
      <c r="H32" s="42"/>
      <c r="I32" s="42"/>
      <c r="J32" s="42"/>
      <c r="K32" s="42"/>
      <c r="L32" s="42"/>
      <c r="N32" s="42"/>
      <c r="P32" s="42"/>
      <c r="Q32" s="42"/>
    </row>
    <row r="33" spans="2:43" x14ac:dyDescent="0.3">
      <c r="C33" s="42"/>
      <c r="D33" s="42"/>
      <c r="E33" s="42"/>
      <c r="F33" s="42"/>
      <c r="G33" s="42"/>
      <c r="H33" s="42"/>
      <c r="I33" s="42"/>
      <c r="J33" s="42"/>
      <c r="K33" s="42"/>
      <c r="L33" s="42"/>
      <c r="N33" s="42"/>
      <c r="P33" s="42"/>
      <c r="Q33" s="42"/>
    </row>
    <row r="34" spans="2:43" x14ac:dyDescent="0.3">
      <c r="C34" s="42"/>
      <c r="D34" s="42"/>
      <c r="E34" s="42"/>
      <c r="F34" s="42"/>
      <c r="G34" s="42"/>
      <c r="H34" s="42"/>
      <c r="I34" s="42"/>
      <c r="J34" s="42"/>
      <c r="K34" s="42"/>
      <c r="L34" s="42"/>
      <c r="N34" s="42"/>
      <c r="P34" s="42"/>
      <c r="Q34" s="42"/>
    </row>
    <row r="35" spans="2:43" x14ac:dyDescent="0.3">
      <c r="C35" s="42"/>
      <c r="D35" s="42"/>
      <c r="E35" s="42"/>
      <c r="F35" s="42"/>
      <c r="G35" s="42"/>
      <c r="H35" s="42"/>
      <c r="I35" s="42"/>
      <c r="J35" s="42"/>
      <c r="K35" s="42"/>
      <c r="L35" s="42"/>
      <c r="N35" s="42"/>
      <c r="P35" s="42"/>
      <c r="Q35" s="42"/>
    </row>
    <row r="36" spans="2:43" x14ac:dyDescent="0.3">
      <c r="C36" s="42"/>
      <c r="D36" s="42"/>
      <c r="E36" s="42"/>
      <c r="F36" s="42"/>
      <c r="G36" s="42"/>
      <c r="H36" s="42"/>
      <c r="I36" s="42"/>
      <c r="J36" s="42"/>
      <c r="K36" s="42"/>
      <c r="L36" s="42"/>
      <c r="N36" s="42"/>
      <c r="P36" s="42"/>
      <c r="Q36" s="42"/>
    </row>
    <row r="37" spans="2:43" x14ac:dyDescent="0.3">
      <c r="C37" s="42"/>
      <c r="D37" s="42"/>
      <c r="E37" s="42"/>
      <c r="F37" s="42"/>
      <c r="G37" s="42"/>
      <c r="H37" s="42"/>
      <c r="I37" s="42"/>
      <c r="J37" s="42"/>
      <c r="K37" s="42"/>
      <c r="L37" s="42"/>
      <c r="N37" s="42"/>
      <c r="P37" s="42"/>
      <c r="Q37" s="42"/>
    </row>
    <row r="38" spans="2:43" x14ac:dyDescent="0.3">
      <c r="C38" s="42"/>
      <c r="D38" s="42"/>
      <c r="E38" s="42"/>
      <c r="F38" s="42"/>
      <c r="G38" s="42"/>
      <c r="H38" s="42"/>
      <c r="I38" s="42"/>
      <c r="J38" s="42"/>
      <c r="K38" s="42"/>
      <c r="L38" s="42"/>
      <c r="N38" s="42"/>
      <c r="P38" s="42"/>
      <c r="Q38" s="42"/>
    </row>
    <row r="39" spans="2:43" x14ac:dyDescent="0.3">
      <c r="C39" s="42"/>
      <c r="D39" s="42"/>
      <c r="E39" s="42"/>
      <c r="F39" s="42"/>
      <c r="G39" s="42"/>
      <c r="H39" s="42"/>
      <c r="I39" s="42"/>
      <c r="J39" s="42"/>
      <c r="K39" s="42"/>
      <c r="L39" s="42"/>
      <c r="N39" s="42"/>
      <c r="P39" s="42"/>
      <c r="Q39" s="42"/>
    </row>
    <row r="40" spans="2:43" x14ac:dyDescent="0.3">
      <c r="C40" s="42"/>
      <c r="D40" s="42"/>
      <c r="E40" s="42"/>
      <c r="F40" s="42"/>
      <c r="G40" s="42"/>
      <c r="H40" s="42"/>
      <c r="I40" s="42"/>
      <c r="J40" s="42"/>
      <c r="K40" s="42"/>
      <c r="L40" s="42"/>
      <c r="N40" s="42"/>
      <c r="P40" s="42"/>
      <c r="Q40" s="42"/>
    </row>
    <row r="41" spans="2:43" x14ac:dyDescent="0.3">
      <c r="B41" s="44" t="s">
        <v>220</v>
      </c>
      <c r="C41" s="45"/>
      <c r="D41" s="45"/>
      <c r="E41" s="45"/>
      <c r="F41" s="45"/>
      <c r="G41" s="45"/>
      <c r="H41" s="46"/>
      <c r="I41" s="44" t="s">
        <v>220</v>
      </c>
      <c r="J41" s="45"/>
      <c r="K41" s="45"/>
      <c r="L41" s="45"/>
      <c r="M41" s="45"/>
      <c r="N41" s="45"/>
      <c r="O41" s="46"/>
      <c r="P41" s="44" t="s">
        <v>220</v>
      </c>
      <c r="Q41" s="45"/>
      <c r="R41" s="45"/>
      <c r="S41" s="45"/>
      <c r="T41" s="45"/>
      <c r="U41" s="45"/>
      <c r="V41" s="46"/>
      <c r="W41" s="44" t="s">
        <v>220</v>
      </c>
      <c r="X41" s="45"/>
      <c r="Y41" s="45"/>
      <c r="Z41" s="45"/>
      <c r="AA41" s="45"/>
      <c r="AB41" s="45"/>
      <c r="AC41" s="46"/>
      <c r="AD41" s="44" t="s">
        <v>220</v>
      </c>
      <c r="AE41" s="45"/>
      <c r="AF41" s="45"/>
      <c r="AG41" s="45"/>
      <c r="AH41" s="45"/>
      <c r="AI41" s="45"/>
      <c r="AJ41" s="46"/>
      <c r="AK41" s="44" t="s">
        <v>220</v>
      </c>
      <c r="AL41" s="45"/>
      <c r="AM41" s="45"/>
      <c r="AN41" s="45"/>
      <c r="AO41" s="45"/>
      <c r="AP41" s="45"/>
      <c r="AQ41" s="46"/>
    </row>
    <row r="42" spans="2:43" x14ac:dyDescent="0.3">
      <c r="B42" s="47"/>
      <c r="C42" s="42"/>
      <c r="D42" s="42"/>
      <c r="E42" s="42"/>
      <c r="F42" s="42"/>
      <c r="G42" s="42"/>
      <c r="H42" s="10"/>
      <c r="I42" s="47"/>
      <c r="J42" s="42"/>
      <c r="K42" s="42"/>
      <c r="L42" s="42"/>
      <c r="M42" s="42"/>
      <c r="N42" s="42"/>
      <c r="O42" s="10"/>
      <c r="P42" s="47"/>
      <c r="Q42" s="42"/>
      <c r="R42" s="42"/>
      <c r="S42" s="42"/>
      <c r="T42" s="42"/>
      <c r="U42" s="42"/>
      <c r="V42" s="10"/>
      <c r="W42" s="47"/>
      <c r="X42" s="42"/>
      <c r="Y42" s="42"/>
      <c r="Z42" s="42"/>
      <c r="AA42" s="42"/>
      <c r="AB42" s="42"/>
      <c r="AC42" s="10"/>
      <c r="AD42" s="47"/>
      <c r="AE42" s="42"/>
      <c r="AF42" s="42"/>
      <c r="AG42" s="42"/>
      <c r="AH42" s="42"/>
      <c r="AI42" s="42"/>
      <c r="AJ42" s="10"/>
      <c r="AK42" s="47"/>
      <c r="AL42" s="42"/>
      <c r="AM42" s="42"/>
      <c r="AN42" s="42"/>
      <c r="AO42" s="42"/>
      <c r="AP42" s="42"/>
      <c r="AQ42" s="10"/>
    </row>
    <row r="43" spans="2:43" x14ac:dyDescent="0.3">
      <c r="B43" s="47" t="s">
        <v>221</v>
      </c>
      <c r="C43" s="42" t="s">
        <v>207</v>
      </c>
      <c r="D43" s="42" t="s">
        <v>208</v>
      </c>
      <c r="E43" s="42" t="s">
        <v>222</v>
      </c>
      <c r="F43" s="42"/>
      <c r="G43" s="42"/>
      <c r="H43" s="10"/>
      <c r="I43" s="47" t="s">
        <v>221</v>
      </c>
      <c r="J43" s="42" t="s">
        <v>209</v>
      </c>
      <c r="K43" s="42" t="s">
        <v>210</v>
      </c>
      <c r="L43" s="42" t="s">
        <v>222</v>
      </c>
      <c r="M43" s="42"/>
      <c r="N43" s="42"/>
      <c r="O43" s="10"/>
      <c r="P43" s="47" t="s">
        <v>221</v>
      </c>
      <c r="Q43" s="42" t="s">
        <v>211</v>
      </c>
      <c r="R43" s="42" t="s">
        <v>212</v>
      </c>
      <c r="S43" s="42" t="s">
        <v>222</v>
      </c>
      <c r="T43" s="42"/>
      <c r="U43" s="42"/>
      <c r="V43" s="10"/>
      <c r="W43" s="47" t="s">
        <v>221</v>
      </c>
      <c r="X43" s="42" t="s">
        <v>213</v>
      </c>
      <c r="Y43" s="42" t="s">
        <v>214</v>
      </c>
      <c r="Z43" s="42" t="s">
        <v>222</v>
      </c>
      <c r="AA43" s="42"/>
      <c r="AB43" s="42"/>
      <c r="AC43" s="10"/>
      <c r="AD43" s="47" t="s">
        <v>221</v>
      </c>
      <c r="AE43" s="42" t="s">
        <v>215</v>
      </c>
      <c r="AF43" s="42" t="s">
        <v>216</v>
      </c>
      <c r="AG43" s="42" t="s">
        <v>222</v>
      </c>
      <c r="AH43" s="42"/>
      <c r="AI43" s="42"/>
      <c r="AJ43" s="10"/>
      <c r="AK43" s="47" t="s">
        <v>221</v>
      </c>
      <c r="AL43" s="42" t="s">
        <v>217</v>
      </c>
      <c r="AM43" s="42" t="s">
        <v>218</v>
      </c>
      <c r="AN43" s="42" t="s">
        <v>222</v>
      </c>
      <c r="AO43" s="42"/>
      <c r="AP43" s="42"/>
      <c r="AQ43" s="10"/>
    </row>
    <row r="44" spans="2:43" ht="15" thickBot="1" x14ac:dyDescent="0.35">
      <c r="B44" s="48" t="s">
        <v>150</v>
      </c>
      <c r="C44" s="49"/>
      <c r="D44" s="49"/>
      <c r="E44" s="49"/>
      <c r="F44" s="42"/>
      <c r="G44" s="42"/>
      <c r="H44" s="10"/>
      <c r="I44" s="48" t="s">
        <v>150</v>
      </c>
      <c r="J44" s="49"/>
      <c r="K44" s="49"/>
      <c r="L44" s="49"/>
      <c r="M44" s="42"/>
      <c r="N44" s="42"/>
      <c r="O44" s="10"/>
      <c r="P44" s="48" t="s">
        <v>150</v>
      </c>
      <c r="Q44" s="49"/>
      <c r="R44" s="49"/>
      <c r="S44" s="49"/>
      <c r="T44" s="42"/>
      <c r="U44" s="42"/>
      <c r="V44" s="10"/>
      <c r="W44" s="48" t="s">
        <v>150</v>
      </c>
      <c r="X44" s="49"/>
      <c r="Y44" s="49"/>
      <c r="Z44" s="49"/>
      <c r="AA44" s="42"/>
      <c r="AB44" s="42"/>
      <c r="AC44" s="10"/>
      <c r="AD44" s="48" t="s">
        <v>150</v>
      </c>
      <c r="AE44" s="49"/>
      <c r="AF44" s="49"/>
      <c r="AG44" s="49"/>
      <c r="AH44" s="42"/>
      <c r="AI44" s="42"/>
      <c r="AJ44" s="10"/>
      <c r="AK44" s="48" t="s">
        <v>150</v>
      </c>
      <c r="AL44" s="49"/>
      <c r="AM44" s="49"/>
      <c r="AN44" s="49"/>
      <c r="AO44" s="42"/>
      <c r="AP44" s="42"/>
      <c r="AQ44" s="10"/>
    </row>
    <row r="45" spans="2:43" x14ac:dyDescent="0.3">
      <c r="B45" s="50" t="s">
        <v>223</v>
      </c>
      <c r="C45" s="51">
        <v>3</v>
      </c>
      <c r="D45" s="51">
        <v>3</v>
      </c>
      <c r="E45" s="51">
        <v>6</v>
      </c>
      <c r="F45" s="42"/>
      <c r="G45" s="42"/>
      <c r="H45" s="10"/>
      <c r="I45" s="50" t="s">
        <v>223</v>
      </c>
      <c r="J45" s="51">
        <v>3</v>
      </c>
      <c r="K45" s="51">
        <v>3</v>
      </c>
      <c r="L45" s="51">
        <v>6</v>
      </c>
      <c r="M45" s="42"/>
      <c r="N45" s="42"/>
      <c r="O45" s="10"/>
      <c r="P45" s="50" t="s">
        <v>223</v>
      </c>
      <c r="Q45" s="51">
        <v>3</v>
      </c>
      <c r="R45" s="51">
        <v>3</v>
      </c>
      <c r="S45" s="51">
        <v>6</v>
      </c>
      <c r="T45" s="42"/>
      <c r="U45" s="42"/>
      <c r="V45" s="10"/>
      <c r="W45" s="50" t="s">
        <v>223</v>
      </c>
      <c r="X45" s="51">
        <v>3</v>
      </c>
      <c r="Y45" s="51">
        <v>3</v>
      </c>
      <c r="Z45" s="51">
        <v>6</v>
      </c>
      <c r="AA45" s="42"/>
      <c r="AB45" s="42"/>
      <c r="AC45" s="10"/>
      <c r="AD45" s="50" t="s">
        <v>223</v>
      </c>
      <c r="AE45" s="51">
        <v>3</v>
      </c>
      <c r="AF45" s="51">
        <v>3</v>
      </c>
      <c r="AG45" s="51">
        <v>6</v>
      </c>
      <c r="AH45" s="42"/>
      <c r="AI45" s="42"/>
      <c r="AJ45" s="10"/>
      <c r="AK45" s="50" t="s">
        <v>223</v>
      </c>
      <c r="AL45" s="51">
        <v>3</v>
      </c>
      <c r="AM45" s="51">
        <v>3</v>
      </c>
      <c r="AN45" s="51">
        <v>6</v>
      </c>
      <c r="AO45" s="42"/>
      <c r="AP45" s="42"/>
      <c r="AQ45" s="10"/>
    </row>
    <row r="46" spans="2:43" x14ac:dyDescent="0.3">
      <c r="B46" s="50" t="s">
        <v>224</v>
      </c>
      <c r="C46" s="51">
        <v>9.2531131834</v>
      </c>
      <c r="D46" s="51">
        <v>9.4430157586999997</v>
      </c>
      <c r="E46" s="51">
        <v>18.6961289421</v>
      </c>
      <c r="F46" s="42"/>
      <c r="G46" s="42"/>
      <c r="H46" s="10"/>
      <c r="I46" s="50" t="s">
        <v>224</v>
      </c>
      <c r="J46" s="51">
        <v>-1.0228448399999994</v>
      </c>
      <c r="K46" s="51">
        <v>-2.1079475699999985</v>
      </c>
      <c r="L46" s="51">
        <v>-3.130792409999998</v>
      </c>
      <c r="M46" s="42"/>
      <c r="N46" s="42"/>
      <c r="O46" s="10"/>
      <c r="P46" s="50" t="s">
        <v>224</v>
      </c>
      <c r="Q46" s="51">
        <v>1.5005093400000007</v>
      </c>
      <c r="R46" s="51">
        <v>-2.4817685800000042</v>
      </c>
      <c r="S46" s="51">
        <v>-0.98125924000000353</v>
      </c>
      <c r="T46" s="42"/>
      <c r="U46" s="42"/>
      <c r="V46" s="10"/>
      <c r="W46" s="50" t="s">
        <v>224</v>
      </c>
      <c r="X46" s="51">
        <v>-6.3117368749999905</v>
      </c>
      <c r="Y46" s="51">
        <v>-7.8554087149999923</v>
      </c>
      <c r="Z46" s="51">
        <v>-14.167145589999983</v>
      </c>
      <c r="AA46" s="42"/>
      <c r="AB46" s="42"/>
      <c r="AC46" s="10"/>
      <c r="AD46" s="50" t="s">
        <v>224</v>
      </c>
      <c r="AE46" s="51">
        <v>-3.5160208225000007</v>
      </c>
      <c r="AF46" s="51">
        <v>-3.8959525484999999</v>
      </c>
      <c r="AG46" s="51">
        <v>-7.4119733710000002</v>
      </c>
      <c r="AH46" s="42"/>
      <c r="AI46" s="42"/>
      <c r="AJ46" s="10"/>
      <c r="AK46" s="50" t="s">
        <v>224</v>
      </c>
      <c r="AL46" s="51">
        <v>42.377224589999969</v>
      </c>
      <c r="AM46" s="51">
        <v>9.100780799999967</v>
      </c>
      <c r="AN46" s="51">
        <v>51.478005389999936</v>
      </c>
      <c r="AO46" s="42"/>
      <c r="AP46" s="42"/>
      <c r="AQ46" s="10"/>
    </row>
    <row r="47" spans="2:43" x14ac:dyDescent="0.3">
      <c r="B47" s="50" t="s">
        <v>225</v>
      </c>
      <c r="C47" s="51">
        <v>3.0843710611333335</v>
      </c>
      <c r="D47" s="51">
        <v>3.1476719195666667</v>
      </c>
      <c r="E47" s="51">
        <v>3.1160214903500001</v>
      </c>
      <c r="F47" s="42"/>
      <c r="G47" s="42"/>
      <c r="H47" s="10"/>
      <c r="I47" s="50" t="s">
        <v>225</v>
      </c>
      <c r="J47" s="51">
        <v>-0.34094827999999983</v>
      </c>
      <c r="K47" s="51">
        <v>-0.70264918999999948</v>
      </c>
      <c r="L47" s="51">
        <v>-0.52179873499999962</v>
      </c>
      <c r="M47" s="42"/>
      <c r="N47" s="42"/>
      <c r="O47" s="10"/>
      <c r="P47" s="50" t="s">
        <v>225</v>
      </c>
      <c r="Q47" s="51">
        <v>0.50016978000000023</v>
      </c>
      <c r="R47" s="51">
        <v>-0.82725619333333478</v>
      </c>
      <c r="S47" s="51">
        <v>-0.16354320666666725</v>
      </c>
      <c r="T47" s="42"/>
      <c r="U47" s="42"/>
      <c r="V47" s="10"/>
      <c r="W47" s="50" t="s">
        <v>225</v>
      </c>
      <c r="X47" s="51">
        <v>-2.1039122916666635</v>
      </c>
      <c r="Y47" s="51">
        <v>-2.6184695716666639</v>
      </c>
      <c r="Z47" s="51">
        <v>-2.3611909316666639</v>
      </c>
      <c r="AA47" s="42"/>
      <c r="AB47" s="42"/>
      <c r="AC47" s="10"/>
      <c r="AD47" s="50" t="s">
        <v>225</v>
      </c>
      <c r="AE47" s="51">
        <v>-1.1720069408333336</v>
      </c>
      <c r="AF47" s="51">
        <v>-1.2986508495</v>
      </c>
      <c r="AG47" s="51">
        <v>-1.2353288951666668</v>
      </c>
      <c r="AH47" s="42"/>
      <c r="AI47" s="42"/>
      <c r="AJ47" s="10"/>
      <c r="AK47" s="50" t="s">
        <v>225</v>
      </c>
      <c r="AL47" s="51">
        <v>14.12574152999999</v>
      </c>
      <c r="AM47" s="51">
        <v>3.033593599999989</v>
      </c>
      <c r="AN47" s="51">
        <v>8.5796675649999887</v>
      </c>
      <c r="AO47" s="42"/>
      <c r="AP47" s="42"/>
      <c r="AQ47" s="10"/>
    </row>
    <row r="48" spans="2:43" x14ac:dyDescent="0.3">
      <c r="B48" s="50" t="s">
        <v>226</v>
      </c>
      <c r="C48" s="51">
        <v>2.8424440836512618E-2</v>
      </c>
      <c r="D48" s="51">
        <v>4.6088554552589256E-2</v>
      </c>
      <c r="E48" s="51">
        <v>3.1007297759159825E-2</v>
      </c>
      <c r="F48" s="42"/>
      <c r="G48" s="42"/>
      <c r="H48" s="10"/>
      <c r="I48" s="50" t="s">
        <v>226</v>
      </c>
      <c r="J48" s="51">
        <v>0.61183939146345201</v>
      </c>
      <c r="K48" s="51">
        <v>7.973399839169959E-2</v>
      </c>
      <c r="L48" s="51">
        <v>0.31587762043050904</v>
      </c>
      <c r="M48" s="42"/>
      <c r="N48" s="42"/>
      <c r="O48" s="10"/>
      <c r="P48" s="50" t="s">
        <v>226</v>
      </c>
      <c r="Q48" s="51">
        <v>0.7096557267731769</v>
      </c>
      <c r="R48" s="51">
        <v>0.1264851851351303</v>
      </c>
      <c r="S48" s="51">
        <v>0.86307427916730839</v>
      </c>
      <c r="T48" s="42"/>
      <c r="U48" s="42"/>
      <c r="V48" s="10"/>
      <c r="W48" s="50" t="s">
        <v>226</v>
      </c>
      <c r="X48" s="51">
        <v>1.2640200149393808</v>
      </c>
      <c r="Y48" s="51">
        <v>0.53986293904088711</v>
      </c>
      <c r="Z48" s="51">
        <v>0.80098393991240469</v>
      </c>
      <c r="AA48" s="42"/>
      <c r="AB48" s="42"/>
      <c r="AC48" s="10"/>
      <c r="AD48" s="50" t="s">
        <v>226</v>
      </c>
      <c r="AE48" s="51">
        <v>0.12276256390122819</v>
      </c>
      <c r="AF48" s="51">
        <v>1.5520230447764622</v>
      </c>
      <c r="AG48" s="51">
        <v>0.67472584735178742</v>
      </c>
      <c r="AH48" s="42"/>
      <c r="AI48" s="42"/>
      <c r="AJ48" s="10"/>
      <c r="AK48" s="50" t="s">
        <v>226</v>
      </c>
      <c r="AL48" s="51">
        <v>317.31954523657254</v>
      </c>
      <c r="AM48" s="51">
        <v>8.9657912159673057</v>
      </c>
      <c r="AN48" s="51">
        <v>167.42485829131692</v>
      </c>
      <c r="AO48" s="42"/>
      <c r="AP48" s="42"/>
      <c r="AQ48" s="10"/>
    </row>
    <row r="49" spans="2:43" x14ac:dyDescent="0.3">
      <c r="B49" s="50"/>
      <c r="C49" s="51"/>
      <c r="D49" s="51"/>
      <c r="E49" s="51"/>
      <c r="F49" s="42"/>
      <c r="G49" s="42"/>
      <c r="H49" s="10"/>
      <c r="I49" s="50"/>
      <c r="J49" s="51"/>
      <c r="K49" s="51"/>
      <c r="L49" s="51"/>
      <c r="M49" s="42"/>
      <c r="N49" s="42"/>
      <c r="O49" s="10"/>
      <c r="P49" s="50"/>
      <c r="Q49" s="51"/>
      <c r="R49" s="51"/>
      <c r="S49" s="51"/>
      <c r="T49" s="42"/>
      <c r="U49" s="42"/>
      <c r="V49" s="10"/>
      <c r="W49" s="50"/>
      <c r="X49" s="51"/>
      <c r="Y49" s="51"/>
      <c r="Z49" s="51"/>
      <c r="AA49" s="42"/>
      <c r="AB49" s="42"/>
      <c r="AC49" s="10"/>
      <c r="AD49" s="50"/>
      <c r="AE49" s="51"/>
      <c r="AF49" s="51"/>
      <c r="AG49" s="51"/>
      <c r="AH49" s="42"/>
      <c r="AI49" s="42"/>
      <c r="AJ49" s="10"/>
      <c r="AK49" s="50"/>
      <c r="AL49" s="51"/>
      <c r="AM49" s="51"/>
      <c r="AN49" s="51"/>
      <c r="AO49" s="42"/>
      <c r="AP49" s="42"/>
      <c r="AQ49" s="10"/>
    </row>
    <row r="50" spans="2:43" ht="15" thickBot="1" x14ac:dyDescent="0.35">
      <c r="B50" s="48" t="s">
        <v>148</v>
      </c>
      <c r="C50" s="49"/>
      <c r="D50" s="49"/>
      <c r="E50" s="49"/>
      <c r="F50" s="42"/>
      <c r="G50" s="42"/>
      <c r="H50" s="10"/>
      <c r="I50" s="48" t="s">
        <v>148</v>
      </c>
      <c r="J50" s="49"/>
      <c r="K50" s="49"/>
      <c r="L50" s="49"/>
      <c r="M50" s="42"/>
      <c r="N50" s="42"/>
      <c r="O50" s="10"/>
      <c r="P50" s="48" t="s">
        <v>148</v>
      </c>
      <c r="Q50" s="49"/>
      <c r="R50" s="49"/>
      <c r="S50" s="49"/>
      <c r="T50" s="42"/>
      <c r="U50" s="42"/>
      <c r="V50" s="10"/>
      <c r="W50" s="48" t="s">
        <v>148</v>
      </c>
      <c r="X50" s="49"/>
      <c r="Y50" s="49"/>
      <c r="Z50" s="49"/>
      <c r="AA50" s="42"/>
      <c r="AB50" s="42"/>
      <c r="AC50" s="10"/>
      <c r="AD50" s="48" t="s">
        <v>148</v>
      </c>
      <c r="AE50" s="49"/>
      <c r="AF50" s="49"/>
      <c r="AG50" s="49"/>
      <c r="AH50" s="42"/>
      <c r="AI50" s="42"/>
      <c r="AJ50" s="10"/>
      <c r="AK50" s="48" t="s">
        <v>148</v>
      </c>
      <c r="AL50" s="49"/>
      <c r="AM50" s="49"/>
      <c r="AN50" s="49"/>
      <c r="AO50" s="42"/>
      <c r="AP50" s="42"/>
      <c r="AQ50" s="10"/>
    </row>
    <row r="51" spans="2:43" x14ac:dyDescent="0.3">
      <c r="B51" s="50" t="s">
        <v>223</v>
      </c>
      <c r="C51" s="51">
        <v>3</v>
      </c>
      <c r="D51" s="51">
        <v>3</v>
      </c>
      <c r="E51" s="51">
        <v>6</v>
      </c>
      <c r="F51" s="42"/>
      <c r="G51" s="42"/>
      <c r="H51" s="10"/>
      <c r="I51" s="50" t="s">
        <v>223</v>
      </c>
      <c r="J51" s="51">
        <v>3</v>
      </c>
      <c r="K51" s="51">
        <v>3</v>
      </c>
      <c r="L51" s="51">
        <v>6</v>
      </c>
      <c r="M51" s="42"/>
      <c r="N51" s="42"/>
      <c r="O51" s="10"/>
      <c r="P51" s="50" t="s">
        <v>223</v>
      </c>
      <c r="Q51" s="51">
        <v>3</v>
      </c>
      <c r="R51" s="51">
        <v>3</v>
      </c>
      <c r="S51" s="51">
        <v>6</v>
      </c>
      <c r="T51" s="42"/>
      <c r="U51" s="42"/>
      <c r="V51" s="10"/>
      <c r="W51" s="50" t="s">
        <v>223</v>
      </c>
      <c r="X51" s="51">
        <v>3</v>
      </c>
      <c r="Y51" s="51">
        <v>3</v>
      </c>
      <c r="Z51" s="51">
        <v>6</v>
      </c>
      <c r="AA51" s="42"/>
      <c r="AB51" s="42"/>
      <c r="AC51" s="10"/>
      <c r="AD51" s="50" t="s">
        <v>223</v>
      </c>
      <c r="AE51" s="51">
        <v>3</v>
      </c>
      <c r="AF51" s="51">
        <v>3</v>
      </c>
      <c r="AG51" s="51">
        <v>6</v>
      </c>
      <c r="AH51" s="42"/>
      <c r="AI51" s="42"/>
      <c r="AJ51" s="10"/>
      <c r="AK51" s="50" t="s">
        <v>223</v>
      </c>
      <c r="AL51" s="51">
        <v>3</v>
      </c>
      <c r="AM51" s="51">
        <v>3</v>
      </c>
      <c r="AN51" s="51">
        <v>6</v>
      </c>
      <c r="AO51" s="42"/>
      <c r="AP51" s="42"/>
      <c r="AQ51" s="10"/>
    </row>
    <row r="52" spans="2:43" x14ac:dyDescent="0.3">
      <c r="B52" s="50" t="s">
        <v>224</v>
      </c>
      <c r="C52" s="51">
        <v>10.454239811399997</v>
      </c>
      <c r="D52" s="51">
        <v>13.101903821699999</v>
      </c>
      <c r="E52" s="51">
        <v>23.556143633099996</v>
      </c>
      <c r="F52" s="42"/>
      <c r="G52" s="42"/>
      <c r="H52" s="10"/>
      <c r="I52" s="50" t="s">
        <v>224</v>
      </c>
      <c r="J52" s="51">
        <v>-0.41435264500000102</v>
      </c>
      <c r="K52" s="51">
        <v>-0.67127691500000175</v>
      </c>
      <c r="L52" s="51">
        <v>-1.0856295600000028</v>
      </c>
      <c r="M52" s="42"/>
      <c r="N52" s="42"/>
      <c r="O52" s="10"/>
      <c r="P52" s="50" t="s">
        <v>224</v>
      </c>
      <c r="Q52" s="51">
        <v>-1.2764780999999914</v>
      </c>
      <c r="R52" s="51">
        <v>-2.8646863299999943</v>
      </c>
      <c r="S52" s="51">
        <v>-4.1411644299999857</v>
      </c>
      <c r="T52" s="42"/>
      <c r="U52" s="42"/>
      <c r="V52" s="10"/>
      <c r="W52" s="50" t="s">
        <v>224</v>
      </c>
      <c r="X52" s="51">
        <v>-9.0634705249999961</v>
      </c>
      <c r="Y52" s="51">
        <v>-10.249702974999998</v>
      </c>
      <c r="Z52" s="51">
        <v>-19.313173499999994</v>
      </c>
      <c r="AA52" s="42"/>
      <c r="AB52" s="42"/>
      <c r="AC52" s="10"/>
      <c r="AD52" s="50" t="s">
        <v>224</v>
      </c>
      <c r="AE52" s="51">
        <v>-8.0212272615</v>
      </c>
      <c r="AF52" s="51">
        <v>2.0031022989000005</v>
      </c>
      <c r="AG52" s="51">
        <v>-6.0181249625999991</v>
      </c>
      <c r="AH52" s="42"/>
      <c r="AI52" s="42"/>
      <c r="AJ52" s="10"/>
      <c r="AK52" s="50" t="s">
        <v>224</v>
      </c>
      <c r="AL52" s="51">
        <v>10.820233250000058</v>
      </c>
      <c r="AM52" s="51">
        <v>63.970696700000047</v>
      </c>
      <c r="AN52" s="51">
        <v>74.790929950000105</v>
      </c>
      <c r="AO52" s="42"/>
      <c r="AP52" s="42"/>
      <c r="AQ52" s="10"/>
    </row>
    <row r="53" spans="2:43" x14ac:dyDescent="0.3">
      <c r="B53" s="50" t="s">
        <v>225</v>
      </c>
      <c r="C53" s="51">
        <v>3.4847466037999992</v>
      </c>
      <c r="D53" s="51">
        <v>4.3673012738999999</v>
      </c>
      <c r="E53" s="51">
        <v>3.9260239388499993</v>
      </c>
      <c r="F53" s="42"/>
      <c r="G53" s="42"/>
      <c r="H53" s="10"/>
      <c r="I53" s="50" t="s">
        <v>225</v>
      </c>
      <c r="J53" s="51">
        <v>-0.13811754833333367</v>
      </c>
      <c r="K53" s="51">
        <v>-0.22375897166666725</v>
      </c>
      <c r="L53" s="51">
        <v>-0.18093826000000046</v>
      </c>
      <c r="M53" s="42"/>
      <c r="N53" s="42"/>
      <c r="O53" s="10"/>
      <c r="P53" s="50" t="s">
        <v>225</v>
      </c>
      <c r="Q53" s="51">
        <v>-0.42549269999999711</v>
      </c>
      <c r="R53" s="51">
        <v>-0.95489544333333143</v>
      </c>
      <c r="S53" s="51">
        <v>-0.69019407166666424</v>
      </c>
      <c r="T53" s="42"/>
      <c r="U53" s="42"/>
      <c r="V53" s="10"/>
      <c r="W53" s="50" t="s">
        <v>225</v>
      </c>
      <c r="X53" s="51">
        <v>-3.0211568416666652</v>
      </c>
      <c r="Y53" s="51">
        <v>-3.4165676583333329</v>
      </c>
      <c r="Z53" s="51">
        <v>-3.218862249999999</v>
      </c>
      <c r="AA53" s="42"/>
      <c r="AB53" s="42"/>
      <c r="AC53" s="10"/>
      <c r="AD53" s="50" t="s">
        <v>225</v>
      </c>
      <c r="AE53" s="51">
        <v>-2.6737424205</v>
      </c>
      <c r="AF53" s="51">
        <v>0.66770076630000019</v>
      </c>
      <c r="AG53" s="51">
        <v>-1.0030208270999998</v>
      </c>
      <c r="AH53" s="42"/>
      <c r="AI53" s="42"/>
      <c r="AJ53" s="10"/>
      <c r="AK53" s="50" t="s">
        <v>225</v>
      </c>
      <c r="AL53" s="51">
        <v>3.606744416666686</v>
      </c>
      <c r="AM53" s="51">
        <v>21.323565566666684</v>
      </c>
      <c r="AN53" s="51">
        <v>12.465154991666685</v>
      </c>
      <c r="AO53" s="42"/>
      <c r="AP53" s="42"/>
      <c r="AQ53" s="10"/>
    </row>
    <row r="54" spans="2:43" x14ac:dyDescent="0.3">
      <c r="B54" s="50" t="s">
        <v>226</v>
      </c>
      <c r="C54" s="51">
        <v>1.6199811932791165E-2</v>
      </c>
      <c r="D54" s="51">
        <v>1.5675803673117581E-2</v>
      </c>
      <c r="E54" s="51">
        <v>0.24642106995695484</v>
      </c>
      <c r="F54" s="42"/>
      <c r="G54" s="42"/>
      <c r="H54" s="10"/>
      <c r="I54" s="50" t="s">
        <v>226</v>
      </c>
      <c r="J54" s="51">
        <v>1.4970458522982457</v>
      </c>
      <c r="K54" s="51">
        <v>1.1477232388115235</v>
      </c>
      <c r="L54" s="51">
        <v>1.0601079724610756</v>
      </c>
      <c r="M54" s="42"/>
      <c r="N54" s="42"/>
      <c r="O54" s="10"/>
      <c r="P54" s="50" t="s">
        <v>226</v>
      </c>
      <c r="Q54" s="51">
        <v>0.74845623830950192</v>
      </c>
      <c r="R54" s="51">
        <v>0.27136021372056862</v>
      </c>
      <c r="S54" s="51">
        <v>0.49200676020668643</v>
      </c>
      <c r="T54" s="42"/>
      <c r="U54" s="42"/>
      <c r="V54" s="10"/>
      <c r="W54" s="50" t="s">
        <v>226</v>
      </c>
      <c r="X54" s="51">
        <v>2.7562140237538433</v>
      </c>
      <c r="Y54" s="51">
        <v>3.3695004585429125</v>
      </c>
      <c r="Z54" s="51">
        <v>2.497190707099803</v>
      </c>
      <c r="AA54" s="42"/>
      <c r="AB54" s="42"/>
      <c r="AC54" s="10"/>
      <c r="AD54" s="50" t="s">
        <v>226</v>
      </c>
      <c r="AE54" s="51">
        <v>5.0576028804604825</v>
      </c>
      <c r="AF54" s="51">
        <v>0.5668141783712306</v>
      </c>
      <c r="AG54" s="51">
        <v>5.5993395947163283</v>
      </c>
      <c r="AH54" s="42"/>
      <c r="AI54" s="42"/>
      <c r="AJ54" s="10"/>
      <c r="AK54" s="50" t="s">
        <v>226</v>
      </c>
      <c r="AL54" s="51">
        <v>6.0168266652158984</v>
      </c>
      <c r="AM54" s="51">
        <v>1181.6958778296703</v>
      </c>
      <c r="AN54" s="51">
        <v>569.25080729628075</v>
      </c>
      <c r="AO54" s="42"/>
      <c r="AP54" s="42"/>
      <c r="AQ54" s="10"/>
    </row>
    <row r="55" spans="2:43" x14ac:dyDescent="0.3">
      <c r="B55" s="50"/>
      <c r="C55" s="51"/>
      <c r="D55" s="51"/>
      <c r="E55" s="51"/>
      <c r="F55" s="42"/>
      <c r="G55" s="42"/>
      <c r="H55" s="10"/>
      <c r="I55" s="50"/>
      <c r="J55" s="51"/>
      <c r="K55" s="51"/>
      <c r="L55" s="51"/>
      <c r="M55" s="42"/>
      <c r="N55" s="42"/>
      <c r="O55" s="10"/>
      <c r="P55" s="50"/>
      <c r="Q55" s="51"/>
      <c r="R55" s="51"/>
      <c r="S55" s="51"/>
      <c r="T55" s="42"/>
      <c r="U55" s="42"/>
      <c r="V55" s="10"/>
      <c r="W55" s="50"/>
      <c r="X55" s="51"/>
      <c r="Y55" s="51"/>
      <c r="Z55" s="51"/>
      <c r="AA55" s="42"/>
      <c r="AB55" s="42"/>
      <c r="AC55" s="10"/>
      <c r="AD55" s="50"/>
      <c r="AE55" s="51"/>
      <c r="AF55" s="51"/>
      <c r="AG55" s="51"/>
      <c r="AH55" s="42"/>
      <c r="AI55" s="42"/>
      <c r="AJ55" s="10"/>
      <c r="AK55" s="50"/>
      <c r="AL55" s="51"/>
      <c r="AM55" s="51"/>
      <c r="AN55" s="51"/>
      <c r="AO55" s="42"/>
      <c r="AP55" s="42"/>
      <c r="AQ55" s="10"/>
    </row>
    <row r="56" spans="2:43" ht="15" thickBot="1" x14ac:dyDescent="0.35">
      <c r="B56" s="48" t="s">
        <v>146</v>
      </c>
      <c r="C56" s="49"/>
      <c r="D56" s="49"/>
      <c r="E56" s="49"/>
      <c r="F56" s="42"/>
      <c r="G56" s="42"/>
      <c r="H56" s="10"/>
      <c r="I56" s="48" t="s">
        <v>146</v>
      </c>
      <c r="J56" s="49"/>
      <c r="K56" s="49"/>
      <c r="L56" s="49"/>
      <c r="M56" s="42"/>
      <c r="N56" s="42"/>
      <c r="O56" s="10"/>
      <c r="P56" s="48" t="s">
        <v>146</v>
      </c>
      <c r="Q56" s="49"/>
      <c r="R56" s="49"/>
      <c r="S56" s="49"/>
      <c r="T56" s="42"/>
      <c r="U56" s="42"/>
      <c r="V56" s="10"/>
      <c r="W56" s="48" t="s">
        <v>146</v>
      </c>
      <c r="X56" s="49"/>
      <c r="Y56" s="49"/>
      <c r="Z56" s="49"/>
      <c r="AA56" s="42"/>
      <c r="AB56" s="42"/>
      <c r="AC56" s="10"/>
      <c r="AD56" s="48" t="s">
        <v>146</v>
      </c>
      <c r="AE56" s="49"/>
      <c r="AF56" s="49"/>
      <c r="AG56" s="49"/>
      <c r="AH56" s="42"/>
      <c r="AI56" s="42"/>
      <c r="AJ56" s="10"/>
      <c r="AK56" s="48" t="s">
        <v>146</v>
      </c>
      <c r="AL56" s="49"/>
      <c r="AM56" s="49"/>
      <c r="AN56" s="49"/>
      <c r="AO56" s="42"/>
      <c r="AP56" s="42"/>
      <c r="AQ56" s="10"/>
    </row>
    <row r="57" spans="2:43" x14ac:dyDescent="0.3">
      <c r="B57" s="50" t="s">
        <v>223</v>
      </c>
      <c r="C57" s="51">
        <v>3</v>
      </c>
      <c r="D57" s="51">
        <v>3</v>
      </c>
      <c r="E57" s="51">
        <v>6</v>
      </c>
      <c r="F57" s="42"/>
      <c r="G57" s="42"/>
      <c r="H57" s="10"/>
      <c r="I57" s="50" t="s">
        <v>223</v>
      </c>
      <c r="J57" s="51">
        <v>3</v>
      </c>
      <c r="K57" s="51">
        <v>3</v>
      </c>
      <c r="L57" s="51">
        <v>6</v>
      </c>
      <c r="M57" s="42"/>
      <c r="N57" s="42"/>
      <c r="O57" s="10"/>
      <c r="P57" s="50" t="s">
        <v>223</v>
      </c>
      <c r="Q57" s="51">
        <v>3</v>
      </c>
      <c r="R57" s="51">
        <v>3</v>
      </c>
      <c r="S57" s="51">
        <v>6</v>
      </c>
      <c r="T57" s="42"/>
      <c r="U57" s="42"/>
      <c r="V57" s="10"/>
      <c r="W57" s="50" t="s">
        <v>223</v>
      </c>
      <c r="X57" s="51">
        <v>3</v>
      </c>
      <c r="Y57" s="51">
        <v>3</v>
      </c>
      <c r="Z57" s="51">
        <v>6</v>
      </c>
      <c r="AA57" s="42"/>
      <c r="AB57" s="42"/>
      <c r="AC57" s="10"/>
      <c r="AD57" s="50" t="s">
        <v>223</v>
      </c>
      <c r="AE57" s="51">
        <v>3</v>
      </c>
      <c r="AF57" s="51">
        <v>3</v>
      </c>
      <c r="AG57" s="51">
        <v>6</v>
      </c>
      <c r="AH57" s="42"/>
      <c r="AI57" s="42"/>
      <c r="AJ57" s="10"/>
      <c r="AK57" s="50" t="s">
        <v>223</v>
      </c>
      <c r="AL57" s="51">
        <v>3</v>
      </c>
      <c r="AM57" s="51">
        <v>3</v>
      </c>
      <c r="AN57" s="51">
        <v>6</v>
      </c>
      <c r="AO57" s="42"/>
      <c r="AP57" s="42"/>
      <c r="AQ57" s="10"/>
    </row>
    <row r="58" spans="2:43" x14ac:dyDescent="0.3">
      <c r="B58" s="50" t="s">
        <v>224</v>
      </c>
      <c r="C58" s="51">
        <v>11.4404491142</v>
      </c>
      <c r="D58" s="51">
        <v>9.658895189499999</v>
      </c>
      <c r="E58" s="51">
        <v>21.099344303700001</v>
      </c>
      <c r="F58" s="42"/>
      <c r="G58" s="42"/>
      <c r="H58" s="10"/>
      <c r="I58" s="50" t="s">
        <v>224</v>
      </c>
      <c r="J58" s="51">
        <v>-2.2241624150000003</v>
      </c>
      <c r="K58" s="51">
        <v>4.5029009799999997</v>
      </c>
      <c r="L58" s="51">
        <v>2.2787385649999994</v>
      </c>
      <c r="M58" s="42"/>
      <c r="N58" s="42"/>
      <c r="O58" s="10"/>
      <c r="P58" s="50" t="s">
        <v>224</v>
      </c>
      <c r="Q58" s="51">
        <v>1.0806837750000007</v>
      </c>
      <c r="R58" s="51">
        <v>-12.498748095000003</v>
      </c>
      <c r="S58" s="51">
        <v>-11.418064320000003</v>
      </c>
      <c r="T58" s="42"/>
      <c r="U58" s="42"/>
      <c r="V58" s="10"/>
      <c r="W58" s="50" t="s">
        <v>224</v>
      </c>
      <c r="X58" s="51">
        <v>-3.6050164700000096</v>
      </c>
      <c r="Y58" s="51">
        <v>2.6377379199999922</v>
      </c>
      <c r="Z58" s="51">
        <v>-0.96727855000001739</v>
      </c>
      <c r="AA58" s="42"/>
      <c r="AB58" s="42"/>
      <c r="AC58" s="10"/>
      <c r="AD58" s="50" t="s">
        <v>224</v>
      </c>
      <c r="AE58" s="51">
        <v>-4.9322204010000004</v>
      </c>
      <c r="AF58" s="51">
        <v>-12.282335615999999</v>
      </c>
      <c r="AG58" s="51">
        <v>-17.214556017</v>
      </c>
      <c r="AH58" s="42"/>
      <c r="AI58" s="42"/>
      <c r="AJ58" s="10"/>
      <c r="AK58" s="50" t="s">
        <v>224</v>
      </c>
      <c r="AL58" s="51">
        <v>15.990098149999994</v>
      </c>
      <c r="AM58" s="51">
        <v>17.614610849999991</v>
      </c>
      <c r="AN58" s="51">
        <v>33.604708999999986</v>
      </c>
      <c r="AO58" s="42"/>
      <c r="AP58" s="42"/>
      <c r="AQ58" s="10"/>
    </row>
    <row r="59" spans="2:43" x14ac:dyDescent="0.3">
      <c r="B59" s="50" t="s">
        <v>225</v>
      </c>
      <c r="C59" s="51">
        <v>3.8134830380666664</v>
      </c>
      <c r="D59" s="51">
        <v>3.219631729833333</v>
      </c>
      <c r="E59" s="51">
        <v>3.5165573839499999</v>
      </c>
      <c r="F59" s="42"/>
      <c r="G59" s="42"/>
      <c r="H59" s="10"/>
      <c r="I59" s="50" t="s">
        <v>225</v>
      </c>
      <c r="J59" s="51">
        <v>-0.74138747166666674</v>
      </c>
      <c r="K59" s="51">
        <v>1.5009669933333332</v>
      </c>
      <c r="L59" s="51">
        <v>0.37978976083333321</v>
      </c>
      <c r="M59" s="42"/>
      <c r="N59" s="42"/>
      <c r="O59" s="10"/>
      <c r="P59" s="50" t="s">
        <v>225</v>
      </c>
      <c r="Q59" s="51">
        <v>0.36022792500000023</v>
      </c>
      <c r="R59" s="51">
        <v>-4.1662493650000014</v>
      </c>
      <c r="S59" s="51">
        <v>-1.9030107200000004</v>
      </c>
      <c r="T59" s="42"/>
      <c r="U59" s="42"/>
      <c r="V59" s="10"/>
      <c r="W59" s="50" t="s">
        <v>225</v>
      </c>
      <c r="X59" s="51">
        <v>-1.2016721566666699</v>
      </c>
      <c r="Y59" s="51">
        <v>0.87924597333333077</v>
      </c>
      <c r="Z59" s="51">
        <v>-0.16121309166666956</v>
      </c>
      <c r="AA59" s="42"/>
      <c r="AB59" s="42"/>
      <c r="AC59" s="10"/>
      <c r="AD59" s="50" t="s">
        <v>225</v>
      </c>
      <c r="AE59" s="51">
        <v>-1.6440734670000001</v>
      </c>
      <c r="AF59" s="51">
        <v>-4.094111872</v>
      </c>
      <c r="AG59" s="51">
        <v>-2.8690926695000001</v>
      </c>
      <c r="AH59" s="42"/>
      <c r="AI59" s="42"/>
      <c r="AJ59" s="10"/>
      <c r="AK59" s="50" t="s">
        <v>225</v>
      </c>
      <c r="AL59" s="51">
        <v>5.3300327166666648</v>
      </c>
      <c r="AM59" s="51">
        <v>5.8715369499999968</v>
      </c>
      <c r="AN59" s="51">
        <v>5.6007848333333312</v>
      </c>
      <c r="AO59" s="42"/>
      <c r="AP59" s="42"/>
      <c r="AQ59" s="10"/>
    </row>
    <row r="60" spans="2:43" x14ac:dyDescent="0.3">
      <c r="B60" s="50" t="s">
        <v>226</v>
      </c>
      <c r="C60" s="51">
        <v>0.16191217836049926</v>
      </c>
      <c r="D60" s="51">
        <v>4.7925901763476865E-2</v>
      </c>
      <c r="E60" s="51">
        <v>0.18973304493672175</v>
      </c>
      <c r="F60" s="42"/>
      <c r="G60" s="42"/>
      <c r="H60" s="10"/>
      <c r="I60" s="50" t="s">
        <v>226</v>
      </c>
      <c r="J60" s="51">
        <v>1.7466095446583174E-2</v>
      </c>
      <c r="K60" s="51">
        <v>9.4375977283344845</v>
      </c>
      <c r="L60" s="51">
        <v>5.2904715935240576</v>
      </c>
      <c r="M60" s="42"/>
      <c r="N60" s="42"/>
      <c r="O60" s="10"/>
      <c r="P60" s="50" t="s">
        <v>226</v>
      </c>
      <c r="Q60" s="51">
        <v>3.5726967526335501E-2</v>
      </c>
      <c r="R60" s="51">
        <v>62.867922539791266</v>
      </c>
      <c r="S60" s="51">
        <v>31.308158799992764</v>
      </c>
      <c r="T60" s="42"/>
      <c r="U60" s="42"/>
      <c r="V60" s="10"/>
      <c r="W60" s="50" t="s">
        <v>226</v>
      </c>
      <c r="X60" s="51">
        <v>0.41002274538943073</v>
      </c>
      <c r="Y60" s="51">
        <v>10.006835424142515</v>
      </c>
      <c r="Z60" s="51">
        <v>5.4658093469415885</v>
      </c>
      <c r="AA60" s="42"/>
      <c r="AB60" s="42"/>
      <c r="AC60" s="10"/>
      <c r="AD60" s="50" t="s">
        <v>226</v>
      </c>
      <c r="AE60" s="51">
        <v>1.3752403845712244</v>
      </c>
      <c r="AF60" s="51">
        <v>7.3344173851406715</v>
      </c>
      <c r="AG60" s="51">
        <v>5.2846695636772392</v>
      </c>
      <c r="AH60" s="42"/>
      <c r="AI60" s="42"/>
      <c r="AJ60" s="10"/>
      <c r="AK60" s="50" t="s">
        <v>226</v>
      </c>
      <c r="AL60" s="51">
        <v>0.98803244544135538</v>
      </c>
      <c r="AM60" s="51">
        <v>6.9343720809854048</v>
      </c>
      <c r="AN60" s="51">
        <v>3.2569298609860766</v>
      </c>
      <c r="AO60" s="42"/>
      <c r="AP60" s="42"/>
      <c r="AQ60" s="10"/>
    </row>
    <row r="61" spans="2:43" x14ac:dyDescent="0.3">
      <c r="B61" s="50"/>
      <c r="C61" s="51"/>
      <c r="D61" s="51"/>
      <c r="E61" s="51"/>
      <c r="F61" s="42"/>
      <c r="G61" s="42"/>
      <c r="H61" s="10"/>
      <c r="I61" s="50"/>
      <c r="J61" s="51"/>
      <c r="K61" s="51"/>
      <c r="L61" s="51"/>
      <c r="M61" s="42"/>
      <c r="N61" s="42"/>
      <c r="O61" s="10"/>
      <c r="P61" s="50"/>
      <c r="Q61" s="51"/>
      <c r="R61" s="51"/>
      <c r="S61" s="51"/>
      <c r="T61" s="42"/>
      <c r="U61" s="42"/>
      <c r="V61" s="10"/>
      <c r="W61" s="50"/>
      <c r="X61" s="51"/>
      <c r="Y61" s="51"/>
      <c r="Z61" s="51"/>
      <c r="AA61" s="42"/>
      <c r="AB61" s="42"/>
      <c r="AC61" s="10"/>
      <c r="AD61" s="50"/>
      <c r="AE61" s="51"/>
      <c r="AF61" s="51"/>
      <c r="AG61" s="51"/>
      <c r="AH61" s="42"/>
      <c r="AI61" s="42"/>
      <c r="AJ61" s="10"/>
      <c r="AK61" s="50"/>
      <c r="AL61" s="51"/>
      <c r="AM61" s="51"/>
      <c r="AN61" s="51"/>
      <c r="AO61" s="42"/>
      <c r="AP61" s="42"/>
      <c r="AQ61" s="10"/>
    </row>
    <row r="62" spans="2:43" ht="15" thickBot="1" x14ac:dyDescent="0.35">
      <c r="B62" s="48" t="s">
        <v>144</v>
      </c>
      <c r="C62" s="49"/>
      <c r="D62" s="49"/>
      <c r="E62" s="49"/>
      <c r="F62" s="42"/>
      <c r="G62" s="42"/>
      <c r="H62" s="10"/>
      <c r="I62" s="48" t="s">
        <v>144</v>
      </c>
      <c r="J62" s="49"/>
      <c r="K62" s="49"/>
      <c r="L62" s="49"/>
      <c r="M62" s="42"/>
      <c r="N62" s="42"/>
      <c r="O62" s="10"/>
      <c r="P62" s="48" t="s">
        <v>144</v>
      </c>
      <c r="Q62" s="49"/>
      <c r="R62" s="49"/>
      <c r="S62" s="49"/>
      <c r="T62" s="42"/>
      <c r="U62" s="42"/>
      <c r="V62" s="10"/>
      <c r="W62" s="48" t="s">
        <v>144</v>
      </c>
      <c r="X62" s="49"/>
      <c r="Y62" s="49"/>
      <c r="Z62" s="49"/>
      <c r="AA62" s="42"/>
      <c r="AB62" s="42"/>
      <c r="AC62" s="10"/>
      <c r="AD62" s="48" t="s">
        <v>144</v>
      </c>
      <c r="AE62" s="49"/>
      <c r="AF62" s="49"/>
      <c r="AG62" s="49"/>
      <c r="AH62" s="42"/>
      <c r="AI62" s="42"/>
      <c r="AJ62" s="10"/>
      <c r="AK62" s="48" t="s">
        <v>144</v>
      </c>
      <c r="AL62" s="49"/>
      <c r="AM62" s="49"/>
      <c r="AN62" s="49"/>
      <c r="AO62" s="42"/>
      <c r="AP62" s="42"/>
      <c r="AQ62" s="10"/>
    </row>
    <row r="63" spans="2:43" x14ac:dyDescent="0.3">
      <c r="B63" s="50" t="s">
        <v>223</v>
      </c>
      <c r="C63" s="51">
        <v>3</v>
      </c>
      <c r="D63" s="51">
        <v>3</v>
      </c>
      <c r="E63" s="51">
        <v>6</v>
      </c>
      <c r="F63" s="42"/>
      <c r="G63" s="42"/>
      <c r="H63" s="10"/>
      <c r="I63" s="50" t="s">
        <v>223</v>
      </c>
      <c r="J63" s="51">
        <v>3</v>
      </c>
      <c r="K63" s="51">
        <v>3</v>
      </c>
      <c r="L63" s="51">
        <v>6</v>
      </c>
      <c r="M63" s="42"/>
      <c r="N63" s="42"/>
      <c r="O63" s="10"/>
      <c r="P63" s="50" t="s">
        <v>223</v>
      </c>
      <c r="Q63" s="51">
        <v>3</v>
      </c>
      <c r="R63" s="51">
        <v>3</v>
      </c>
      <c r="S63" s="51">
        <v>6</v>
      </c>
      <c r="T63" s="42"/>
      <c r="U63" s="42"/>
      <c r="V63" s="10"/>
      <c r="W63" s="50" t="s">
        <v>223</v>
      </c>
      <c r="X63" s="51">
        <v>3</v>
      </c>
      <c r="Y63" s="51">
        <v>3</v>
      </c>
      <c r="Z63" s="51">
        <v>6</v>
      </c>
      <c r="AA63" s="42"/>
      <c r="AB63" s="42"/>
      <c r="AC63" s="10"/>
      <c r="AD63" s="50" t="s">
        <v>223</v>
      </c>
      <c r="AE63" s="51">
        <v>3</v>
      </c>
      <c r="AF63" s="51">
        <v>3</v>
      </c>
      <c r="AG63" s="51">
        <v>6</v>
      </c>
      <c r="AH63" s="42"/>
      <c r="AI63" s="42"/>
      <c r="AJ63" s="10"/>
      <c r="AK63" s="50" t="s">
        <v>223</v>
      </c>
      <c r="AL63" s="51">
        <v>3</v>
      </c>
      <c r="AM63" s="51">
        <v>3</v>
      </c>
      <c r="AN63" s="51">
        <v>6</v>
      </c>
      <c r="AO63" s="42"/>
      <c r="AP63" s="42"/>
      <c r="AQ63" s="10"/>
    </row>
    <row r="64" spans="2:43" x14ac:dyDescent="0.3">
      <c r="B64" s="50" t="s">
        <v>224</v>
      </c>
      <c r="C64" s="51">
        <v>13.666782730000001</v>
      </c>
      <c r="D64" s="51">
        <v>15.2991352612</v>
      </c>
      <c r="E64" s="51">
        <v>28.965917991200001</v>
      </c>
      <c r="F64" s="42"/>
      <c r="G64" s="42"/>
      <c r="H64" s="10"/>
      <c r="I64" s="50" t="s">
        <v>224</v>
      </c>
      <c r="J64" s="51">
        <v>0.63710386000000163</v>
      </c>
      <c r="K64" s="51">
        <v>4.9943519999999353E-2</v>
      </c>
      <c r="L64" s="51">
        <v>0.68704738000000098</v>
      </c>
      <c r="M64" s="42"/>
      <c r="N64" s="42"/>
      <c r="O64" s="10"/>
      <c r="P64" s="50" t="s">
        <v>224</v>
      </c>
      <c r="Q64" s="51">
        <v>1.330678479999996</v>
      </c>
      <c r="R64" s="51">
        <v>0.1719303399999994</v>
      </c>
      <c r="S64" s="51">
        <v>1.5026088199999954</v>
      </c>
      <c r="T64" s="42"/>
      <c r="U64" s="42"/>
      <c r="V64" s="10"/>
      <c r="W64" s="50" t="s">
        <v>224</v>
      </c>
      <c r="X64" s="51">
        <v>-4.7188756900000079</v>
      </c>
      <c r="Y64" s="51">
        <v>-4.666758999999999</v>
      </c>
      <c r="Z64" s="51">
        <v>-9.3856346900000069</v>
      </c>
      <c r="AA64" s="42"/>
      <c r="AB64" s="42"/>
      <c r="AC64" s="10"/>
      <c r="AD64" s="50" t="s">
        <v>224</v>
      </c>
      <c r="AE64" s="51">
        <v>-0.73832178210000077</v>
      </c>
      <c r="AF64" s="51">
        <v>-0.40837428800000031</v>
      </c>
      <c r="AG64" s="51">
        <v>-1.1466960701000009</v>
      </c>
      <c r="AH64" s="42"/>
      <c r="AI64" s="42"/>
      <c r="AJ64" s="10"/>
      <c r="AK64" s="50" t="s">
        <v>224</v>
      </c>
      <c r="AL64" s="51">
        <v>-255.34323406000001</v>
      </c>
      <c r="AM64" s="51">
        <v>-204.16766603000002</v>
      </c>
      <c r="AN64" s="51">
        <v>-459.51090009000001</v>
      </c>
      <c r="AO64" s="42"/>
      <c r="AP64" s="42"/>
      <c r="AQ64" s="10"/>
    </row>
    <row r="65" spans="2:43" x14ac:dyDescent="0.3">
      <c r="B65" s="50" t="s">
        <v>225</v>
      </c>
      <c r="C65" s="51">
        <v>4.5555942433333341</v>
      </c>
      <c r="D65" s="51">
        <v>5.0997117537333336</v>
      </c>
      <c r="E65" s="51">
        <v>4.8276529985333339</v>
      </c>
      <c r="F65" s="42"/>
      <c r="G65" s="42"/>
      <c r="H65" s="10"/>
      <c r="I65" s="50" t="s">
        <v>225</v>
      </c>
      <c r="J65" s="51">
        <v>0.21236795333333389</v>
      </c>
      <c r="K65" s="51">
        <v>1.6647839999999785E-2</v>
      </c>
      <c r="L65" s="51">
        <v>0.11450789666666683</v>
      </c>
      <c r="M65" s="42"/>
      <c r="N65" s="42"/>
      <c r="O65" s="10"/>
      <c r="P65" s="50" t="s">
        <v>225</v>
      </c>
      <c r="Q65" s="51">
        <v>0.443559493333332</v>
      </c>
      <c r="R65" s="51">
        <v>5.7310113333333135E-2</v>
      </c>
      <c r="S65" s="51">
        <v>0.25043480333333257</v>
      </c>
      <c r="T65" s="42"/>
      <c r="U65" s="42"/>
      <c r="V65" s="10"/>
      <c r="W65" s="50" t="s">
        <v>225</v>
      </c>
      <c r="X65" s="51">
        <v>-1.5729585633333361</v>
      </c>
      <c r="Y65" s="51">
        <v>-1.5555863333333331</v>
      </c>
      <c r="Z65" s="51">
        <v>-1.5642724483333346</v>
      </c>
      <c r="AA65" s="42"/>
      <c r="AB65" s="42"/>
      <c r="AC65" s="10"/>
      <c r="AD65" s="50" t="s">
        <v>225</v>
      </c>
      <c r="AE65" s="51">
        <v>-0.24610726070000025</v>
      </c>
      <c r="AF65" s="51">
        <v>-0.13612476266666676</v>
      </c>
      <c r="AG65" s="51">
        <v>-0.19111601168333348</v>
      </c>
      <c r="AH65" s="42"/>
      <c r="AI65" s="42"/>
      <c r="AJ65" s="10"/>
      <c r="AK65" s="50" t="s">
        <v>225</v>
      </c>
      <c r="AL65" s="51">
        <v>-85.114411353333338</v>
      </c>
      <c r="AM65" s="51">
        <v>-68.055888676666669</v>
      </c>
      <c r="AN65" s="51">
        <v>-76.585150014999996</v>
      </c>
      <c r="AO65" s="42"/>
      <c r="AP65" s="42"/>
      <c r="AQ65" s="10"/>
    </row>
    <row r="66" spans="2:43" x14ac:dyDescent="0.3">
      <c r="B66" s="50" t="s">
        <v>226</v>
      </c>
      <c r="C66" s="51">
        <v>0.16382259331354443</v>
      </c>
      <c r="D66" s="51">
        <v>0.11852674080067079</v>
      </c>
      <c r="E66" s="51">
        <v>0.20175889318285428</v>
      </c>
      <c r="F66" s="42"/>
      <c r="G66" s="42"/>
      <c r="H66" s="10"/>
      <c r="I66" s="50" t="s">
        <v>226</v>
      </c>
      <c r="J66" s="51">
        <v>0.11216568489711361</v>
      </c>
      <c r="K66" s="51">
        <v>1.2709958905973164</v>
      </c>
      <c r="L66" s="51">
        <v>0.56475653902673595</v>
      </c>
      <c r="M66" s="42"/>
      <c r="N66" s="42"/>
      <c r="O66" s="10"/>
      <c r="P66" s="50" t="s">
        <v>226</v>
      </c>
      <c r="Q66" s="51">
        <v>0.83463647608146219</v>
      </c>
      <c r="R66" s="51">
        <v>7.135315911262341E-2</v>
      </c>
      <c r="S66" s="51">
        <v>0.40715242914274929</v>
      </c>
      <c r="T66" s="42"/>
      <c r="U66" s="42"/>
      <c r="V66" s="10"/>
      <c r="W66" s="50" t="s">
        <v>226</v>
      </c>
      <c r="X66" s="51">
        <v>8.5228615073989076</v>
      </c>
      <c r="Y66" s="51">
        <v>0.28766707508425204</v>
      </c>
      <c r="Z66" s="51">
        <v>3.5243019713058148</v>
      </c>
      <c r="AA66" s="42"/>
      <c r="AB66" s="42"/>
      <c r="AC66" s="10"/>
      <c r="AD66" s="50" t="s">
        <v>226</v>
      </c>
      <c r="AE66" s="51">
        <v>3.7235005176532843</v>
      </c>
      <c r="AF66" s="51">
        <v>0.42997597573278912</v>
      </c>
      <c r="AG66" s="51">
        <v>1.6650194423165252</v>
      </c>
      <c r="AH66" s="42"/>
      <c r="AI66" s="42"/>
      <c r="AJ66" s="10"/>
      <c r="AK66" s="50" t="s">
        <v>226</v>
      </c>
      <c r="AL66" s="51">
        <v>4.0959825721067267</v>
      </c>
      <c r="AM66" s="51">
        <v>446.38254174842132</v>
      </c>
      <c r="AN66" s="51">
        <v>267.48936850131867</v>
      </c>
      <c r="AO66" s="42"/>
      <c r="AP66" s="42"/>
      <c r="AQ66" s="10"/>
    </row>
    <row r="67" spans="2:43" x14ac:dyDescent="0.3">
      <c r="B67" s="50"/>
      <c r="C67" s="51"/>
      <c r="D67" s="51"/>
      <c r="E67" s="51"/>
      <c r="F67" s="42"/>
      <c r="G67" s="42"/>
      <c r="H67" s="10"/>
      <c r="I67" s="50"/>
      <c r="J67" s="51"/>
      <c r="K67" s="51"/>
      <c r="L67" s="51"/>
      <c r="M67" s="42"/>
      <c r="N67" s="42"/>
      <c r="O67" s="10"/>
      <c r="P67" s="50"/>
      <c r="Q67" s="51"/>
      <c r="R67" s="51"/>
      <c r="S67" s="51"/>
      <c r="T67" s="42"/>
      <c r="U67" s="42"/>
      <c r="V67" s="10"/>
      <c r="W67" s="50"/>
      <c r="X67" s="51"/>
      <c r="Y67" s="51"/>
      <c r="Z67" s="51"/>
      <c r="AA67" s="42"/>
      <c r="AB67" s="42"/>
      <c r="AC67" s="10"/>
      <c r="AD67" s="50"/>
      <c r="AE67" s="51"/>
      <c r="AF67" s="51"/>
      <c r="AG67" s="51"/>
      <c r="AH67" s="42"/>
      <c r="AI67" s="42"/>
      <c r="AJ67" s="10"/>
      <c r="AK67" s="50"/>
      <c r="AL67" s="51"/>
      <c r="AM67" s="51"/>
      <c r="AN67" s="51"/>
      <c r="AO67" s="42"/>
      <c r="AP67" s="42"/>
      <c r="AQ67" s="10"/>
    </row>
    <row r="68" spans="2:43" ht="15" thickBot="1" x14ac:dyDescent="0.35">
      <c r="B68" s="48" t="s">
        <v>222</v>
      </c>
      <c r="C68" s="49"/>
      <c r="D68" s="49"/>
      <c r="E68" s="49"/>
      <c r="F68" s="49"/>
      <c r="G68" s="49"/>
      <c r="H68" s="10"/>
      <c r="I68" s="48" t="s">
        <v>222</v>
      </c>
      <c r="J68" s="49"/>
      <c r="K68" s="49"/>
      <c r="L68" s="49"/>
      <c r="M68" s="49"/>
      <c r="N68" s="49"/>
      <c r="O68" s="10"/>
      <c r="P68" s="48" t="s">
        <v>222</v>
      </c>
      <c r="Q68" s="49"/>
      <c r="R68" s="49"/>
      <c r="S68" s="49"/>
      <c r="T68" s="49"/>
      <c r="U68" s="49"/>
      <c r="V68" s="10"/>
      <c r="W68" s="48" t="s">
        <v>222</v>
      </c>
      <c r="X68" s="49"/>
      <c r="Y68" s="49"/>
      <c r="Z68" s="49"/>
      <c r="AA68" s="49"/>
      <c r="AB68" s="49"/>
      <c r="AC68" s="10"/>
      <c r="AD68" s="48" t="s">
        <v>222</v>
      </c>
      <c r="AE68" s="49"/>
      <c r="AF68" s="49"/>
      <c r="AG68" s="49"/>
      <c r="AH68" s="49"/>
      <c r="AI68" s="49"/>
      <c r="AJ68" s="10"/>
      <c r="AK68" s="48" t="s">
        <v>222</v>
      </c>
      <c r="AL68" s="49"/>
      <c r="AM68" s="49"/>
      <c r="AN68" s="49"/>
      <c r="AO68" s="49"/>
      <c r="AP68" s="49"/>
      <c r="AQ68" s="10"/>
    </row>
    <row r="69" spans="2:43" x14ac:dyDescent="0.3">
      <c r="B69" s="50" t="s">
        <v>223</v>
      </c>
      <c r="C69" s="51">
        <v>12</v>
      </c>
      <c r="D69" s="51">
        <v>12</v>
      </c>
      <c r="E69" s="51"/>
      <c r="F69" s="51"/>
      <c r="G69" s="51"/>
      <c r="H69" s="10"/>
      <c r="I69" s="50" t="s">
        <v>223</v>
      </c>
      <c r="J69" s="51">
        <v>12</v>
      </c>
      <c r="K69" s="51">
        <v>12</v>
      </c>
      <c r="L69" s="51"/>
      <c r="M69" s="51"/>
      <c r="N69" s="51"/>
      <c r="O69" s="10"/>
      <c r="P69" s="50" t="s">
        <v>223</v>
      </c>
      <c r="Q69" s="51">
        <v>12</v>
      </c>
      <c r="R69" s="51">
        <v>12</v>
      </c>
      <c r="S69" s="51"/>
      <c r="T69" s="51"/>
      <c r="U69" s="51"/>
      <c r="V69" s="10"/>
      <c r="W69" s="50" t="s">
        <v>223</v>
      </c>
      <c r="X69" s="51">
        <v>12</v>
      </c>
      <c r="Y69" s="51">
        <v>12</v>
      </c>
      <c r="Z69" s="51"/>
      <c r="AA69" s="51"/>
      <c r="AB69" s="51"/>
      <c r="AC69" s="10"/>
      <c r="AD69" s="50" t="s">
        <v>223</v>
      </c>
      <c r="AE69" s="51">
        <v>12</v>
      </c>
      <c r="AF69" s="51">
        <v>12</v>
      </c>
      <c r="AG69" s="51"/>
      <c r="AH69" s="51"/>
      <c r="AI69" s="51"/>
      <c r="AJ69" s="10"/>
      <c r="AK69" s="50" t="s">
        <v>223</v>
      </c>
      <c r="AL69" s="51">
        <v>12</v>
      </c>
      <c r="AM69" s="51">
        <v>12</v>
      </c>
      <c r="AN69" s="51"/>
      <c r="AO69" s="51"/>
      <c r="AP69" s="51"/>
      <c r="AQ69" s="10"/>
    </row>
    <row r="70" spans="2:43" x14ac:dyDescent="0.3">
      <c r="B70" s="50" t="s">
        <v>224</v>
      </c>
      <c r="C70" s="51">
        <v>44.814584838999998</v>
      </c>
      <c r="D70" s="51">
        <v>47.502950031099999</v>
      </c>
      <c r="E70" s="51"/>
      <c r="F70" s="51"/>
      <c r="G70" s="51"/>
      <c r="H70" s="10"/>
      <c r="I70" s="50" t="s">
        <v>224</v>
      </c>
      <c r="J70" s="51">
        <v>-3.0242560399999991</v>
      </c>
      <c r="K70" s="51">
        <v>1.7736200149999988</v>
      </c>
      <c r="L70" s="51"/>
      <c r="M70" s="51"/>
      <c r="N70" s="51"/>
      <c r="O70" s="10"/>
      <c r="P70" s="50" t="s">
        <v>224</v>
      </c>
      <c r="Q70" s="51">
        <v>2.635393495000006</v>
      </c>
      <c r="R70" s="51">
        <v>-17.673272665000002</v>
      </c>
      <c r="S70" s="51"/>
      <c r="T70" s="51"/>
      <c r="U70" s="51"/>
      <c r="V70" s="10"/>
      <c r="W70" s="50" t="s">
        <v>224</v>
      </c>
      <c r="X70" s="51">
        <v>-23.699099560000004</v>
      </c>
      <c r="Y70" s="51">
        <v>-20.134132769999997</v>
      </c>
      <c r="Z70" s="51"/>
      <c r="AA70" s="51"/>
      <c r="AB70" s="51"/>
      <c r="AC70" s="10"/>
      <c r="AD70" s="50" t="s">
        <v>224</v>
      </c>
      <c r="AE70" s="51">
        <v>-17.207790267100002</v>
      </c>
      <c r="AF70" s="51">
        <v>-14.583560153600001</v>
      </c>
      <c r="AG70" s="51"/>
      <c r="AH70" s="51"/>
      <c r="AI70" s="51"/>
      <c r="AJ70" s="10"/>
      <c r="AK70" s="50" t="s">
        <v>224</v>
      </c>
      <c r="AL70" s="51">
        <v>-186.15567806999999</v>
      </c>
      <c r="AM70" s="51">
        <v>-113.48157768000002</v>
      </c>
      <c r="AN70" s="51"/>
      <c r="AO70" s="51"/>
      <c r="AP70" s="51"/>
      <c r="AQ70" s="10"/>
    </row>
    <row r="71" spans="2:43" x14ac:dyDescent="0.3">
      <c r="B71" s="50" t="s">
        <v>225</v>
      </c>
      <c r="C71" s="51">
        <v>3.7345487365833332</v>
      </c>
      <c r="D71" s="51">
        <v>3.9585791692583325</v>
      </c>
      <c r="E71" s="51"/>
      <c r="F71" s="51"/>
      <c r="G71" s="51"/>
      <c r="H71" s="10"/>
      <c r="I71" s="50" t="s">
        <v>225</v>
      </c>
      <c r="J71" s="51">
        <v>-0.2520213366666666</v>
      </c>
      <c r="K71" s="51">
        <v>0.14780166791666657</v>
      </c>
      <c r="L71" s="51"/>
      <c r="M71" s="51"/>
      <c r="N71" s="51"/>
      <c r="O71" s="10"/>
      <c r="P71" s="50" t="s">
        <v>225</v>
      </c>
      <c r="Q71" s="51">
        <v>0.21961612458333382</v>
      </c>
      <c r="R71" s="51">
        <v>-1.4727727220833335</v>
      </c>
      <c r="S71" s="51"/>
      <c r="T71" s="51"/>
      <c r="U71" s="51"/>
      <c r="V71" s="10"/>
      <c r="W71" s="50" t="s">
        <v>225</v>
      </c>
      <c r="X71" s="51">
        <v>-1.9749249633333337</v>
      </c>
      <c r="Y71" s="51">
        <v>-1.6778443974999997</v>
      </c>
      <c r="Z71" s="51"/>
      <c r="AA71" s="51"/>
      <c r="AB71" s="51"/>
      <c r="AC71" s="10"/>
      <c r="AD71" s="50" t="s">
        <v>225</v>
      </c>
      <c r="AE71" s="51">
        <v>-1.4339825222583336</v>
      </c>
      <c r="AF71" s="51">
        <v>-1.2152966794666666</v>
      </c>
      <c r="AG71" s="51"/>
      <c r="AH71" s="51"/>
      <c r="AI71" s="51"/>
      <c r="AJ71" s="10"/>
      <c r="AK71" s="50" t="s">
        <v>225</v>
      </c>
      <c r="AL71" s="51">
        <v>-15.512973172499999</v>
      </c>
      <c r="AM71" s="51">
        <v>-9.4567981400000019</v>
      </c>
      <c r="AN71" s="51"/>
      <c r="AO71" s="51"/>
      <c r="AP71" s="51"/>
      <c r="AQ71" s="10"/>
    </row>
    <row r="72" spans="2:43" x14ac:dyDescent="0.3">
      <c r="B72" s="50" t="s">
        <v>226</v>
      </c>
      <c r="C72" s="51">
        <v>0.38519576716288645</v>
      </c>
      <c r="D72" s="51">
        <v>0.77045342378231785</v>
      </c>
      <c r="E72" s="51"/>
      <c r="F72" s="51"/>
      <c r="G72" s="51"/>
      <c r="H72" s="10"/>
      <c r="I72" s="50" t="s">
        <v>226</v>
      </c>
      <c r="J72" s="51">
        <v>0.53682637738248218</v>
      </c>
      <c r="K72" s="51">
        <v>2.9091678906898113</v>
      </c>
      <c r="L72" s="51"/>
      <c r="M72" s="51"/>
      <c r="N72" s="51"/>
      <c r="O72" s="10"/>
      <c r="P72" s="50" t="s">
        <v>226</v>
      </c>
      <c r="Q72" s="51">
        <v>0.57739499974730157</v>
      </c>
      <c r="R72" s="51">
        <v>14.319710665204282</v>
      </c>
      <c r="S72" s="51"/>
      <c r="T72" s="51"/>
      <c r="U72" s="51"/>
      <c r="V72" s="10"/>
      <c r="W72" s="50" t="s">
        <v>226</v>
      </c>
      <c r="X72" s="51">
        <v>2.8653130795034545</v>
      </c>
      <c r="Y72" s="51">
        <v>5.4356826616659086</v>
      </c>
      <c r="Z72" s="51"/>
      <c r="AA72" s="51"/>
      <c r="AB72" s="51"/>
      <c r="AC72" s="10"/>
      <c r="AD72" s="50" t="s">
        <v>226</v>
      </c>
      <c r="AE72" s="51">
        <v>2.7036979682800073</v>
      </c>
      <c r="AF72" s="51">
        <v>5.3437190799664611</v>
      </c>
      <c r="AG72" s="51"/>
      <c r="AH72" s="51"/>
      <c r="AI72" s="51"/>
      <c r="AJ72" s="10"/>
      <c r="AK72" s="50" t="s">
        <v>226</v>
      </c>
      <c r="AL72" s="51">
        <v>1838.6604615967556</v>
      </c>
      <c r="AM72" s="51">
        <v>1600.4284543652248</v>
      </c>
      <c r="AN72" s="51"/>
      <c r="AO72" s="51"/>
      <c r="AP72" s="51"/>
      <c r="AQ72" s="10"/>
    </row>
    <row r="73" spans="2:43" x14ac:dyDescent="0.3">
      <c r="B73" s="50"/>
      <c r="C73" s="51"/>
      <c r="D73" s="51"/>
      <c r="E73" s="51"/>
      <c r="F73" s="51"/>
      <c r="G73" s="51"/>
      <c r="H73" s="10"/>
      <c r="I73" s="50"/>
      <c r="J73" s="51"/>
      <c r="K73" s="51"/>
      <c r="L73" s="51"/>
      <c r="M73" s="51"/>
      <c r="N73" s="51"/>
      <c r="O73" s="10"/>
      <c r="P73" s="50"/>
      <c r="Q73" s="51"/>
      <c r="R73" s="51"/>
      <c r="S73" s="51"/>
      <c r="T73" s="51"/>
      <c r="U73" s="51"/>
      <c r="V73" s="10"/>
      <c r="W73" s="50"/>
      <c r="X73" s="51"/>
      <c r="Y73" s="51"/>
      <c r="Z73" s="51"/>
      <c r="AA73" s="51"/>
      <c r="AB73" s="51"/>
      <c r="AC73" s="10"/>
      <c r="AD73" s="50"/>
      <c r="AE73" s="51"/>
      <c r="AF73" s="51"/>
      <c r="AG73" s="51"/>
      <c r="AH73" s="51"/>
      <c r="AI73" s="51"/>
      <c r="AJ73" s="10"/>
      <c r="AK73" s="50"/>
      <c r="AL73" s="51"/>
      <c r="AM73" s="51"/>
      <c r="AN73" s="51"/>
      <c r="AO73" s="51"/>
      <c r="AP73" s="51"/>
      <c r="AQ73" s="10"/>
    </row>
    <row r="74" spans="2:43" x14ac:dyDescent="0.3">
      <c r="B74" s="47"/>
      <c r="C74" s="42"/>
      <c r="D74" s="42"/>
      <c r="E74" s="42"/>
      <c r="F74" s="42"/>
      <c r="G74" s="42"/>
      <c r="H74" s="10"/>
      <c r="I74" s="47"/>
      <c r="J74" s="42"/>
      <c r="K74" s="42"/>
      <c r="L74" s="42"/>
      <c r="M74" s="42"/>
      <c r="N74" s="42"/>
      <c r="O74" s="10"/>
      <c r="P74" s="47"/>
      <c r="Q74" s="42"/>
      <c r="R74" s="42"/>
      <c r="S74" s="42"/>
      <c r="T74" s="42"/>
      <c r="U74" s="42"/>
      <c r="V74" s="10"/>
      <c r="W74" s="47"/>
      <c r="X74" s="42"/>
      <c r="Y74" s="42"/>
      <c r="Z74" s="42"/>
      <c r="AA74" s="42"/>
      <c r="AB74" s="42"/>
      <c r="AC74" s="10"/>
      <c r="AD74" s="47"/>
      <c r="AE74" s="42"/>
      <c r="AF74" s="42"/>
      <c r="AG74" s="42"/>
      <c r="AH74" s="42"/>
      <c r="AI74" s="42"/>
      <c r="AJ74" s="10"/>
      <c r="AK74" s="47"/>
      <c r="AL74" s="42"/>
      <c r="AM74" s="42"/>
      <c r="AN74" s="42"/>
      <c r="AO74" s="42"/>
      <c r="AP74" s="42"/>
      <c r="AQ74" s="10"/>
    </row>
    <row r="75" spans="2:43" ht="15" thickBot="1" x14ac:dyDescent="0.35">
      <c r="B75" s="47" t="s">
        <v>227</v>
      </c>
      <c r="C75" s="42"/>
      <c r="D75" s="42"/>
      <c r="E75" s="42"/>
      <c r="F75" s="42"/>
      <c r="G75" s="42"/>
      <c r="H75" s="10"/>
      <c r="I75" s="47" t="s">
        <v>227</v>
      </c>
      <c r="J75" s="42"/>
      <c r="K75" s="42"/>
      <c r="L75" s="42"/>
      <c r="M75" s="42"/>
      <c r="N75" s="42"/>
      <c r="O75" s="10"/>
      <c r="P75" s="47" t="s">
        <v>227</v>
      </c>
      <c r="Q75" s="42"/>
      <c r="R75" s="42"/>
      <c r="S75" s="42"/>
      <c r="T75" s="42"/>
      <c r="U75" s="42"/>
      <c r="V75" s="10"/>
      <c r="W75" s="47" t="s">
        <v>227</v>
      </c>
      <c r="X75" s="42"/>
      <c r="Y75" s="42"/>
      <c r="Z75" s="42"/>
      <c r="AA75" s="42"/>
      <c r="AB75" s="42"/>
      <c r="AC75" s="10"/>
      <c r="AD75" s="47" t="s">
        <v>227</v>
      </c>
      <c r="AE75" s="42"/>
      <c r="AF75" s="42"/>
      <c r="AG75" s="42"/>
      <c r="AH75" s="42"/>
      <c r="AI75" s="42"/>
      <c r="AJ75" s="10"/>
      <c r="AK75" s="47" t="s">
        <v>227</v>
      </c>
      <c r="AL75" s="42"/>
      <c r="AM75" s="42"/>
      <c r="AN75" s="42"/>
      <c r="AO75" s="42"/>
      <c r="AP75" s="42"/>
      <c r="AQ75" s="10"/>
    </row>
    <row r="76" spans="2:43" x14ac:dyDescent="0.3">
      <c r="B76" s="52" t="s">
        <v>228</v>
      </c>
      <c r="C76" s="53" t="s">
        <v>229</v>
      </c>
      <c r="D76" s="53" t="s">
        <v>230</v>
      </c>
      <c r="E76" s="53" t="s">
        <v>231</v>
      </c>
      <c r="F76" s="53" t="s">
        <v>232</v>
      </c>
      <c r="G76" s="53" t="s">
        <v>233</v>
      </c>
      <c r="H76" s="54" t="s">
        <v>234</v>
      </c>
      <c r="I76" s="52" t="s">
        <v>228</v>
      </c>
      <c r="J76" s="53" t="s">
        <v>229</v>
      </c>
      <c r="K76" s="53" t="s">
        <v>230</v>
      </c>
      <c r="L76" s="53" t="s">
        <v>231</v>
      </c>
      <c r="M76" s="53" t="s">
        <v>232</v>
      </c>
      <c r="N76" s="53" t="s">
        <v>233</v>
      </c>
      <c r="O76" s="54" t="s">
        <v>234</v>
      </c>
      <c r="P76" s="52" t="s">
        <v>228</v>
      </c>
      <c r="Q76" s="53" t="s">
        <v>229</v>
      </c>
      <c r="R76" s="53" t="s">
        <v>230</v>
      </c>
      <c r="S76" s="53" t="s">
        <v>231</v>
      </c>
      <c r="T76" s="53" t="s">
        <v>232</v>
      </c>
      <c r="U76" s="53" t="s">
        <v>233</v>
      </c>
      <c r="V76" s="54" t="s">
        <v>234</v>
      </c>
      <c r="W76" s="52" t="s">
        <v>228</v>
      </c>
      <c r="X76" s="53" t="s">
        <v>229</v>
      </c>
      <c r="Y76" s="53" t="s">
        <v>230</v>
      </c>
      <c r="Z76" s="53" t="s">
        <v>231</v>
      </c>
      <c r="AA76" s="53" t="s">
        <v>232</v>
      </c>
      <c r="AB76" s="53" t="s">
        <v>233</v>
      </c>
      <c r="AC76" s="54" t="s">
        <v>234</v>
      </c>
      <c r="AD76" s="52" t="s">
        <v>228</v>
      </c>
      <c r="AE76" s="53" t="s">
        <v>229</v>
      </c>
      <c r="AF76" s="53" t="s">
        <v>230</v>
      </c>
      <c r="AG76" s="53" t="s">
        <v>231</v>
      </c>
      <c r="AH76" s="53" t="s">
        <v>232</v>
      </c>
      <c r="AI76" s="53" t="s">
        <v>233</v>
      </c>
      <c r="AJ76" s="54" t="s">
        <v>234</v>
      </c>
      <c r="AK76" s="52" t="s">
        <v>228</v>
      </c>
      <c r="AL76" s="53" t="s">
        <v>229</v>
      </c>
      <c r="AM76" s="53" t="s">
        <v>230</v>
      </c>
      <c r="AN76" s="53" t="s">
        <v>231</v>
      </c>
      <c r="AO76" s="53" t="s">
        <v>232</v>
      </c>
      <c r="AP76" s="53" t="s">
        <v>233</v>
      </c>
      <c r="AQ76" s="54" t="s">
        <v>234</v>
      </c>
    </row>
    <row r="77" spans="2:43" x14ac:dyDescent="0.3">
      <c r="B77" s="50" t="s">
        <v>235</v>
      </c>
      <c r="C77" s="51">
        <v>9.6686773798060095</v>
      </c>
      <c r="D77" s="51">
        <v>3</v>
      </c>
      <c r="E77" s="51">
        <v>3.2228924599353364</v>
      </c>
      <c r="F77" s="51">
        <v>43.074126915520409</v>
      </c>
      <c r="G77" s="51">
        <v>6.8841477781678331E-8</v>
      </c>
      <c r="H77" s="56">
        <v>3.2388715174535854</v>
      </c>
      <c r="I77" s="50" t="s">
        <v>235</v>
      </c>
      <c r="J77" s="51">
        <v>2.7090189315475897</v>
      </c>
      <c r="K77" s="51">
        <v>3</v>
      </c>
      <c r="L77" s="51">
        <v>0.90300631051586322</v>
      </c>
      <c r="M77" s="51">
        <v>0.50964872757760415</v>
      </c>
      <c r="N77" s="51">
        <v>0.68126165751532763</v>
      </c>
      <c r="O77" s="56">
        <v>3.2388715174535854</v>
      </c>
      <c r="P77" s="50" t="s">
        <v>235</v>
      </c>
      <c r="Q77" s="51">
        <v>15.70128102185032</v>
      </c>
      <c r="R77" s="51">
        <v>3</v>
      </c>
      <c r="S77" s="51">
        <v>5.2337603406167732</v>
      </c>
      <c r="T77" s="51">
        <v>0.63762586426549039</v>
      </c>
      <c r="U77" s="51">
        <v>0.60166381711588635</v>
      </c>
      <c r="V77" s="56">
        <v>3.2388715174535854</v>
      </c>
      <c r="W77" s="50" t="s">
        <v>235</v>
      </c>
      <c r="X77" s="51">
        <v>30.399064502140078</v>
      </c>
      <c r="Y77" s="51">
        <v>3</v>
      </c>
      <c r="Z77" s="51">
        <v>10.13302150071336</v>
      </c>
      <c r="AA77" s="51">
        <v>2.9850211438667453</v>
      </c>
      <c r="AB77" s="51">
        <v>6.2361373634834419E-2</v>
      </c>
      <c r="AC77" s="56">
        <v>3.2388715174535854</v>
      </c>
      <c r="AD77" s="50" t="s">
        <v>235</v>
      </c>
      <c r="AE77" s="51">
        <v>22.689756277426767</v>
      </c>
      <c r="AF77" s="51">
        <v>3</v>
      </c>
      <c r="AG77" s="51">
        <v>7.5632520924755893</v>
      </c>
      <c r="AH77" s="51">
        <v>3.0009426460855209</v>
      </c>
      <c r="AI77" s="51">
        <v>6.1493680636212744E-2</v>
      </c>
      <c r="AJ77" s="56">
        <v>3.2388715174535854</v>
      </c>
      <c r="AK77" s="50" t="s">
        <v>235</v>
      </c>
      <c r="AL77" s="51">
        <v>33012.931791977935</v>
      </c>
      <c r="AM77" s="51">
        <v>3</v>
      </c>
      <c r="AN77" s="51">
        <v>11004.310597325979</v>
      </c>
      <c r="AO77" s="51">
        <v>44.633203589527945</v>
      </c>
      <c r="AP77" s="51">
        <v>5.3511786127552098E-8</v>
      </c>
      <c r="AQ77" s="56">
        <v>3.2388715174535854</v>
      </c>
    </row>
    <row r="78" spans="2:43" x14ac:dyDescent="0.3">
      <c r="B78" s="50" t="s">
        <v>236</v>
      </c>
      <c r="C78" s="51">
        <v>0.30113780858728845</v>
      </c>
      <c r="D78" s="51">
        <v>1</v>
      </c>
      <c r="E78" s="51">
        <v>0.30113780858728845</v>
      </c>
      <c r="F78" s="51">
        <v>4.0247226202548525</v>
      </c>
      <c r="G78" s="51">
        <v>6.20483427634409E-2</v>
      </c>
      <c r="H78" s="56">
        <v>4.4939984776663584</v>
      </c>
      <c r="I78" s="50" t="s">
        <v>236</v>
      </c>
      <c r="J78" s="51">
        <v>0.95915060996424728</v>
      </c>
      <c r="K78" s="51">
        <v>1</v>
      </c>
      <c r="L78" s="51">
        <v>0.95915060996424728</v>
      </c>
      <c r="M78" s="51">
        <v>0.5413360706685495</v>
      </c>
      <c r="N78" s="51">
        <v>0.47252862015952179</v>
      </c>
      <c r="O78" s="56">
        <v>4.4939984776663584</v>
      </c>
      <c r="P78" s="50" t="s">
        <v>236</v>
      </c>
      <c r="Q78" s="51">
        <v>17.185080049930463</v>
      </c>
      <c r="R78" s="51">
        <v>1</v>
      </c>
      <c r="S78" s="51">
        <v>17.185080049930463</v>
      </c>
      <c r="T78" s="51">
        <v>2.0936479330685676</v>
      </c>
      <c r="U78" s="51">
        <v>0.16722038627937419</v>
      </c>
      <c r="V78" s="56">
        <v>4.4939984776663584</v>
      </c>
      <c r="W78" s="50" t="s">
        <v>236</v>
      </c>
      <c r="X78" s="51">
        <v>0.52954117557514735</v>
      </c>
      <c r="Y78" s="51">
        <v>1</v>
      </c>
      <c r="Z78" s="51">
        <v>0.52954117557514735</v>
      </c>
      <c r="AA78" s="51">
        <v>0.15599410358781804</v>
      </c>
      <c r="AB78" s="51">
        <v>0.6980872417458317</v>
      </c>
      <c r="AC78" s="56">
        <v>4.4939984776663584</v>
      </c>
      <c r="AD78" s="50" t="s">
        <v>236</v>
      </c>
      <c r="AE78" s="51">
        <v>0.28694098702503368</v>
      </c>
      <c r="AF78" s="51">
        <v>1</v>
      </c>
      <c r="AG78" s="51">
        <v>0.28694098702503368</v>
      </c>
      <c r="AH78" s="51">
        <v>0.1138522733798556</v>
      </c>
      <c r="AI78" s="51">
        <v>0.74018630103026939</v>
      </c>
      <c r="AJ78" s="56">
        <v>4.4939984776663584</v>
      </c>
      <c r="AK78" s="50" t="s">
        <v>236</v>
      </c>
      <c r="AL78" s="51">
        <v>220.06353614565887</v>
      </c>
      <c r="AM78" s="51">
        <v>1</v>
      </c>
      <c r="AN78" s="51">
        <v>220.06353614565887</v>
      </c>
      <c r="AO78" s="51">
        <v>0.8925720993196421</v>
      </c>
      <c r="AP78" s="51">
        <v>0.35883076576178885</v>
      </c>
      <c r="AQ78" s="56">
        <v>4.4939984776663584</v>
      </c>
    </row>
    <row r="79" spans="2:43" x14ac:dyDescent="0.3">
      <c r="B79" s="50" t="s">
        <v>237</v>
      </c>
      <c r="C79" s="51">
        <v>1.8463116701247908</v>
      </c>
      <c r="D79" s="51">
        <v>3</v>
      </c>
      <c r="E79" s="51">
        <v>0.61543722337493023</v>
      </c>
      <c r="F79" s="51">
        <v>8.2253507983071561</v>
      </c>
      <c r="G79" s="51">
        <v>1.5423504704110478E-3</v>
      </c>
      <c r="H79" s="56">
        <v>3.2388715174535854</v>
      </c>
      <c r="I79" s="50" t="s">
        <v>237</v>
      </c>
      <c r="J79" s="51">
        <v>6.8477822567668056</v>
      </c>
      <c r="K79" s="51">
        <v>3</v>
      </c>
      <c r="L79" s="51">
        <v>2.2825940855889351</v>
      </c>
      <c r="M79" s="51">
        <v>1.28827579358996</v>
      </c>
      <c r="N79" s="51">
        <v>0.31239159039904846</v>
      </c>
      <c r="O79" s="56">
        <v>3.2388715174535854</v>
      </c>
      <c r="P79" s="50" t="s">
        <v>237</v>
      </c>
      <c r="Q79" s="51">
        <v>16.835688279716948</v>
      </c>
      <c r="R79" s="51">
        <v>3</v>
      </c>
      <c r="S79" s="51">
        <v>5.6118960932389825</v>
      </c>
      <c r="T79" s="51">
        <v>0.68369391484172382</v>
      </c>
      <c r="U79" s="51">
        <v>0.57489037129934495</v>
      </c>
      <c r="V79" s="56">
        <v>3.2388715174535854</v>
      </c>
      <c r="W79" s="50" t="s">
        <v>237</v>
      </c>
      <c r="X79" s="51">
        <v>6.5979202741386587</v>
      </c>
      <c r="Y79" s="51">
        <v>3</v>
      </c>
      <c r="Z79" s="51">
        <v>2.1993067580462196</v>
      </c>
      <c r="AA79" s="51">
        <v>0.64787952676847849</v>
      </c>
      <c r="AB79" s="51">
        <v>0.59561642972407292</v>
      </c>
      <c r="AC79" s="56">
        <v>3.2388715174535854</v>
      </c>
      <c r="AD79" s="50" t="s">
        <v>237</v>
      </c>
      <c r="AE79" s="51">
        <v>25.50715739206963</v>
      </c>
      <c r="AF79" s="51">
        <v>3</v>
      </c>
      <c r="AG79" s="51">
        <v>8.5023857973565438</v>
      </c>
      <c r="AH79" s="51">
        <v>3.3735715563604227</v>
      </c>
      <c r="AI79" s="51">
        <v>4.4563553771223077E-2</v>
      </c>
      <c r="AJ79" s="56">
        <v>3.2388715174535854</v>
      </c>
      <c r="AK79" s="50" t="s">
        <v>237</v>
      </c>
      <c r="AL79" s="51">
        <v>872.24834401507815</v>
      </c>
      <c r="AM79" s="51">
        <v>3</v>
      </c>
      <c r="AN79" s="51">
        <v>290.74944800502607</v>
      </c>
      <c r="AO79" s="51">
        <v>1.1792723580071065</v>
      </c>
      <c r="AP79" s="51">
        <v>0.34876977089096606</v>
      </c>
      <c r="AQ79" s="56">
        <v>3.2388715174535854</v>
      </c>
    </row>
    <row r="80" spans="2:43" x14ac:dyDescent="0.3">
      <c r="B80" s="50" t="s">
        <v>238</v>
      </c>
      <c r="C80" s="51">
        <v>1.1971520504664039</v>
      </c>
      <c r="D80" s="51">
        <v>16</v>
      </c>
      <c r="E80" s="51">
        <v>7.4822003154150246E-2</v>
      </c>
      <c r="F80" s="51"/>
      <c r="G80" s="51"/>
      <c r="H80" s="56"/>
      <c r="I80" s="50" t="s">
        <v>238</v>
      </c>
      <c r="J80" s="51">
        <v>28.349135760480834</v>
      </c>
      <c r="K80" s="51">
        <v>16</v>
      </c>
      <c r="L80" s="51">
        <v>1.7718209850300521</v>
      </c>
      <c r="M80" s="51"/>
      <c r="N80" s="51"/>
      <c r="O80" s="56"/>
      <c r="P80" s="50" t="s">
        <v>238</v>
      </c>
      <c r="Q80" s="51">
        <v>131.33119301290012</v>
      </c>
      <c r="R80" s="51">
        <v>16</v>
      </c>
      <c r="S80" s="51">
        <v>8.2081995633062572</v>
      </c>
      <c r="T80" s="51"/>
      <c r="U80" s="51"/>
      <c r="V80" s="56"/>
      <c r="W80" s="50" t="s">
        <v>238</v>
      </c>
      <c r="X80" s="51">
        <v>54.313968376584256</v>
      </c>
      <c r="Y80" s="51">
        <v>16</v>
      </c>
      <c r="Z80" s="51">
        <v>3.394623023536516</v>
      </c>
      <c r="AA80" s="51"/>
      <c r="AB80" s="51"/>
      <c r="AC80" s="56"/>
      <c r="AD80" s="50" t="s">
        <v>238</v>
      </c>
      <c r="AE80" s="51">
        <v>40.324673861214748</v>
      </c>
      <c r="AF80" s="51">
        <v>16</v>
      </c>
      <c r="AG80" s="51">
        <v>2.5202921163259218</v>
      </c>
      <c r="AH80" s="51"/>
      <c r="AI80" s="51"/>
      <c r="AJ80" s="56"/>
      <c r="AK80" s="50" t="s">
        <v>238</v>
      </c>
      <c r="AL80" s="51">
        <v>3944.7979395887642</v>
      </c>
      <c r="AM80" s="51">
        <v>16</v>
      </c>
      <c r="AN80" s="51">
        <v>246.54987122429776</v>
      </c>
      <c r="AO80" s="51"/>
      <c r="AP80" s="51"/>
      <c r="AQ80" s="56"/>
    </row>
    <row r="81" spans="2:43" x14ac:dyDescent="0.3">
      <c r="B81" s="50"/>
      <c r="C81" s="51"/>
      <c r="D81" s="51"/>
      <c r="E81" s="51"/>
      <c r="F81" s="51"/>
      <c r="G81" s="51"/>
      <c r="H81" s="56"/>
      <c r="I81" s="50"/>
      <c r="J81" s="51"/>
      <c r="K81" s="51"/>
      <c r="L81" s="51"/>
      <c r="M81" s="51"/>
      <c r="N81" s="51"/>
      <c r="O81" s="56"/>
      <c r="P81" s="50"/>
      <c r="Q81" s="51"/>
      <c r="R81" s="51"/>
      <c r="S81" s="51"/>
      <c r="T81" s="51"/>
      <c r="U81" s="51"/>
      <c r="V81" s="56"/>
      <c r="W81" s="50"/>
      <c r="X81" s="51"/>
      <c r="Y81" s="51"/>
      <c r="Z81" s="51"/>
      <c r="AA81" s="51"/>
      <c r="AB81" s="51"/>
      <c r="AC81" s="56"/>
      <c r="AD81" s="50"/>
      <c r="AE81" s="51"/>
      <c r="AF81" s="51"/>
      <c r="AG81" s="51"/>
      <c r="AH81" s="51"/>
      <c r="AI81" s="51"/>
      <c r="AJ81" s="56"/>
      <c r="AK81" s="50"/>
      <c r="AL81" s="51"/>
      <c r="AM81" s="51"/>
      <c r="AN81" s="51"/>
      <c r="AO81" s="51"/>
      <c r="AP81" s="51"/>
      <c r="AQ81" s="56"/>
    </row>
    <row r="82" spans="2:43" x14ac:dyDescent="0.3">
      <c r="B82" s="57" t="s">
        <v>222</v>
      </c>
      <c r="C82" s="58">
        <v>13.013278908984493</v>
      </c>
      <c r="D82" s="58">
        <v>23</v>
      </c>
      <c r="E82" s="58"/>
      <c r="F82" s="58"/>
      <c r="G82" s="58"/>
      <c r="H82" s="59"/>
      <c r="I82" s="57" t="s">
        <v>222</v>
      </c>
      <c r="J82" s="58">
        <v>38.865087558759477</v>
      </c>
      <c r="K82" s="58">
        <v>23</v>
      </c>
      <c r="L82" s="58"/>
      <c r="M82" s="58"/>
      <c r="N82" s="58"/>
      <c r="O82" s="59"/>
      <c r="P82" s="57" t="s">
        <v>222</v>
      </c>
      <c r="Q82" s="58">
        <v>181.05324236439785</v>
      </c>
      <c r="R82" s="58">
        <v>23</v>
      </c>
      <c r="S82" s="58"/>
      <c r="T82" s="58"/>
      <c r="U82" s="58"/>
      <c r="V82" s="59"/>
      <c r="W82" s="57" t="s">
        <v>222</v>
      </c>
      <c r="X82" s="58">
        <v>91.84049432843814</v>
      </c>
      <c r="Y82" s="58">
        <v>23</v>
      </c>
      <c r="Z82" s="58"/>
      <c r="AA82" s="58"/>
      <c r="AB82" s="58"/>
      <c r="AC82" s="59"/>
      <c r="AD82" s="57" t="s">
        <v>222</v>
      </c>
      <c r="AE82" s="58">
        <v>88.808528517736178</v>
      </c>
      <c r="AF82" s="58">
        <v>23</v>
      </c>
      <c r="AG82" s="58"/>
      <c r="AH82" s="58"/>
      <c r="AI82" s="58"/>
      <c r="AJ82" s="59"/>
      <c r="AK82" s="57" t="s">
        <v>222</v>
      </c>
      <c r="AL82" s="58">
        <v>38050.041611727436</v>
      </c>
      <c r="AM82" s="58">
        <v>23</v>
      </c>
      <c r="AN82" s="58"/>
      <c r="AO82" s="58"/>
      <c r="AP82" s="58"/>
      <c r="AQ82" s="59"/>
    </row>
    <row r="83" spans="2:43" x14ac:dyDescent="0.3">
      <c r="C83" s="42"/>
      <c r="D83" s="42"/>
      <c r="E83" s="42"/>
      <c r="F83" s="42"/>
      <c r="G83" s="42"/>
      <c r="H83" s="42"/>
      <c r="I83" s="42"/>
      <c r="J83" s="42"/>
      <c r="K83" s="42"/>
      <c r="L83" s="42"/>
      <c r="N83" s="42"/>
      <c r="P83" s="42"/>
      <c r="Q83" s="42"/>
    </row>
    <row r="84" spans="2:43" x14ac:dyDescent="0.3">
      <c r="C84" s="42"/>
      <c r="D84" s="42"/>
      <c r="E84" s="42"/>
      <c r="F84" s="42"/>
      <c r="G84" s="42"/>
      <c r="H84" s="42"/>
      <c r="I84" s="42"/>
      <c r="J84" s="42"/>
      <c r="K84" s="42"/>
      <c r="L84" s="42"/>
      <c r="N84" s="42"/>
      <c r="P84" s="42"/>
      <c r="Q84" s="42"/>
    </row>
    <row r="85" spans="2:43" x14ac:dyDescent="0.3">
      <c r="C85" s="42"/>
      <c r="D85" s="42"/>
      <c r="E85" s="42"/>
      <c r="F85" s="42"/>
      <c r="G85" s="42"/>
      <c r="H85" s="42"/>
      <c r="I85" s="42"/>
      <c r="J85" s="42"/>
      <c r="K85" s="42"/>
      <c r="L85" s="42"/>
      <c r="N85" s="42"/>
      <c r="P85" s="42"/>
      <c r="Q85" s="42"/>
    </row>
    <row r="86" spans="2:43" x14ac:dyDescent="0.3">
      <c r="C86" s="42"/>
      <c r="D86" s="42"/>
      <c r="E86" s="42"/>
      <c r="F86" s="42"/>
      <c r="G86" s="42"/>
      <c r="H86" s="42"/>
      <c r="I86" s="42"/>
      <c r="J86" s="42"/>
      <c r="K86" s="42"/>
      <c r="L86" s="42"/>
      <c r="N86" s="42"/>
      <c r="P86" s="42"/>
      <c r="Q86" s="42"/>
    </row>
    <row r="87" spans="2:43" x14ac:dyDescent="0.3">
      <c r="C87" s="42"/>
      <c r="D87" s="42"/>
      <c r="E87" s="42"/>
      <c r="F87" s="42"/>
      <c r="G87" s="42"/>
      <c r="H87" s="42"/>
      <c r="I87" s="42"/>
      <c r="J87" s="42"/>
      <c r="K87" s="42"/>
      <c r="L87" s="42"/>
      <c r="N87" s="42"/>
      <c r="P87" s="42"/>
      <c r="Q87" s="42"/>
    </row>
    <row r="88" spans="2:43" x14ac:dyDescent="0.3">
      <c r="C88" s="42"/>
      <c r="D88" s="42"/>
      <c r="E88" s="42"/>
      <c r="F88" s="42"/>
      <c r="G88" s="42"/>
      <c r="H88" s="42"/>
      <c r="I88" s="42"/>
      <c r="J88" s="42"/>
      <c r="K88" s="42"/>
      <c r="L88" s="42"/>
      <c r="N88" s="42"/>
      <c r="P88" s="42"/>
      <c r="Q88" s="42"/>
    </row>
    <row r="89" spans="2:43" x14ac:dyDescent="0.3">
      <c r="C89" s="42"/>
      <c r="D89" s="42"/>
      <c r="E89" s="42"/>
      <c r="F89" s="42"/>
      <c r="G89" s="42"/>
      <c r="H89" s="42"/>
      <c r="I89" s="42"/>
      <c r="J89" s="42"/>
      <c r="K89" s="42"/>
      <c r="L89" s="42"/>
      <c r="N89" s="42"/>
      <c r="P89" s="42"/>
      <c r="Q89" s="42"/>
    </row>
    <row r="90" spans="2:43" x14ac:dyDescent="0.3">
      <c r="C90" s="42"/>
      <c r="D90" s="42"/>
      <c r="E90" s="42"/>
      <c r="F90" s="42"/>
      <c r="G90" s="42"/>
      <c r="H90" s="42"/>
      <c r="I90" s="42"/>
      <c r="J90" s="42"/>
      <c r="K90" s="42"/>
      <c r="L90" s="42"/>
      <c r="N90" s="42"/>
      <c r="P90" s="42"/>
      <c r="Q90" s="42"/>
    </row>
    <row r="91" spans="2:43" x14ac:dyDescent="0.3">
      <c r="C91" s="42"/>
      <c r="D91" s="42"/>
      <c r="E91" s="42"/>
      <c r="F91" s="42"/>
      <c r="G91" s="42"/>
      <c r="H91" s="42"/>
      <c r="I91" s="42"/>
      <c r="J91" s="42"/>
      <c r="K91" s="42"/>
      <c r="L91" s="42"/>
      <c r="N91" s="42"/>
      <c r="P91" s="42"/>
      <c r="Q91" s="42"/>
    </row>
    <row r="92" spans="2:43" x14ac:dyDescent="0.3">
      <c r="C92" s="42"/>
      <c r="D92" s="42"/>
      <c r="E92" s="42"/>
      <c r="F92" s="42"/>
      <c r="G92" s="42"/>
      <c r="H92" s="42"/>
      <c r="I92" s="42"/>
      <c r="J92" s="42"/>
      <c r="K92" s="42"/>
      <c r="L92" s="42"/>
      <c r="N92" s="42"/>
      <c r="P92" s="42"/>
      <c r="Q92" s="42"/>
    </row>
    <row r="93" spans="2:43" x14ac:dyDescent="0.3">
      <c r="C93" s="42"/>
      <c r="D93" s="42"/>
      <c r="E93" s="42"/>
      <c r="F93" s="42"/>
      <c r="G93" s="42"/>
      <c r="H93" s="42"/>
      <c r="I93" s="42"/>
      <c r="J93" s="42"/>
      <c r="K93" s="42"/>
      <c r="L93" s="42"/>
      <c r="N93" s="42"/>
      <c r="P93" s="42"/>
      <c r="Q93" s="42"/>
    </row>
    <row r="94" spans="2:43" x14ac:dyDescent="0.3">
      <c r="C94" s="42"/>
      <c r="D94" s="42"/>
      <c r="E94" s="42"/>
      <c r="F94" s="42"/>
      <c r="G94" s="42"/>
      <c r="H94" s="42"/>
      <c r="I94" s="42"/>
      <c r="J94" s="42"/>
      <c r="K94" s="42"/>
      <c r="L94" s="42"/>
      <c r="N94" s="42"/>
      <c r="P94" s="42"/>
      <c r="Q94" s="42"/>
    </row>
    <row r="95" spans="2:43" x14ac:dyDescent="0.3">
      <c r="C95" s="42"/>
      <c r="D95" s="42"/>
      <c r="E95" s="42"/>
      <c r="F95" s="42"/>
      <c r="G95" s="42"/>
      <c r="H95" s="42"/>
      <c r="I95" s="42"/>
      <c r="J95" s="42"/>
      <c r="K95" s="42"/>
      <c r="L95" s="42"/>
      <c r="N95" s="42"/>
      <c r="P95" s="42"/>
      <c r="Q95" s="42"/>
    </row>
    <row r="96" spans="2:43" x14ac:dyDescent="0.3">
      <c r="C96" s="42"/>
      <c r="D96" s="42"/>
      <c r="E96" s="42"/>
      <c r="F96" s="42"/>
      <c r="G96" s="42"/>
      <c r="H96" s="42"/>
      <c r="I96" s="42"/>
      <c r="J96" s="42"/>
      <c r="K96" s="42"/>
      <c r="L96" s="42"/>
      <c r="N96" s="42"/>
      <c r="P96" s="42"/>
      <c r="Q96" s="42"/>
    </row>
    <row r="97" spans="3:17" x14ac:dyDescent="0.3">
      <c r="C97" s="42"/>
      <c r="D97" s="42"/>
      <c r="E97" s="42"/>
      <c r="F97" s="42"/>
      <c r="G97" s="42"/>
      <c r="H97" s="42"/>
      <c r="I97" s="42"/>
      <c r="J97" s="42"/>
      <c r="K97" s="42"/>
      <c r="L97" s="42"/>
      <c r="N97" s="42"/>
      <c r="P97" s="42"/>
      <c r="Q97" s="42"/>
    </row>
    <row r="98" spans="3:17" x14ac:dyDescent="0.3">
      <c r="C98" s="42"/>
      <c r="D98" s="42"/>
      <c r="E98" s="42"/>
      <c r="F98" s="42"/>
      <c r="G98" s="42"/>
      <c r="H98" s="42"/>
      <c r="I98" s="42"/>
      <c r="J98" s="42"/>
      <c r="K98" s="42"/>
      <c r="L98" s="42"/>
      <c r="N98" s="42"/>
      <c r="P98" s="42"/>
      <c r="Q98" s="42"/>
    </row>
    <row r="99" spans="3:17" x14ac:dyDescent="0.3">
      <c r="C99" s="42"/>
      <c r="D99" s="42"/>
      <c r="E99" s="42"/>
      <c r="F99" s="42"/>
      <c r="G99" s="42"/>
      <c r="H99" s="42"/>
      <c r="I99" s="42"/>
      <c r="J99" s="42"/>
      <c r="K99" s="42"/>
      <c r="L99" s="42"/>
      <c r="N99" s="42"/>
      <c r="P99" s="42"/>
      <c r="Q99" s="42"/>
    </row>
    <row r="100" spans="3:17" x14ac:dyDescent="0.3">
      <c r="C100" s="42"/>
      <c r="D100" s="42"/>
      <c r="E100" s="42"/>
      <c r="F100" s="42"/>
      <c r="G100" s="42"/>
      <c r="H100" s="42"/>
      <c r="I100" s="42"/>
      <c r="J100" s="42"/>
      <c r="K100" s="42"/>
      <c r="L100" s="42"/>
      <c r="N100" s="42"/>
      <c r="P100" s="42"/>
      <c r="Q100" s="42"/>
    </row>
    <row r="101" spans="3:17" x14ac:dyDescent="0.3">
      <c r="C101" s="42"/>
      <c r="D101" s="42"/>
      <c r="E101" s="42"/>
      <c r="F101" s="42"/>
      <c r="G101" s="42"/>
      <c r="H101" s="42"/>
      <c r="I101" s="42"/>
      <c r="J101" s="42"/>
      <c r="K101" s="42"/>
      <c r="L101" s="42"/>
      <c r="N101" s="42"/>
      <c r="P101" s="42"/>
      <c r="Q101" s="42"/>
    </row>
    <row r="102" spans="3:17" x14ac:dyDescent="0.3">
      <c r="C102" s="42"/>
      <c r="D102" s="42"/>
      <c r="E102" s="42"/>
      <c r="F102" s="42"/>
      <c r="G102" s="42"/>
      <c r="H102" s="42"/>
      <c r="I102" s="42"/>
      <c r="J102" s="42"/>
      <c r="K102" s="42"/>
      <c r="L102" s="42"/>
      <c r="N102" s="42"/>
      <c r="P102" s="42"/>
      <c r="Q102" s="42"/>
    </row>
    <row r="103" spans="3:17" x14ac:dyDescent="0.3">
      <c r="C103" s="42"/>
      <c r="D103" s="42"/>
      <c r="E103" s="42"/>
      <c r="F103" s="42"/>
      <c r="G103" s="42"/>
      <c r="H103" s="42"/>
      <c r="I103" s="42"/>
      <c r="J103" s="42"/>
      <c r="K103" s="42"/>
      <c r="L103" s="42"/>
      <c r="N103" s="42"/>
      <c r="P103" s="42"/>
      <c r="Q103" s="42"/>
    </row>
    <row r="104" spans="3:17" x14ac:dyDescent="0.3">
      <c r="C104" s="42"/>
      <c r="D104" s="42"/>
      <c r="E104" s="42"/>
      <c r="F104" s="42"/>
      <c r="G104" s="42"/>
      <c r="H104" s="42"/>
      <c r="I104" s="42"/>
      <c r="J104" s="42"/>
      <c r="K104" s="42"/>
      <c r="L104" s="42"/>
      <c r="N104" s="42"/>
      <c r="P104" s="42"/>
      <c r="Q104" s="42"/>
    </row>
    <row r="105" spans="3:17" x14ac:dyDescent="0.3">
      <c r="C105" s="42"/>
      <c r="D105" s="42"/>
      <c r="E105" s="42"/>
      <c r="F105" s="42"/>
      <c r="G105" s="42"/>
      <c r="H105" s="42"/>
      <c r="I105" s="42"/>
      <c r="J105" s="42"/>
      <c r="K105" s="42"/>
      <c r="L105" s="42"/>
      <c r="N105" s="42"/>
      <c r="P105" s="42"/>
      <c r="Q105" s="42"/>
    </row>
    <row r="106" spans="3:17" x14ac:dyDescent="0.3">
      <c r="C106" s="42"/>
      <c r="D106" s="42"/>
      <c r="E106" s="42"/>
      <c r="F106" s="42"/>
      <c r="G106" s="42"/>
      <c r="H106" s="42"/>
      <c r="I106" s="42"/>
      <c r="J106" s="42"/>
      <c r="K106" s="42"/>
      <c r="L106" s="42"/>
      <c r="N106" s="42"/>
      <c r="P106" s="42"/>
      <c r="Q106" s="42"/>
    </row>
    <row r="107" spans="3:17" x14ac:dyDescent="0.3">
      <c r="C107" s="42"/>
      <c r="D107" s="42"/>
      <c r="E107" s="42"/>
      <c r="F107" s="42"/>
      <c r="G107" s="42"/>
      <c r="H107" s="42"/>
      <c r="I107" s="42"/>
      <c r="J107" s="42"/>
      <c r="K107" s="42"/>
      <c r="L107" s="42"/>
      <c r="N107" s="42"/>
      <c r="P107" s="42"/>
      <c r="Q107" s="42"/>
    </row>
    <row r="108" spans="3:17" x14ac:dyDescent="0.3">
      <c r="C108" s="42"/>
      <c r="D108" s="42"/>
      <c r="E108" s="42"/>
      <c r="F108" s="42"/>
      <c r="G108" s="42"/>
      <c r="H108" s="42"/>
      <c r="I108" s="42"/>
      <c r="J108" s="42"/>
      <c r="K108" s="42"/>
      <c r="L108" s="42"/>
      <c r="N108" s="42"/>
      <c r="P108" s="42"/>
      <c r="Q108" s="42"/>
    </row>
    <row r="109" spans="3:17" x14ac:dyDescent="0.3">
      <c r="C109" s="42"/>
      <c r="D109" s="42"/>
      <c r="E109" s="42"/>
      <c r="F109" s="42"/>
      <c r="G109" s="42"/>
      <c r="H109" s="42"/>
      <c r="I109" s="42"/>
      <c r="J109" s="42"/>
      <c r="K109" s="42"/>
      <c r="L109" s="42"/>
      <c r="N109" s="42"/>
      <c r="P109" s="42"/>
      <c r="Q109" s="42"/>
    </row>
    <row r="110" spans="3:17" x14ac:dyDescent="0.3">
      <c r="C110" s="42"/>
      <c r="D110" s="42"/>
      <c r="E110" s="42"/>
      <c r="F110" s="42"/>
      <c r="G110" s="42"/>
      <c r="H110" s="42"/>
      <c r="I110" s="42"/>
      <c r="J110" s="42"/>
      <c r="K110" s="42"/>
      <c r="L110" s="42"/>
      <c r="N110" s="42"/>
      <c r="P110" s="42"/>
      <c r="Q110" s="42"/>
    </row>
    <row r="111" spans="3:17" x14ac:dyDescent="0.3">
      <c r="C111" s="42"/>
      <c r="D111" s="42"/>
      <c r="E111" s="42"/>
      <c r="F111" s="42"/>
      <c r="G111" s="42"/>
      <c r="H111" s="42"/>
      <c r="I111" s="42"/>
      <c r="J111" s="42"/>
      <c r="K111" s="42"/>
      <c r="L111" s="42"/>
      <c r="N111" s="42"/>
      <c r="P111" s="42"/>
      <c r="Q111" s="42"/>
    </row>
    <row r="112" spans="3:17" x14ac:dyDescent="0.3">
      <c r="C112" s="42"/>
      <c r="D112" s="42"/>
      <c r="E112" s="42"/>
      <c r="F112" s="42"/>
      <c r="G112" s="42"/>
      <c r="H112" s="42"/>
      <c r="I112" s="42"/>
      <c r="J112" s="42"/>
      <c r="K112" s="42"/>
      <c r="L112" s="42"/>
      <c r="N112" s="42"/>
      <c r="P112" s="42"/>
      <c r="Q112" s="42"/>
    </row>
    <row r="113" spans="3:17" x14ac:dyDescent="0.3">
      <c r="C113" s="42"/>
      <c r="D113" s="42"/>
      <c r="E113" s="42"/>
      <c r="F113" s="42"/>
      <c r="G113" s="42"/>
      <c r="H113" s="42"/>
      <c r="I113" s="42"/>
      <c r="J113" s="42"/>
      <c r="K113" s="42"/>
      <c r="L113" s="42"/>
      <c r="N113" s="42"/>
      <c r="P113" s="42"/>
      <c r="Q113" s="42"/>
    </row>
    <row r="114" spans="3:17" x14ac:dyDescent="0.3">
      <c r="C114" s="42"/>
      <c r="D114" s="42"/>
      <c r="E114" s="42"/>
      <c r="F114" s="42"/>
      <c r="G114" s="42"/>
      <c r="H114" s="42"/>
      <c r="I114" s="42"/>
      <c r="J114" s="42"/>
      <c r="K114" s="42"/>
      <c r="L114" s="42"/>
      <c r="N114" s="42"/>
      <c r="P114" s="42"/>
      <c r="Q114" s="42"/>
    </row>
    <row r="115" spans="3:17" x14ac:dyDescent="0.3">
      <c r="C115" s="42"/>
      <c r="D115" s="42"/>
      <c r="E115" s="42"/>
      <c r="F115" s="42"/>
      <c r="G115" s="42"/>
      <c r="H115" s="42"/>
      <c r="I115" s="42"/>
      <c r="J115" s="42"/>
      <c r="K115" s="42"/>
      <c r="L115" s="42"/>
      <c r="N115" s="42"/>
      <c r="P115" s="42"/>
      <c r="Q115" s="42"/>
    </row>
    <row r="116" spans="3:17" x14ac:dyDescent="0.3">
      <c r="C116" s="42"/>
      <c r="D116" s="42"/>
      <c r="E116" s="42"/>
      <c r="F116" s="42"/>
      <c r="G116" s="42"/>
      <c r="H116" s="42"/>
      <c r="I116" s="42"/>
      <c r="J116" s="42"/>
      <c r="K116" s="42"/>
      <c r="L116" s="42"/>
      <c r="N116" s="42"/>
      <c r="P116" s="42"/>
      <c r="Q116" s="42"/>
    </row>
    <row r="117" spans="3:17" x14ac:dyDescent="0.3">
      <c r="C117" s="42"/>
      <c r="D117" s="42"/>
      <c r="E117" s="42"/>
      <c r="F117" s="42"/>
      <c r="G117" s="42"/>
      <c r="H117" s="42"/>
      <c r="I117" s="42"/>
      <c r="J117" s="42"/>
      <c r="K117" s="42"/>
      <c r="L117" s="42"/>
      <c r="N117" s="42"/>
      <c r="P117" s="42"/>
      <c r="Q117" s="42"/>
    </row>
    <row r="118" spans="3:17" x14ac:dyDescent="0.3">
      <c r="C118" s="42"/>
      <c r="D118" s="42"/>
      <c r="E118" s="42"/>
      <c r="F118" s="42"/>
      <c r="G118" s="42"/>
      <c r="H118" s="42"/>
      <c r="I118" s="42"/>
      <c r="J118" s="42"/>
      <c r="K118" s="42"/>
      <c r="L118" s="42"/>
      <c r="N118" s="42"/>
      <c r="P118" s="42"/>
      <c r="Q118" s="42"/>
    </row>
    <row r="119" spans="3:17" x14ac:dyDescent="0.3">
      <c r="C119" s="42"/>
      <c r="D119" s="42"/>
      <c r="E119" s="42"/>
      <c r="F119" s="42"/>
      <c r="G119" s="42"/>
      <c r="H119" s="42"/>
      <c r="I119" s="42"/>
      <c r="J119" s="42"/>
      <c r="K119" s="42"/>
      <c r="L119" s="42"/>
      <c r="N119" s="42"/>
      <c r="P119" s="42"/>
      <c r="Q119" s="42"/>
    </row>
    <row r="120" spans="3:17" x14ac:dyDescent="0.3">
      <c r="C120" s="42"/>
      <c r="D120" s="42"/>
      <c r="E120" s="42"/>
      <c r="F120" s="42"/>
      <c r="G120" s="42"/>
      <c r="H120" s="42"/>
      <c r="I120" s="42"/>
      <c r="J120" s="42"/>
      <c r="K120" s="42"/>
      <c r="L120" s="42"/>
      <c r="N120" s="42"/>
      <c r="P120" s="42"/>
      <c r="Q120" s="42"/>
    </row>
    <row r="121" spans="3:17" x14ac:dyDescent="0.3">
      <c r="C121" s="42"/>
      <c r="D121" s="42"/>
      <c r="E121" s="42"/>
      <c r="F121" s="42"/>
      <c r="G121" s="42"/>
      <c r="H121" s="42"/>
      <c r="I121" s="42"/>
      <c r="J121" s="42"/>
      <c r="K121" s="42"/>
      <c r="L121" s="42"/>
      <c r="N121" s="42"/>
      <c r="P121" s="42"/>
      <c r="Q121" s="42"/>
    </row>
    <row r="122" spans="3:17" x14ac:dyDescent="0.3">
      <c r="C122" s="42"/>
      <c r="D122" s="42"/>
      <c r="E122" s="42"/>
      <c r="F122" s="42"/>
      <c r="G122" s="42"/>
      <c r="H122" s="42"/>
      <c r="I122" s="42"/>
      <c r="J122" s="42"/>
      <c r="K122" s="42"/>
      <c r="L122" s="42"/>
      <c r="N122" s="42"/>
      <c r="P122" s="42"/>
      <c r="Q122" s="42"/>
    </row>
    <row r="123" spans="3:17" x14ac:dyDescent="0.3">
      <c r="C123" s="42"/>
      <c r="D123" s="42"/>
      <c r="E123" s="42"/>
      <c r="F123" s="42"/>
      <c r="G123" s="42"/>
      <c r="H123" s="42"/>
      <c r="I123" s="42"/>
      <c r="J123" s="42"/>
      <c r="K123" s="42"/>
      <c r="L123" s="42"/>
      <c r="N123" s="42"/>
      <c r="P123" s="42"/>
      <c r="Q123" s="42"/>
    </row>
    <row r="124" spans="3:17" x14ac:dyDescent="0.3">
      <c r="C124" s="42"/>
      <c r="D124" s="42"/>
      <c r="E124" s="42"/>
      <c r="F124" s="42"/>
      <c r="G124" s="42"/>
      <c r="H124" s="42"/>
      <c r="I124" s="42"/>
      <c r="J124" s="42"/>
      <c r="K124" s="42"/>
      <c r="L124" s="42"/>
      <c r="N124" s="42"/>
      <c r="P124" s="42"/>
      <c r="Q124" s="42"/>
    </row>
    <row r="125" spans="3:17" x14ac:dyDescent="0.3">
      <c r="C125" s="42"/>
      <c r="D125" s="42"/>
      <c r="E125" s="42"/>
      <c r="F125" s="42"/>
      <c r="G125" s="42"/>
      <c r="H125" s="42"/>
      <c r="I125" s="42"/>
      <c r="J125" s="42"/>
      <c r="K125" s="42"/>
      <c r="L125" s="42"/>
      <c r="N125" s="42"/>
      <c r="P125" s="42"/>
      <c r="Q125" s="42"/>
    </row>
    <row r="126" spans="3:17" x14ac:dyDescent="0.3">
      <c r="C126" s="42"/>
      <c r="D126" s="42"/>
      <c r="E126" s="42"/>
      <c r="F126" s="42"/>
      <c r="G126" s="42"/>
      <c r="H126" s="42"/>
      <c r="I126" s="42"/>
      <c r="J126" s="42"/>
      <c r="K126" s="42"/>
      <c r="L126" s="42"/>
      <c r="N126" s="42"/>
      <c r="P126" s="42"/>
      <c r="Q126" s="42"/>
    </row>
    <row r="127" spans="3:17" x14ac:dyDescent="0.3">
      <c r="C127" s="42"/>
      <c r="D127" s="42"/>
      <c r="E127" s="42"/>
      <c r="F127" s="42"/>
      <c r="G127" s="42"/>
      <c r="H127" s="42"/>
      <c r="I127" s="42"/>
      <c r="J127" s="42"/>
      <c r="K127" s="42"/>
      <c r="L127" s="42"/>
      <c r="N127" s="42"/>
      <c r="P127" s="42"/>
      <c r="Q127" s="42"/>
    </row>
    <row r="128" spans="3:17" x14ac:dyDescent="0.3">
      <c r="C128" s="42"/>
      <c r="D128" s="42"/>
      <c r="E128" s="42"/>
      <c r="F128" s="42"/>
      <c r="G128" s="42"/>
      <c r="H128" s="42"/>
      <c r="I128" s="42"/>
      <c r="J128" s="42"/>
      <c r="K128" s="42"/>
      <c r="L128" s="42"/>
      <c r="N128" s="42"/>
      <c r="P128" s="42"/>
      <c r="Q128" s="42"/>
    </row>
    <row r="129" spans="3:17" x14ac:dyDescent="0.3">
      <c r="C129" s="42"/>
      <c r="D129" s="42"/>
      <c r="E129" s="42"/>
      <c r="F129" s="42"/>
      <c r="G129" s="42"/>
      <c r="H129" s="42"/>
      <c r="I129" s="42"/>
      <c r="J129" s="42"/>
      <c r="K129" s="42"/>
      <c r="L129" s="42"/>
      <c r="N129" s="42"/>
      <c r="P129" s="42"/>
      <c r="Q129" s="42"/>
    </row>
    <row r="130" spans="3:17" x14ac:dyDescent="0.3">
      <c r="C130" s="42"/>
      <c r="D130" s="42"/>
      <c r="E130" s="42"/>
      <c r="F130" s="42"/>
      <c r="G130" s="42"/>
      <c r="H130" s="42"/>
      <c r="I130" s="42"/>
      <c r="J130" s="42"/>
      <c r="K130" s="42"/>
      <c r="L130" s="42"/>
      <c r="N130" s="42"/>
      <c r="P130" s="42"/>
      <c r="Q130" s="42"/>
    </row>
    <row r="131" spans="3:17" x14ac:dyDescent="0.3">
      <c r="C131" s="42"/>
      <c r="D131" s="42"/>
      <c r="E131" s="42"/>
      <c r="F131" s="42"/>
      <c r="G131" s="42"/>
      <c r="H131" s="42"/>
      <c r="I131" s="42"/>
      <c r="J131" s="42"/>
      <c r="K131" s="42"/>
      <c r="L131" s="42"/>
      <c r="N131" s="42"/>
      <c r="P131" s="42"/>
      <c r="Q131" s="42"/>
    </row>
    <row r="132" spans="3:17" x14ac:dyDescent="0.3">
      <c r="C132" s="42"/>
      <c r="D132" s="42"/>
      <c r="E132" s="42"/>
      <c r="F132" s="42"/>
      <c r="G132" s="42"/>
      <c r="H132" s="42"/>
      <c r="I132" s="42"/>
      <c r="J132" s="42"/>
      <c r="K132" s="42"/>
      <c r="L132" s="42"/>
      <c r="N132" s="42"/>
      <c r="P132" s="42"/>
      <c r="Q132" s="42"/>
    </row>
    <row r="133" spans="3:17" x14ac:dyDescent="0.3">
      <c r="C133" s="42"/>
      <c r="D133" s="42"/>
      <c r="E133" s="42"/>
      <c r="F133" s="42"/>
      <c r="G133" s="42"/>
      <c r="H133" s="42"/>
      <c r="I133" s="42"/>
      <c r="J133" s="42"/>
      <c r="K133" s="42"/>
      <c r="L133" s="42"/>
      <c r="N133" s="42"/>
      <c r="P133" s="42"/>
      <c r="Q133" s="42"/>
    </row>
    <row r="134" spans="3:17" x14ac:dyDescent="0.3">
      <c r="C134" s="42"/>
      <c r="D134" s="42"/>
      <c r="E134" s="42"/>
      <c r="F134" s="42"/>
      <c r="G134" s="42"/>
      <c r="H134" s="42"/>
      <c r="I134" s="42"/>
      <c r="J134" s="42"/>
      <c r="K134" s="42"/>
      <c r="L134" s="42"/>
      <c r="N134" s="42"/>
      <c r="P134" s="42"/>
      <c r="Q134" s="42"/>
    </row>
    <row r="135" spans="3:17" x14ac:dyDescent="0.3">
      <c r="C135" s="42"/>
      <c r="D135" s="42"/>
      <c r="E135" s="42"/>
      <c r="F135" s="42"/>
      <c r="G135" s="42"/>
      <c r="H135" s="42"/>
      <c r="I135" s="42"/>
      <c r="J135" s="42"/>
      <c r="K135" s="42"/>
      <c r="L135" s="42"/>
      <c r="N135" s="42"/>
      <c r="P135" s="42"/>
      <c r="Q135" s="42"/>
    </row>
    <row r="136" spans="3:17" x14ac:dyDescent="0.3">
      <c r="C136" s="42"/>
      <c r="D136" s="42"/>
      <c r="E136" s="42"/>
      <c r="F136" s="42"/>
      <c r="G136" s="42"/>
      <c r="H136" s="42"/>
      <c r="I136" s="42"/>
      <c r="J136" s="42"/>
      <c r="K136" s="42"/>
      <c r="L136" s="42"/>
      <c r="N136" s="42"/>
      <c r="P136" s="42"/>
      <c r="Q136" s="42"/>
    </row>
    <row r="137" spans="3:17" x14ac:dyDescent="0.3">
      <c r="C137" s="42"/>
      <c r="D137" s="42"/>
      <c r="E137" s="42"/>
      <c r="F137" s="42"/>
      <c r="G137" s="42"/>
      <c r="H137" s="42"/>
      <c r="I137" s="42"/>
      <c r="J137" s="42"/>
      <c r="K137" s="42"/>
      <c r="L137" s="42"/>
      <c r="N137" s="42"/>
      <c r="P137" s="42"/>
      <c r="Q137" s="42"/>
    </row>
    <row r="138" spans="3:17" x14ac:dyDescent="0.3">
      <c r="C138" s="42"/>
      <c r="D138" s="42"/>
      <c r="E138" s="42"/>
      <c r="F138" s="42"/>
      <c r="G138" s="42"/>
      <c r="H138" s="42"/>
      <c r="I138" s="42"/>
      <c r="J138" s="42"/>
      <c r="K138" s="42"/>
      <c r="L138" s="42"/>
      <c r="N138" s="42"/>
      <c r="P138" s="42"/>
      <c r="Q138" s="42"/>
    </row>
    <row r="139" spans="3:17" x14ac:dyDescent="0.3">
      <c r="C139" s="42"/>
      <c r="D139" s="42"/>
      <c r="E139" s="42"/>
      <c r="F139" s="42"/>
      <c r="G139" s="42"/>
      <c r="H139" s="42"/>
      <c r="I139" s="42"/>
      <c r="J139" s="42"/>
      <c r="K139" s="42"/>
      <c r="L139" s="42"/>
      <c r="N139" s="42"/>
      <c r="P139" s="42"/>
      <c r="Q139" s="42"/>
    </row>
    <row r="140" spans="3:17" x14ac:dyDescent="0.3">
      <c r="C140" s="42"/>
      <c r="D140" s="42"/>
      <c r="E140" s="42"/>
      <c r="F140" s="42"/>
      <c r="G140" s="42"/>
      <c r="H140" s="42"/>
      <c r="I140" s="42"/>
      <c r="J140" s="42"/>
      <c r="K140" s="42"/>
      <c r="L140" s="42"/>
      <c r="N140" s="42"/>
      <c r="P140" s="42"/>
      <c r="Q140" s="42"/>
    </row>
    <row r="141" spans="3:17" x14ac:dyDescent="0.3">
      <c r="C141" s="42"/>
      <c r="D141" s="42"/>
      <c r="E141" s="42"/>
      <c r="F141" s="42"/>
      <c r="G141" s="42"/>
      <c r="H141" s="42"/>
      <c r="I141" s="42"/>
      <c r="J141" s="42"/>
      <c r="K141" s="42"/>
      <c r="L141" s="42"/>
      <c r="N141" s="42"/>
      <c r="P141" s="42"/>
      <c r="Q141" s="42"/>
    </row>
    <row r="142" spans="3:17" x14ac:dyDescent="0.3">
      <c r="C142" s="42"/>
      <c r="D142" s="42"/>
      <c r="E142" s="42"/>
      <c r="F142" s="42"/>
      <c r="G142" s="42"/>
      <c r="H142" s="42"/>
      <c r="I142" s="42"/>
      <c r="J142" s="42"/>
      <c r="K142" s="42"/>
      <c r="L142" s="42"/>
      <c r="N142" s="42"/>
      <c r="P142" s="42"/>
      <c r="Q142" s="42"/>
    </row>
    <row r="143" spans="3:17" x14ac:dyDescent="0.3">
      <c r="C143" s="42"/>
      <c r="D143" s="42"/>
      <c r="E143" s="42"/>
      <c r="F143" s="42"/>
      <c r="G143" s="42"/>
      <c r="H143" s="42"/>
      <c r="I143" s="42"/>
      <c r="J143" s="42"/>
      <c r="K143" s="42"/>
      <c r="L143" s="42"/>
      <c r="N143" s="42"/>
      <c r="P143" s="42"/>
      <c r="Q143" s="42"/>
    </row>
    <row r="144" spans="3:17" x14ac:dyDescent="0.3">
      <c r="C144" s="42"/>
      <c r="D144" s="42"/>
      <c r="E144" s="42"/>
      <c r="F144" s="42"/>
      <c r="G144" s="42"/>
      <c r="H144" s="42"/>
      <c r="I144" s="42"/>
      <c r="J144" s="42"/>
      <c r="K144" s="42"/>
      <c r="L144" s="42"/>
      <c r="N144" s="42"/>
      <c r="P144" s="42"/>
      <c r="Q144" s="42"/>
    </row>
    <row r="145" spans="3:17" x14ac:dyDescent="0.3">
      <c r="C145" s="42"/>
      <c r="D145" s="42"/>
      <c r="E145" s="42"/>
      <c r="F145" s="42"/>
      <c r="G145" s="42"/>
      <c r="H145" s="42"/>
      <c r="I145" s="42"/>
      <c r="J145" s="42"/>
      <c r="K145" s="42"/>
      <c r="L145" s="42"/>
      <c r="N145" s="42"/>
      <c r="P145" s="42"/>
      <c r="Q145" s="42"/>
    </row>
    <row r="146" spans="3:17" x14ac:dyDescent="0.3">
      <c r="C146" s="42"/>
      <c r="D146" s="42"/>
      <c r="E146" s="42"/>
      <c r="F146" s="42"/>
      <c r="G146" s="42"/>
      <c r="H146" s="42"/>
      <c r="I146" s="42"/>
      <c r="J146" s="42"/>
      <c r="K146" s="42"/>
      <c r="L146" s="42"/>
      <c r="N146" s="42"/>
      <c r="P146" s="42"/>
      <c r="Q146" s="42"/>
    </row>
    <row r="147" spans="3:17" x14ac:dyDescent="0.3">
      <c r="C147" s="42"/>
      <c r="D147" s="42"/>
      <c r="E147" s="42"/>
      <c r="F147" s="42"/>
      <c r="G147" s="42"/>
      <c r="H147" s="42"/>
      <c r="I147" s="42"/>
      <c r="J147" s="42"/>
      <c r="K147" s="42"/>
      <c r="L147" s="42"/>
      <c r="N147" s="42"/>
      <c r="P147" s="42"/>
      <c r="Q147" s="42"/>
    </row>
    <row r="148" spans="3:17" x14ac:dyDescent="0.3">
      <c r="C148" s="42"/>
      <c r="D148" s="42"/>
      <c r="E148" s="42"/>
      <c r="F148" s="42"/>
      <c r="G148" s="42"/>
      <c r="H148" s="42"/>
      <c r="I148" s="42"/>
      <c r="J148" s="42"/>
      <c r="K148" s="42"/>
      <c r="L148" s="42"/>
      <c r="N148" s="42"/>
      <c r="P148" s="42"/>
      <c r="Q148" s="42"/>
    </row>
    <row r="149" spans="3:17" x14ac:dyDescent="0.3">
      <c r="C149" s="42"/>
      <c r="D149" s="42"/>
      <c r="E149" s="42"/>
      <c r="F149" s="42"/>
      <c r="G149" s="42"/>
      <c r="H149" s="42"/>
      <c r="I149" s="42"/>
      <c r="J149" s="42"/>
      <c r="K149" s="42"/>
      <c r="L149" s="42"/>
      <c r="N149" s="42"/>
      <c r="P149" s="42"/>
      <c r="Q149" s="42"/>
    </row>
    <row r="150" spans="3:17" x14ac:dyDescent="0.3">
      <c r="C150" s="42"/>
      <c r="D150" s="42"/>
      <c r="E150" s="42"/>
      <c r="F150" s="42"/>
      <c r="G150" s="42"/>
      <c r="H150" s="42"/>
      <c r="I150" s="42"/>
      <c r="J150" s="42"/>
      <c r="K150" s="42"/>
      <c r="L150" s="42"/>
      <c r="N150" s="42"/>
      <c r="P150" s="42"/>
      <c r="Q150" s="42"/>
    </row>
    <row r="151" spans="3:17" x14ac:dyDescent="0.3">
      <c r="C151" s="42"/>
      <c r="D151" s="42"/>
      <c r="E151" s="42"/>
      <c r="F151" s="42"/>
      <c r="G151" s="42"/>
      <c r="H151" s="42"/>
      <c r="I151" s="42"/>
      <c r="J151" s="42"/>
      <c r="K151" s="42"/>
      <c r="L151" s="42"/>
      <c r="N151" s="42"/>
      <c r="P151" s="42"/>
      <c r="Q151" s="42"/>
    </row>
    <row r="152" spans="3:17" x14ac:dyDescent="0.3">
      <c r="C152" s="42"/>
      <c r="D152" s="42"/>
      <c r="E152" s="42"/>
      <c r="F152" s="42"/>
      <c r="G152" s="42"/>
      <c r="H152" s="42"/>
      <c r="I152" s="42"/>
      <c r="J152" s="42"/>
      <c r="K152" s="42"/>
      <c r="L152" s="42"/>
      <c r="N152" s="42"/>
      <c r="P152" s="42"/>
      <c r="Q152" s="42"/>
    </row>
    <row r="153" spans="3:17" x14ac:dyDescent="0.3">
      <c r="C153" s="42"/>
      <c r="D153" s="42"/>
      <c r="E153" s="42"/>
      <c r="F153" s="42"/>
      <c r="G153" s="42"/>
      <c r="H153" s="42"/>
      <c r="I153" s="42"/>
      <c r="J153" s="42"/>
      <c r="K153" s="42"/>
      <c r="L153" s="42"/>
      <c r="N153" s="42"/>
      <c r="P153" s="42"/>
      <c r="Q153" s="42"/>
    </row>
    <row r="154" spans="3:17" x14ac:dyDescent="0.3">
      <c r="C154" s="42"/>
      <c r="D154" s="42"/>
      <c r="E154" s="42"/>
      <c r="F154" s="42"/>
      <c r="G154" s="42"/>
      <c r="H154" s="42"/>
      <c r="I154" s="42"/>
      <c r="J154" s="42"/>
      <c r="K154" s="42"/>
      <c r="L154" s="42"/>
      <c r="N154" s="42"/>
      <c r="P154" s="42"/>
      <c r="Q154" s="42"/>
    </row>
    <row r="155" spans="3:17" x14ac:dyDescent="0.3">
      <c r="C155" s="42"/>
      <c r="D155" s="42"/>
      <c r="E155" s="42"/>
      <c r="F155" s="42"/>
      <c r="G155" s="42"/>
      <c r="H155" s="42"/>
      <c r="I155" s="42"/>
      <c r="J155" s="42"/>
      <c r="K155" s="42"/>
      <c r="L155" s="42"/>
      <c r="N155" s="42"/>
      <c r="P155" s="42"/>
      <c r="Q155" s="42"/>
    </row>
    <row r="156" spans="3:17" x14ac:dyDescent="0.3">
      <c r="C156" s="42"/>
      <c r="D156" s="42"/>
      <c r="E156" s="42"/>
      <c r="F156" s="42"/>
      <c r="G156" s="42"/>
      <c r="H156" s="42"/>
      <c r="I156" s="42"/>
      <c r="J156" s="42"/>
      <c r="K156" s="42"/>
      <c r="L156" s="42"/>
      <c r="N156" s="42"/>
      <c r="P156" s="42"/>
      <c r="Q156" s="42"/>
    </row>
    <row r="157" spans="3:17" x14ac:dyDescent="0.3">
      <c r="C157" s="42"/>
      <c r="D157" s="42"/>
      <c r="E157" s="42"/>
      <c r="F157" s="42"/>
      <c r="G157" s="42"/>
      <c r="H157" s="42"/>
      <c r="I157" s="42"/>
      <c r="J157" s="42"/>
      <c r="K157" s="42"/>
      <c r="L157" s="42"/>
      <c r="N157" s="42"/>
      <c r="P157" s="42"/>
      <c r="Q157" s="42"/>
    </row>
    <row r="158" spans="3:17" x14ac:dyDescent="0.3">
      <c r="C158" s="42"/>
      <c r="D158" s="42"/>
      <c r="E158" s="42"/>
      <c r="F158" s="42"/>
      <c r="G158" s="42"/>
      <c r="H158" s="42"/>
      <c r="I158" s="42"/>
      <c r="J158" s="42"/>
      <c r="K158" s="42"/>
      <c r="L158" s="42"/>
      <c r="N158" s="42"/>
      <c r="P158" s="42"/>
      <c r="Q158" s="42"/>
    </row>
    <row r="159" spans="3:17" x14ac:dyDescent="0.3">
      <c r="C159" s="42"/>
      <c r="D159" s="42"/>
      <c r="E159" s="42"/>
      <c r="F159" s="42"/>
      <c r="G159" s="42"/>
      <c r="H159" s="42"/>
      <c r="I159" s="42"/>
      <c r="J159" s="42"/>
      <c r="K159" s="42"/>
      <c r="L159" s="42"/>
      <c r="N159" s="42"/>
      <c r="P159" s="42"/>
      <c r="Q159" s="42"/>
    </row>
    <row r="160" spans="3:17" x14ac:dyDescent="0.3">
      <c r="C160" s="42"/>
      <c r="D160" s="42"/>
      <c r="E160" s="42"/>
      <c r="F160" s="42"/>
      <c r="G160" s="42"/>
      <c r="H160" s="42"/>
      <c r="I160" s="42"/>
      <c r="J160" s="42"/>
      <c r="K160" s="42"/>
      <c r="L160" s="42"/>
      <c r="N160" s="42"/>
      <c r="P160" s="42"/>
      <c r="Q160" s="42"/>
    </row>
    <row r="161" spans="3:17" x14ac:dyDescent="0.3">
      <c r="C161" s="42"/>
      <c r="D161" s="42"/>
      <c r="E161" s="42"/>
      <c r="F161" s="42"/>
      <c r="G161" s="42"/>
      <c r="H161" s="42"/>
      <c r="I161" s="42"/>
      <c r="J161" s="42"/>
      <c r="K161" s="42"/>
      <c r="L161" s="42"/>
      <c r="N161" s="42"/>
      <c r="P161" s="42"/>
      <c r="Q161" s="42"/>
    </row>
    <row r="162" spans="3:17" x14ac:dyDescent="0.3">
      <c r="C162" s="42"/>
      <c r="D162" s="42"/>
      <c r="E162" s="42"/>
      <c r="F162" s="42"/>
      <c r="G162" s="42"/>
      <c r="H162" s="42"/>
      <c r="I162" s="42"/>
      <c r="J162" s="42"/>
      <c r="K162" s="42"/>
      <c r="L162" s="42"/>
      <c r="N162" s="42"/>
      <c r="P162" s="42"/>
      <c r="Q162" s="42"/>
    </row>
    <row r="163" spans="3:17" x14ac:dyDescent="0.3">
      <c r="C163" s="42"/>
      <c r="D163" s="42"/>
      <c r="E163" s="42"/>
      <c r="F163" s="42"/>
      <c r="G163" s="42"/>
      <c r="H163" s="42"/>
      <c r="I163" s="42"/>
      <c r="J163" s="42"/>
      <c r="K163" s="42"/>
      <c r="L163" s="42"/>
      <c r="N163" s="42"/>
      <c r="P163" s="42"/>
      <c r="Q163" s="42"/>
    </row>
    <row r="164" spans="3:17" x14ac:dyDescent="0.3">
      <c r="C164" s="42"/>
      <c r="D164" s="42"/>
      <c r="E164" s="42"/>
      <c r="F164" s="42"/>
      <c r="G164" s="42"/>
      <c r="H164" s="42"/>
      <c r="I164" s="42"/>
      <c r="J164" s="42"/>
      <c r="K164" s="42"/>
      <c r="L164" s="42"/>
      <c r="N164" s="42"/>
      <c r="P164" s="42"/>
      <c r="Q164" s="42"/>
    </row>
    <row r="165" spans="3:17" x14ac:dyDescent="0.3">
      <c r="C165" s="42"/>
      <c r="D165" s="42"/>
      <c r="E165" s="42"/>
      <c r="F165" s="42"/>
      <c r="G165" s="42"/>
      <c r="H165" s="42"/>
      <c r="I165" s="42"/>
      <c r="J165" s="42"/>
      <c r="K165" s="42"/>
      <c r="L165" s="42"/>
      <c r="N165" s="42"/>
      <c r="P165" s="42"/>
      <c r="Q165" s="42"/>
    </row>
    <row r="166" spans="3:17" x14ac:dyDescent="0.3">
      <c r="C166" s="42"/>
      <c r="D166" s="42"/>
      <c r="E166" s="42"/>
      <c r="F166" s="42"/>
      <c r="G166" s="42"/>
      <c r="H166" s="42"/>
      <c r="I166" s="42"/>
      <c r="J166" s="42"/>
      <c r="K166" s="42"/>
      <c r="L166" s="42"/>
      <c r="N166" s="42"/>
      <c r="P166" s="42"/>
      <c r="Q166" s="42"/>
    </row>
    <row r="167" spans="3:17" x14ac:dyDescent="0.3">
      <c r="C167" s="42"/>
      <c r="D167" s="42"/>
      <c r="E167" s="42"/>
      <c r="F167" s="42"/>
      <c r="G167" s="42"/>
      <c r="H167" s="42"/>
      <c r="I167" s="42"/>
      <c r="J167" s="42"/>
      <c r="K167" s="42"/>
      <c r="L167" s="42"/>
      <c r="N167" s="42"/>
      <c r="P167" s="42"/>
      <c r="Q167" s="42"/>
    </row>
    <row r="168" spans="3:17" x14ac:dyDescent="0.3">
      <c r="C168" s="42"/>
      <c r="D168" s="42"/>
      <c r="E168" s="42"/>
      <c r="F168" s="42"/>
      <c r="G168" s="42"/>
      <c r="H168" s="42"/>
      <c r="I168" s="42"/>
      <c r="J168" s="42"/>
      <c r="K168" s="42"/>
      <c r="L168" s="42"/>
      <c r="N168" s="42"/>
      <c r="P168" s="42"/>
      <c r="Q168" s="42"/>
    </row>
    <row r="169" spans="3:17" x14ac:dyDescent="0.3">
      <c r="C169" s="42"/>
      <c r="D169" s="42"/>
      <c r="E169" s="42"/>
      <c r="F169" s="42"/>
      <c r="G169" s="42"/>
      <c r="H169" s="42"/>
      <c r="I169" s="42"/>
      <c r="J169" s="42"/>
      <c r="K169" s="42"/>
      <c r="L169" s="42"/>
      <c r="N169" s="42"/>
      <c r="P169" s="42"/>
      <c r="Q169" s="42"/>
    </row>
    <row r="170" spans="3:17" x14ac:dyDescent="0.3">
      <c r="C170" s="42"/>
      <c r="D170" s="42"/>
      <c r="E170" s="42"/>
      <c r="F170" s="42"/>
      <c r="G170" s="42"/>
      <c r="H170" s="42"/>
      <c r="I170" s="42"/>
      <c r="J170" s="42"/>
      <c r="K170" s="42"/>
      <c r="L170" s="42"/>
      <c r="N170" s="42"/>
      <c r="P170" s="42"/>
      <c r="Q170" s="42"/>
    </row>
    <row r="171" spans="3:17" x14ac:dyDescent="0.3">
      <c r="C171" s="42"/>
      <c r="D171" s="42"/>
      <c r="E171" s="42"/>
      <c r="F171" s="42"/>
      <c r="G171" s="42"/>
      <c r="H171" s="42"/>
      <c r="I171" s="42"/>
      <c r="J171" s="42"/>
      <c r="K171" s="42"/>
      <c r="L171" s="42"/>
      <c r="N171" s="42"/>
      <c r="P171" s="42"/>
      <c r="Q171" s="42"/>
    </row>
    <row r="172" spans="3:17" x14ac:dyDescent="0.3">
      <c r="C172" s="42"/>
      <c r="D172" s="42"/>
      <c r="E172" s="42"/>
      <c r="F172" s="42"/>
      <c r="G172" s="42"/>
      <c r="H172" s="42"/>
      <c r="I172" s="42"/>
      <c r="J172" s="42"/>
      <c r="K172" s="42"/>
      <c r="L172" s="42"/>
      <c r="N172" s="42"/>
      <c r="P172" s="42"/>
      <c r="Q172" s="42"/>
    </row>
    <row r="173" spans="3:17" x14ac:dyDescent="0.3">
      <c r="C173" s="42"/>
      <c r="D173" s="42"/>
      <c r="E173" s="42"/>
      <c r="F173" s="42"/>
      <c r="G173" s="42"/>
      <c r="H173" s="42"/>
      <c r="I173" s="42"/>
      <c r="J173" s="42"/>
      <c r="K173" s="42"/>
      <c r="L173" s="42"/>
      <c r="N173" s="42"/>
      <c r="P173" s="42"/>
      <c r="Q173" s="42"/>
    </row>
    <row r="174" spans="3:17" x14ac:dyDescent="0.3">
      <c r="C174" s="42"/>
      <c r="D174" s="42"/>
      <c r="E174" s="42"/>
      <c r="F174" s="42"/>
      <c r="G174" s="42"/>
      <c r="H174" s="42"/>
      <c r="I174" s="42"/>
      <c r="J174" s="42"/>
      <c r="K174" s="42"/>
      <c r="L174" s="42"/>
      <c r="N174" s="42"/>
      <c r="P174" s="42"/>
      <c r="Q174" s="42"/>
    </row>
    <row r="175" spans="3:17" x14ac:dyDescent="0.3">
      <c r="C175" s="42"/>
      <c r="D175" s="42"/>
      <c r="E175" s="42"/>
      <c r="F175" s="42"/>
      <c r="G175" s="42"/>
      <c r="H175" s="42"/>
      <c r="I175" s="42"/>
      <c r="J175" s="42"/>
      <c r="K175" s="42"/>
      <c r="L175" s="42"/>
      <c r="N175" s="42"/>
      <c r="P175" s="42"/>
      <c r="Q175" s="42"/>
    </row>
    <row r="176" spans="3:17" x14ac:dyDescent="0.3">
      <c r="C176" s="42"/>
      <c r="D176" s="42"/>
      <c r="E176" s="42"/>
      <c r="F176" s="42"/>
      <c r="G176" s="42"/>
      <c r="H176" s="42"/>
      <c r="I176" s="42"/>
      <c r="J176" s="42"/>
      <c r="K176" s="42"/>
      <c r="L176" s="42"/>
      <c r="N176" s="42"/>
      <c r="P176" s="42"/>
      <c r="Q176" s="42"/>
    </row>
    <row r="177" spans="3:17" x14ac:dyDescent="0.3">
      <c r="C177" s="42"/>
      <c r="D177" s="42"/>
      <c r="E177" s="42"/>
      <c r="F177" s="42"/>
      <c r="G177" s="42"/>
      <c r="H177" s="42"/>
      <c r="I177" s="42"/>
      <c r="J177" s="42"/>
      <c r="K177" s="42"/>
      <c r="L177" s="42"/>
      <c r="N177" s="42"/>
      <c r="P177" s="42"/>
      <c r="Q177" s="42"/>
    </row>
    <row r="178" spans="3:17" x14ac:dyDescent="0.3">
      <c r="C178" s="42"/>
      <c r="D178" s="42"/>
      <c r="E178" s="42"/>
      <c r="F178" s="42"/>
      <c r="G178" s="42"/>
      <c r="H178" s="42"/>
      <c r="I178" s="42"/>
      <c r="J178" s="42"/>
      <c r="K178" s="42"/>
      <c r="L178" s="42"/>
      <c r="N178" s="42"/>
      <c r="P178" s="42"/>
      <c r="Q178" s="42"/>
    </row>
    <row r="179" spans="3:17" x14ac:dyDescent="0.3">
      <c r="C179" s="42"/>
      <c r="D179" s="42"/>
      <c r="E179" s="42"/>
      <c r="F179" s="42"/>
      <c r="G179" s="42"/>
      <c r="H179" s="42"/>
      <c r="I179" s="42"/>
      <c r="J179" s="42"/>
      <c r="K179" s="42"/>
      <c r="L179" s="42"/>
      <c r="N179" s="42"/>
      <c r="P179" s="42"/>
      <c r="Q179" s="42"/>
    </row>
    <row r="180" spans="3:17" x14ac:dyDescent="0.3">
      <c r="C180" s="42"/>
      <c r="D180" s="42"/>
      <c r="E180" s="42"/>
      <c r="F180" s="42"/>
      <c r="G180" s="42"/>
      <c r="H180" s="42"/>
      <c r="I180" s="42"/>
      <c r="J180" s="42"/>
      <c r="K180" s="42"/>
      <c r="L180" s="42"/>
      <c r="N180" s="42"/>
      <c r="P180" s="42"/>
      <c r="Q180" s="42"/>
    </row>
    <row r="181" spans="3:17" x14ac:dyDescent="0.3">
      <c r="C181" s="42"/>
      <c r="D181" s="42"/>
      <c r="E181" s="42"/>
      <c r="F181" s="42"/>
      <c r="G181" s="42"/>
      <c r="H181" s="42"/>
      <c r="I181" s="42"/>
      <c r="J181" s="42"/>
      <c r="K181" s="42"/>
      <c r="L181" s="42"/>
      <c r="N181" s="42"/>
      <c r="P181" s="42"/>
      <c r="Q181" s="42"/>
    </row>
    <row r="182" spans="3:17" x14ac:dyDescent="0.3">
      <c r="C182" s="42"/>
      <c r="D182" s="42"/>
      <c r="E182" s="42"/>
      <c r="F182" s="42"/>
      <c r="G182" s="42"/>
      <c r="H182" s="42"/>
      <c r="I182" s="42"/>
      <c r="J182" s="42"/>
      <c r="K182" s="42"/>
      <c r="L182" s="42"/>
      <c r="N182" s="42"/>
      <c r="P182" s="42"/>
      <c r="Q182" s="42"/>
    </row>
    <row r="183" spans="3:17" x14ac:dyDescent="0.3">
      <c r="C183" s="42"/>
      <c r="D183" s="42"/>
      <c r="E183" s="42"/>
      <c r="F183" s="42"/>
      <c r="G183" s="42"/>
      <c r="H183" s="42"/>
      <c r="I183" s="42"/>
      <c r="J183" s="42"/>
      <c r="K183" s="42"/>
      <c r="L183" s="42"/>
      <c r="N183" s="42"/>
      <c r="P183" s="42"/>
      <c r="Q183" s="42"/>
    </row>
    <row r="184" spans="3:17" x14ac:dyDescent="0.3">
      <c r="C184" s="42"/>
      <c r="D184" s="42"/>
      <c r="E184" s="42"/>
      <c r="F184" s="42"/>
      <c r="G184" s="42"/>
      <c r="H184" s="42"/>
      <c r="I184" s="42"/>
      <c r="J184" s="42"/>
      <c r="K184" s="42"/>
      <c r="L184" s="42"/>
      <c r="N184" s="42"/>
      <c r="P184" s="42"/>
      <c r="Q184" s="42"/>
    </row>
    <row r="185" spans="3:17" x14ac:dyDescent="0.3">
      <c r="C185" s="42"/>
      <c r="D185" s="42"/>
      <c r="E185" s="42"/>
      <c r="F185" s="42"/>
      <c r="G185" s="42"/>
      <c r="H185" s="42"/>
      <c r="I185" s="42"/>
      <c r="J185" s="42"/>
      <c r="K185" s="42"/>
      <c r="L185" s="42"/>
      <c r="N185" s="42"/>
      <c r="P185" s="42"/>
      <c r="Q185" s="42"/>
    </row>
    <row r="186" spans="3:17" x14ac:dyDescent="0.3">
      <c r="C186" s="42"/>
      <c r="D186" s="42"/>
      <c r="E186" s="42"/>
      <c r="F186" s="42"/>
      <c r="G186" s="42"/>
      <c r="H186" s="42"/>
      <c r="I186" s="42"/>
      <c r="J186" s="42"/>
      <c r="K186" s="42"/>
      <c r="L186" s="42"/>
      <c r="N186" s="42"/>
      <c r="P186" s="42"/>
      <c r="Q186" s="42"/>
    </row>
    <row r="187" spans="3:17" x14ac:dyDescent="0.3">
      <c r="C187" s="42"/>
      <c r="D187" s="42"/>
      <c r="E187" s="42"/>
      <c r="F187" s="42"/>
      <c r="G187" s="42"/>
      <c r="H187" s="42"/>
      <c r="I187" s="42"/>
      <c r="J187" s="42"/>
      <c r="K187" s="42"/>
      <c r="L187" s="42"/>
      <c r="N187" s="42"/>
      <c r="P187" s="42"/>
      <c r="Q187" s="42"/>
    </row>
    <row r="188" spans="3:17" x14ac:dyDescent="0.3">
      <c r="C188" s="42"/>
      <c r="D188" s="42"/>
      <c r="E188" s="42"/>
      <c r="F188" s="42"/>
      <c r="G188" s="42"/>
      <c r="H188" s="42"/>
      <c r="I188" s="42"/>
      <c r="J188" s="42"/>
      <c r="K188" s="42"/>
      <c r="L188" s="42"/>
      <c r="N188" s="42"/>
      <c r="P188" s="42"/>
      <c r="Q188" s="42"/>
    </row>
    <row r="189" spans="3:17" x14ac:dyDescent="0.3">
      <c r="C189" s="42"/>
      <c r="D189" s="42"/>
      <c r="E189" s="42"/>
      <c r="F189" s="42"/>
      <c r="G189" s="42"/>
      <c r="H189" s="42"/>
      <c r="I189" s="42"/>
      <c r="J189" s="42"/>
      <c r="K189" s="42"/>
      <c r="L189" s="42"/>
      <c r="N189" s="42"/>
      <c r="P189" s="42"/>
      <c r="Q189" s="42"/>
    </row>
    <row r="190" spans="3:17" x14ac:dyDescent="0.3">
      <c r="C190" s="42"/>
      <c r="D190" s="42"/>
      <c r="E190" s="42"/>
      <c r="F190" s="42"/>
      <c r="G190" s="42"/>
      <c r="H190" s="42"/>
      <c r="I190" s="42"/>
      <c r="J190" s="42"/>
      <c r="K190" s="42"/>
      <c r="L190" s="42"/>
      <c r="N190" s="42"/>
      <c r="P190" s="42"/>
      <c r="Q190" s="42"/>
    </row>
    <row r="191" spans="3:17" x14ac:dyDescent="0.3">
      <c r="C191" s="42"/>
      <c r="D191" s="42"/>
      <c r="E191" s="42"/>
      <c r="F191" s="42"/>
      <c r="G191" s="42"/>
      <c r="H191" s="42"/>
      <c r="I191" s="42"/>
      <c r="J191" s="42"/>
      <c r="K191" s="42"/>
      <c r="L191" s="42"/>
      <c r="N191" s="42"/>
      <c r="P191" s="42"/>
      <c r="Q191" s="42"/>
    </row>
    <row r="192" spans="3:17" x14ac:dyDescent="0.3">
      <c r="C192" s="42"/>
      <c r="D192" s="42"/>
      <c r="E192" s="42"/>
      <c r="F192" s="42"/>
      <c r="G192" s="42"/>
      <c r="H192" s="42"/>
      <c r="I192" s="42"/>
      <c r="J192" s="42"/>
      <c r="K192" s="42"/>
      <c r="L192" s="42"/>
      <c r="N192" s="42"/>
      <c r="P192" s="42"/>
      <c r="Q192" s="42"/>
    </row>
    <row r="193" spans="3:17" x14ac:dyDescent="0.3">
      <c r="C193" s="42"/>
      <c r="D193" s="42"/>
      <c r="E193" s="42"/>
      <c r="F193" s="42"/>
      <c r="G193" s="42"/>
      <c r="H193" s="42"/>
      <c r="I193" s="42"/>
      <c r="J193" s="42"/>
      <c r="K193" s="42"/>
      <c r="L193" s="42"/>
      <c r="N193" s="42"/>
      <c r="P193" s="42"/>
      <c r="Q193" s="42"/>
    </row>
    <row r="194" spans="3:17" x14ac:dyDescent="0.3">
      <c r="C194" s="42"/>
      <c r="D194" s="42"/>
      <c r="E194" s="42"/>
      <c r="F194" s="42"/>
      <c r="G194" s="42"/>
      <c r="H194" s="42"/>
      <c r="I194" s="42"/>
      <c r="J194" s="42"/>
      <c r="K194" s="42"/>
      <c r="L194" s="42"/>
      <c r="N194" s="42"/>
      <c r="P194" s="42"/>
      <c r="Q194" s="42"/>
    </row>
    <row r="195" spans="3:17" x14ac:dyDescent="0.3">
      <c r="C195" s="42"/>
      <c r="D195" s="42"/>
      <c r="E195" s="42"/>
      <c r="F195" s="42"/>
      <c r="G195" s="42"/>
      <c r="H195" s="42"/>
      <c r="I195" s="42"/>
      <c r="J195" s="42"/>
      <c r="K195" s="42"/>
      <c r="L195" s="42"/>
      <c r="N195" s="42"/>
      <c r="P195" s="42"/>
      <c r="Q195" s="42"/>
    </row>
    <row r="196" spans="3:17" x14ac:dyDescent="0.3">
      <c r="C196" s="42"/>
      <c r="D196" s="42"/>
      <c r="E196" s="42"/>
      <c r="F196" s="42"/>
      <c r="G196" s="42"/>
      <c r="H196" s="42"/>
      <c r="I196" s="42"/>
      <c r="J196" s="42"/>
      <c r="K196" s="42"/>
      <c r="L196" s="42"/>
      <c r="N196" s="42"/>
      <c r="P196" s="42"/>
      <c r="Q196" s="42"/>
    </row>
    <row r="197" spans="3:17" x14ac:dyDescent="0.3">
      <c r="C197" s="42"/>
      <c r="D197" s="42"/>
      <c r="E197" s="42"/>
      <c r="F197" s="42"/>
      <c r="G197" s="42"/>
      <c r="H197" s="42"/>
      <c r="I197" s="42"/>
      <c r="J197" s="42"/>
      <c r="K197" s="42"/>
      <c r="L197" s="42"/>
      <c r="N197" s="42"/>
      <c r="P197" s="42"/>
      <c r="Q197" s="42"/>
    </row>
    <row r="198" spans="3:17" x14ac:dyDescent="0.3">
      <c r="C198" s="42"/>
      <c r="D198" s="42"/>
      <c r="E198" s="42"/>
      <c r="F198" s="42"/>
      <c r="G198" s="42"/>
      <c r="H198" s="42"/>
      <c r="I198" s="42"/>
      <c r="J198" s="42"/>
      <c r="K198" s="42"/>
      <c r="L198" s="42"/>
      <c r="N198" s="42"/>
      <c r="P198" s="42"/>
      <c r="Q198" s="42"/>
    </row>
    <row r="199" spans="3:17" x14ac:dyDescent="0.3">
      <c r="C199" s="42"/>
      <c r="D199" s="42"/>
      <c r="E199" s="42"/>
      <c r="F199" s="42"/>
      <c r="G199" s="42"/>
      <c r="H199" s="42"/>
      <c r="I199" s="42"/>
      <c r="J199" s="42"/>
      <c r="K199" s="42"/>
      <c r="L199" s="42"/>
      <c r="N199" s="42"/>
      <c r="P199" s="42"/>
      <c r="Q199" s="42"/>
    </row>
    <row r="200" spans="3:17" x14ac:dyDescent="0.3">
      <c r="C200" s="42"/>
      <c r="D200" s="42"/>
      <c r="E200" s="42"/>
      <c r="F200" s="42"/>
      <c r="G200" s="42"/>
      <c r="H200" s="42"/>
      <c r="I200" s="42"/>
      <c r="J200" s="42"/>
      <c r="K200" s="42"/>
      <c r="L200" s="42"/>
      <c r="N200" s="42"/>
      <c r="P200" s="42"/>
      <c r="Q200" s="42"/>
    </row>
    <row r="201" spans="3:17" x14ac:dyDescent="0.3">
      <c r="C201" s="42"/>
      <c r="D201" s="42"/>
      <c r="E201" s="42"/>
      <c r="F201" s="42"/>
      <c r="G201" s="42"/>
      <c r="H201" s="42"/>
      <c r="I201" s="42"/>
      <c r="J201" s="42"/>
      <c r="K201" s="42"/>
      <c r="L201" s="42"/>
      <c r="N201" s="42"/>
      <c r="P201" s="42"/>
      <c r="Q201" s="42"/>
    </row>
    <row r="202" spans="3:17" x14ac:dyDescent="0.3">
      <c r="C202" s="42"/>
      <c r="D202" s="42"/>
      <c r="E202" s="42"/>
      <c r="F202" s="42"/>
      <c r="G202" s="42"/>
      <c r="H202" s="42"/>
      <c r="I202" s="42"/>
      <c r="J202" s="42"/>
      <c r="K202" s="42"/>
      <c r="L202" s="42"/>
      <c r="N202" s="42"/>
      <c r="P202" s="42"/>
      <c r="Q202" s="42"/>
    </row>
    <row r="203" spans="3:17" x14ac:dyDescent="0.3">
      <c r="C203" s="42"/>
      <c r="D203" s="42"/>
      <c r="E203" s="42"/>
      <c r="F203" s="42"/>
      <c r="G203" s="42"/>
      <c r="H203" s="42"/>
      <c r="I203" s="42"/>
      <c r="J203" s="42"/>
      <c r="K203" s="42"/>
      <c r="L203" s="42"/>
      <c r="N203" s="42"/>
      <c r="P203" s="42"/>
      <c r="Q203" s="42"/>
    </row>
    <row r="204" spans="3:17" x14ac:dyDescent="0.3">
      <c r="C204" s="42"/>
      <c r="D204" s="42"/>
      <c r="E204" s="42"/>
      <c r="F204" s="42"/>
      <c r="G204" s="42"/>
      <c r="H204" s="42"/>
      <c r="I204" s="42"/>
      <c r="J204" s="42"/>
      <c r="K204" s="42"/>
      <c r="L204" s="42"/>
      <c r="N204" s="42"/>
      <c r="P204" s="42"/>
      <c r="Q204" s="42"/>
    </row>
    <row r="205" spans="3:17" x14ac:dyDescent="0.3">
      <c r="C205" s="42"/>
      <c r="D205" s="42"/>
      <c r="E205" s="42"/>
      <c r="F205" s="42"/>
      <c r="G205" s="42"/>
      <c r="H205" s="42"/>
      <c r="I205" s="42"/>
      <c r="J205" s="42"/>
      <c r="K205" s="42"/>
      <c r="L205" s="42"/>
      <c r="N205" s="42"/>
      <c r="P205" s="42"/>
      <c r="Q205" s="42"/>
    </row>
    <row r="206" spans="3:17" x14ac:dyDescent="0.3">
      <c r="C206" s="42"/>
      <c r="D206" s="42"/>
      <c r="E206" s="42"/>
      <c r="F206" s="42"/>
      <c r="G206" s="42"/>
      <c r="H206" s="42"/>
      <c r="I206" s="42"/>
      <c r="J206" s="42"/>
      <c r="K206" s="42"/>
      <c r="L206" s="42"/>
      <c r="N206" s="42"/>
      <c r="P206" s="42"/>
      <c r="Q206" s="42"/>
    </row>
    <row r="207" spans="3:17" x14ac:dyDescent="0.3">
      <c r="C207" s="42"/>
      <c r="D207" s="42"/>
      <c r="E207" s="42"/>
      <c r="F207" s="42"/>
      <c r="G207" s="42"/>
      <c r="H207" s="42"/>
      <c r="I207" s="42"/>
      <c r="J207" s="42"/>
      <c r="K207" s="42"/>
      <c r="L207" s="42"/>
      <c r="N207" s="42"/>
      <c r="P207" s="42"/>
      <c r="Q207" s="42"/>
    </row>
    <row r="208" spans="3:17" x14ac:dyDescent="0.3">
      <c r="C208" s="42"/>
      <c r="D208" s="42"/>
      <c r="E208" s="42"/>
      <c r="F208" s="42"/>
      <c r="G208" s="42"/>
      <c r="H208" s="42"/>
      <c r="I208" s="42"/>
      <c r="J208" s="42"/>
      <c r="K208" s="42"/>
      <c r="L208" s="42"/>
      <c r="N208" s="42"/>
      <c r="P208" s="42"/>
      <c r="Q208" s="42"/>
    </row>
    <row r="209" spans="3:17" x14ac:dyDescent="0.3">
      <c r="C209" s="42"/>
      <c r="D209" s="42"/>
      <c r="E209" s="42"/>
      <c r="F209" s="42"/>
      <c r="G209" s="42"/>
      <c r="H209" s="42"/>
      <c r="I209" s="42"/>
      <c r="J209" s="42"/>
      <c r="K209" s="42"/>
      <c r="L209" s="42"/>
      <c r="N209" s="42"/>
      <c r="P209" s="42"/>
      <c r="Q209" s="42"/>
    </row>
    <row r="210" spans="3:17" x14ac:dyDescent="0.3">
      <c r="C210" s="42"/>
      <c r="D210" s="42"/>
      <c r="E210" s="42"/>
      <c r="F210" s="42"/>
      <c r="G210" s="42"/>
      <c r="H210" s="42"/>
      <c r="I210" s="42"/>
      <c r="J210" s="42"/>
      <c r="K210" s="42"/>
      <c r="L210" s="42"/>
      <c r="N210" s="42"/>
      <c r="P210" s="42"/>
      <c r="Q210" s="42"/>
    </row>
    <row r="211" spans="3:17" x14ac:dyDescent="0.3">
      <c r="C211" s="42"/>
      <c r="D211" s="42"/>
      <c r="E211" s="42"/>
      <c r="F211" s="42"/>
      <c r="G211" s="42"/>
      <c r="H211" s="42"/>
      <c r="I211" s="42"/>
      <c r="J211" s="42"/>
      <c r="K211" s="42"/>
      <c r="L211" s="42"/>
      <c r="N211" s="42"/>
      <c r="P211" s="42"/>
      <c r="Q211" s="42"/>
    </row>
    <row r="212" spans="3:17" x14ac:dyDescent="0.3">
      <c r="C212" s="42"/>
      <c r="D212" s="42"/>
      <c r="E212" s="42"/>
      <c r="F212" s="42"/>
      <c r="G212" s="42"/>
      <c r="H212" s="42"/>
      <c r="I212" s="42"/>
      <c r="J212" s="42"/>
      <c r="K212" s="42"/>
      <c r="L212" s="42"/>
      <c r="N212" s="42"/>
      <c r="P212" s="42"/>
      <c r="Q212" s="42"/>
    </row>
    <row r="213" spans="3:17" x14ac:dyDescent="0.3">
      <c r="C213" s="42"/>
      <c r="D213" s="42"/>
      <c r="E213" s="42"/>
      <c r="F213" s="42"/>
      <c r="G213" s="42"/>
      <c r="H213" s="42"/>
      <c r="I213" s="42"/>
      <c r="J213" s="42"/>
      <c r="K213" s="42"/>
      <c r="L213" s="42"/>
      <c r="N213" s="42"/>
      <c r="P213" s="42"/>
      <c r="Q213" s="42"/>
    </row>
    <row r="214" spans="3:17" x14ac:dyDescent="0.3">
      <c r="C214" s="42"/>
      <c r="D214" s="42"/>
      <c r="E214" s="42"/>
      <c r="F214" s="42"/>
      <c r="G214" s="42"/>
      <c r="H214" s="42"/>
      <c r="I214" s="42"/>
      <c r="J214" s="42"/>
      <c r="K214" s="42"/>
      <c r="L214" s="42"/>
      <c r="N214" s="42"/>
      <c r="P214" s="42"/>
      <c r="Q214" s="42"/>
    </row>
    <row r="215" spans="3:17" x14ac:dyDescent="0.3">
      <c r="C215" s="42"/>
      <c r="D215" s="42"/>
      <c r="E215" s="42"/>
      <c r="F215" s="42"/>
      <c r="G215" s="42"/>
      <c r="H215" s="42"/>
      <c r="I215" s="42"/>
      <c r="J215" s="42"/>
      <c r="K215" s="42"/>
      <c r="L215" s="42"/>
      <c r="N215" s="42"/>
      <c r="P215" s="42"/>
      <c r="Q215" s="42"/>
    </row>
    <row r="216" spans="3:17" x14ac:dyDescent="0.3">
      <c r="C216" s="42"/>
      <c r="D216" s="42"/>
      <c r="E216" s="42"/>
      <c r="F216" s="42"/>
      <c r="G216" s="42"/>
      <c r="H216" s="42"/>
      <c r="I216" s="42"/>
      <c r="J216" s="42"/>
      <c r="K216" s="42"/>
      <c r="L216" s="42"/>
      <c r="N216" s="42"/>
      <c r="P216" s="42"/>
      <c r="Q216" s="42"/>
    </row>
    <row r="217" spans="3:17" x14ac:dyDescent="0.3">
      <c r="C217" s="42"/>
      <c r="D217" s="42"/>
      <c r="E217" s="42"/>
      <c r="F217" s="42"/>
      <c r="G217" s="42"/>
      <c r="H217" s="42"/>
      <c r="I217" s="42"/>
      <c r="J217" s="42"/>
      <c r="K217" s="42"/>
      <c r="L217" s="42"/>
      <c r="N217" s="42"/>
      <c r="P217" s="42"/>
      <c r="Q217" s="42"/>
    </row>
    <row r="218" spans="3:17" x14ac:dyDescent="0.3">
      <c r="C218" s="42"/>
      <c r="D218" s="42"/>
      <c r="E218" s="42"/>
      <c r="F218" s="42"/>
      <c r="G218" s="42"/>
      <c r="H218" s="42"/>
      <c r="I218" s="42"/>
      <c r="J218" s="42"/>
      <c r="K218" s="42"/>
      <c r="L218" s="42"/>
      <c r="N218" s="42"/>
      <c r="P218" s="42"/>
      <c r="Q218" s="42"/>
    </row>
    <row r="219" spans="3:17" x14ac:dyDescent="0.3">
      <c r="C219" s="42"/>
      <c r="D219" s="42"/>
      <c r="E219" s="42"/>
      <c r="F219" s="42"/>
      <c r="G219" s="42"/>
      <c r="H219" s="42"/>
      <c r="I219" s="42"/>
      <c r="J219" s="42"/>
      <c r="K219" s="42"/>
      <c r="L219" s="42"/>
      <c r="N219" s="42"/>
      <c r="P219" s="42"/>
      <c r="Q219" s="42"/>
    </row>
    <row r="220" spans="3:17" x14ac:dyDescent="0.3">
      <c r="C220" s="42"/>
      <c r="D220" s="42"/>
      <c r="E220" s="42"/>
      <c r="F220" s="42"/>
      <c r="G220" s="42"/>
      <c r="H220" s="42"/>
      <c r="I220" s="42"/>
      <c r="J220" s="42"/>
      <c r="K220" s="42"/>
      <c r="L220" s="42"/>
      <c r="N220" s="42"/>
      <c r="P220" s="42"/>
      <c r="Q220" s="42"/>
    </row>
    <row r="221" spans="3:17" x14ac:dyDescent="0.3">
      <c r="C221" s="42"/>
      <c r="D221" s="42"/>
      <c r="E221" s="42"/>
      <c r="F221" s="42"/>
      <c r="G221" s="42"/>
      <c r="H221" s="42"/>
      <c r="I221" s="42"/>
      <c r="J221" s="42"/>
      <c r="K221" s="42"/>
      <c r="L221" s="42"/>
      <c r="N221" s="42"/>
      <c r="P221" s="42"/>
      <c r="Q221" s="42"/>
    </row>
    <row r="222" spans="3:17" x14ac:dyDescent="0.3">
      <c r="C222" s="42"/>
      <c r="D222" s="42"/>
      <c r="E222" s="42"/>
      <c r="F222" s="42"/>
      <c r="G222" s="42"/>
      <c r="H222" s="42"/>
      <c r="I222" s="42"/>
      <c r="J222" s="42"/>
      <c r="K222" s="42"/>
      <c r="L222" s="42"/>
      <c r="N222" s="42"/>
      <c r="P222" s="42"/>
      <c r="Q222" s="42"/>
    </row>
    <row r="223" spans="3:17" x14ac:dyDescent="0.3">
      <c r="C223" s="42"/>
      <c r="D223" s="42"/>
      <c r="E223" s="42"/>
      <c r="F223" s="42"/>
      <c r="G223" s="42"/>
      <c r="H223" s="42"/>
      <c r="I223" s="42"/>
      <c r="J223" s="42"/>
      <c r="K223" s="42"/>
      <c r="L223" s="42"/>
      <c r="N223" s="42"/>
      <c r="P223" s="42"/>
      <c r="Q223" s="42"/>
    </row>
    <row r="224" spans="3:17" x14ac:dyDescent="0.3">
      <c r="C224" s="42"/>
      <c r="D224" s="42"/>
      <c r="E224" s="42"/>
      <c r="F224" s="42"/>
      <c r="G224" s="42"/>
      <c r="H224" s="42"/>
      <c r="I224" s="42"/>
      <c r="J224" s="42"/>
      <c r="K224" s="42"/>
      <c r="L224" s="42"/>
      <c r="N224" s="42"/>
      <c r="P224" s="42"/>
      <c r="Q224" s="42"/>
    </row>
    <row r="225" spans="3:17" x14ac:dyDescent="0.3">
      <c r="C225" s="42"/>
      <c r="D225" s="42"/>
      <c r="E225" s="42"/>
      <c r="F225" s="42"/>
      <c r="G225" s="42"/>
      <c r="H225" s="42"/>
      <c r="I225" s="42"/>
      <c r="J225" s="42"/>
      <c r="K225" s="42"/>
      <c r="L225" s="42"/>
      <c r="N225" s="42"/>
      <c r="P225" s="42"/>
      <c r="Q225" s="42"/>
    </row>
    <row r="226" spans="3:17" x14ac:dyDescent="0.3">
      <c r="C226" s="42"/>
      <c r="D226" s="42"/>
      <c r="E226" s="42"/>
      <c r="F226" s="42"/>
      <c r="G226" s="42"/>
      <c r="H226" s="42"/>
      <c r="I226" s="42"/>
      <c r="J226" s="42"/>
      <c r="K226" s="42"/>
      <c r="L226" s="42"/>
      <c r="N226" s="42"/>
      <c r="P226" s="42"/>
      <c r="Q226" s="42"/>
    </row>
    <row r="227" spans="3:17" x14ac:dyDescent="0.3">
      <c r="C227" s="42"/>
      <c r="D227" s="42"/>
      <c r="E227" s="42"/>
      <c r="F227" s="42"/>
      <c r="G227" s="42"/>
      <c r="H227" s="42"/>
      <c r="I227" s="42"/>
      <c r="J227" s="42"/>
      <c r="K227" s="42"/>
      <c r="L227" s="42"/>
      <c r="N227" s="42"/>
      <c r="P227" s="42"/>
      <c r="Q227" s="42"/>
    </row>
    <row r="228" spans="3:17" x14ac:dyDescent="0.3">
      <c r="C228" s="42"/>
      <c r="D228" s="42"/>
      <c r="E228" s="42"/>
      <c r="F228" s="42"/>
      <c r="G228" s="42"/>
      <c r="H228" s="42"/>
      <c r="I228" s="42"/>
      <c r="J228" s="42"/>
      <c r="K228" s="42"/>
      <c r="L228" s="42"/>
      <c r="N228" s="42"/>
      <c r="P228" s="42"/>
      <c r="Q228" s="42"/>
    </row>
    <row r="229" spans="3:17" x14ac:dyDescent="0.3">
      <c r="C229" s="42"/>
      <c r="D229" s="42"/>
      <c r="E229" s="42"/>
      <c r="F229" s="42"/>
      <c r="G229" s="42"/>
      <c r="H229" s="42"/>
      <c r="I229" s="42"/>
      <c r="J229" s="42"/>
      <c r="K229" s="42"/>
      <c r="L229" s="42"/>
      <c r="N229" s="42"/>
      <c r="P229" s="42"/>
      <c r="Q229" s="42"/>
    </row>
    <row r="230" spans="3:17" x14ac:dyDescent="0.3">
      <c r="C230" s="42"/>
      <c r="D230" s="42"/>
      <c r="E230" s="42"/>
      <c r="F230" s="42"/>
      <c r="G230" s="42"/>
      <c r="H230" s="42"/>
      <c r="I230" s="42"/>
      <c r="J230" s="42"/>
      <c r="K230" s="42"/>
      <c r="L230" s="42"/>
      <c r="N230" s="42"/>
      <c r="P230" s="42"/>
      <c r="Q230" s="42"/>
    </row>
    <row r="231" spans="3:17" x14ac:dyDescent="0.3">
      <c r="C231" s="42"/>
      <c r="D231" s="42"/>
      <c r="E231" s="42"/>
      <c r="F231" s="42"/>
      <c r="G231" s="42"/>
      <c r="H231" s="42"/>
      <c r="I231" s="42"/>
      <c r="J231" s="42"/>
      <c r="K231" s="42"/>
      <c r="L231" s="42"/>
      <c r="N231" s="42"/>
      <c r="P231" s="42"/>
      <c r="Q231" s="42"/>
    </row>
    <row r="232" spans="3:17" x14ac:dyDescent="0.3">
      <c r="C232" s="42"/>
      <c r="D232" s="42"/>
      <c r="E232" s="42"/>
      <c r="F232" s="42"/>
      <c r="G232" s="42"/>
      <c r="H232" s="42"/>
      <c r="I232" s="42"/>
      <c r="J232" s="42"/>
      <c r="K232" s="42"/>
      <c r="L232" s="42"/>
      <c r="N232" s="42"/>
      <c r="P232" s="42"/>
      <c r="Q232" s="42"/>
    </row>
    <row r="233" spans="3:17" x14ac:dyDescent="0.3">
      <c r="C233" s="42"/>
      <c r="D233" s="42"/>
      <c r="E233" s="42"/>
      <c r="F233" s="42"/>
      <c r="G233" s="42"/>
      <c r="H233" s="42"/>
      <c r="I233" s="42"/>
      <c r="J233" s="42"/>
      <c r="K233" s="42"/>
      <c r="L233" s="42"/>
      <c r="N233" s="42"/>
      <c r="P233" s="42"/>
      <c r="Q233" s="42"/>
    </row>
    <row r="234" spans="3:17" x14ac:dyDescent="0.3">
      <c r="C234" s="42"/>
      <c r="D234" s="42"/>
      <c r="E234" s="42"/>
      <c r="F234" s="42"/>
      <c r="G234" s="42"/>
      <c r="H234" s="42"/>
      <c r="I234" s="42"/>
      <c r="J234" s="42"/>
      <c r="K234" s="42"/>
      <c r="L234" s="42"/>
      <c r="N234" s="42"/>
      <c r="P234" s="42"/>
      <c r="Q234" s="42"/>
    </row>
    <row r="235" spans="3:17" x14ac:dyDescent="0.3">
      <c r="C235" s="42"/>
      <c r="D235" s="42"/>
      <c r="E235" s="42"/>
      <c r="F235" s="42"/>
      <c r="G235" s="42"/>
      <c r="H235" s="42"/>
      <c r="I235" s="42"/>
      <c r="J235" s="42"/>
      <c r="K235" s="42"/>
      <c r="L235" s="42"/>
      <c r="N235" s="42"/>
      <c r="P235" s="42"/>
      <c r="Q235" s="42"/>
    </row>
    <row r="236" spans="3:17" x14ac:dyDescent="0.3">
      <c r="C236" s="42"/>
      <c r="D236" s="42"/>
      <c r="E236" s="42"/>
      <c r="F236" s="42"/>
      <c r="G236" s="42"/>
      <c r="H236" s="42"/>
      <c r="I236" s="42"/>
      <c r="J236" s="42"/>
      <c r="K236" s="42"/>
      <c r="L236" s="42"/>
      <c r="N236" s="42"/>
      <c r="P236" s="42"/>
      <c r="Q236" s="42"/>
    </row>
    <row r="237" spans="3:17" x14ac:dyDescent="0.3">
      <c r="C237" s="42"/>
      <c r="D237" s="42"/>
      <c r="E237" s="42"/>
      <c r="F237" s="42"/>
      <c r="G237" s="42"/>
      <c r="H237" s="42"/>
      <c r="I237" s="42"/>
      <c r="J237" s="42"/>
      <c r="K237" s="42"/>
      <c r="L237" s="42"/>
      <c r="N237" s="42"/>
      <c r="P237" s="42"/>
      <c r="Q237" s="42"/>
    </row>
    <row r="238" spans="3:17" x14ac:dyDescent="0.3">
      <c r="C238" s="42"/>
      <c r="D238" s="42"/>
      <c r="E238" s="42"/>
      <c r="F238" s="42"/>
      <c r="G238" s="42"/>
      <c r="H238" s="42"/>
      <c r="I238" s="42"/>
      <c r="J238" s="42"/>
      <c r="K238" s="42"/>
      <c r="L238" s="42"/>
      <c r="N238" s="42"/>
      <c r="P238" s="42"/>
      <c r="Q238" s="42"/>
    </row>
    <row r="239" spans="3:17" x14ac:dyDescent="0.3">
      <c r="C239" s="42"/>
      <c r="D239" s="42"/>
      <c r="E239" s="42"/>
      <c r="F239" s="42"/>
      <c r="G239" s="42"/>
      <c r="H239" s="42"/>
      <c r="I239" s="42"/>
      <c r="J239" s="42"/>
      <c r="K239" s="42"/>
      <c r="L239" s="42"/>
      <c r="N239" s="42"/>
      <c r="P239" s="42"/>
      <c r="Q239" s="42"/>
    </row>
    <row r="240" spans="3:17" x14ac:dyDescent="0.3">
      <c r="C240" s="42"/>
      <c r="D240" s="42"/>
      <c r="E240" s="42"/>
      <c r="F240" s="42"/>
      <c r="G240" s="42"/>
      <c r="H240" s="42"/>
      <c r="I240" s="42"/>
      <c r="J240" s="42"/>
      <c r="K240" s="42"/>
      <c r="L240" s="42"/>
      <c r="N240" s="42"/>
      <c r="P240" s="42"/>
      <c r="Q240" s="42"/>
    </row>
    <row r="241" spans="3:17" x14ac:dyDescent="0.3">
      <c r="C241" s="42"/>
      <c r="D241" s="42"/>
      <c r="E241" s="42"/>
      <c r="F241" s="42"/>
      <c r="G241" s="42"/>
      <c r="H241" s="42"/>
      <c r="I241" s="42"/>
      <c r="J241" s="42"/>
      <c r="K241" s="42"/>
      <c r="L241" s="42"/>
      <c r="N241" s="42"/>
      <c r="P241" s="42"/>
      <c r="Q241" s="42"/>
    </row>
    <row r="242" spans="3:17" x14ac:dyDescent="0.3">
      <c r="C242" s="42"/>
      <c r="D242" s="42"/>
      <c r="E242" s="42"/>
      <c r="F242" s="42"/>
      <c r="G242" s="42"/>
      <c r="H242" s="42"/>
      <c r="I242" s="42"/>
      <c r="J242" s="42"/>
      <c r="K242" s="42"/>
      <c r="L242" s="42"/>
      <c r="N242" s="42"/>
      <c r="P242" s="42"/>
      <c r="Q242" s="42"/>
    </row>
    <row r="243" spans="3:17" x14ac:dyDescent="0.3">
      <c r="C243" s="42"/>
      <c r="D243" s="42"/>
      <c r="E243" s="42"/>
      <c r="F243" s="42"/>
      <c r="G243" s="42"/>
      <c r="H243" s="42"/>
      <c r="I243" s="42"/>
      <c r="J243" s="42"/>
      <c r="K243" s="42"/>
      <c r="L243" s="42"/>
      <c r="N243" s="42"/>
      <c r="P243" s="42"/>
      <c r="Q243" s="42"/>
    </row>
    <row r="244" spans="3:17" x14ac:dyDescent="0.3">
      <c r="C244" s="42"/>
      <c r="D244" s="42"/>
      <c r="E244" s="42"/>
      <c r="F244" s="42"/>
      <c r="G244" s="42"/>
      <c r="H244" s="42"/>
      <c r="I244" s="42"/>
      <c r="J244" s="42"/>
      <c r="K244" s="42"/>
      <c r="L244" s="42"/>
      <c r="N244" s="42"/>
      <c r="P244" s="42"/>
      <c r="Q244" s="42"/>
    </row>
    <row r="245" spans="3:17" x14ac:dyDescent="0.3">
      <c r="C245" s="42"/>
      <c r="D245" s="42"/>
      <c r="E245" s="42"/>
      <c r="F245" s="42"/>
      <c r="G245" s="42"/>
      <c r="H245" s="42"/>
      <c r="I245" s="42"/>
      <c r="J245" s="42"/>
      <c r="K245" s="42"/>
      <c r="L245" s="42"/>
      <c r="N245" s="42"/>
      <c r="P245" s="42"/>
      <c r="Q245" s="42"/>
    </row>
    <row r="246" spans="3:17" x14ac:dyDescent="0.3">
      <c r="C246" s="42"/>
      <c r="D246" s="42"/>
      <c r="E246" s="42"/>
      <c r="F246" s="42"/>
      <c r="G246" s="42"/>
      <c r="H246" s="42"/>
      <c r="I246" s="42"/>
      <c r="J246" s="42"/>
      <c r="K246" s="42"/>
      <c r="L246" s="42"/>
      <c r="N246" s="42"/>
      <c r="P246" s="42"/>
      <c r="Q246" s="42"/>
    </row>
    <row r="247" spans="3:17" x14ac:dyDescent="0.3">
      <c r="C247" s="42"/>
      <c r="D247" s="42"/>
      <c r="E247" s="42"/>
      <c r="F247" s="42"/>
      <c r="G247" s="42"/>
      <c r="H247" s="42"/>
      <c r="I247" s="42"/>
      <c r="J247" s="42"/>
      <c r="K247" s="42"/>
      <c r="L247" s="42"/>
      <c r="N247" s="42"/>
      <c r="P247" s="42"/>
      <c r="Q247" s="42"/>
    </row>
    <row r="248" spans="3:17" x14ac:dyDescent="0.3">
      <c r="C248" s="42"/>
      <c r="D248" s="42"/>
      <c r="E248" s="42"/>
      <c r="F248" s="42"/>
      <c r="G248" s="42"/>
      <c r="H248" s="42"/>
      <c r="I248" s="42"/>
      <c r="J248" s="42"/>
      <c r="K248" s="42"/>
      <c r="L248" s="42"/>
      <c r="N248" s="42"/>
      <c r="P248" s="42"/>
      <c r="Q248" s="42"/>
    </row>
    <row r="249" spans="3:17" x14ac:dyDescent="0.3">
      <c r="C249" s="42"/>
      <c r="D249" s="42"/>
      <c r="E249" s="42"/>
      <c r="F249" s="42"/>
      <c r="G249" s="42"/>
      <c r="H249" s="42"/>
      <c r="I249" s="42"/>
      <c r="J249" s="42"/>
      <c r="K249" s="42"/>
      <c r="L249" s="42"/>
      <c r="N249" s="42"/>
      <c r="P249" s="42"/>
      <c r="Q249" s="42"/>
    </row>
    <row r="250" spans="3:17" x14ac:dyDescent="0.3">
      <c r="C250" s="42"/>
      <c r="D250" s="42"/>
      <c r="E250" s="42"/>
      <c r="F250" s="42"/>
      <c r="G250" s="42"/>
      <c r="H250" s="42"/>
      <c r="I250" s="42"/>
      <c r="J250" s="42"/>
      <c r="K250" s="42"/>
      <c r="L250" s="42"/>
      <c r="N250" s="42"/>
      <c r="P250" s="42"/>
      <c r="Q250" s="42"/>
    </row>
    <row r="251" spans="3:17" x14ac:dyDescent="0.3">
      <c r="C251" s="42"/>
      <c r="D251" s="42"/>
      <c r="E251" s="42"/>
      <c r="F251" s="42"/>
      <c r="G251" s="42"/>
      <c r="H251" s="42"/>
      <c r="I251" s="42"/>
      <c r="J251" s="42"/>
      <c r="K251" s="42"/>
      <c r="L251" s="42"/>
      <c r="N251" s="42"/>
      <c r="P251" s="42"/>
      <c r="Q251" s="42"/>
    </row>
    <row r="252" spans="3:17" x14ac:dyDescent="0.3">
      <c r="C252" s="42"/>
      <c r="D252" s="42"/>
      <c r="E252" s="42"/>
      <c r="F252" s="42"/>
      <c r="G252" s="42"/>
      <c r="H252" s="42"/>
      <c r="I252" s="42"/>
      <c r="J252" s="42"/>
      <c r="K252" s="42"/>
      <c r="L252" s="42"/>
      <c r="N252" s="42"/>
      <c r="P252" s="42"/>
      <c r="Q252" s="42"/>
    </row>
    <row r="253" spans="3:17" x14ac:dyDescent="0.3">
      <c r="C253" s="42"/>
      <c r="D253" s="42"/>
      <c r="E253" s="42"/>
      <c r="F253" s="42"/>
      <c r="G253" s="42"/>
      <c r="H253" s="42"/>
      <c r="I253" s="42"/>
      <c r="J253" s="42"/>
      <c r="K253" s="42"/>
      <c r="L253" s="42"/>
      <c r="N253" s="42"/>
      <c r="P253" s="42"/>
      <c r="Q253" s="42"/>
    </row>
    <row r="254" spans="3:17" x14ac:dyDescent="0.3">
      <c r="C254" s="42"/>
      <c r="D254" s="42"/>
      <c r="E254" s="42"/>
      <c r="F254" s="42"/>
      <c r="G254" s="42"/>
      <c r="H254" s="42"/>
      <c r="I254" s="42"/>
      <c r="J254" s="42"/>
      <c r="K254" s="42"/>
      <c r="L254" s="42"/>
      <c r="N254" s="42"/>
      <c r="P254" s="42"/>
      <c r="Q254" s="42"/>
    </row>
    <row r="255" spans="3:17" x14ac:dyDescent="0.3">
      <c r="C255" s="42"/>
      <c r="D255" s="42"/>
      <c r="E255" s="42"/>
      <c r="F255" s="42"/>
      <c r="G255" s="42"/>
      <c r="H255" s="42"/>
      <c r="I255" s="42"/>
      <c r="J255" s="42"/>
      <c r="K255" s="42"/>
      <c r="L255" s="42"/>
      <c r="N255" s="42"/>
      <c r="P255" s="42"/>
      <c r="Q255" s="42"/>
    </row>
    <row r="256" spans="3:17" x14ac:dyDescent="0.3">
      <c r="C256" s="42"/>
      <c r="D256" s="42"/>
      <c r="E256" s="42"/>
      <c r="F256" s="42"/>
      <c r="G256" s="42"/>
      <c r="H256" s="42"/>
      <c r="I256" s="42"/>
      <c r="J256" s="42"/>
      <c r="K256" s="42"/>
      <c r="L256" s="42"/>
      <c r="N256" s="42"/>
      <c r="P256" s="42"/>
      <c r="Q256" s="42"/>
    </row>
    <row r="257" spans="3:17" x14ac:dyDescent="0.3">
      <c r="C257" s="42"/>
      <c r="D257" s="42"/>
      <c r="E257" s="42"/>
      <c r="F257" s="42"/>
      <c r="G257" s="42"/>
      <c r="H257" s="42"/>
      <c r="I257" s="42"/>
      <c r="J257" s="42"/>
      <c r="K257" s="42"/>
      <c r="L257" s="42"/>
      <c r="N257" s="42"/>
      <c r="P257" s="42"/>
      <c r="Q257" s="42"/>
    </row>
    <row r="258" spans="3:17" x14ac:dyDescent="0.3">
      <c r="C258" s="42"/>
      <c r="D258" s="42"/>
      <c r="E258" s="42"/>
      <c r="F258" s="42"/>
      <c r="G258" s="42"/>
      <c r="H258" s="42"/>
      <c r="I258" s="42"/>
      <c r="J258" s="42"/>
      <c r="K258" s="42"/>
      <c r="L258" s="42"/>
      <c r="N258" s="42"/>
      <c r="P258" s="42"/>
      <c r="Q258" s="42"/>
    </row>
    <row r="259" spans="3:17" x14ac:dyDescent="0.3">
      <c r="C259" s="42"/>
      <c r="D259" s="42"/>
      <c r="E259" s="42"/>
      <c r="F259" s="42"/>
      <c r="G259" s="42"/>
      <c r="H259" s="42"/>
      <c r="I259" s="42"/>
      <c r="J259" s="42"/>
      <c r="K259" s="42"/>
      <c r="L259" s="42"/>
      <c r="N259" s="42"/>
      <c r="P259" s="42"/>
      <c r="Q259" s="42"/>
    </row>
    <row r="260" spans="3:17" x14ac:dyDescent="0.3">
      <c r="C260" s="42"/>
      <c r="D260" s="42"/>
      <c r="E260" s="42"/>
      <c r="F260" s="42"/>
      <c r="G260" s="42"/>
      <c r="H260" s="42"/>
      <c r="I260" s="42"/>
      <c r="J260" s="42"/>
      <c r="K260" s="42"/>
      <c r="L260" s="42"/>
      <c r="N260" s="42"/>
      <c r="P260" s="42"/>
      <c r="Q260" s="42"/>
    </row>
    <row r="261" spans="3:17" x14ac:dyDescent="0.3">
      <c r="C261" s="42"/>
      <c r="D261" s="42"/>
      <c r="E261" s="42"/>
      <c r="F261" s="42"/>
      <c r="G261" s="42"/>
      <c r="H261" s="42"/>
      <c r="I261" s="42"/>
      <c r="J261" s="42"/>
      <c r="K261" s="42"/>
      <c r="L261" s="42"/>
      <c r="N261" s="42"/>
      <c r="P261" s="42"/>
      <c r="Q261" s="42"/>
    </row>
    <row r="262" spans="3:17" x14ac:dyDescent="0.3">
      <c r="C262" s="42"/>
      <c r="D262" s="42"/>
      <c r="E262" s="42"/>
      <c r="F262" s="42"/>
      <c r="G262" s="42"/>
      <c r="H262" s="42"/>
      <c r="I262" s="42"/>
      <c r="J262" s="42"/>
      <c r="K262" s="42"/>
      <c r="L262" s="42"/>
      <c r="N262" s="42"/>
      <c r="P262" s="42"/>
      <c r="Q262" s="42"/>
    </row>
    <row r="263" spans="3:17" x14ac:dyDescent="0.3">
      <c r="C263" s="42"/>
      <c r="D263" s="42"/>
      <c r="E263" s="42"/>
      <c r="F263" s="42"/>
      <c r="G263" s="42"/>
      <c r="H263" s="42"/>
      <c r="I263" s="42"/>
      <c r="J263" s="42"/>
      <c r="K263" s="42"/>
      <c r="L263" s="42"/>
      <c r="N263" s="42"/>
      <c r="P263" s="42"/>
      <c r="Q263" s="42"/>
    </row>
    <row r="264" spans="3:17" x14ac:dyDescent="0.3">
      <c r="C264" s="42"/>
      <c r="D264" s="42"/>
      <c r="E264" s="42"/>
      <c r="F264" s="42"/>
      <c r="G264" s="42"/>
      <c r="H264" s="42"/>
      <c r="I264" s="42"/>
      <c r="J264" s="42"/>
      <c r="K264" s="42"/>
      <c r="L264" s="42"/>
      <c r="N264" s="42"/>
      <c r="P264" s="42"/>
      <c r="Q264" s="42"/>
    </row>
    <row r="265" spans="3:17" x14ac:dyDescent="0.3">
      <c r="C265" s="42"/>
      <c r="D265" s="42"/>
      <c r="E265" s="42"/>
      <c r="F265" s="42"/>
      <c r="G265" s="42"/>
      <c r="H265" s="42"/>
      <c r="I265" s="42"/>
      <c r="J265" s="42"/>
      <c r="K265" s="42"/>
      <c r="L265" s="42"/>
      <c r="N265" s="42"/>
      <c r="P265" s="42"/>
      <c r="Q265" s="42"/>
    </row>
    <row r="266" spans="3:17" x14ac:dyDescent="0.3">
      <c r="C266" s="42"/>
      <c r="D266" s="42"/>
      <c r="E266" s="42"/>
      <c r="F266" s="42"/>
      <c r="G266" s="42"/>
      <c r="H266" s="42"/>
      <c r="I266" s="42"/>
      <c r="J266" s="42"/>
      <c r="K266" s="42"/>
      <c r="L266" s="42"/>
      <c r="N266" s="42"/>
      <c r="P266" s="42"/>
      <c r="Q266" s="42"/>
    </row>
    <row r="267" spans="3:17" x14ac:dyDescent="0.3">
      <c r="C267" s="42"/>
      <c r="D267" s="42"/>
      <c r="E267" s="42"/>
      <c r="F267" s="42"/>
      <c r="G267" s="42"/>
      <c r="H267" s="42"/>
      <c r="I267" s="42"/>
      <c r="J267" s="42"/>
      <c r="K267" s="42"/>
      <c r="L267" s="42"/>
      <c r="N267" s="42"/>
      <c r="P267" s="42"/>
      <c r="Q267" s="42"/>
    </row>
    <row r="268" spans="3:17" x14ac:dyDescent="0.3">
      <c r="C268" s="42"/>
      <c r="D268" s="42"/>
      <c r="E268" s="42"/>
      <c r="F268" s="42"/>
      <c r="G268" s="42"/>
      <c r="H268" s="42"/>
      <c r="I268" s="42"/>
      <c r="J268" s="42"/>
      <c r="K268" s="42"/>
      <c r="L268" s="42"/>
      <c r="N268" s="42"/>
      <c r="P268" s="42"/>
      <c r="Q268" s="42"/>
    </row>
    <row r="269" spans="3:17" x14ac:dyDescent="0.3">
      <c r="C269" s="42"/>
      <c r="D269" s="42"/>
      <c r="E269" s="42"/>
      <c r="F269" s="42"/>
      <c r="G269" s="42"/>
      <c r="H269" s="42"/>
      <c r="I269" s="42"/>
      <c r="J269" s="42"/>
      <c r="K269" s="42"/>
      <c r="L269" s="42"/>
      <c r="N269" s="42"/>
      <c r="P269" s="42"/>
      <c r="Q269" s="42"/>
    </row>
    <row r="270" spans="3:17" x14ac:dyDescent="0.3">
      <c r="C270" s="42"/>
      <c r="D270" s="42"/>
      <c r="E270" s="42"/>
      <c r="F270" s="42"/>
      <c r="G270" s="42"/>
      <c r="H270" s="42"/>
      <c r="I270" s="42"/>
      <c r="J270" s="42"/>
      <c r="K270" s="42"/>
      <c r="L270" s="42"/>
      <c r="N270" s="42"/>
      <c r="P270" s="42"/>
      <c r="Q270" s="42"/>
    </row>
    <row r="271" spans="3:17" x14ac:dyDescent="0.3">
      <c r="C271" s="42"/>
      <c r="D271" s="42"/>
      <c r="E271" s="42"/>
      <c r="F271" s="42"/>
      <c r="G271" s="42"/>
      <c r="H271" s="42"/>
      <c r="I271" s="42"/>
      <c r="J271" s="42"/>
      <c r="K271" s="42"/>
      <c r="L271" s="42"/>
      <c r="N271" s="42"/>
      <c r="P271" s="42"/>
      <c r="Q271" s="42"/>
    </row>
    <row r="272" spans="3:17" x14ac:dyDescent="0.3">
      <c r="C272" s="42"/>
      <c r="D272" s="42"/>
      <c r="E272" s="42"/>
      <c r="F272" s="42"/>
      <c r="G272" s="42"/>
      <c r="H272" s="42"/>
      <c r="I272" s="42"/>
      <c r="J272" s="42"/>
      <c r="K272" s="42"/>
      <c r="L272" s="42"/>
      <c r="N272" s="42"/>
      <c r="P272" s="42"/>
      <c r="Q272" s="42"/>
    </row>
    <row r="273" spans="3:17" x14ac:dyDescent="0.3">
      <c r="C273" s="42"/>
      <c r="D273" s="42"/>
      <c r="E273" s="42"/>
      <c r="F273" s="42"/>
      <c r="G273" s="42"/>
      <c r="H273" s="42"/>
      <c r="I273" s="42"/>
      <c r="J273" s="42"/>
      <c r="K273" s="42"/>
      <c r="L273" s="42"/>
      <c r="N273" s="42"/>
      <c r="P273" s="42"/>
      <c r="Q273" s="42"/>
    </row>
    <row r="274" spans="3:17" x14ac:dyDescent="0.3">
      <c r="C274" s="42"/>
      <c r="D274" s="42"/>
      <c r="E274" s="42"/>
      <c r="F274" s="42"/>
      <c r="G274" s="42"/>
      <c r="H274" s="42"/>
      <c r="I274" s="42"/>
      <c r="J274" s="42"/>
      <c r="K274" s="42"/>
      <c r="L274" s="42"/>
      <c r="N274" s="42"/>
      <c r="P274" s="42"/>
      <c r="Q274" s="42"/>
    </row>
    <row r="275" spans="3:17" x14ac:dyDescent="0.3">
      <c r="C275" s="42"/>
      <c r="D275" s="42"/>
      <c r="E275" s="42"/>
      <c r="F275" s="42"/>
      <c r="G275" s="42"/>
      <c r="H275" s="42"/>
      <c r="I275" s="42"/>
      <c r="J275" s="42"/>
      <c r="K275" s="42"/>
      <c r="L275" s="42"/>
      <c r="N275" s="42"/>
      <c r="P275" s="42"/>
      <c r="Q275" s="42"/>
    </row>
    <row r="276" spans="3:17" x14ac:dyDescent="0.3">
      <c r="C276" s="42"/>
      <c r="D276" s="42"/>
      <c r="E276" s="42"/>
      <c r="F276" s="42"/>
      <c r="G276" s="42"/>
      <c r="H276" s="42"/>
      <c r="I276" s="42"/>
      <c r="J276" s="42"/>
      <c r="K276" s="42"/>
      <c r="L276" s="42"/>
      <c r="N276" s="42"/>
      <c r="P276" s="42"/>
      <c r="Q276" s="42"/>
    </row>
    <row r="277" spans="3:17" x14ac:dyDescent="0.3">
      <c r="C277" s="42"/>
      <c r="D277" s="42"/>
      <c r="E277" s="42"/>
      <c r="F277" s="42"/>
      <c r="G277" s="42"/>
      <c r="H277" s="42"/>
      <c r="I277" s="42"/>
      <c r="J277" s="42"/>
      <c r="K277" s="42"/>
      <c r="L277" s="42"/>
      <c r="N277" s="42"/>
      <c r="P277" s="42"/>
      <c r="Q277" s="42"/>
    </row>
    <row r="278" spans="3:17" x14ac:dyDescent="0.3">
      <c r="C278" s="42"/>
      <c r="D278" s="42"/>
      <c r="E278" s="42"/>
      <c r="F278" s="42"/>
      <c r="G278" s="42"/>
      <c r="H278" s="42"/>
      <c r="I278" s="42"/>
      <c r="J278" s="42"/>
      <c r="K278" s="42"/>
      <c r="L278" s="42"/>
      <c r="N278" s="42"/>
      <c r="P278" s="42"/>
      <c r="Q278" s="42"/>
    </row>
    <row r="279" spans="3:17" x14ac:dyDescent="0.3">
      <c r="C279" s="42"/>
      <c r="D279" s="42"/>
      <c r="E279" s="42"/>
      <c r="F279" s="42"/>
      <c r="G279" s="42"/>
      <c r="H279" s="42"/>
      <c r="I279" s="42"/>
      <c r="J279" s="42"/>
      <c r="K279" s="42"/>
      <c r="L279" s="42"/>
      <c r="N279" s="42"/>
      <c r="P279" s="42"/>
      <c r="Q279" s="42"/>
    </row>
    <row r="280" spans="3:17" x14ac:dyDescent="0.3">
      <c r="C280" s="42"/>
      <c r="D280" s="42"/>
      <c r="E280" s="42"/>
      <c r="F280" s="42"/>
      <c r="G280" s="42"/>
      <c r="H280" s="42"/>
      <c r="I280" s="42"/>
      <c r="J280" s="42"/>
      <c r="K280" s="42"/>
      <c r="L280" s="42"/>
      <c r="N280" s="42"/>
      <c r="P280" s="42"/>
      <c r="Q280" s="42"/>
    </row>
    <row r="281" spans="3:17" x14ac:dyDescent="0.3">
      <c r="C281" s="42"/>
      <c r="D281" s="42"/>
      <c r="E281" s="42"/>
      <c r="F281" s="42"/>
      <c r="G281" s="42"/>
      <c r="H281" s="42"/>
      <c r="I281" s="42"/>
      <c r="J281" s="42"/>
      <c r="K281" s="42"/>
      <c r="L281" s="42"/>
      <c r="N281" s="42"/>
      <c r="P281" s="42"/>
      <c r="Q281" s="42"/>
    </row>
    <row r="282" spans="3:17" x14ac:dyDescent="0.3">
      <c r="C282" s="42"/>
      <c r="D282" s="42"/>
      <c r="E282" s="42"/>
      <c r="F282" s="42"/>
      <c r="G282" s="42"/>
      <c r="H282" s="42"/>
      <c r="I282" s="42"/>
      <c r="J282" s="42"/>
      <c r="K282" s="42"/>
      <c r="L282" s="42"/>
      <c r="N282" s="42"/>
      <c r="P282" s="42"/>
      <c r="Q282" s="42"/>
    </row>
    <row r="283" spans="3:17" x14ac:dyDescent="0.3">
      <c r="C283" s="42"/>
      <c r="D283" s="42"/>
      <c r="E283" s="42"/>
      <c r="F283" s="42"/>
      <c r="G283" s="42"/>
      <c r="H283" s="42"/>
      <c r="I283" s="42"/>
      <c r="J283" s="42"/>
      <c r="K283" s="42"/>
      <c r="L283" s="42"/>
      <c r="N283" s="42"/>
      <c r="P283" s="42"/>
      <c r="Q283" s="42"/>
    </row>
    <row r="284" spans="3:17" x14ac:dyDescent="0.3">
      <c r="C284" s="42"/>
      <c r="D284" s="42"/>
      <c r="E284" s="42"/>
      <c r="F284" s="42"/>
      <c r="G284" s="42"/>
      <c r="H284" s="42"/>
      <c r="I284" s="42"/>
      <c r="J284" s="42"/>
      <c r="K284" s="42"/>
      <c r="L284" s="42"/>
      <c r="N284" s="42"/>
      <c r="P284" s="42"/>
      <c r="Q284" s="42"/>
    </row>
    <row r="285" spans="3:17" x14ac:dyDescent="0.3">
      <c r="C285" s="42"/>
      <c r="D285" s="42"/>
      <c r="E285" s="42"/>
      <c r="F285" s="42"/>
      <c r="G285" s="42"/>
      <c r="H285" s="42"/>
      <c r="I285" s="42"/>
      <c r="J285" s="42"/>
      <c r="K285" s="42"/>
      <c r="L285" s="42"/>
      <c r="N285" s="42"/>
      <c r="P285" s="42"/>
      <c r="Q285" s="42"/>
    </row>
    <row r="286" spans="3:17" x14ac:dyDescent="0.3">
      <c r="C286" s="42"/>
      <c r="D286" s="42"/>
      <c r="E286" s="42"/>
      <c r="F286" s="42"/>
      <c r="G286" s="42"/>
      <c r="H286" s="42"/>
      <c r="I286" s="42"/>
      <c r="J286" s="42"/>
      <c r="K286" s="42"/>
      <c r="L286" s="42"/>
      <c r="N286" s="42"/>
      <c r="P286" s="42"/>
      <c r="Q286" s="42"/>
    </row>
    <row r="287" spans="3:17" x14ac:dyDescent="0.3">
      <c r="C287" s="42"/>
      <c r="D287" s="42"/>
      <c r="E287" s="42"/>
      <c r="F287" s="42"/>
      <c r="G287" s="42"/>
      <c r="H287" s="42"/>
      <c r="I287" s="42"/>
      <c r="J287" s="42"/>
      <c r="K287" s="42"/>
      <c r="L287" s="42"/>
      <c r="N287" s="42"/>
      <c r="P287" s="42"/>
      <c r="Q287" s="42"/>
    </row>
    <row r="288" spans="3:17" x14ac:dyDescent="0.3">
      <c r="C288" s="42"/>
      <c r="D288" s="42"/>
      <c r="E288" s="42"/>
      <c r="F288" s="42"/>
      <c r="G288" s="42"/>
      <c r="H288" s="42"/>
      <c r="I288" s="42"/>
      <c r="J288" s="42"/>
      <c r="K288" s="42"/>
      <c r="L288" s="42"/>
      <c r="N288" s="42"/>
      <c r="P288" s="42"/>
      <c r="Q288" s="42"/>
    </row>
    <row r="289" spans="3:17" x14ac:dyDescent="0.3">
      <c r="C289" s="42"/>
      <c r="D289" s="42"/>
      <c r="E289" s="42"/>
      <c r="F289" s="42"/>
      <c r="G289" s="42"/>
      <c r="H289" s="42"/>
      <c r="I289" s="42"/>
      <c r="J289" s="42"/>
      <c r="K289" s="42"/>
      <c r="L289" s="42"/>
      <c r="N289" s="42"/>
      <c r="P289" s="42"/>
      <c r="Q289" s="42"/>
    </row>
    <row r="290" spans="3:17" x14ac:dyDescent="0.3">
      <c r="C290" s="42"/>
      <c r="D290" s="42"/>
      <c r="E290" s="42"/>
      <c r="F290" s="42"/>
      <c r="G290" s="42"/>
      <c r="H290" s="42"/>
      <c r="I290" s="42"/>
      <c r="J290" s="42"/>
      <c r="K290" s="42"/>
      <c r="L290" s="42"/>
      <c r="N290" s="42"/>
      <c r="P290" s="42"/>
      <c r="Q290" s="42"/>
    </row>
    <row r="291" spans="3:17" x14ac:dyDescent="0.3">
      <c r="C291" s="42"/>
      <c r="D291" s="42"/>
      <c r="E291" s="42"/>
      <c r="F291" s="42"/>
      <c r="G291" s="42"/>
      <c r="H291" s="42"/>
      <c r="I291" s="42"/>
      <c r="J291" s="42"/>
      <c r="K291" s="42"/>
      <c r="L291" s="42"/>
      <c r="N291" s="42"/>
      <c r="P291" s="42"/>
      <c r="Q291" s="42"/>
    </row>
    <row r="292" spans="3:17" x14ac:dyDescent="0.3">
      <c r="C292" s="42"/>
      <c r="D292" s="42"/>
      <c r="E292" s="42"/>
      <c r="F292" s="42"/>
      <c r="G292" s="42"/>
      <c r="H292" s="42"/>
      <c r="I292" s="42"/>
      <c r="J292" s="42"/>
      <c r="K292" s="42"/>
      <c r="L292" s="42"/>
      <c r="N292" s="42"/>
      <c r="P292" s="42"/>
      <c r="Q292" s="42"/>
    </row>
    <row r="293" spans="3:17" x14ac:dyDescent="0.3">
      <c r="C293" s="42"/>
      <c r="D293" s="42"/>
      <c r="E293" s="42"/>
      <c r="F293" s="42"/>
      <c r="G293" s="42"/>
      <c r="H293" s="42"/>
      <c r="I293" s="42"/>
      <c r="J293" s="42"/>
      <c r="K293" s="42"/>
      <c r="L293" s="42"/>
      <c r="N293" s="42"/>
      <c r="P293" s="42"/>
      <c r="Q293" s="42"/>
    </row>
    <row r="294" spans="3:17" x14ac:dyDescent="0.3">
      <c r="C294" s="42"/>
      <c r="D294" s="42"/>
      <c r="E294" s="42"/>
      <c r="F294" s="42"/>
      <c r="G294" s="42"/>
      <c r="H294" s="42"/>
      <c r="I294" s="42"/>
      <c r="J294" s="42"/>
      <c r="K294" s="42"/>
      <c r="L294" s="42"/>
      <c r="N294" s="42"/>
      <c r="P294" s="42"/>
      <c r="Q294" s="42"/>
    </row>
    <row r="295" spans="3:17" x14ac:dyDescent="0.3">
      <c r="C295" s="42"/>
      <c r="D295" s="42"/>
      <c r="E295" s="42"/>
      <c r="F295" s="42"/>
      <c r="G295" s="42"/>
      <c r="H295" s="42"/>
      <c r="I295" s="42"/>
      <c r="J295" s="42"/>
      <c r="K295" s="42"/>
      <c r="L295" s="42"/>
      <c r="N295" s="42"/>
      <c r="P295" s="42"/>
      <c r="Q295" s="42"/>
    </row>
    <row r="296" spans="3:17" x14ac:dyDescent="0.3">
      <c r="C296" s="42"/>
      <c r="D296" s="42"/>
      <c r="E296" s="42"/>
      <c r="F296" s="42"/>
      <c r="G296" s="42"/>
      <c r="H296" s="42"/>
      <c r="I296" s="42"/>
      <c r="J296" s="42"/>
      <c r="K296" s="42"/>
      <c r="L296" s="42"/>
      <c r="N296" s="42"/>
      <c r="P296" s="42"/>
      <c r="Q296" s="42"/>
    </row>
    <row r="297" spans="3:17" x14ac:dyDescent="0.3">
      <c r="C297" s="42"/>
      <c r="D297" s="42"/>
      <c r="E297" s="42"/>
      <c r="F297" s="42"/>
      <c r="G297" s="42"/>
      <c r="H297" s="42"/>
      <c r="I297" s="42"/>
      <c r="J297" s="42"/>
      <c r="K297" s="42"/>
      <c r="L297" s="42"/>
      <c r="N297" s="42"/>
      <c r="P297" s="42"/>
      <c r="Q297" s="42"/>
    </row>
    <row r="298" spans="3:17" x14ac:dyDescent="0.3">
      <c r="C298" s="42"/>
      <c r="D298" s="42"/>
      <c r="E298" s="42"/>
      <c r="F298" s="42"/>
      <c r="G298" s="42"/>
      <c r="H298" s="42"/>
      <c r="I298" s="42"/>
      <c r="J298" s="42"/>
      <c r="K298" s="42"/>
      <c r="L298" s="42"/>
      <c r="N298" s="42"/>
      <c r="P298" s="42"/>
      <c r="Q298" s="42"/>
    </row>
    <row r="299" spans="3:17" x14ac:dyDescent="0.3">
      <c r="C299" s="42"/>
      <c r="D299" s="42"/>
      <c r="E299" s="42"/>
      <c r="F299" s="42"/>
      <c r="G299" s="42"/>
      <c r="H299" s="42"/>
      <c r="I299" s="42"/>
      <c r="J299" s="42"/>
      <c r="K299" s="42"/>
      <c r="L299" s="42"/>
      <c r="N299" s="42"/>
      <c r="P299" s="42"/>
      <c r="Q299" s="42"/>
    </row>
    <row r="300" spans="3:17" x14ac:dyDescent="0.3">
      <c r="C300" s="42"/>
      <c r="D300" s="42"/>
      <c r="E300" s="42"/>
      <c r="F300" s="42"/>
      <c r="G300" s="42"/>
      <c r="H300" s="42"/>
      <c r="I300" s="42"/>
      <c r="J300" s="42"/>
      <c r="K300" s="42"/>
      <c r="L300" s="42"/>
      <c r="N300" s="42"/>
      <c r="P300" s="42"/>
      <c r="Q300" s="42"/>
    </row>
    <row r="301" spans="3:17" x14ac:dyDescent="0.3">
      <c r="C301" s="42"/>
      <c r="D301" s="42"/>
      <c r="E301" s="42"/>
      <c r="F301" s="42"/>
      <c r="G301" s="42"/>
      <c r="H301" s="42"/>
      <c r="I301" s="42"/>
      <c r="J301" s="42"/>
      <c r="K301" s="42"/>
      <c r="L301" s="42"/>
      <c r="N301" s="42"/>
      <c r="P301" s="42"/>
      <c r="Q301" s="42"/>
    </row>
    <row r="302" spans="3:17" x14ac:dyDescent="0.3">
      <c r="C302" s="42"/>
      <c r="D302" s="42"/>
      <c r="E302" s="42"/>
      <c r="F302" s="42"/>
      <c r="G302" s="42"/>
      <c r="H302" s="42"/>
      <c r="I302" s="42"/>
      <c r="J302" s="42"/>
      <c r="K302" s="42"/>
      <c r="L302" s="42"/>
      <c r="N302" s="42"/>
      <c r="P302" s="42"/>
      <c r="Q302" s="42"/>
    </row>
    <row r="303" spans="3:17" x14ac:dyDescent="0.3">
      <c r="C303" s="42"/>
      <c r="D303" s="42"/>
      <c r="E303" s="42"/>
      <c r="F303" s="42"/>
      <c r="G303" s="42"/>
      <c r="H303" s="42"/>
      <c r="I303" s="42"/>
      <c r="J303" s="42"/>
      <c r="K303" s="42"/>
      <c r="L303" s="42"/>
      <c r="N303" s="42"/>
      <c r="P303" s="42"/>
      <c r="Q303" s="42"/>
    </row>
    <row r="304" spans="3:17" x14ac:dyDescent="0.3">
      <c r="C304" s="42"/>
      <c r="D304" s="42"/>
      <c r="E304" s="42"/>
      <c r="F304" s="42"/>
      <c r="G304" s="42"/>
      <c r="H304" s="42"/>
      <c r="I304" s="42"/>
      <c r="J304" s="42"/>
      <c r="K304" s="42"/>
      <c r="L304" s="42"/>
      <c r="N304" s="42"/>
      <c r="P304" s="42"/>
      <c r="Q304" s="42"/>
    </row>
    <row r="305" spans="3:17" x14ac:dyDescent="0.3">
      <c r="C305" s="42"/>
      <c r="D305" s="42"/>
      <c r="E305" s="42"/>
      <c r="F305" s="42"/>
      <c r="G305" s="42"/>
      <c r="H305" s="42"/>
      <c r="I305" s="42"/>
      <c r="J305" s="42"/>
      <c r="K305" s="42"/>
      <c r="L305" s="42"/>
      <c r="N305" s="42"/>
      <c r="P305" s="42"/>
      <c r="Q305" s="42"/>
    </row>
    <row r="306" spans="3:17" x14ac:dyDescent="0.3">
      <c r="C306" s="42"/>
      <c r="D306" s="42"/>
      <c r="E306" s="42"/>
      <c r="F306" s="42"/>
      <c r="G306" s="42"/>
      <c r="H306" s="42"/>
      <c r="I306" s="42"/>
      <c r="J306" s="42"/>
      <c r="K306" s="42"/>
      <c r="L306" s="42"/>
      <c r="N306" s="42"/>
      <c r="P306" s="42"/>
      <c r="Q306" s="42"/>
    </row>
    <row r="307" spans="3:17" x14ac:dyDescent="0.3">
      <c r="C307" s="42"/>
      <c r="D307" s="42"/>
      <c r="E307" s="42"/>
      <c r="F307" s="42"/>
      <c r="G307" s="42"/>
      <c r="H307" s="42"/>
      <c r="I307" s="42"/>
      <c r="J307" s="42"/>
      <c r="K307" s="42"/>
      <c r="L307" s="42"/>
      <c r="N307" s="42"/>
      <c r="P307" s="42"/>
      <c r="Q307" s="42"/>
    </row>
    <row r="308" spans="3:17" x14ac:dyDescent="0.3">
      <c r="C308" s="42"/>
      <c r="D308" s="42"/>
      <c r="E308" s="42"/>
      <c r="F308" s="42"/>
      <c r="G308" s="42"/>
      <c r="H308" s="42"/>
      <c r="I308" s="42"/>
      <c r="J308" s="42"/>
      <c r="K308" s="42"/>
      <c r="L308" s="42"/>
      <c r="N308" s="42"/>
      <c r="P308" s="42"/>
      <c r="Q308" s="42"/>
    </row>
    <row r="309" spans="3:17" x14ac:dyDescent="0.3">
      <c r="C309" s="42"/>
      <c r="D309" s="42"/>
      <c r="E309" s="42"/>
      <c r="F309" s="42"/>
      <c r="G309" s="42"/>
      <c r="H309" s="42"/>
      <c r="I309" s="42"/>
      <c r="J309" s="42"/>
      <c r="K309" s="42"/>
      <c r="L309" s="42"/>
      <c r="N309" s="42"/>
      <c r="P309" s="42"/>
      <c r="Q309" s="42"/>
    </row>
    <row r="310" spans="3:17" x14ac:dyDescent="0.3">
      <c r="C310" s="42"/>
      <c r="D310" s="42"/>
      <c r="E310" s="42"/>
      <c r="F310" s="42"/>
      <c r="G310" s="42"/>
      <c r="H310" s="42"/>
      <c r="I310" s="42"/>
      <c r="J310" s="42"/>
      <c r="K310" s="42"/>
      <c r="L310" s="42"/>
      <c r="N310" s="42"/>
      <c r="P310" s="42"/>
      <c r="Q310" s="42"/>
    </row>
    <row r="311" spans="3:17" x14ac:dyDescent="0.3">
      <c r="C311" s="42"/>
      <c r="D311" s="42"/>
      <c r="E311" s="42"/>
      <c r="F311" s="42"/>
      <c r="G311" s="42"/>
      <c r="H311" s="42"/>
      <c r="I311" s="42"/>
      <c r="J311" s="42"/>
      <c r="K311" s="42"/>
      <c r="L311" s="42"/>
      <c r="N311" s="42"/>
      <c r="P311" s="42"/>
      <c r="Q311" s="42"/>
    </row>
    <row r="312" spans="3:17" x14ac:dyDescent="0.3">
      <c r="C312" s="42"/>
      <c r="D312" s="42"/>
      <c r="E312" s="42"/>
      <c r="F312" s="42"/>
      <c r="G312" s="42"/>
      <c r="H312" s="42"/>
      <c r="I312" s="42"/>
      <c r="J312" s="42"/>
      <c r="K312" s="42"/>
      <c r="L312" s="42"/>
      <c r="N312" s="42"/>
      <c r="P312" s="42"/>
      <c r="Q312" s="42"/>
    </row>
    <row r="313" spans="3:17" x14ac:dyDescent="0.3">
      <c r="C313" s="42"/>
      <c r="D313" s="42"/>
      <c r="E313" s="42"/>
      <c r="F313" s="42"/>
      <c r="G313" s="42"/>
      <c r="H313" s="42"/>
      <c r="I313" s="42"/>
      <c r="J313" s="42"/>
      <c r="K313" s="42"/>
      <c r="L313" s="42"/>
      <c r="N313" s="42"/>
      <c r="P313" s="42"/>
      <c r="Q313" s="42"/>
    </row>
    <row r="314" spans="3:17" x14ac:dyDescent="0.3">
      <c r="C314" s="42"/>
      <c r="D314" s="42"/>
      <c r="E314" s="42"/>
      <c r="F314" s="42"/>
      <c r="G314" s="42"/>
      <c r="H314" s="42"/>
      <c r="I314" s="42"/>
      <c r="J314" s="42"/>
      <c r="K314" s="42"/>
      <c r="L314" s="42"/>
      <c r="N314" s="42"/>
      <c r="P314" s="42"/>
      <c r="Q314" s="42"/>
    </row>
    <row r="315" spans="3:17" x14ac:dyDescent="0.3">
      <c r="C315" s="42"/>
      <c r="D315" s="42"/>
      <c r="E315" s="42"/>
      <c r="F315" s="42"/>
      <c r="G315" s="42"/>
      <c r="H315" s="42"/>
      <c r="I315" s="42"/>
      <c r="J315" s="42"/>
      <c r="K315" s="42"/>
      <c r="L315" s="42"/>
      <c r="N315" s="42"/>
      <c r="P315" s="42"/>
      <c r="Q315" s="42"/>
    </row>
    <row r="316" spans="3:17" x14ac:dyDescent="0.3">
      <c r="C316" s="42"/>
      <c r="D316" s="42"/>
      <c r="E316" s="42"/>
      <c r="F316" s="42"/>
      <c r="G316" s="42"/>
      <c r="H316" s="42"/>
      <c r="I316" s="42"/>
      <c r="J316" s="42"/>
      <c r="K316" s="42"/>
      <c r="L316" s="42"/>
      <c r="N316" s="42"/>
      <c r="P316" s="42"/>
      <c r="Q316" s="42"/>
    </row>
    <row r="317" spans="3:17" x14ac:dyDescent="0.3">
      <c r="C317" s="42"/>
      <c r="D317" s="42"/>
      <c r="E317" s="42"/>
      <c r="F317" s="42"/>
      <c r="G317" s="42"/>
      <c r="H317" s="42"/>
      <c r="I317" s="42"/>
      <c r="J317" s="42"/>
      <c r="K317" s="42"/>
      <c r="L317" s="42"/>
      <c r="N317" s="42"/>
      <c r="P317" s="42"/>
      <c r="Q317" s="42"/>
    </row>
    <row r="318" spans="3:17" x14ac:dyDescent="0.3">
      <c r="C318" s="42"/>
      <c r="D318" s="42"/>
      <c r="E318" s="42"/>
      <c r="F318" s="42"/>
      <c r="G318" s="42"/>
      <c r="H318" s="42"/>
      <c r="I318" s="42"/>
      <c r="J318" s="42"/>
      <c r="K318" s="42"/>
      <c r="L318" s="42"/>
      <c r="N318" s="42"/>
      <c r="P318" s="42"/>
      <c r="Q318" s="42"/>
    </row>
    <row r="319" spans="3:17" x14ac:dyDescent="0.3">
      <c r="C319" s="42"/>
      <c r="D319" s="42"/>
      <c r="E319" s="42"/>
      <c r="F319" s="42"/>
      <c r="G319" s="42"/>
      <c r="H319" s="42"/>
      <c r="I319" s="42"/>
      <c r="J319" s="42"/>
      <c r="K319" s="42"/>
      <c r="L319" s="42"/>
      <c r="N319" s="42"/>
      <c r="P319" s="42"/>
      <c r="Q319" s="42"/>
    </row>
    <row r="320" spans="3:17" x14ac:dyDescent="0.3">
      <c r="C320" s="42"/>
      <c r="D320" s="42"/>
      <c r="E320" s="42"/>
      <c r="F320" s="42"/>
      <c r="G320" s="42"/>
      <c r="H320" s="42"/>
      <c r="I320" s="42"/>
      <c r="J320" s="42"/>
      <c r="K320" s="42"/>
      <c r="L320" s="42"/>
      <c r="N320" s="42"/>
      <c r="P320" s="42"/>
      <c r="Q320" s="42"/>
    </row>
    <row r="321" spans="3:17" x14ac:dyDescent="0.3">
      <c r="C321" s="42"/>
      <c r="D321" s="42"/>
      <c r="E321" s="42"/>
      <c r="F321" s="42"/>
      <c r="G321" s="42"/>
      <c r="H321" s="42"/>
      <c r="I321" s="42"/>
      <c r="J321" s="42"/>
      <c r="K321" s="42"/>
      <c r="L321" s="42"/>
      <c r="N321" s="42"/>
      <c r="P321" s="42"/>
      <c r="Q321" s="42"/>
    </row>
    <row r="322" spans="3:17" x14ac:dyDescent="0.3">
      <c r="C322" s="42"/>
      <c r="D322" s="42"/>
      <c r="E322" s="42"/>
      <c r="F322" s="42"/>
      <c r="G322" s="42"/>
      <c r="H322" s="42"/>
      <c r="I322" s="42"/>
      <c r="J322" s="42"/>
      <c r="K322" s="42"/>
      <c r="L322" s="42"/>
      <c r="N322" s="42"/>
      <c r="P322" s="42"/>
      <c r="Q322" s="42"/>
    </row>
    <row r="323" spans="3:17" x14ac:dyDescent="0.3">
      <c r="C323" s="42"/>
      <c r="D323" s="42"/>
      <c r="E323" s="42"/>
      <c r="F323" s="42"/>
      <c r="G323" s="42"/>
      <c r="H323" s="42"/>
      <c r="I323" s="42"/>
      <c r="J323" s="42"/>
      <c r="K323" s="42"/>
      <c r="L323" s="42"/>
      <c r="N323" s="42"/>
      <c r="P323" s="42"/>
      <c r="Q323" s="42"/>
    </row>
    <row r="324" spans="3:17" x14ac:dyDescent="0.3">
      <c r="C324" s="42"/>
      <c r="D324" s="42"/>
      <c r="E324" s="42"/>
      <c r="F324" s="42"/>
      <c r="G324" s="42"/>
      <c r="H324" s="42"/>
      <c r="I324" s="42"/>
      <c r="J324" s="42"/>
      <c r="K324" s="42"/>
      <c r="L324" s="42"/>
      <c r="N324" s="42"/>
      <c r="P324" s="42"/>
      <c r="Q324" s="42"/>
    </row>
    <row r="325" spans="3:17" x14ac:dyDescent="0.3">
      <c r="C325" s="42"/>
      <c r="D325" s="42"/>
      <c r="E325" s="42"/>
      <c r="F325" s="42"/>
      <c r="G325" s="42"/>
      <c r="H325" s="42"/>
      <c r="I325" s="42"/>
      <c r="J325" s="42"/>
      <c r="K325" s="42"/>
      <c r="L325" s="42"/>
      <c r="N325" s="42"/>
      <c r="P325" s="42"/>
      <c r="Q325" s="42"/>
    </row>
    <row r="326" spans="3:17" x14ac:dyDescent="0.3">
      <c r="C326" s="42"/>
      <c r="D326" s="42"/>
      <c r="E326" s="42"/>
      <c r="F326" s="42"/>
      <c r="G326" s="42"/>
      <c r="H326" s="42"/>
      <c r="I326" s="42"/>
      <c r="J326" s="42"/>
      <c r="K326" s="42"/>
      <c r="L326" s="42"/>
      <c r="N326" s="42"/>
      <c r="P326" s="42"/>
      <c r="Q326" s="42"/>
    </row>
    <row r="327" spans="3:17" x14ac:dyDescent="0.3">
      <c r="C327" s="42"/>
      <c r="D327" s="42"/>
      <c r="E327" s="42"/>
      <c r="F327" s="42"/>
      <c r="G327" s="42"/>
      <c r="H327" s="42"/>
      <c r="I327" s="42"/>
      <c r="J327" s="42"/>
      <c r="K327" s="42"/>
      <c r="L327" s="42"/>
      <c r="N327" s="42"/>
      <c r="P327" s="42"/>
      <c r="Q327" s="42"/>
    </row>
    <row r="328" spans="3:17" x14ac:dyDescent="0.3">
      <c r="C328" s="42"/>
      <c r="D328" s="42"/>
      <c r="E328" s="42"/>
      <c r="F328" s="42"/>
      <c r="G328" s="42"/>
      <c r="H328" s="42"/>
      <c r="I328" s="42"/>
      <c r="J328" s="42"/>
      <c r="K328" s="42"/>
      <c r="L328" s="42"/>
      <c r="N328" s="42"/>
      <c r="P328" s="42"/>
      <c r="Q328" s="42"/>
    </row>
    <row r="329" spans="3:17" x14ac:dyDescent="0.3">
      <c r="C329" s="42"/>
      <c r="D329" s="42"/>
      <c r="E329" s="42"/>
      <c r="F329" s="42"/>
      <c r="G329" s="42"/>
      <c r="H329" s="42"/>
      <c r="I329" s="42"/>
      <c r="J329" s="42"/>
      <c r="K329" s="42"/>
      <c r="L329" s="42"/>
      <c r="N329" s="42"/>
      <c r="P329" s="42"/>
      <c r="Q329" s="42"/>
    </row>
    <row r="330" spans="3:17" x14ac:dyDescent="0.3">
      <c r="C330" s="42"/>
      <c r="D330" s="42"/>
      <c r="E330" s="42"/>
      <c r="F330" s="42"/>
      <c r="G330" s="42"/>
      <c r="H330" s="42"/>
      <c r="I330" s="42"/>
      <c r="J330" s="42"/>
      <c r="K330" s="42"/>
      <c r="L330" s="42"/>
      <c r="N330" s="42"/>
      <c r="P330" s="42"/>
      <c r="Q330" s="42"/>
    </row>
    <row r="331" spans="3:17" x14ac:dyDescent="0.3">
      <c r="C331" s="42"/>
      <c r="D331" s="42"/>
      <c r="E331" s="42"/>
      <c r="F331" s="42"/>
      <c r="G331" s="42"/>
      <c r="H331" s="42"/>
      <c r="I331" s="42"/>
      <c r="J331" s="42"/>
      <c r="K331" s="42"/>
      <c r="L331" s="42"/>
      <c r="N331" s="42"/>
      <c r="P331" s="42"/>
      <c r="Q331" s="42"/>
    </row>
    <row r="332" spans="3:17" x14ac:dyDescent="0.3">
      <c r="C332" s="42"/>
      <c r="D332" s="42"/>
      <c r="E332" s="42"/>
      <c r="F332" s="42"/>
      <c r="G332" s="42"/>
      <c r="H332" s="42"/>
      <c r="I332" s="42"/>
      <c r="J332" s="42"/>
      <c r="K332" s="42"/>
      <c r="L332" s="42"/>
      <c r="N332" s="42"/>
      <c r="P332" s="42"/>
      <c r="Q332" s="42"/>
    </row>
    <row r="333" spans="3:17" x14ac:dyDescent="0.3">
      <c r="C333" s="42"/>
      <c r="D333" s="42"/>
      <c r="E333" s="42"/>
      <c r="F333" s="42"/>
      <c r="G333" s="42"/>
      <c r="H333" s="42"/>
      <c r="I333" s="42"/>
      <c r="J333" s="42"/>
      <c r="K333" s="42"/>
      <c r="L333" s="42"/>
      <c r="N333" s="42"/>
      <c r="P333" s="42"/>
      <c r="Q333" s="42"/>
    </row>
    <row r="334" spans="3:17" x14ac:dyDescent="0.3">
      <c r="C334" s="42"/>
      <c r="D334" s="42"/>
      <c r="E334" s="42"/>
      <c r="F334" s="42"/>
      <c r="G334" s="42"/>
      <c r="H334" s="42"/>
      <c r="I334" s="42"/>
      <c r="J334" s="42"/>
      <c r="K334" s="42"/>
      <c r="L334" s="42"/>
      <c r="N334" s="42"/>
      <c r="P334" s="42"/>
      <c r="Q334" s="42"/>
    </row>
    <row r="335" spans="3:17" x14ac:dyDescent="0.3">
      <c r="C335" s="42"/>
      <c r="D335" s="42"/>
      <c r="E335" s="42"/>
      <c r="F335" s="42"/>
      <c r="G335" s="42"/>
      <c r="H335" s="42"/>
      <c r="I335" s="42"/>
      <c r="J335" s="42"/>
      <c r="K335" s="42"/>
      <c r="L335" s="42"/>
      <c r="N335" s="42"/>
      <c r="P335" s="42"/>
      <c r="Q335" s="42"/>
    </row>
    <row r="336" spans="3:17" x14ac:dyDescent="0.3">
      <c r="C336" s="42"/>
      <c r="D336" s="42"/>
      <c r="E336" s="42"/>
      <c r="F336" s="42"/>
      <c r="G336" s="42"/>
      <c r="H336" s="42"/>
      <c r="I336" s="42"/>
      <c r="J336" s="42"/>
      <c r="K336" s="42"/>
      <c r="L336" s="42"/>
      <c r="N336" s="42"/>
      <c r="P336" s="42"/>
      <c r="Q336" s="42"/>
    </row>
    <row r="337" spans="3:17" x14ac:dyDescent="0.3">
      <c r="C337" s="42"/>
      <c r="D337" s="42"/>
      <c r="E337" s="42"/>
      <c r="F337" s="42"/>
      <c r="G337" s="42"/>
      <c r="H337" s="42"/>
      <c r="I337" s="42"/>
      <c r="J337" s="42"/>
      <c r="K337" s="42"/>
      <c r="L337" s="42"/>
      <c r="N337" s="42"/>
      <c r="P337" s="42"/>
      <c r="Q337" s="42"/>
    </row>
    <row r="338" spans="3:17" x14ac:dyDescent="0.3">
      <c r="C338" s="42"/>
      <c r="D338" s="42"/>
      <c r="E338" s="42"/>
      <c r="F338" s="42"/>
      <c r="G338" s="42"/>
      <c r="H338" s="42"/>
      <c r="I338" s="42"/>
      <c r="J338" s="42"/>
      <c r="K338" s="42"/>
      <c r="L338" s="42"/>
      <c r="N338" s="42"/>
      <c r="P338" s="42"/>
      <c r="Q338" s="42"/>
    </row>
    <row r="339" spans="3:17" x14ac:dyDescent="0.3">
      <c r="C339" s="42"/>
      <c r="D339" s="42"/>
      <c r="E339" s="42"/>
      <c r="F339" s="42"/>
      <c r="G339" s="42"/>
      <c r="H339" s="42"/>
      <c r="I339" s="42"/>
      <c r="J339" s="42"/>
      <c r="K339" s="42"/>
      <c r="L339" s="42"/>
      <c r="N339" s="42"/>
      <c r="P339" s="42"/>
      <c r="Q339" s="42"/>
    </row>
    <row r="340" spans="3:17" x14ac:dyDescent="0.3">
      <c r="C340" s="42"/>
      <c r="D340" s="42"/>
      <c r="E340" s="42"/>
      <c r="F340" s="42"/>
      <c r="G340" s="42"/>
      <c r="H340" s="42"/>
      <c r="I340" s="42"/>
      <c r="J340" s="42"/>
      <c r="K340" s="42"/>
      <c r="L340" s="42"/>
      <c r="N340" s="42"/>
      <c r="P340" s="42"/>
      <c r="Q340" s="42"/>
    </row>
    <row r="341" spans="3:17" x14ac:dyDescent="0.3">
      <c r="C341" s="42"/>
      <c r="D341" s="42"/>
      <c r="E341" s="42"/>
      <c r="F341" s="42"/>
      <c r="G341" s="42"/>
      <c r="H341" s="42"/>
      <c r="I341" s="42"/>
      <c r="J341" s="42"/>
      <c r="K341" s="42"/>
      <c r="L341" s="42"/>
      <c r="N341" s="42"/>
      <c r="P341" s="42"/>
      <c r="Q341" s="42"/>
    </row>
    <row r="342" spans="3:17" x14ac:dyDescent="0.3">
      <c r="C342" s="42"/>
      <c r="D342" s="42"/>
      <c r="E342" s="42"/>
      <c r="F342" s="42"/>
      <c r="G342" s="42"/>
      <c r="H342" s="42"/>
      <c r="I342" s="42"/>
      <c r="J342" s="42"/>
      <c r="K342" s="42"/>
      <c r="L342" s="42"/>
      <c r="N342" s="42"/>
      <c r="P342" s="42"/>
      <c r="Q342" s="42"/>
    </row>
    <row r="343" spans="3:17" x14ac:dyDescent="0.3">
      <c r="C343" s="42"/>
      <c r="D343" s="42"/>
      <c r="E343" s="42"/>
      <c r="F343" s="42"/>
      <c r="G343" s="42"/>
      <c r="H343" s="42"/>
      <c r="I343" s="42"/>
      <c r="J343" s="42"/>
      <c r="K343" s="42"/>
      <c r="L343" s="42"/>
      <c r="N343" s="42"/>
      <c r="P343" s="42"/>
      <c r="Q343" s="42"/>
    </row>
    <row r="344" spans="3:17" x14ac:dyDescent="0.3">
      <c r="C344" s="42"/>
      <c r="D344" s="42"/>
      <c r="E344" s="42"/>
      <c r="F344" s="42"/>
      <c r="G344" s="42"/>
      <c r="H344" s="42"/>
      <c r="I344" s="42"/>
      <c r="J344" s="42"/>
      <c r="K344" s="42"/>
      <c r="L344" s="42"/>
      <c r="N344" s="42"/>
      <c r="P344" s="42"/>
      <c r="Q344" s="42"/>
    </row>
    <row r="345" spans="3:17" x14ac:dyDescent="0.3">
      <c r="C345" s="42"/>
      <c r="D345" s="42"/>
      <c r="E345" s="42"/>
      <c r="F345" s="42"/>
      <c r="G345" s="42"/>
      <c r="H345" s="42"/>
      <c r="I345" s="42"/>
      <c r="J345" s="42"/>
      <c r="K345" s="42"/>
      <c r="L345" s="42"/>
      <c r="N345" s="42"/>
      <c r="P345" s="42"/>
      <c r="Q345" s="42"/>
    </row>
    <row r="346" spans="3:17" x14ac:dyDescent="0.3">
      <c r="C346" s="42"/>
      <c r="D346" s="42"/>
      <c r="E346" s="42"/>
      <c r="F346" s="42"/>
      <c r="G346" s="42"/>
      <c r="H346" s="42"/>
      <c r="I346" s="42"/>
      <c r="J346" s="42"/>
      <c r="K346" s="42"/>
      <c r="L346" s="42"/>
      <c r="N346" s="42"/>
      <c r="P346" s="42"/>
      <c r="Q346" s="42"/>
    </row>
    <row r="347" spans="3:17" x14ac:dyDescent="0.3">
      <c r="C347" s="42"/>
      <c r="D347" s="42"/>
      <c r="E347" s="42"/>
      <c r="F347" s="42"/>
      <c r="G347" s="42"/>
      <c r="H347" s="42"/>
      <c r="I347" s="42"/>
      <c r="J347" s="42"/>
      <c r="K347" s="42"/>
      <c r="L347" s="42"/>
      <c r="N347" s="42"/>
      <c r="P347" s="42"/>
      <c r="Q347" s="42"/>
    </row>
    <row r="348" spans="3:17" x14ac:dyDescent="0.3">
      <c r="C348" s="42"/>
      <c r="D348" s="42"/>
      <c r="E348" s="42"/>
      <c r="F348" s="42"/>
      <c r="G348" s="42"/>
      <c r="H348" s="42"/>
      <c r="I348" s="42"/>
      <c r="J348" s="42"/>
      <c r="K348" s="42"/>
      <c r="L348" s="42"/>
      <c r="N348" s="42"/>
      <c r="P348" s="42"/>
      <c r="Q348" s="42"/>
    </row>
    <row r="349" spans="3:17" x14ac:dyDescent="0.3">
      <c r="C349" s="42"/>
      <c r="D349" s="42"/>
      <c r="E349" s="42"/>
      <c r="F349" s="42"/>
      <c r="G349" s="42"/>
      <c r="H349" s="42"/>
      <c r="I349" s="42"/>
      <c r="J349" s="42"/>
      <c r="K349" s="42"/>
      <c r="L349" s="42"/>
      <c r="N349" s="42"/>
      <c r="P349" s="42"/>
      <c r="Q349" s="42"/>
    </row>
    <row r="350" spans="3:17" x14ac:dyDescent="0.3">
      <c r="C350" s="42"/>
      <c r="D350" s="42"/>
      <c r="E350" s="42"/>
      <c r="F350" s="42"/>
      <c r="G350" s="42"/>
      <c r="H350" s="42"/>
      <c r="I350" s="42"/>
      <c r="J350" s="42"/>
      <c r="K350" s="42"/>
      <c r="L350" s="42"/>
      <c r="N350" s="42"/>
      <c r="P350" s="42"/>
      <c r="Q350" s="42"/>
    </row>
    <row r="351" spans="3:17" x14ac:dyDescent="0.3">
      <c r="C351" s="42"/>
      <c r="D351" s="42"/>
      <c r="E351" s="42"/>
      <c r="F351" s="42"/>
      <c r="G351" s="42"/>
      <c r="H351" s="42"/>
      <c r="I351" s="42"/>
      <c r="J351" s="42"/>
      <c r="K351" s="42"/>
      <c r="L351" s="42"/>
      <c r="N351" s="42"/>
      <c r="P351" s="42"/>
      <c r="Q351" s="42"/>
    </row>
    <row r="352" spans="3:17" x14ac:dyDescent="0.3">
      <c r="C352" s="42"/>
      <c r="D352" s="42"/>
      <c r="E352" s="42"/>
      <c r="F352" s="42"/>
      <c r="G352" s="42"/>
      <c r="H352" s="42"/>
      <c r="I352" s="42"/>
      <c r="J352" s="42"/>
      <c r="K352" s="42"/>
      <c r="L352" s="42"/>
      <c r="N352" s="42"/>
      <c r="P352" s="42"/>
      <c r="Q352" s="42"/>
    </row>
    <row r="353" spans="3:17" x14ac:dyDescent="0.3">
      <c r="C353" s="42"/>
      <c r="D353" s="42"/>
      <c r="E353" s="42"/>
      <c r="F353" s="42"/>
      <c r="G353" s="42"/>
      <c r="H353" s="42"/>
      <c r="I353" s="42"/>
      <c r="J353" s="42"/>
      <c r="K353" s="42"/>
      <c r="L353" s="42"/>
      <c r="N353" s="42"/>
      <c r="P353" s="42"/>
      <c r="Q353" s="42"/>
    </row>
    <row r="354" spans="3:17" x14ac:dyDescent="0.3">
      <c r="C354" s="42"/>
      <c r="D354" s="42"/>
      <c r="E354" s="42"/>
      <c r="F354" s="42"/>
      <c r="G354" s="42"/>
      <c r="H354" s="42"/>
      <c r="I354" s="42"/>
      <c r="J354" s="42"/>
      <c r="K354" s="42"/>
      <c r="L354" s="42"/>
      <c r="N354" s="42"/>
      <c r="P354" s="42"/>
      <c r="Q354" s="42"/>
    </row>
    <row r="355" spans="3:17" x14ac:dyDescent="0.3">
      <c r="C355" s="42"/>
      <c r="D355" s="42"/>
      <c r="E355" s="42"/>
      <c r="F355" s="42"/>
      <c r="G355" s="42"/>
      <c r="H355" s="42"/>
      <c r="I355" s="42"/>
      <c r="J355" s="42"/>
      <c r="K355" s="42"/>
      <c r="L355" s="42"/>
      <c r="N355" s="42"/>
      <c r="P355" s="42"/>
      <c r="Q355" s="42"/>
    </row>
    <row r="356" spans="3:17" x14ac:dyDescent="0.3">
      <c r="C356" s="42"/>
      <c r="D356" s="42"/>
      <c r="E356" s="42"/>
      <c r="F356" s="42"/>
      <c r="G356" s="42"/>
      <c r="H356" s="42"/>
      <c r="I356" s="42"/>
      <c r="J356" s="42"/>
      <c r="K356" s="42"/>
      <c r="L356" s="42"/>
      <c r="N356" s="42"/>
      <c r="P356" s="42"/>
      <c r="Q356" s="42"/>
    </row>
    <row r="357" spans="3:17" x14ac:dyDescent="0.3">
      <c r="C357" s="42"/>
      <c r="D357" s="42"/>
      <c r="E357" s="42"/>
      <c r="F357" s="42"/>
      <c r="G357" s="42"/>
      <c r="H357" s="42"/>
      <c r="I357" s="42"/>
      <c r="J357" s="42"/>
      <c r="K357" s="42"/>
      <c r="L357" s="42"/>
      <c r="N357" s="42"/>
      <c r="P357" s="42"/>
      <c r="Q357" s="42"/>
    </row>
    <row r="358" spans="3:17" x14ac:dyDescent="0.3">
      <c r="C358" s="42"/>
      <c r="D358" s="42"/>
      <c r="E358" s="42"/>
      <c r="F358" s="42"/>
      <c r="G358" s="42"/>
      <c r="H358" s="42"/>
      <c r="I358" s="42"/>
      <c r="J358" s="42"/>
      <c r="K358" s="42"/>
      <c r="L358" s="42"/>
      <c r="N358" s="42"/>
      <c r="P358" s="42"/>
      <c r="Q358" s="42"/>
    </row>
    <row r="359" spans="3:17" x14ac:dyDescent="0.3">
      <c r="C359" s="42"/>
      <c r="D359" s="42"/>
      <c r="E359" s="42"/>
      <c r="F359" s="42"/>
      <c r="G359" s="42"/>
      <c r="H359" s="42"/>
      <c r="I359" s="42"/>
      <c r="J359" s="42"/>
      <c r="K359" s="42"/>
      <c r="L359" s="42"/>
      <c r="N359" s="42"/>
      <c r="P359" s="42"/>
      <c r="Q359" s="42"/>
    </row>
    <row r="360" spans="3:17" x14ac:dyDescent="0.3">
      <c r="C360" s="42"/>
      <c r="D360" s="42"/>
      <c r="E360" s="42"/>
      <c r="F360" s="42"/>
      <c r="G360" s="42"/>
      <c r="H360" s="42"/>
      <c r="I360" s="42"/>
      <c r="J360" s="42"/>
      <c r="K360" s="42"/>
      <c r="L360" s="42"/>
      <c r="N360" s="42"/>
      <c r="P360" s="42"/>
      <c r="Q360" s="42"/>
    </row>
    <row r="361" spans="3:17" x14ac:dyDescent="0.3">
      <c r="C361" s="42"/>
      <c r="D361" s="42"/>
      <c r="E361" s="42"/>
      <c r="F361" s="42"/>
      <c r="G361" s="42"/>
      <c r="H361" s="42"/>
      <c r="I361" s="42"/>
      <c r="J361" s="42"/>
      <c r="K361" s="42"/>
      <c r="L361" s="42"/>
      <c r="N361" s="42"/>
      <c r="P361" s="42"/>
      <c r="Q361" s="42"/>
    </row>
    <row r="362" spans="3:17" x14ac:dyDescent="0.3">
      <c r="C362" s="42"/>
      <c r="D362" s="42"/>
      <c r="E362" s="42"/>
      <c r="F362" s="42"/>
      <c r="G362" s="42"/>
      <c r="H362" s="42"/>
      <c r="I362" s="42"/>
      <c r="J362" s="42"/>
      <c r="K362" s="42"/>
      <c r="L362" s="42"/>
      <c r="N362" s="42"/>
      <c r="P362" s="42"/>
      <c r="Q362" s="42"/>
    </row>
    <row r="363" spans="3:17" x14ac:dyDescent="0.3">
      <c r="C363" s="42"/>
      <c r="D363" s="42"/>
      <c r="E363" s="42"/>
      <c r="F363" s="42"/>
      <c r="G363" s="42"/>
      <c r="H363" s="42"/>
      <c r="I363" s="42"/>
      <c r="J363" s="42"/>
      <c r="K363" s="42"/>
      <c r="L363" s="42"/>
      <c r="N363" s="42"/>
      <c r="P363" s="42"/>
      <c r="Q363" s="42"/>
    </row>
    <row r="364" spans="3:17" x14ac:dyDescent="0.3">
      <c r="C364" s="42"/>
      <c r="D364" s="42"/>
      <c r="E364" s="42"/>
      <c r="F364" s="42"/>
      <c r="G364" s="42"/>
      <c r="H364" s="42"/>
      <c r="I364" s="42"/>
      <c r="J364" s="42"/>
      <c r="K364" s="42"/>
      <c r="L364" s="42"/>
      <c r="N364" s="42"/>
      <c r="P364" s="42"/>
      <c r="Q364" s="42"/>
    </row>
    <row r="365" spans="3:17" x14ac:dyDescent="0.3">
      <c r="C365" s="42"/>
      <c r="D365" s="42"/>
      <c r="E365" s="42"/>
      <c r="F365" s="42"/>
      <c r="G365" s="42"/>
      <c r="H365" s="42"/>
      <c r="I365" s="42"/>
      <c r="J365" s="42"/>
      <c r="K365" s="42"/>
      <c r="L365" s="42"/>
      <c r="N365" s="42"/>
      <c r="P365" s="42"/>
      <c r="Q365" s="42"/>
    </row>
    <row r="366" spans="3:17" x14ac:dyDescent="0.3">
      <c r="C366" s="42"/>
      <c r="D366" s="42"/>
      <c r="E366" s="42"/>
      <c r="F366" s="42"/>
      <c r="G366" s="42"/>
      <c r="H366" s="42"/>
      <c r="I366" s="42"/>
      <c r="J366" s="42"/>
      <c r="K366" s="42"/>
      <c r="L366" s="42"/>
      <c r="N366" s="42"/>
      <c r="P366" s="42"/>
      <c r="Q366" s="42"/>
    </row>
    <row r="367" spans="3:17" x14ac:dyDescent="0.3">
      <c r="C367" s="42"/>
      <c r="D367" s="42"/>
      <c r="E367" s="42"/>
      <c r="F367" s="42"/>
      <c r="G367" s="42"/>
      <c r="H367" s="42"/>
      <c r="I367" s="42"/>
      <c r="J367" s="42"/>
      <c r="K367" s="42"/>
      <c r="L367" s="42"/>
      <c r="N367" s="42"/>
      <c r="P367" s="42"/>
      <c r="Q367" s="42"/>
    </row>
    <row r="368" spans="3:17" x14ac:dyDescent="0.3">
      <c r="C368" s="42"/>
      <c r="D368" s="42"/>
      <c r="E368" s="42"/>
      <c r="F368" s="42"/>
      <c r="G368" s="42"/>
      <c r="H368" s="42"/>
      <c r="I368" s="42"/>
      <c r="J368" s="42"/>
      <c r="K368" s="42"/>
      <c r="L368" s="42"/>
      <c r="N368" s="42"/>
      <c r="P368" s="42"/>
      <c r="Q368" s="42"/>
    </row>
    <row r="369" spans="3:17" x14ac:dyDescent="0.3">
      <c r="C369" s="42"/>
      <c r="D369" s="42"/>
      <c r="E369" s="42"/>
      <c r="F369" s="42"/>
      <c r="G369" s="42"/>
      <c r="H369" s="42"/>
      <c r="I369" s="42"/>
      <c r="J369" s="42"/>
      <c r="K369" s="42"/>
      <c r="L369" s="42"/>
      <c r="N369" s="42"/>
      <c r="P369" s="42"/>
      <c r="Q369" s="42"/>
    </row>
    <row r="370" spans="3:17" x14ac:dyDescent="0.3">
      <c r="C370" s="42"/>
      <c r="D370" s="42"/>
      <c r="E370" s="42"/>
      <c r="F370" s="42"/>
      <c r="G370" s="42"/>
      <c r="H370" s="42"/>
      <c r="I370" s="42"/>
      <c r="J370" s="42"/>
      <c r="K370" s="42"/>
      <c r="L370" s="42"/>
      <c r="N370" s="42"/>
      <c r="P370" s="42"/>
      <c r="Q370" s="42"/>
    </row>
    <row r="371" spans="3:17" x14ac:dyDescent="0.3">
      <c r="C371" s="42"/>
      <c r="D371" s="42"/>
      <c r="E371" s="42"/>
      <c r="F371" s="42"/>
      <c r="G371" s="42"/>
      <c r="H371" s="42"/>
      <c r="I371" s="42"/>
      <c r="J371" s="42"/>
      <c r="K371" s="42"/>
      <c r="L371" s="42"/>
      <c r="N371" s="42"/>
      <c r="P371" s="42"/>
      <c r="Q371" s="42"/>
    </row>
    <row r="372" spans="3:17" x14ac:dyDescent="0.3">
      <c r="C372" s="42"/>
      <c r="D372" s="42"/>
      <c r="E372" s="42"/>
      <c r="F372" s="42"/>
      <c r="G372" s="42"/>
      <c r="H372" s="42"/>
      <c r="I372" s="42"/>
      <c r="J372" s="42"/>
      <c r="K372" s="42"/>
      <c r="L372" s="42"/>
      <c r="N372" s="42"/>
      <c r="P372" s="42"/>
      <c r="Q372" s="42"/>
    </row>
    <row r="373" spans="3:17" x14ac:dyDescent="0.3">
      <c r="C373" s="42"/>
      <c r="D373" s="42"/>
      <c r="E373" s="42"/>
      <c r="F373" s="42"/>
      <c r="G373" s="42"/>
      <c r="H373" s="42"/>
      <c r="I373" s="42"/>
      <c r="J373" s="42"/>
      <c r="K373" s="42"/>
      <c r="L373" s="42"/>
      <c r="N373" s="42"/>
      <c r="P373" s="42"/>
      <c r="Q373" s="42"/>
    </row>
    <row r="374" spans="3:17" x14ac:dyDescent="0.3">
      <c r="C374" s="42"/>
      <c r="D374" s="42"/>
      <c r="E374" s="42"/>
      <c r="F374" s="42"/>
      <c r="G374" s="42"/>
      <c r="H374" s="42"/>
      <c r="I374" s="42"/>
      <c r="J374" s="42"/>
      <c r="K374" s="42"/>
      <c r="L374" s="42"/>
      <c r="N374" s="42"/>
      <c r="P374" s="42"/>
      <c r="Q374" s="42"/>
    </row>
    <row r="375" spans="3:17" x14ac:dyDescent="0.3">
      <c r="C375" s="42"/>
      <c r="D375" s="42"/>
      <c r="E375" s="42"/>
      <c r="F375" s="42"/>
      <c r="G375" s="42"/>
      <c r="H375" s="42"/>
      <c r="I375" s="42"/>
      <c r="J375" s="42"/>
      <c r="K375" s="42"/>
      <c r="L375" s="42"/>
      <c r="N375" s="42"/>
      <c r="P375" s="42"/>
      <c r="Q375" s="42"/>
    </row>
    <row r="376" spans="3:17" x14ac:dyDescent="0.3">
      <c r="C376" s="42"/>
      <c r="D376" s="42"/>
      <c r="E376" s="42"/>
      <c r="F376" s="42"/>
      <c r="G376" s="42"/>
      <c r="H376" s="42"/>
      <c r="I376" s="42"/>
      <c r="J376" s="42"/>
      <c r="K376" s="42"/>
      <c r="L376" s="42"/>
      <c r="N376" s="42"/>
      <c r="P376" s="42"/>
      <c r="Q376" s="42"/>
    </row>
    <row r="377" spans="3:17" x14ac:dyDescent="0.3">
      <c r="C377" s="42"/>
      <c r="D377" s="42"/>
      <c r="E377" s="42"/>
      <c r="F377" s="42"/>
      <c r="G377" s="42"/>
      <c r="H377" s="42"/>
      <c r="I377" s="42"/>
      <c r="J377" s="42"/>
      <c r="K377" s="42"/>
      <c r="L377" s="42"/>
      <c r="N377" s="42"/>
      <c r="P377" s="42"/>
      <c r="Q377" s="42"/>
    </row>
    <row r="378" spans="3:17" x14ac:dyDescent="0.3">
      <c r="C378" s="42"/>
      <c r="D378" s="42"/>
      <c r="E378" s="42"/>
      <c r="F378" s="42"/>
      <c r="G378" s="42"/>
      <c r="H378" s="42"/>
      <c r="I378" s="42"/>
      <c r="J378" s="42"/>
      <c r="K378" s="42"/>
      <c r="L378" s="42"/>
      <c r="N378" s="42"/>
      <c r="P378" s="42"/>
      <c r="Q378" s="42"/>
    </row>
    <row r="379" spans="3:17" x14ac:dyDescent="0.3">
      <c r="C379" s="42"/>
      <c r="D379" s="42"/>
      <c r="E379" s="42"/>
      <c r="F379" s="42"/>
      <c r="G379" s="42"/>
      <c r="H379" s="42"/>
      <c r="I379" s="42"/>
      <c r="J379" s="42"/>
      <c r="K379" s="42"/>
      <c r="L379" s="42"/>
      <c r="N379" s="42"/>
      <c r="P379" s="42"/>
      <c r="Q379" s="42"/>
    </row>
    <row r="380" spans="3:17" x14ac:dyDescent="0.3">
      <c r="C380" s="42"/>
      <c r="D380" s="42"/>
      <c r="E380" s="42"/>
      <c r="F380" s="42"/>
      <c r="G380" s="42"/>
      <c r="H380" s="42"/>
      <c r="I380" s="42"/>
      <c r="J380" s="42"/>
      <c r="K380" s="42"/>
      <c r="L380" s="42"/>
      <c r="N380" s="42"/>
      <c r="P380" s="42"/>
      <c r="Q380" s="42"/>
    </row>
    <row r="381" spans="3:17" x14ac:dyDescent="0.3">
      <c r="C381" s="42"/>
      <c r="D381" s="42"/>
      <c r="E381" s="42"/>
      <c r="F381" s="42"/>
      <c r="G381" s="42"/>
      <c r="H381" s="42"/>
      <c r="I381" s="42"/>
      <c r="J381" s="42"/>
      <c r="K381" s="42"/>
      <c r="L381" s="42"/>
      <c r="N381" s="42"/>
      <c r="P381" s="42"/>
      <c r="Q381" s="42"/>
    </row>
    <row r="382" spans="3:17" x14ac:dyDescent="0.3">
      <c r="C382" s="42"/>
      <c r="D382" s="42"/>
      <c r="E382" s="42"/>
      <c r="F382" s="42"/>
      <c r="G382" s="42"/>
      <c r="H382" s="42"/>
      <c r="I382" s="42"/>
      <c r="J382" s="42"/>
      <c r="K382" s="42"/>
      <c r="L382" s="42"/>
      <c r="N382" s="42"/>
      <c r="P382" s="42"/>
      <c r="Q382" s="42"/>
    </row>
    <row r="383" spans="3:17" x14ac:dyDescent="0.3">
      <c r="C383" s="42"/>
      <c r="D383" s="42"/>
      <c r="E383" s="42"/>
      <c r="F383" s="42"/>
      <c r="G383" s="42"/>
      <c r="H383" s="42"/>
      <c r="I383" s="42"/>
      <c r="J383" s="42"/>
      <c r="K383" s="42"/>
      <c r="L383" s="42"/>
      <c r="N383" s="42"/>
      <c r="P383" s="42"/>
      <c r="Q383" s="42"/>
    </row>
    <row r="384" spans="3:17" x14ac:dyDescent="0.3">
      <c r="C384" s="42"/>
      <c r="D384" s="42"/>
      <c r="E384" s="42"/>
      <c r="F384" s="42"/>
      <c r="G384" s="42"/>
      <c r="H384" s="42"/>
      <c r="I384" s="42"/>
      <c r="J384" s="42"/>
      <c r="K384" s="42"/>
      <c r="L384" s="42"/>
      <c r="N384" s="42"/>
      <c r="P384" s="42"/>
      <c r="Q384" s="42"/>
    </row>
    <row r="385" spans="3:17" x14ac:dyDescent="0.3">
      <c r="C385" s="42"/>
      <c r="D385" s="42"/>
      <c r="E385" s="42"/>
      <c r="F385" s="42"/>
      <c r="G385" s="42"/>
      <c r="H385" s="42"/>
      <c r="I385" s="42"/>
      <c r="J385" s="42"/>
      <c r="K385" s="42"/>
      <c r="L385" s="42"/>
      <c r="N385" s="42"/>
      <c r="P385" s="42"/>
      <c r="Q385" s="42"/>
    </row>
    <row r="386" spans="3:17" x14ac:dyDescent="0.3">
      <c r="C386" s="42"/>
      <c r="D386" s="42"/>
      <c r="E386" s="42"/>
      <c r="F386" s="42"/>
      <c r="G386" s="42"/>
      <c r="H386" s="42"/>
      <c r="I386" s="42"/>
      <c r="J386" s="42"/>
      <c r="K386" s="42"/>
      <c r="L386" s="42"/>
      <c r="N386" s="42"/>
      <c r="P386" s="42"/>
      <c r="Q386" s="42"/>
    </row>
    <row r="387" spans="3:17" x14ac:dyDescent="0.3">
      <c r="C387" s="42"/>
      <c r="D387" s="42"/>
      <c r="E387" s="42"/>
      <c r="F387" s="42"/>
      <c r="G387" s="42"/>
      <c r="H387" s="42"/>
      <c r="I387" s="42"/>
      <c r="J387" s="42"/>
      <c r="K387" s="42"/>
      <c r="L387" s="42"/>
      <c r="N387" s="42"/>
      <c r="P387" s="42"/>
      <c r="Q387" s="42"/>
    </row>
    <row r="388" spans="3:17" x14ac:dyDescent="0.3">
      <c r="C388" s="42"/>
      <c r="D388" s="42"/>
      <c r="E388" s="42"/>
      <c r="F388" s="42"/>
      <c r="G388" s="42"/>
      <c r="H388" s="42"/>
      <c r="I388" s="42"/>
      <c r="J388" s="42"/>
      <c r="K388" s="42"/>
      <c r="L388" s="42"/>
      <c r="N388" s="42"/>
      <c r="P388" s="42"/>
      <c r="Q388" s="42"/>
    </row>
    <row r="389" spans="3:17" x14ac:dyDescent="0.3">
      <c r="C389" s="42"/>
      <c r="D389" s="42"/>
      <c r="E389" s="42"/>
      <c r="F389" s="42"/>
      <c r="G389" s="42"/>
      <c r="H389" s="42"/>
      <c r="I389" s="42"/>
      <c r="J389" s="42"/>
      <c r="K389" s="42"/>
      <c r="L389" s="42"/>
      <c r="N389" s="42"/>
      <c r="P389" s="42"/>
      <c r="Q389" s="42"/>
    </row>
    <row r="390" spans="3:17" x14ac:dyDescent="0.3">
      <c r="C390" s="42"/>
      <c r="D390" s="42"/>
      <c r="E390" s="42"/>
      <c r="F390" s="42"/>
      <c r="G390" s="42"/>
      <c r="H390" s="42"/>
      <c r="I390" s="42"/>
      <c r="J390" s="42"/>
      <c r="K390" s="42"/>
      <c r="L390" s="42"/>
      <c r="N390" s="42"/>
      <c r="P390" s="42"/>
      <c r="Q390" s="42"/>
    </row>
    <row r="391" spans="3:17" x14ac:dyDescent="0.3">
      <c r="C391" s="42"/>
      <c r="D391" s="42"/>
      <c r="E391" s="42"/>
      <c r="F391" s="42"/>
      <c r="G391" s="42"/>
      <c r="H391" s="42"/>
      <c r="I391" s="42"/>
      <c r="J391" s="42"/>
      <c r="K391" s="42"/>
      <c r="L391" s="42"/>
      <c r="N391" s="42"/>
      <c r="P391" s="42"/>
      <c r="Q391" s="42"/>
    </row>
    <row r="392" spans="3:17" x14ac:dyDescent="0.3">
      <c r="C392" s="42"/>
      <c r="D392" s="42"/>
      <c r="E392" s="42"/>
      <c r="F392" s="42"/>
      <c r="G392" s="42"/>
      <c r="H392" s="42"/>
      <c r="I392" s="42"/>
      <c r="J392" s="42"/>
      <c r="K392" s="42"/>
      <c r="L392" s="42"/>
      <c r="N392" s="42"/>
      <c r="P392" s="42"/>
      <c r="Q392" s="42"/>
    </row>
    <row r="393" spans="3:17" x14ac:dyDescent="0.3">
      <c r="C393" s="42"/>
      <c r="D393" s="42"/>
      <c r="E393" s="42"/>
      <c r="F393" s="42"/>
      <c r="G393" s="42"/>
      <c r="H393" s="42"/>
      <c r="I393" s="42"/>
      <c r="J393" s="42"/>
      <c r="K393" s="42"/>
      <c r="L393" s="42"/>
      <c r="N393" s="42"/>
      <c r="P393" s="42"/>
      <c r="Q393" s="42"/>
    </row>
    <row r="394" spans="3:17" x14ac:dyDescent="0.3">
      <c r="C394" s="42"/>
      <c r="D394" s="42"/>
      <c r="E394" s="42"/>
      <c r="F394" s="42"/>
      <c r="G394" s="42"/>
      <c r="H394" s="42"/>
      <c r="I394" s="42"/>
      <c r="J394" s="42"/>
      <c r="K394" s="42"/>
      <c r="L394" s="42"/>
      <c r="N394" s="42"/>
      <c r="P394" s="42"/>
      <c r="Q394" s="42"/>
    </row>
    <row r="395" spans="3:17" x14ac:dyDescent="0.3">
      <c r="C395" s="42"/>
      <c r="D395" s="42"/>
      <c r="E395" s="42"/>
      <c r="F395" s="42"/>
      <c r="G395" s="42"/>
      <c r="H395" s="42"/>
      <c r="I395" s="42"/>
      <c r="J395" s="42"/>
      <c r="K395" s="42"/>
      <c r="L395" s="42"/>
      <c r="N395" s="42"/>
      <c r="P395" s="42"/>
      <c r="Q395" s="42"/>
    </row>
    <row r="396" spans="3:17" x14ac:dyDescent="0.3">
      <c r="C396" s="42"/>
      <c r="D396" s="42"/>
      <c r="E396" s="42"/>
      <c r="F396" s="42"/>
      <c r="G396" s="42"/>
      <c r="H396" s="42"/>
      <c r="I396" s="42"/>
      <c r="J396" s="42"/>
      <c r="K396" s="42"/>
      <c r="L396" s="42"/>
      <c r="N396" s="42"/>
      <c r="P396" s="42"/>
      <c r="Q396" s="42"/>
    </row>
    <row r="397" spans="3:17" x14ac:dyDescent="0.3">
      <c r="C397" s="42"/>
      <c r="D397" s="42"/>
      <c r="E397" s="42"/>
      <c r="F397" s="42"/>
      <c r="G397" s="42"/>
      <c r="H397" s="42"/>
      <c r="I397" s="42"/>
      <c r="J397" s="42"/>
      <c r="K397" s="42"/>
      <c r="L397" s="42"/>
      <c r="N397" s="42"/>
      <c r="P397" s="42"/>
      <c r="Q397" s="42"/>
    </row>
    <row r="398" spans="3:17" x14ac:dyDescent="0.3">
      <c r="C398" s="42"/>
      <c r="D398" s="42"/>
      <c r="E398" s="42"/>
      <c r="F398" s="42"/>
      <c r="G398" s="42"/>
      <c r="H398" s="42"/>
      <c r="I398" s="42"/>
      <c r="J398" s="42"/>
      <c r="K398" s="42"/>
      <c r="L398" s="42"/>
      <c r="N398" s="42"/>
      <c r="P398" s="42"/>
      <c r="Q398" s="42"/>
    </row>
    <row r="399" spans="3:17" x14ac:dyDescent="0.3">
      <c r="C399" s="42"/>
      <c r="D399" s="42"/>
      <c r="E399" s="42"/>
      <c r="F399" s="42"/>
      <c r="G399" s="42"/>
      <c r="H399" s="42"/>
      <c r="I399" s="42"/>
      <c r="J399" s="42"/>
      <c r="K399" s="42"/>
      <c r="L399" s="42"/>
      <c r="N399" s="42"/>
      <c r="P399" s="42"/>
      <c r="Q399" s="42"/>
    </row>
    <row r="400" spans="3:17" x14ac:dyDescent="0.3">
      <c r="C400" s="42"/>
      <c r="D400" s="42"/>
      <c r="E400" s="42"/>
      <c r="F400" s="42"/>
      <c r="G400" s="42"/>
      <c r="H400" s="42"/>
      <c r="I400" s="42"/>
      <c r="J400" s="42"/>
      <c r="K400" s="42"/>
      <c r="L400" s="42"/>
      <c r="N400" s="42"/>
      <c r="P400" s="42"/>
      <c r="Q400" s="42"/>
    </row>
    <row r="401" spans="3:17" x14ac:dyDescent="0.3">
      <c r="C401" s="42"/>
      <c r="D401" s="42"/>
      <c r="E401" s="42"/>
      <c r="F401" s="42"/>
      <c r="G401" s="42"/>
      <c r="H401" s="42"/>
      <c r="I401" s="42"/>
      <c r="J401" s="42"/>
      <c r="K401" s="42"/>
      <c r="L401" s="42"/>
      <c r="N401" s="42"/>
      <c r="P401" s="42"/>
      <c r="Q401" s="42"/>
    </row>
    <row r="402" spans="3:17" x14ac:dyDescent="0.3">
      <c r="C402" s="42"/>
      <c r="D402" s="42"/>
      <c r="E402" s="42"/>
      <c r="F402" s="42"/>
      <c r="G402" s="42"/>
      <c r="H402" s="42"/>
      <c r="I402" s="42"/>
      <c r="J402" s="42"/>
      <c r="K402" s="42"/>
      <c r="L402" s="42"/>
      <c r="N402" s="42"/>
      <c r="P402" s="42"/>
      <c r="Q402" s="42"/>
    </row>
    <row r="403" spans="3:17" x14ac:dyDescent="0.3">
      <c r="C403" s="42"/>
      <c r="D403" s="42"/>
      <c r="E403" s="42"/>
      <c r="F403" s="42"/>
      <c r="G403" s="42"/>
      <c r="H403" s="42"/>
      <c r="I403" s="42"/>
      <c r="J403" s="42"/>
      <c r="K403" s="42"/>
      <c r="L403" s="42"/>
      <c r="N403" s="42"/>
      <c r="P403" s="42"/>
      <c r="Q403" s="42"/>
    </row>
    <row r="404" spans="3:17" x14ac:dyDescent="0.3">
      <c r="C404" s="42"/>
      <c r="D404" s="42"/>
      <c r="E404" s="42"/>
      <c r="F404" s="42"/>
      <c r="G404" s="42"/>
      <c r="H404" s="42"/>
      <c r="I404" s="42"/>
      <c r="J404" s="42"/>
      <c r="K404" s="42"/>
      <c r="L404" s="42"/>
      <c r="N404" s="42"/>
      <c r="P404" s="42"/>
      <c r="Q404" s="42"/>
    </row>
    <row r="405" spans="3:17" x14ac:dyDescent="0.3">
      <c r="C405" s="42"/>
      <c r="D405" s="42"/>
      <c r="E405" s="42"/>
      <c r="F405" s="42"/>
      <c r="G405" s="42"/>
      <c r="H405" s="42"/>
      <c r="I405" s="42"/>
      <c r="J405" s="42"/>
      <c r="K405" s="42"/>
      <c r="L405" s="42"/>
      <c r="N405" s="42"/>
      <c r="P405" s="42"/>
      <c r="Q405" s="42"/>
    </row>
    <row r="406" spans="3:17" x14ac:dyDescent="0.3">
      <c r="C406" s="42"/>
      <c r="D406" s="42"/>
      <c r="E406" s="42"/>
      <c r="F406" s="42"/>
      <c r="G406" s="42"/>
      <c r="H406" s="42"/>
      <c r="I406" s="42"/>
      <c r="J406" s="42"/>
      <c r="K406" s="42"/>
      <c r="L406" s="42"/>
      <c r="N406" s="42"/>
      <c r="P406" s="42"/>
      <c r="Q406" s="42"/>
    </row>
    <row r="407" spans="3:17" x14ac:dyDescent="0.3">
      <c r="C407" s="42"/>
      <c r="D407" s="42"/>
      <c r="E407" s="42"/>
      <c r="F407" s="42"/>
      <c r="G407" s="42"/>
      <c r="H407" s="42"/>
      <c r="I407" s="42"/>
      <c r="J407" s="42"/>
      <c r="K407" s="42"/>
      <c r="L407" s="42"/>
      <c r="N407" s="42"/>
      <c r="P407" s="42"/>
      <c r="Q407" s="42"/>
    </row>
    <row r="408" spans="3:17" x14ac:dyDescent="0.3">
      <c r="C408" s="42"/>
      <c r="D408" s="42"/>
      <c r="E408" s="42"/>
      <c r="F408" s="42"/>
      <c r="G408" s="42"/>
      <c r="H408" s="42"/>
      <c r="I408" s="42"/>
      <c r="J408" s="42"/>
      <c r="K408" s="42"/>
      <c r="L408" s="42"/>
      <c r="N408" s="42"/>
      <c r="P408" s="42"/>
      <c r="Q408" s="42"/>
    </row>
    <row r="409" spans="3:17" x14ac:dyDescent="0.3">
      <c r="C409" s="42"/>
      <c r="D409" s="42"/>
      <c r="E409" s="42"/>
      <c r="F409" s="42"/>
      <c r="G409" s="42"/>
      <c r="H409" s="42"/>
      <c r="I409" s="42"/>
      <c r="J409" s="42"/>
      <c r="K409" s="42"/>
      <c r="L409" s="42"/>
      <c r="N409" s="42"/>
      <c r="P409" s="42"/>
      <c r="Q409" s="42"/>
    </row>
    <row r="410" spans="3:17" x14ac:dyDescent="0.3">
      <c r="C410" s="42"/>
      <c r="D410" s="42"/>
      <c r="E410" s="42"/>
      <c r="F410" s="42"/>
      <c r="G410" s="42"/>
      <c r="H410" s="42"/>
      <c r="I410" s="42"/>
      <c r="J410" s="42"/>
      <c r="K410" s="42"/>
      <c r="L410" s="42"/>
      <c r="N410" s="42"/>
      <c r="P410" s="42"/>
      <c r="Q410" s="42"/>
    </row>
    <row r="411" spans="3:17" x14ac:dyDescent="0.3">
      <c r="C411" s="42"/>
      <c r="D411" s="42"/>
      <c r="E411" s="42"/>
      <c r="F411" s="42"/>
      <c r="G411" s="42"/>
      <c r="H411" s="42"/>
      <c r="I411" s="42"/>
      <c r="J411" s="42"/>
      <c r="K411" s="42"/>
      <c r="L411" s="42"/>
      <c r="N411" s="42"/>
      <c r="P411" s="42"/>
      <c r="Q411" s="42"/>
    </row>
    <row r="412" spans="3:17" x14ac:dyDescent="0.3">
      <c r="C412" s="42"/>
      <c r="D412" s="42"/>
      <c r="E412" s="42"/>
      <c r="F412" s="42"/>
      <c r="G412" s="42"/>
      <c r="H412" s="42"/>
      <c r="I412" s="42"/>
      <c r="J412" s="42"/>
      <c r="K412" s="42"/>
      <c r="L412" s="42"/>
      <c r="N412" s="42"/>
      <c r="P412" s="42"/>
      <c r="Q412" s="42"/>
    </row>
    <row r="413" spans="3:17" x14ac:dyDescent="0.3">
      <c r="C413" s="42"/>
      <c r="D413" s="42"/>
      <c r="E413" s="42"/>
      <c r="F413" s="42"/>
      <c r="G413" s="42"/>
      <c r="H413" s="42"/>
      <c r="I413" s="42"/>
      <c r="J413" s="42"/>
      <c r="K413" s="42"/>
      <c r="L413" s="42"/>
      <c r="N413" s="42"/>
      <c r="P413" s="42"/>
      <c r="Q413" s="42"/>
    </row>
    <row r="414" spans="3:17" x14ac:dyDescent="0.3">
      <c r="C414" s="42"/>
      <c r="D414" s="42"/>
      <c r="E414" s="42"/>
      <c r="F414" s="42"/>
      <c r="G414" s="42"/>
      <c r="H414" s="42"/>
      <c r="I414" s="42"/>
      <c r="J414" s="42"/>
      <c r="K414" s="42"/>
      <c r="L414" s="42"/>
      <c r="N414" s="42"/>
      <c r="P414" s="42"/>
      <c r="Q414" s="42"/>
    </row>
    <row r="415" spans="3:17" x14ac:dyDescent="0.3">
      <c r="C415" s="42"/>
      <c r="D415" s="42"/>
      <c r="E415" s="42"/>
      <c r="F415" s="42"/>
      <c r="G415" s="42"/>
      <c r="H415" s="42"/>
      <c r="I415" s="42"/>
      <c r="J415" s="42"/>
      <c r="K415" s="42"/>
      <c r="L415" s="42"/>
      <c r="N415" s="42"/>
      <c r="P415" s="42"/>
      <c r="Q415" s="42"/>
    </row>
    <row r="416" spans="3:17" x14ac:dyDescent="0.3">
      <c r="C416" s="42"/>
      <c r="D416" s="42"/>
      <c r="E416" s="42"/>
      <c r="F416" s="42"/>
      <c r="G416" s="42"/>
      <c r="H416" s="42"/>
      <c r="I416" s="42"/>
      <c r="J416" s="42"/>
      <c r="K416" s="42"/>
      <c r="L416" s="42"/>
      <c r="N416" s="42"/>
      <c r="P416" s="42"/>
      <c r="Q416" s="42"/>
    </row>
    <row r="417" spans="3:17" x14ac:dyDescent="0.3">
      <c r="C417" s="42"/>
      <c r="D417" s="42"/>
      <c r="E417" s="42"/>
      <c r="F417" s="42"/>
      <c r="G417" s="42"/>
      <c r="H417" s="42"/>
      <c r="I417" s="42"/>
      <c r="J417" s="42"/>
      <c r="K417" s="42"/>
      <c r="L417" s="42"/>
      <c r="N417" s="42"/>
      <c r="P417" s="42"/>
      <c r="Q417" s="42"/>
    </row>
    <row r="418" spans="3:17" x14ac:dyDescent="0.3">
      <c r="C418" s="42"/>
      <c r="D418" s="42"/>
      <c r="E418" s="42"/>
      <c r="F418" s="42"/>
      <c r="G418" s="42"/>
      <c r="H418" s="42"/>
      <c r="I418" s="42"/>
      <c r="J418" s="42"/>
      <c r="K418" s="42"/>
      <c r="L418" s="42"/>
      <c r="N418" s="42"/>
      <c r="P418" s="42"/>
      <c r="Q418" s="42"/>
    </row>
    <row r="419" spans="3:17" x14ac:dyDescent="0.3">
      <c r="C419" s="42"/>
      <c r="D419" s="42"/>
      <c r="E419" s="42"/>
      <c r="F419" s="42"/>
      <c r="G419" s="42"/>
      <c r="H419" s="42"/>
      <c r="I419" s="42"/>
      <c r="J419" s="42"/>
      <c r="K419" s="42"/>
      <c r="L419" s="42"/>
      <c r="N419" s="42"/>
      <c r="P419" s="42"/>
      <c r="Q419" s="42"/>
    </row>
    <row r="420" spans="3:17" x14ac:dyDescent="0.3">
      <c r="C420" s="42"/>
      <c r="D420" s="42"/>
      <c r="E420" s="42"/>
      <c r="F420" s="42"/>
      <c r="G420" s="42"/>
      <c r="H420" s="42"/>
      <c r="I420" s="42"/>
      <c r="J420" s="42"/>
      <c r="K420" s="42"/>
      <c r="L420" s="42"/>
      <c r="N420" s="42"/>
      <c r="P420" s="42"/>
      <c r="Q420" s="42"/>
    </row>
    <row r="421" spans="3:17" x14ac:dyDescent="0.3">
      <c r="C421" s="42"/>
      <c r="D421" s="42"/>
      <c r="E421" s="42"/>
      <c r="F421" s="42"/>
      <c r="G421" s="42"/>
      <c r="H421" s="42"/>
      <c r="I421" s="42"/>
      <c r="J421" s="42"/>
      <c r="K421" s="42"/>
      <c r="L421" s="42"/>
      <c r="N421" s="42"/>
      <c r="P421" s="42"/>
      <c r="Q421" s="42"/>
    </row>
    <row r="422" spans="3:17" x14ac:dyDescent="0.3">
      <c r="C422" s="42"/>
      <c r="D422" s="42"/>
      <c r="E422" s="42"/>
      <c r="F422" s="42"/>
      <c r="G422" s="42"/>
      <c r="H422" s="42"/>
      <c r="I422" s="42"/>
      <c r="J422" s="42"/>
      <c r="K422" s="42"/>
      <c r="L422" s="42"/>
      <c r="N422" s="42"/>
      <c r="P422" s="42"/>
      <c r="Q422" s="42"/>
    </row>
    <row r="423" spans="3:17" x14ac:dyDescent="0.3">
      <c r="C423" s="42"/>
      <c r="D423" s="42"/>
      <c r="E423" s="42"/>
      <c r="F423" s="42"/>
      <c r="G423" s="42"/>
      <c r="H423" s="42"/>
      <c r="I423" s="42"/>
      <c r="J423" s="42"/>
      <c r="K423" s="42"/>
      <c r="L423" s="42"/>
      <c r="N423" s="42"/>
      <c r="P423" s="42"/>
      <c r="Q423" s="42"/>
    </row>
    <row r="424" spans="3:17" x14ac:dyDescent="0.3">
      <c r="C424" s="42"/>
      <c r="D424" s="42"/>
      <c r="E424" s="42"/>
      <c r="F424" s="42"/>
      <c r="G424" s="42"/>
      <c r="H424" s="42"/>
      <c r="I424" s="42"/>
      <c r="J424" s="42"/>
      <c r="K424" s="42"/>
      <c r="L424" s="42"/>
      <c r="N424" s="42"/>
      <c r="P424" s="42"/>
      <c r="Q424" s="42"/>
    </row>
    <row r="425" spans="3:17" x14ac:dyDescent="0.3">
      <c r="C425" s="42"/>
      <c r="D425" s="42"/>
      <c r="E425" s="42"/>
      <c r="F425" s="42"/>
      <c r="G425" s="42"/>
      <c r="H425" s="42"/>
      <c r="I425" s="42"/>
      <c r="J425" s="42"/>
      <c r="K425" s="42"/>
      <c r="L425" s="42"/>
      <c r="N425" s="42"/>
      <c r="P425" s="42"/>
      <c r="Q425" s="42"/>
    </row>
    <row r="426" spans="3:17" x14ac:dyDescent="0.3">
      <c r="C426" s="42"/>
      <c r="D426" s="42"/>
      <c r="E426" s="42"/>
      <c r="F426" s="42"/>
      <c r="G426" s="42"/>
      <c r="H426" s="42"/>
      <c r="I426" s="42"/>
      <c r="J426" s="42"/>
      <c r="K426" s="42"/>
      <c r="L426" s="42"/>
      <c r="N426" s="42"/>
      <c r="P426" s="42"/>
      <c r="Q426" s="42"/>
    </row>
    <row r="427" spans="3:17" x14ac:dyDescent="0.3">
      <c r="C427" s="42"/>
      <c r="D427" s="42"/>
      <c r="E427" s="42"/>
      <c r="F427" s="42"/>
      <c r="G427" s="42"/>
      <c r="H427" s="42"/>
      <c r="I427" s="42"/>
      <c r="J427" s="42"/>
      <c r="K427" s="42"/>
      <c r="L427" s="42"/>
      <c r="N427" s="42"/>
      <c r="P427" s="42"/>
      <c r="Q427" s="42"/>
    </row>
    <row r="428" spans="3:17" x14ac:dyDescent="0.3">
      <c r="C428" s="42"/>
      <c r="D428" s="42"/>
      <c r="E428" s="42"/>
      <c r="F428" s="42"/>
      <c r="G428" s="42"/>
      <c r="H428" s="42"/>
      <c r="I428" s="42"/>
      <c r="J428" s="42"/>
      <c r="K428" s="42"/>
      <c r="L428" s="42"/>
      <c r="N428" s="42"/>
      <c r="P428" s="42"/>
      <c r="Q428" s="42"/>
    </row>
    <row r="429" spans="3:17" x14ac:dyDescent="0.3">
      <c r="C429" s="42"/>
      <c r="D429" s="42"/>
      <c r="E429" s="42"/>
      <c r="F429" s="42"/>
      <c r="G429" s="42"/>
      <c r="H429" s="42"/>
      <c r="I429" s="42"/>
      <c r="J429" s="42"/>
      <c r="K429" s="42"/>
      <c r="L429" s="42"/>
      <c r="N429" s="42"/>
      <c r="P429" s="42"/>
      <c r="Q429" s="42"/>
    </row>
    <row r="430" spans="3:17" x14ac:dyDescent="0.3">
      <c r="C430" s="42"/>
      <c r="D430" s="42"/>
      <c r="E430" s="42"/>
      <c r="F430" s="42"/>
      <c r="G430" s="42"/>
      <c r="H430" s="42"/>
      <c r="I430" s="42"/>
      <c r="J430" s="42"/>
      <c r="K430" s="42"/>
      <c r="L430" s="42"/>
      <c r="N430" s="42"/>
      <c r="P430" s="42"/>
      <c r="Q430" s="42"/>
    </row>
    <row r="431" spans="3:17" x14ac:dyDescent="0.3">
      <c r="C431" s="42"/>
      <c r="D431" s="42"/>
      <c r="E431" s="42"/>
      <c r="F431" s="42"/>
      <c r="G431" s="42"/>
      <c r="H431" s="42"/>
      <c r="I431" s="42"/>
      <c r="J431" s="42"/>
      <c r="K431" s="42"/>
      <c r="L431" s="42"/>
      <c r="N431" s="42"/>
      <c r="P431" s="42"/>
      <c r="Q431" s="42"/>
    </row>
    <row r="432" spans="3:17" x14ac:dyDescent="0.3">
      <c r="C432" s="42"/>
      <c r="D432" s="42"/>
      <c r="E432" s="42"/>
      <c r="F432" s="42"/>
      <c r="G432" s="42"/>
      <c r="H432" s="42"/>
      <c r="I432" s="42"/>
      <c r="J432" s="42"/>
      <c r="K432" s="42"/>
      <c r="L432" s="42"/>
      <c r="N432" s="42"/>
      <c r="P432" s="42"/>
      <c r="Q432" s="42"/>
    </row>
    <row r="433" spans="3:17" x14ac:dyDescent="0.3">
      <c r="C433" s="42"/>
      <c r="D433" s="42"/>
      <c r="E433" s="42"/>
      <c r="F433" s="42"/>
      <c r="G433" s="42"/>
      <c r="H433" s="42"/>
      <c r="I433" s="42"/>
      <c r="J433" s="42"/>
      <c r="K433" s="42"/>
      <c r="L433" s="42"/>
      <c r="N433" s="42"/>
      <c r="P433" s="42"/>
      <c r="Q433" s="42"/>
    </row>
    <row r="434" spans="3:17" x14ac:dyDescent="0.3">
      <c r="C434" s="42"/>
      <c r="D434" s="42"/>
      <c r="E434" s="42"/>
      <c r="F434" s="42"/>
      <c r="G434" s="42"/>
      <c r="H434" s="42"/>
      <c r="I434" s="42"/>
      <c r="J434" s="42"/>
      <c r="K434" s="42"/>
      <c r="L434" s="42"/>
      <c r="N434" s="42"/>
      <c r="P434" s="42"/>
      <c r="Q434" s="42"/>
    </row>
    <row r="435" spans="3:17" x14ac:dyDescent="0.3">
      <c r="C435" s="42"/>
      <c r="D435" s="42"/>
      <c r="E435" s="42"/>
      <c r="F435" s="42"/>
      <c r="G435" s="42"/>
      <c r="H435" s="42"/>
      <c r="I435" s="42"/>
      <c r="J435" s="42"/>
      <c r="K435" s="42"/>
      <c r="L435" s="42"/>
      <c r="N435" s="42"/>
      <c r="P435" s="42"/>
      <c r="Q435" s="42"/>
    </row>
    <row r="436" spans="3:17" x14ac:dyDescent="0.3">
      <c r="C436" s="42"/>
      <c r="D436" s="42"/>
      <c r="E436" s="42"/>
      <c r="F436" s="42"/>
      <c r="G436" s="42"/>
      <c r="H436" s="42"/>
      <c r="I436" s="42"/>
      <c r="J436" s="42"/>
      <c r="K436" s="42"/>
      <c r="L436" s="42"/>
      <c r="N436" s="42"/>
      <c r="P436" s="42"/>
      <c r="Q436" s="42"/>
    </row>
    <row r="437" spans="3:17" x14ac:dyDescent="0.3">
      <c r="C437" s="42"/>
      <c r="D437" s="42"/>
      <c r="E437" s="42"/>
      <c r="F437" s="42"/>
      <c r="G437" s="42"/>
      <c r="H437" s="42"/>
      <c r="I437" s="42"/>
      <c r="J437" s="42"/>
      <c r="K437" s="42"/>
      <c r="L437" s="42"/>
      <c r="N437" s="42"/>
      <c r="P437" s="42"/>
      <c r="Q437" s="42"/>
    </row>
    <row r="438" spans="3:17" x14ac:dyDescent="0.3">
      <c r="C438" s="42"/>
      <c r="D438" s="42"/>
      <c r="E438" s="42"/>
      <c r="F438" s="42"/>
      <c r="G438" s="42"/>
      <c r="H438" s="42"/>
      <c r="I438" s="42"/>
      <c r="J438" s="42"/>
      <c r="K438" s="42"/>
      <c r="L438" s="42"/>
      <c r="N438" s="42"/>
      <c r="P438" s="42"/>
      <c r="Q438" s="42"/>
    </row>
    <row r="439" spans="3:17" x14ac:dyDescent="0.3">
      <c r="C439" s="42"/>
      <c r="D439" s="42"/>
      <c r="E439" s="42"/>
      <c r="F439" s="42"/>
      <c r="G439" s="42"/>
      <c r="H439" s="42"/>
      <c r="I439" s="42"/>
      <c r="J439" s="42"/>
      <c r="K439" s="42"/>
      <c r="L439" s="42"/>
      <c r="N439" s="42"/>
      <c r="P439" s="42"/>
      <c r="Q439" s="42"/>
    </row>
    <row r="440" spans="3:17" x14ac:dyDescent="0.3">
      <c r="C440" s="42"/>
      <c r="D440" s="42"/>
      <c r="E440" s="42"/>
      <c r="F440" s="42"/>
      <c r="G440" s="42"/>
      <c r="H440" s="42"/>
      <c r="I440" s="42"/>
      <c r="J440" s="42"/>
      <c r="K440" s="42"/>
      <c r="L440" s="42"/>
      <c r="N440" s="42"/>
      <c r="P440" s="42"/>
      <c r="Q440" s="42"/>
    </row>
    <row r="441" spans="3:17" x14ac:dyDescent="0.3">
      <c r="C441" s="42"/>
      <c r="D441" s="42"/>
      <c r="E441" s="42"/>
      <c r="F441" s="42"/>
      <c r="G441" s="42"/>
      <c r="H441" s="42"/>
      <c r="I441" s="42"/>
      <c r="J441" s="42"/>
      <c r="K441" s="42"/>
      <c r="L441" s="42"/>
      <c r="N441" s="42"/>
      <c r="P441" s="42"/>
      <c r="Q441" s="42"/>
    </row>
    <row r="442" spans="3:17" x14ac:dyDescent="0.3">
      <c r="C442" s="42"/>
      <c r="D442" s="42"/>
      <c r="E442" s="42"/>
      <c r="F442" s="42"/>
      <c r="G442" s="42"/>
      <c r="H442" s="42"/>
      <c r="I442" s="42"/>
      <c r="J442" s="42"/>
      <c r="K442" s="42"/>
      <c r="L442" s="42"/>
      <c r="N442" s="42"/>
      <c r="P442" s="42"/>
      <c r="Q442" s="42"/>
    </row>
    <row r="443" spans="3:17" x14ac:dyDescent="0.3">
      <c r="C443" s="42"/>
      <c r="D443" s="42"/>
      <c r="E443" s="42"/>
      <c r="F443" s="42"/>
      <c r="G443" s="42"/>
      <c r="H443" s="42"/>
      <c r="I443" s="42"/>
      <c r="J443" s="42"/>
      <c r="K443" s="42"/>
      <c r="L443" s="42"/>
      <c r="N443" s="42"/>
      <c r="P443" s="42"/>
      <c r="Q443" s="42"/>
    </row>
    <row r="444" spans="3:17" x14ac:dyDescent="0.3">
      <c r="C444" s="42"/>
      <c r="D444" s="42"/>
      <c r="E444" s="42"/>
      <c r="F444" s="42"/>
      <c r="G444" s="42"/>
      <c r="H444" s="42"/>
      <c r="I444" s="42"/>
      <c r="J444" s="42"/>
      <c r="K444" s="42"/>
      <c r="L444" s="42"/>
      <c r="N444" s="42"/>
      <c r="P444" s="42"/>
      <c r="Q444" s="42"/>
    </row>
    <row r="445" spans="3:17" x14ac:dyDescent="0.3">
      <c r="C445" s="42"/>
      <c r="D445" s="42"/>
      <c r="E445" s="42"/>
      <c r="F445" s="42"/>
      <c r="G445" s="42"/>
      <c r="H445" s="42"/>
      <c r="I445" s="42"/>
      <c r="J445" s="42"/>
      <c r="K445" s="42"/>
      <c r="L445" s="42"/>
      <c r="N445" s="42"/>
      <c r="P445" s="42"/>
      <c r="Q445" s="42"/>
    </row>
    <row r="446" spans="3:17" x14ac:dyDescent="0.3">
      <c r="C446" s="42"/>
      <c r="D446" s="42"/>
      <c r="E446" s="42"/>
      <c r="F446" s="42"/>
      <c r="G446" s="42"/>
      <c r="H446" s="42"/>
      <c r="I446" s="42"/>
      <c r="J446" s="42"/>
      <c r="K446" s="42"/>
      <c r="L446" s="42"/>
      <c r="N446" s="42"/>
      <c r="P446" s="42"/>
      <c r="Q446" s="42"/>
    </row>
    <row r="447" spans="3:17" x14ac:dyDescent="0.3">
      <c r="C447" s="42"/>
      <c r="D447" s="42"/>
      <c r="E447" s="42"/>
      <c r="F447" s="42"/>
      <c r="G447" s="42"/>
      <c r="H447" s="42"/>
      <c r="I447" s="42"/>
      <c r="J447" s="42"/>
      <c r="K447" s="42"/>
      <c r="L447" s="42"/>
      <c r="N447" s="42"/>
      <c r="P447" s="42"/>
      <c r="Q447" s="42"/>
    </row>
    <row r="448" spans="3:17" x14ac:dyDescent="0.3">
      <c r="C448" s="42"/>
      <c r="D448" s="42"/>
      <c r="E448" s="42"/>
      <c r="F448" s="42"/>
      <c r="G448" s="42"/>
      <c r="H448" s="42"/>
      <c r="I448" s="42"/>
      <c r="J448" s="42"/>
      <c r="K448" s="42"/>
      <c r="L448" s="42"/>
      <c r="N448" s="42"/>
      <c r="P448" s="42"/>
      <c r="Q448" s="42"/>
    </row>
    <row r="449" spans="3:17" x14ac:dyDescent="0.3">
      <c r="C449" s="42"/>
      <c r="D449" s="42"/>
      <c r="E449" s="42"/>
      <c r="F449" s="42"/>
      <c r="G449" s="42"/>
      <c r="H449" s="42"/>
      <c r="I449" s="42"/>
      <c r="J449" s="42"/>
      <c r="K449" s="42"/>
      <c r="L449" s="42"/>
      <c r="N449" s="42"/>
      <c r="P449" s="42"/>
      <c r="Q449" s="42"/>
    </row>
    <row r="450" spans="3:17" x14ac:dyDescent="0.3">
      <c r="C450" s="42"/>
      <c r="D450" s="42"/>
      <c r="E450" s="42"/>
      <c r="F450" s="42"/>
      <c r="G450" s="42"/>
      <c r="H450" s="42"/>
      <c r="I450" s="42"/>
      <c r="J450" s="42"/>
      <c r="K450" s="42"/>
      <c r="L450" s="42"/>
      <c r="N450" s="42"/>
      <c r="P450" s="42"/>
      <c r="Q450" s="42"/>
    </row>
    <row r="451" spans="3:17" x14ac:dyDescent="0.3">
      <c r="C451" s="42"/>
      <c r="D451" s="42"/>
      <c r="E451" s="42"/>
      <c r="F451" s="42"/>
      <c r="G451" s="42"/>
      <c r="H451" s="42"/>
      <c r="I451" s="42"/>
      <c r="J451" s="42"/>
      <c r="K451" s="42"/>
      <c r="L451" s="42"/>
      <c r="N451" s="42"/>
      <c r="P451" s="42"/>
      <c r="Q451" s="42"/>
    </row>
    <row r="452" spans="3:17" x14ac:dyDescent="0.3">
      <c r="C452" s="42"/>
      <c r="D452" s="42"/>
      <c r="E452" s="42"/>
      <c r="F452" s="42"/>
      <c r="G452" s="42"/>
      <c r="H452" s="42"/>
      <c r="I452" s="42"/>
      <c r="J452" s="42"/>
      <c r="K452" s="42"/>
      <c r="L452" s="42"/>
      <c r="N452" s="42"/>
      <c r="P452" s="42"/>
      <c r="Q452" s="42"/>
    </row>
    <row r="453" spans="3:17" x14ac:dyDescent="0.3">
      <c r="C453" s="42"/>
      <c r="D453" s="42"/>
      <c r="E453" s="42"/>
      <c r="F453" s="42"/>
      <c r="G453" s="42"/>
      <c r="H453" s="42"/>
      <c r="I453" s="42"/>
      <c r="J453" s="42"/>
      <c r="K453" s="42"/>
      <c r="L453" s="42"/>
      <c r="N453" s="42"/>
      <c r="P453" s="42"/>
      <c r="Q453" s="42"/>
    </row>
    <row r="454" spans="3:17" x14ac:dyDescent="0.3">
      <c r="C454" s="42"/>
      <c r="D454" s="42"/>
      <c r="E454" s="42"/>
      <c r="F454" s="42"/>
      <c r="G454" s="42"/>
      <c r="H454" s="42"/>
      <c r="I454" s="42"/>
      <c r="J454" s="42"/>
      <c r="K454" s="42"/>
      <c r="L454" s="42"/>
      <c r="N454" s="42"/>
      <c r="P454" s="42"/>
      <c r="Q454" s="42"/>
    </row>
    <row r="455" spans="3:17" x14ac:dyDescent="0.3">
      <c r="C455" s="42"/>
      <c r="D455" s="42"/>
      <c r="E455" s="42"/>
      <c r="F455" s="42"/>
      <c r="G455" s="42"/>
      <c r="H455" s="42"/>
      <c r="I455" s="42"/>
      <c r="J455" s="42"/>
      <c r="K455" s="42"/>
      <c r="L455" s="42"/>
      <c r="N455" s="42"/>
      <c r="P455" s="42"/>
      <c r="Q455" s="42"/>
    </row>
    <row r="456" spans="3:17" x14ac:dyDescent="0.3">
      <c r="C456" s="42"/>
      <c r="D456" s="42"/>
      <c r="E456" s="42"/>
      <c r="F456" s="42"/>
      <c r="G456" s="42"/>
      <c r="H456" s="42"/>
      <c r="I456" s="42"/>
      <c r="J456" s="42"/>
      <c r="K456" s="42"/>
      <c r="L456" s="42"/>
      <c r="N456" s="42"/>
      <c r="P456" s="42"/>
      <c r="Q456" s="42"/>
    </row>
    <row r="457" spans="3:17" x14ac:dyDescent="0.3">
      <c r="C457" s="42"/>
      <c r="D457" s="42"/>
      <c r="E457" s="42"/>
      <c r="F457" s="42"/>
      <c r="G457" s="42"/>
      <c r="H457" s="42"/>
      <c r="I457" s="42"/>
      <c r="J457" s="42"/>
      <c r="K457" s="42"/>
      <c r="L457" s="42"/>
      <c r="N457" s="42"/>
      <c r="P457" s="42"/>
      <c r="Q457" s="42"/>
    </row>
    <row r="458" spans="3:17" x14ac:dyDescent="0.3">
      <c r="C458" s="42"/>
      <c r="D458" s="42"/>
      <c r="E458" s="42"/>
      <c r="F458" s="42"/>
      <c r="G458" s="42"/>
      <c r="H458" s="42"/>
      <c r="I458" s="42"/>
      <c r="J458" s="42"/>
      <c r="K458" s="42"/>
      <c r="L458" s="42"/>
      <c r="N458" s="42"/>
      <c r="P458" s="42"/>
      <c r="Q458" s="42"/>
    </row>
    <row r="459" spans="3:17" x14ac:dyDescent="0.3">
      <c r="C459" s="42"/>
      <c r="D459" s="42"/>
      <c r="E459" s="42"/>
      <c r="F459" s="42"/>
      <c r="G459" s="42"/>
      <c r="H459" s="42"/>
      <c r="I459" s="42"/>
      <c r="J459" s="42"/>
      <c r="K459" s="42"/>
      <c r="L459" s="42"/>
      <c r="N459" s="42"/>
      <c r="P459" s="42"/>
      <c r="Q459" s="42"/>
    </row>
    <row r="460" spans="3:17" x14ac:dyDescent="0.3">
      <c r="C460" s="42"/>
      <c r="D460" s="42"/>
      <c r="E460" s="42"/>
      <c r="F460" s="42"/>
      <c r="G460" s="42"/>
      <c r="H460" s="42"/>
      <c r="I460" s="42"/>
      <c r="J460" s="42"/>
      <c r="K460" s="42"/>
      <c r="L460" s="42"/>
      <c r="N460" s="42"/>
      <c r="P460" s="42"/>
      <c r="Q460" s="42"/>
    </row>
    <row r="461" spans="3:17" x14ac:dyDescent="0.3">
      <c r="C461" s="42"/>
      <c r="D461" s="42"/>
      <c r="E461" s="42"/>
      <c r="F461" s="42"/>
      <c r="G461" s="42"/>
      <c r="H461" s="42"/>
      <c r="I461" s="42"/>
      <c r="J461" s="42"/>
      <c r="K461" s="42"/>
      <c r="L461" s="42"/>
      <c r="N461" s="42"/>
      <c r="P461" s="42"/>
      <c r="Q461" s="42"/>
    </row>
    <row r="462" spans="3:17" x14ac:dyDescent="0.3">
      <c r="C462" s="42"/>
      <c r="D462" s="42"/>
      <c r="E462" s="42"/>
      <c r="F462" s="42"/>
      <c r="G462" s="42"/>
      <c r="H462" s="42"/>
      <c r="I462" s="42"/>
      <c r="J462" s="42"/>
      <c r="K462" s="42"/>
      <c r="L462" s="42"/>
      <c r="N462" s="42"/>
      <c r="P462" s="42"/>
      <c r="Q462" s="42"/>
    </row>
    <row r="463" spans="3:17" x14ac:dyDescent="0.3">
      <c r="C463" s="42"/>
      <c r="D463" s="42"/>
      <c r="E463" s="42"/>
      <c r="F463" s="42"/>
      <c r="G463" s="42"/>
      <c r="H463" s="42"/>
      <c r="I463" s="42"/>
      <c r="J463" s="42"/>
      <c r="K463" s="42"/>
      <c r="L463" s="42"/>
      <c r="N463" s="42"/>
      <c r="P463" s="42"/>
      <c r="Q463" s="42"/>
    </row>
    <row r="464" spans="3:17" x14ac:dyDescent="0.3">
      <c r="C464" s="42"/>
      <c r="D464" s="42"/>
      <c r="E464" s="42"/>
      <c r="F464" s="42"/>
      <c r="G464" s="42"/>
      <c r="H464" s="42"/>
      <c r="I464" s="42"/>
      <c r="J464" s="42"/>
      <c r="K464" s="42"/>
      <c r="L464" s="42"/>
      <c r="N464" s="42"/>
      <c r="P464" s="42"/>
      <c r="Q464" s="42"/>
    </row>
    <row r="465" spans="3:17" x14ac:dyDescent="0.3">
      <c r="C465" s="42"/>
      <c r="D465" s="42"/>
      <c r="E465" s="42"/>
      <c r="F465" s="42"/>
      <c r="G465" s="42"/>
      <c r="H465" s="42"/>
      <c r="I465" s="42"/>
      <c r="J465" s="42"/>
      <c r="K465" s="42"/>
      <c r="L465" s="42"/>
      <c r="N465" s="42"/>
      <c r="P465" s="42"/>
      <c r="Q465" s="42"/>
    </row>
    <row r="466" spans="3:17" x14ac:dyDescent="0.3">
      <c r="C466" s="42"/>
      <c r="D466" s="42"/>
      <c r="E466" s="42"/>
      <c r="F466" s="42"/>
      <c r="G466" s="42"/>
      <c r="H466" s="42"/>
      <c r="I466" s="42"/>
      <c r="J466" s="42"/>
      <c r="K466" s="42"/>
      <c r="L466" s="42"/>
      <c r="N466" s="42"/>
      <c r="P466" s="42"/>
      <c r="Q466" s="42"/>
    </row>
    <row r="467" spans="3:17" x14ac:dyDescent="0.3">
      <c r="C467" s="42"/>
      <c r="D467" s="42"/>
      <c r="E467" s="42"/>
      <c r="F467" s="42"/>
      <c r="G467" s="42"/>
      <c r="H467" s="42"/>
      <c r="I467" s="42"/>
      <c r="J467" s="42"/>
      <c r="K467" s="42"/>
      <c r="L467" s="42"/>
      <c r="N467" s="42"/>
      <c r="P467" s="42"/>
      <c r="Q467" s="42"/>
    </row>
    <row r="468" spans="3:17" x14ac:dyDescent="0.3">
      <c r="C468" s="42"/>
      <c r="D468" s="42"/>
      <c r="E468" s="42"/>
      <c r="F468" s="42"/>
      <c r="G468" s="42"/>
      <c r="H468" s="42"/>
      <c r="I468" s="42"/>
      <c r="J468" s="42"/>
      <c r="K468" s="42"/>
      <c r="L468" s="42"/>
      <c r="N468" s="42"/>
      <c r="P468" s="42"/>
      <c r="Q468" s="42"/>
    </row>
    <row r="469" spans="3:17" x14ac:dyDescent="0.3">
      <c r="C469" s="42"/>
      <c r="D469" s="42"/>
      <c r="E469" s="42"/>
      <c r="F469" s="42"/>
      <c r="G469" s="42"/>
      <c r="H469" s="42"/>
      <c r="I469" s="42"/>
      <c r="J469" s="42"/>
      <c r="K469" s="42"/>
      <c r="L469" s="42"/>
      <c r="N469" s="42"/>
      <c r="P469" s="42"/>
      <c r="Q469" s="42"/>
    </row>
    <row r="470" spans="3:17" x14ac:dyDescent="0.3">
      <c r="C470" s="42"/>
      <c r="D470" s="42"/>
      <c r="E470" s="42"/>
      <c r="F470" s="42"/>
      <c r="G470" s="42"/>
      <c r="H470" s="42"/>
      <c r="I470" s="42"/>
      <c r="J470" s="42"/>
      <c r="K470" s="42"/>
      <c r="L470" s="42"/>
      <c r="N470" s="42"/>
      <c r="P470" s="42"/>
      <c r="Q470" s="42"/>
    </row>
    <row r="471" spans="3:17" x14ac:dyDescent="0.3">
      <c r="C471" s="42"/>
      <c r="D471" s="42"/>
      <c r="E471" s="42"/>
      <c r="F471" s="42"/>
      <c r="G471" s="42"/>
      <c r="H471" s="42"/>
      <c r="I471" s="42"/>
      <c r="J471" s="42"/>
      <c r="K471" s="42"/>
      <c r="L471" s="42"/>
      <c r="N471" s="42"/>
      <c r="P471" s="42"/>
      <c r="Q471" s="42"/>
    </row>
    <row r="472" spans="3:17" x14ac:dyDescent="0.3">
      <c r="C472" s="42"/>
      <c r="D472" s="42"/>
      <c r="E472" s="42"/>
      <c r="F472" s="42"/>
      <c r="G472" s="42"/>
      <c r="H472" s="42"/>
      <c r="I472" s="42"/>
      <c r="J472" s="42"/>
      <c r="K472" s="42"/>
      <c r="L472" s="42"/>
      <c r="N472" s="42"/>
      <c r="P472" s="42"/>
      <c r="Q472" s="42"/>
    </row>
    <row r="473" spans="3:17" x14ac:dyDescent="0.3">
      <c r="C473" s="42"/>
      <c r="D473" s="42"/>
      <c r="E473" s="42"/>
      <c r="F473" s="42"/>
      <c r="G473" s="42"/>
      <c r="H473" s="42"/>
      <c r="I473" s="42"/>
      <c r="J473" s="42"/>
      <c r="K473" s="42"/>
      <c r="L473" s="42"/>
      <c r="N473" s="42"/>
      <c r="P473" s="42"/>
      <c r="Q473" s="42"/>
    </row>
    <row r="474" spans="3:17" x14ac:dyDescent="0.3">
      <c r="C474" s="42"/>
      <c r="D474" s="42"/>
      <c r="E474" s="42"/>
      <c r="F474" s="42"/>
      <c r="G474" s="42"/>
      <c r="H474" s="42"/>
      <c r="I474" s="42"/>
      <c r="J474" s="42"/>
      <c r="K474" s="42"/>
      <c r="L474" s="42"/>
      <c r="N474" s="42"/>
      <c r="P474" s="42"/>
      <c r="Q474" s="42"/>
    </row>
    <row r="475" spans="3:17" x14ac:dyDescent="0.3">
      <c r="C475" s="42"/>
      <c r="D475" s="42"/>
      <c r="E475" s="42"/>
      <c r="F475" s="42"/>
      <c r="G475" s="42"/>
      <c r="H475" s="42"/>
      <c r="I475" s="42"/>
      <c r="J475" s="42"/>
      <c r="K475" s="42"/>
      <c r="L475" s="42"/>
      <c r="N475" s="42"/>
      <c r="P475" s="42"/>
      <c r="Q475" s="42"/>
    </row>
    <row r="476" spans="3:17" x14ac:dyDescent="0.3">
      <c r="C476" s="42"/>
      <c r="D476" s="42"/>
      <c r="E476" s="42"/>
      <c r="F476" s="42"/>
      <c r="G476" s="42"/>
      <c r="H476" s="42"/>
      <c r="I476" s="42"/>
      <c r="J476" s="42"/>
      <c r="K476" s="42"/>
      <c r="L476" s="42"/>
      <c r="N476" s="42"/>
      <c r="P476" s="42"/>
      <c r="Q476" s="42"/>
    </row>
    <row r="477" spans="3:17" x14ac:dyDescent="0.3">
      <c r="C477" s="42"/>
      <c r="D477" s="42"/>
      <c r="E477" s="42"/>
      <c r="F477" s="42"/>
      <c r="G477" s="42"/>
      <c r="H477" s="42"/>
      <c r="I477" s="42"/>
      <c r="J477" s="42"/>
      <c r="K477" s="42"/>
      <c r="L477" s="42"/>
      <c r="N477" s="42"/>
      <c r="P477" s="42"/>
      <c r="Q477" s="42"/>
    </row>
    <row r="478" spans="3:17" x14ac:dyDescent="0.3">
      <c r="C478" s="42"/>
      <c r="D478" s="42"/>
      <c r="E478" s="42"/>
      <c r="F478" s="42"/>
      <c r="G478" s="42"/>
      <c r="H478" s="42"/>
      <c r="I478" s="42"/>
      <c r="J478" s="42"/>
      <c r="K478" s="42"/>
      <c r="L478" s="42"/>
      <c r="N478" s="42"/>
      <c r="P478" s="42"/>
      <c r="Q478" s="42"/>
    </row>
    <row r="479" spans="3:17" x14ac:dyDescent="0.3">
      <c r="C479" s="42"/>
      <c r="D479" s="42"/>
      <c r="E479" s="42"/>
      <c r="F479" s="42"/>
      <c r="G479" s="42"/>
      <c r="H479" s="42"/>
      <c r="I479" s="42"/>
      <c r="J479" s="42"/>
      <c r="K479" s="42"/>
      <c r="L479" s="42"/>
      <c r="N479" s="42"/>
      <c r="P479" s="42"/>
      <c r="Q479" s="42"/>
    </row>
    <row r="480" spans="3:17" x14ac:dyDescent="0.3">
      <c r="C480" s="42"/>
      <c r="D480" s="42"/>
      <c r="E480" s="42"/>
      <c r="F480" s="42"/>
      <c r="G480" s="42"/>
      <c r="H480" s="42"/>
      <c r="I480" s="42"/>
      <c r="J480" s="42"/>
      <c r="K480" s="42"/>
      <c r="L480" s="42"/>
      <c r="N480" s="42"/>
      <c r="P480" s="42"/>
      <c r="Q480" s="42"/>
    </row>
    <row r="481" spans="3:17" x14ac:dyDescent="0.3">
      <c r="C481" s="42"/>
      <c r="D481" s="42"/>
      <c r="E481" s="42"/>
      <c r="F481" s="42"/>
      <c r="G481" s="42"/>
      <c r="H481" s="42"/>
      <c r="I481" s="42"/>
      <c r="J481" s="42"/>
      <c r="K481" s="42"/>
      <c r="L481" s="42"/>
      <c r="N481" s="42"/>
      <c r="P481" s="42"/>
      <c r="Q481" s="42"/>
    </row>
    <row r="482" spans="3:17" x14ac:dyDescent="0.3">
      <c r="C482" s="42"/>
      <c r="D482" s="42"/>
      <c r="E482" s="42"/>
      <c r="F482" s="42"/>
      <c r="G482" s="42"/>
      <c r="H482" s="42"/>
      <c r="I482" s="42"/>
      <c r="J482" s="42"/>
      <c r="K482" s="42"/>
      <c r="L482" s="42"/>
      <c r="N482" s="42"/>
      <c r="P482" s="42"/>
      <c r="Q482" s="42"/>
    </row>
    <row r="483" spans="3:17" x14ac:dyDescent="0.3">
      <c r="C483" s="42"/>
      <c r="D483" s="42"/>
      <c r="E483" s="42"/>
      <c r="F483" s="42"/>
      <c r="G483" s="42"/>
      <c r="H483" s="42"/>
      <c r="I483" s="42"/>
      <c r="J483" s="42"/>
      <c r="K483" s="42"/>
      <c r="L483" s="42"/>
      <c r="N483" s="42"/>
      <c r="P483" s="42"/>
      <c r="Q483" s="42"/>
    </row>
    <row r="484" spans="3:17" x14ac:dyDescent="0.3">
      <c r="C484" s="42"/>
      <c r="D484" s="42"/>
      <c r="E484" s="42"/>
      <c r="F484" s="42"/>
      <c r="G484" s="42"/>
      <c r="H484" s="42"/>
      <c r="I484" s="42"/>
      <c r="J484" s="42"/>
      <c r="K484" s="42"/>
      <c r="L484" s="42"/>
      <c r="N484" s="42"/>
      <c r="P484" s="42"/>
      <c r="Q484" s="42"/>
    </row>
    <row r="485" spans="3:17" x14ac:dyDescent="0.3">
      <c r="C485" s="42"/>
      <c r="D485" s="42"/>
      <c r="E485" s="42"/>
      <c r="F485" s="42"/>
      <c r="G485" s="42"/>
      <c r="H485" s="42"/>
      <c r="I485" s="42"/>
      <c r="J485" s="42"/>
      <c r="K485" s="42"/>
      <c r="L485" s="42"/>
      <c r="N485" s="42"/>
      <c r="P485" s="42"/>
      <c r="Q485" s="42"/>
    </row>
    <row r="486" spans="3:17" x14ac:dyDescent="0.3">
      <c r="C486" s="42"/>
      <c r="D486" s="42"/>
      <c r="E486" s="42"/>
      <c r="F486" s="42"/>
      <c r="G486" s="42"/>
      <c r="H486" s="42"/>
      <c r="I486" s="42"/>
      <c r="J486" s="42"/>
      <c r="K486" s="42"/>
      <c r="L486" s="42"/>
      <c r="N486" s="42"/>
      <c r="P486" s="42"/>
      <c r="Q486" s="42"/>
    </row>
    <row r="487" spans="3:17" x14ac:dyDescent="0.3">
      <c r="C487" s="42"/>
      <c r="D487" s="42"/>
      <c r="E487" s="42"/>
      <c r="F487" s="42"/>
      <c r="G487" s="42"/>
      <c r="H487" s="42"/>
      <c r="I487" s="42"/>
      <c r="J487" s="42"/>
      <c r="K487" s="42"/>
      <c r="L487" s="42"/>
      <c r="N487" s="42"/>
      <c r="P487" s="42"/>
      <c r="Q487" s="42"/>
    </row>
    <row r="488" spans="3:17" x14ac:dyDescent="0.3">
      <c r="C488" s="42"/>
      <c r="D488" s="42"/>
      <c r="E488" s="42"/>
      <c r="F488" s="42"/>
      <c r="G488" s="42"/>
      <c r="H488" s="42"/>
      <c r="I488" s="42"/>
      <c r="J488" s="42"/>
      <c r="K488" s="42"/>
      <c r="L488" s="42"/>
      <c r="N488" s="42"/>
      <c r="P488" s="42"/>
      <c r="Q488" s="42"/>
    </row>
    <row r="489" spans="3:17" x14ac:dyDescent="0.3">
      <c r="C489" s="42"/>
      <c r="D489" s="42"/>
      <c r="E489" s="42"/>
      <c r="F489" s="42"/>
      <c r="G489" s="42"/>
      <c r="H489" s="42"/>
      <c r="I489" s="42"/>
      <c r="J489" s="42"/>
      <c r="K489" s="42"/>
      <c r="L489" s="42"/>
      <c r="N489" s="42"/>
      <c r="P489" s="42"/>
      <c r="Q489" s="42"/>
    </row>
    <row r="490" spans="3:17" x14ac:dyDescent="0.3">
      <c r="C490" s="42"/>
      <c r="D490" s="42"/>
      <c r="E490" s="42"/>
      <c r="F490" s="42"/>
      <c r="G490" s="42"/>
      <c r="H490" s="42"/>
      <c r="I490" s="42"/>
      <c r="J490" s="42"/>
      <c r="K490" s="42"/>
      <c r="L490" s="42"/>
      <c r="N490" s="42"/>
      <c r="P490" s="42"/>
      <c r="Q490" s="42"/>
    </row>
    <row r="491" spans="3:17" x14ac:dyDescent="0.3">
      <c r="C491" s="42"/>
      <c r="D491" s="42"/>
      <c r="E491" s="42"/>
      <c r="F491" s="42"/>
      <c r="G491" s="42"/>
      <c r="H491" s="42"/>
      <c r="I491" s="42"/>
      <c r="J491" s="42"/>
      <c r="K491" s="42"/>
      <c r="L491" s="42"/>
      <c r="N491" s="42"/>
      <c r="P491" s="42"/>
      <c r="Q491" s="42"/>
    </row>
    <row r="492" spans="3:17" x14ac:dyDescent="0.3">
      <c r="C492" s="42"/>
      <c r="D492" s="42"/>
      <c r="E492" s="42"/>
      <c r="F492" s="42"/>
      <c r="G492" s="42"/>
      <c r="H492" s="42"/>
      <c r="I492" s="42"/>
      <c r="J492" s="42"/>
      <c r="K492" s="42"/>
      <c r="L492" s="42"/>
      <c r="N492" s="42"/>
      <c r="P492" s="42"/>
      <c r="Q492" s="42"/>
    </row>
    <row r="493" spans="3:17" x14ac:dyDescent="0.3">
      <c r="C493" s="42"/>
      <c r="D493" s="42"/>
      <c r="E493" s="42"/>
      <c r="F493" s="42"/>
      <c r="G493" s="42"/>
      <c r="H493" s="42"/>
      <c r="I493" s="42"/>
      <c r="J493" s="42"/>
      <c r="K493" s="42"/>
      <c r="L493" s="42"/>
      <c r="N493" s="42"/>
      <c r="P493" s="42"/>
      <c r="Q493" s="42"/>
    </row>
    <row r="494" spans="3:17" x14ac:dyDescent="0.3">
      <c r="C494" s="42"/>
      <c r="D494" s="42"/>
      <c r="E494" s="42"/>
      <c r="F494" s="42"/>
      <c r="G494" s="42"/>
      <c r="H494" s="42"/>
      <c r="I494" s="42"/>
      <c r="J494" s="42"/>
      <c r="K494" s="42"/>
      <c r="L494" s="42"/>
      <c r="N494" s="42"/>
      <c r="P494" s="42"/>
      <c r="Q494" s="42"/>
    </row>
    <row r="495" spans="3:17" x14ac:dyDescent="0.3">
      <c r="C495" s="42"/>
      <c r="D495" s="42"/>
      <c r="E495" s="42"/>
      <c r="F495" s="42"/>
      <c r="G495" s="42"/>
      <c r="H495" s="42"/>
      <c r="I495" s="42"/>
      <c r="J495" s="42"/>
      <c r="K495" s="42"/>
      <c r="L495" s="42"/>
      <c r="N495" s="42"/>
      <c r="P495" s="42"/>
      <c r="Q495" s="42"/>
    </row>
    <row r="496" spans="3:17" x14ac:dyDescent="0.3">
      <c r="C496" s="42"/>
      <c r="D496" s="42"/>
      <c r="E496" s="42"/>
      <c r="F496" s="42"/>
      <c r="G496" s="42"/>
      <c r="H496" s="42"/>
      <c r="I496" s="42"/>
      <c r="J496" s="42"/>
      <c r="K496" s="42"/>
      <c r="L496" s="42"/>
      <c r="N496" s="42"/>
      <c r="P496" s="42"/>
      <c r="Q496" s="42"/>
    </row>
    <row r="497" spans="3:17" x14ac:dyDescent="0.3">
      <c r="C497" s="42"/>
      <c r="D497" s="42"/>
      <c r="E497" s="42"/>
      <c r="F497" s="42"/>
      <c r="G497" s="42"/>
      <c r="H497" s="42"/>
      <c r="I497" s="42"/>
      <c r="J497" s="42"/>
      <c r="K497" s="42"/>
      <c r="L497" s="42"/>
      <c r="N497" s="42"/>
      <c r="P497" s="42"/>
      <c r="Q497" s="42"/>
    </row>
    <row r="498" spans="3:17" x14ac:dyDescent="0.3">
      <c r="C498" s="42"/>
      <c r="D498" s="42"/>
      <c r="E498" s="42"/>
      <c r="F498" s="42"/>
      <c r="G498" s="42"/>
      <c r="H498" s="42"/>
      <c r="I498" s="42"/>
      <c r="J498" s="42"/>
      <c r="K498" s="42"/>
      <c r="L498" s="42"/>
      <c r="N498" s="42"/>
      <c r="P498" s="42"/>
      <c r="Q498" s="42"/>
    </row>
    <row r="499" spans="3:17" x14ac:dyDescent="0.3">
      <c r="C499" s="42"/>
      <c r="D499" s="42"/>
      <c r="E499" s="42"/>
      <c r="F499" s="42"/>
      <c r="G499" s="42"/>
      <c r="H499" s="42"/>
      <c r="I499" s="42"/>
      <c r="J499" s="42"/>
      <c r="K499" s="42"/>
      <c r="L499" s="42"/>
      <c r="N499" s="42"/>
      <c r="P499" s="42"/>
      <c r="Q499" s="42"/>
    </row>
    <row r="500" spans="3:17" x14ac:dyDescent="0.3">
      <c r="C500" s="42"/>
      <c r="D500" s="42"/>
      <c r="E500" s="42"/>
      <c r="F500" s="42"/>
      <c r="G500" s="42"/>
      <c r="H500" s="42"/>
      <c r="I500" s="42"/>
      <c r="J500" s="42"/>
      <c r="K500" s="42"/>
      <c r="L500" s="42"/>
      <c r="N500" s="42"/>
      <c r="P500" s="42"/>
      <c r="Q500" s="42"/>
    </row>
    <row r="501" spans="3:17" x14ac:dyDescent="0.3">
      <c r="C501" s="42"/>
      <c r="D501" s="42"/>
      <c r="E501" s="42"/>
      <c r="F501" s="42"/>
      <c r="G501" s="42"/>
      <c r="H501" s="42"/>
      <c r="I501" s="42"/>
      <c r="J501" s="42"/>
      <c r="K501" s="42"/>
      <c r="L501" s="42"/>
      <c r="N501" s="42"/>
      <c r="P501" s="42"/>
      <c r="Q501" s="42"/>
    </row>
    <row r="502" spans="3:17" x14ac:dyDescent="0.3">
      <c r="C502" s="42"/>
      <c r="D502" s="42"/>
      <c r="E502" s="42"/>
      <c r="F502" s="42"/>
      <c r="G502" s="42"/>
      <c r="H502" s="42"/>
      <c r="I502" s="42"/>
      <c r="J502" s="42"/>
      <c r="K502" s="42"/>
      <c r="L502" s="42"/>
      <c r="N502" s="42"/>
      <c r="P502" s="42"/>
      <c r="Q502" s="42"/>
    </row>
    <row r="503" spans="3:17" x14ac:dyDescent="0.3">
      <c r="C503" s="42"/>
      <c r="D503" s="42"/>
      <c r="E503" s="42"/>
      <c r="F503" s="42"/>
      <c r="G503" s="42"/>
      <c r="H503" s="42"/>
      <c r="I503" s="42"/>
      <c r="J503" s="42"/>
      <c r="K503" s="42"/>
      <c r="L503" s="42"/>
      <c r="N503" s="42"/>
      <c r="P503" s="42"/>
      <c r="Q503" s="42"/>
    </row>
    <row r="504" spans="3:17" x14ac:dyDescent="0.3">
      <c r="C504" s="42"/>
      <c r="D504" s="42"/>
      <c r="E504" s="42"/>
      <c r="F504" s="42"/>
      <c r="G504" s="42"/>
      <c r="H504" s="42"/>
      <c r="I504" s="42"/>
      <c r="J504" s="42"/>
      <c r="K504" s="42"/>
      <c r="L504" s="42"/>
      <c r="N504" s="42"/>
      <c r="P504" s="42"/>
      <c r="Q504" s="42"/>
    </row>
    <row r="505" spans="3:17" x14ac:dyDescent="0.3">
      <c r="C505" s="42"/>
      <c r="D505" s="42"/>
      <c r="E505" s="42"/>
      <c r="F505" s="42"/>
      <c r="G505" s="42"/>
      <c r="H505" s="42"/>
      <c r="I505" s="42"/>
      <c r="J505" s="42"/>
      <c r="K505" s="42"/>
      <c r="L505" s="42"/>
      <c r="N505" s="42"/>
      <c r="P505" s="42"/>
      <c r="Q505" s="42"/>
    </row>
    <row r="506" spans="3:17" x14ac:dyDescent="0.3">
      <c r="C506" s="42"/>
      <c r="D506" s="42"/>
      <c r="E506" s="42"/>
      <c r="F506" s="42"/>
      <c r="G506" s="42"/>
      <c r="H506" s="42"/>
      <c r="I506" s="42"/>
      <c r="J506" s="42"/>
      <c r="K506" s="42"/>
      <c r="L506" s="42"/>
      <c r="N506" s="42"/>
      <c r="P506" s="42"/>
      <c r="Q506" s="42"/>
    </row>
    <row r="507" spans="3:17" x14ac:dyDescent="0.3">
      <c r="C507" s="42"/>
      <c r="D507" s="42"/>
      <c r="E507" s="42"/>
      <c r="F507" s="42"/>
      <c r="G507" s="42"/>
      <c r="H507" s="42"/>
      <c r="I507" s="42"/>
      <c r="J507" s="42"/>
      <c r="K507" s="42"/>
      <c r="L507" s="42"/>
      <c r="N507" s="42"/>
      <c r="P507" s="42"/>
      <c r="Q507" s="42"/>
    </row>
    <row r="508" spans="3:17" x14ac:dyDescent="0.3">
      <c r="C508" s="42"/>
      <c r="D508" s="42"/>
      <c r="E508" s="42"/>
      <c r="F508" s="42"/>
      <c r="G508" s="42"/>
      <c r="H508" s="42"/>
      <c r="I508" s="42"/>
      <c r="J508" s="42"/>
      <c r="K508" s="42"/>
      <c r="L508" s="42"/>
      <c r="N508" s="42"/>
      <c r="P508" s="42"/>
      <c r="Q508" s="42"/>
    </row>
    <row r="509" spans="3:17" x14ac:dyDescent="0.3">
      <c r="C509" s="42"/>
      <c r="D509" s="42"/>
      <c r="E509" s="42"/>
      <c r="F509" s="42"/>
      <c r="G509" s="42"/>
      <c r="H509" s="42"/>
      <c r="I509" s="42"/>
      <c r="J509" s="42"/>
      <c r="K509" s="42"/>
      <c r="L509" s="42"/>
      <c r="N509" s="42"/>
      <c r="P509" s="42"/>
      <c r="Q509" s="42"/>
    </row>
    <row r="510" spans="3:17" x14ac:dyDescent="0.3">
      <c r="C510" s="42"/>
      <c r="D510" s="42"/>
      <c r="E510" s="42"/>
      <c r="F510" s="42"/>
      <c r="G510" s="42"/>
      <c r="H510" s="42"/>
      <c r="I510" s="42"/>
      <c r="J510" s="42"/>
      <c r="K510" s="42"/>
      <c r="L510" s="42"/>
      <c r="N510" s="42"/>
      <c r="P510" s="42"/>
      <c r="Q510" s="42"/>
    </row>
    <row r="511" spans="3:17" x14ac:dyDescent="0.3">
      <c r="C511" s="42"/>
      <c r="D511" s="42"/>
      <c r="E511" s="42"/>
      <c r="F511" s="42"/>
      <c r="G511" s="42"/>
      <c r="H511" s="42"/>
      <c r="I511" s="42"/>
      <c r="J511" s="42"/>
      <c r="K511" s="42"/>
      <c r="L511" s="42"/>
      <c r="N511" s="42"/>
      <c r="P511" s="42"/>
      <c r="Q511" s="42"/>
    </row>
    <row r="512" spans="3:17" x14ac:dyDescent="0.3">
      <c r="C512" s="42"/>
      <c r="D512" s="42"/>
      <c r="E512" s="42"/>
      <c r="F512" s="42"/>
      <c r="G512" s="42"/>
      <c r="H512" s="42"/>
      <c r="I512" s="42"/>
      <c r="J512" s="42"/>
      <c r="K512" s="42"/>
      <c r="L512" s="42"/>
      <c r="N512" s="42"/>
      <c r="P512" s="42"/>
      <c r="Q512" s="42"/>
    </row>
    <row r="513" spans="3:17" x14ac:dyDescent="0.3">
      <c r="C513" s="42"/>
      <c r="D513" s="42"/>
      <c r="E513" s="42"/>
      <c r="F513" s="42"/>
      <c r="G513" s="42"/>
      <c r="H513" s="42"/>
      <c r="I513" s="42"/>
      <c r="J513" s="42"/>
      <c r="K513" s="42"/>
      <c r="L513" s="42"/>
      <c r="N513" s="42"/>
      <c r="P513" s="42"/>
      <c r="Q513" s="42"/>
    </row>
    <row r="514" spans="3:17" x14ac:dyDescent="0.3">
      <c r="C514" s="42"/>
      <c r="D514" s="42"/>
      <c r="E514" s="42"/>
      <c r="F514" s="42"/>
      <c r="G514" s="42"/>
      <c r="H514" s="42"/>
      <c r="I514" s="42"/>
      <c r="J514" s="42"/>
      <c r="K514" s="42"/>
      <c r="L514" s="42"/>
      <c r="N514" s="42"/>
      <c r="P514" s="42"/>
      <c r="Q514" s="42"/>
    </row>
    <row r="515" spans="3:17" x14ac:dyDescent="0.3">
      <c r="C515" s="42"/>
      <c r="D515" s="42"/>
      <c r="E515" s="42"/>
      <c r="F515" s="42"/>
      <c r="G515" s="42"/>
      <c r="H515" s="42"/>
      <c r="I515" s="42"/>
      <c r="J515" s="42"/>
      <c r="K515" s="42"/>
      <c r="L515" s="42"/>
      <c r="N515" s="42"/>
      <c r="P515" s="42"/>
      <c r="Q515" s="42"/>
    </row>
    <row r="516" spans="3:17" x14ac:dyDescent="0.3">
      <c r="C516" s="42"/>
      <c r="D516" s="42"/>
      <c r="E516" s="42"/>
      <c r="F516" s="42"/>
      <c r="G516" s="42"/>
      <c r="H516" s="42"/>
      <c r="I516" s="42"/>
      <c r="J516" s="42"/>
      <c r="K516" s="42"/>
      <c r="L516" s="42"/>
      <c r="N516" s="42"/>
      <c r="P516" s="42"/>
      <c r="Q516" s="42"/>
    </row>
    <row r="517" spans="3:17" x14ac:dyDescent="0.3">
      <c r="C517" s="42"/>
      <c r="D517" s="42"/>
      <c r="E517" s="42"/>
      <c r="F517" s="42"/>
      <c r="G517" s="42"/>
      <c r="H517" s="42"/>
      <c r="I517" s="42"/>
      <c r="J517" s="42"/>
      <c r="K517" s="42"/>
      <c r="L517" s="42"/>
      <c r="N517" s="42"/>
      <c r="P517" s="42"/>
      <c r="Q517" s="42"/>
    </row>
    <row r="518" spans="3:17" x14ac:dyDescent="0.3">
      <c r="C518" s="42"/>
      <c r="D518" s="42"/>
      <c r="E518" s="42"/>
      <c r="F518" s="42"/>
      <c r="G518" s="42"/>
      <c r="H518" s="42"/>
      <c r="I518" s="42"/>
      <c r="J518" s="42"/>
      <c r="K518" s="42"/>
      <c r="L518" s="42"/>
      <c r="N518" s="42"/>
      <c r="P518" s="42"/>
      <c r="Q518" s="42"/>
    </row>
    <row r="519" spans="3:17" x14ac:dyDescent="0.3">
      <c r="C519" s="42"/>
      <c r="D519" s="42"/>
      <c r="E519" s="42"/>
      <c r="F519" s="42"/>
      <c r="G519" s="42"/>
      <c r="H519" s="42"/>
      <c r="I519" s="42"/>
      <c r="J519" s="42"/>
      <c r="K519" s="42"/>
      <c r="L519" s="42"/>
      <c r="N519" s="42"/>
      <c r="P519" s="42"/>
      <c r="Q519" s="42"/>
    </row>
    <row r="520" spans="3:17" x14ac:dyDescent="0.3">
      <c r="C520" s="42"/>
      <c r="D520" s="42"/>
      <c r="E520" s="42"/>
      <c r="F520" s="42"/>
      <c r="G520" s="42"/>
      <c r="H520" s="42"/>
      <c r="I520" s="42"/>
      <c r="J520" s="42"/>
      <c r="K520" s="42"/>
      <c r="L520" s="42"/>
      <c r="N520" s="42"/>
      <c r="P520" s="42"/>
      <c r="Q520" s="42"/>
    </row>
    <row r="521" spans="3:17" x14ac:dyDescent="0.3">
      <c r="C521" s="42"/>
      <c r="D521" s="42"/>
      <c r="E521" s="42"/>
      <c r="F521" s="42"/>
      <c r="G521" s="42"/>
      <c r="H521" s="42"/>
      <c r="I521" s="42"/>
      <c r="J521" s="42"/>
      <c r="K521" s="42"/>
      <c r="L521" s="42"/>
      <c r="N521" s="42"/>
      <c r="P521" s="42"/>
      <c r="Q521" s="42"/>
    </row>
    <row r="522" spans="3:17" x14ac:dyDescent="0.3">
      <c r="C522" s="42"/>
      <c r="D522" s="42"/>
      <c r="E522" s="42"/>
      <c r="F522" s="42"/>
      <c r="G522" s="42"/>
      <c r="H522" s="42"/>
      <c r="I522" s="42"/>
      <c r="J522" s="42"/>
      <c r="K522" s="42"/>
      <c r="L522" s="42"/>
      <c r="N522" s="42"/>
      <c r="P522" s="42"/>
      <c r="Q522" s="42"/>
    </row>
    <row r="523" spans="3:17" x14ac:dyDescent="0.3">
      <c r="C523" s="42"/>
      <c r="D523" s="42"/>
      <c r="E523" s="42"/>
      <c r="F523" s="42"/>
      <c r="G523" s="42"/>
      <c r="H523" s="42"/>
      <c r="I523" s="42"/>
      <c r="J523" s="42"/>
      <c r="K523" s="42"/>
      <c r="L523" s="42"/>
      <c r="N523" s="42"/>
      <c r="P523" s="42"/>
      <c r="Q523" s="42"/>
    </row>
    <row r="524" spans="3:17" x14ac:dyDescent="0.3">
      <c r="C524" s="42"/>
      <c r="D524" s="42"/>
      <c r="E524" s="42"/>
      <c r="F524" s="42"/>
      <c r="G524" s="42"/>
      <c r="H524" s="42"/>
      <c r="I524" s="42"/>
      <c r="J524" s="42"/>
      <c r="K524" s="42"/>
      <c r="L524" s="42"/>
      <c r="N524" s="42"/>
      <c r="P524" s="42"/>
      <c r="Q524" s="42"/>
    </row>
    <row r="525" spans="3:17" x14ac:dyDescent="0.3">
      <c r="C525" s="42"/>
      <c r="D525" s="42"/>
      <c r="E525" s="42"/>
      <c r="F525" s="42"/>
      <c r="G525" s="42"/>
      <c r="H525" s="42"/>
      <c r="I525" s="42"/>
      <c r="J525" s="42"/>
      <c r="K525" s="42"/>
      <c r="L525" s="42"/>
      <c r="N525" s="42"/>
      <c r="P525" s="42"/>
      <c r="Q525" s="42"/>
    </row>
    <row r="526" spans="3:17" x14ac:dyDescent="0.3">
      <c r="C526" s="42"/>
      <c r="D526" s="42"/>
      <c r="E526" s="42"/>
      <c r="F526" s="42"/>
      <c r="G526" s="42"/>
      <c r="H526" s="42"/>
      <c r="I526" s="42"/>
      <c r="J526" s="42"/>
      <c r="K526" s="42"/>
      <c r="L526" s="42"/>
      <c r="N526" s="42"/>
      <c r="P526" s="42"/>
      <c r="Q526" s="42"/>
    </row>
    <row r="527" spans="3:17" x14ac:dyDescent="0.3">
      <c r="C527" s="42"/>
      <c r="D527" s="42"/>
      <c r="E527" s="42"/>
      <c r="F527" s="42"/>
      <c r="G527" s="42"/>
      <c r="H527" s="42"/>
      <c r="I527" s="42"/>
      <c r="J527" s="42"/>
      <c r="K527" s="42"/>
      <c r="L527" s="42"/>
      <c r="N527" s="42"/>
      <c r="P527" s="42"/>
      <c r="Q527" s="42"/>
    </row>
    <row r="528" spans="3:17" x14ac:dyDescent="0.3">
      <c r="C528" s="42"/>
      <c r="D528" s="42"/>
      <c r="E528" s="42"/>
      <c r="F528" s="42"/>
      <c r="G528" s="42"/>
      <c r="H528" s="42"/>
      <c r="I528" s="42"/>
      <c r="J528" s="42"/>
      <c r="K528" s="42"/>
      <c r="L528" s="42"/>
      <c r="N528" s="42"/>
      <c r="P528" s="42"/>
      <c r="Q528" s="42"/>
    </row>
    <row r="529" spans="3:17" x14ac:dyDescent="0.3">
      <c r="C529" s="42"/>
      <c r="D529" s="42"/>
      <c r="E529" s="42"/>
      <c r="F529" s="42"/>
      <c r="G529" s="42"/>
      <c r="H529" s="42"/>
      <c r="I529" s="42"/>
      <c r="J529" s="42"/>
      <c r="K529" s="42"/>
      <c r="L529" s="42"/>
      <c r="N529" s="42"/>
      <c r="P529" s="42"/>
      <c r="Q529" s="42"/>
    </row>
    <row r="530" spans="3:17" x14ac:dyDescent="0.3">
      <c r="C530" s="42"/>
      <c r="D530" s="42"/>
      <c r="E530" s="42"/>
      <c r="F530" s="42"/>
      <c r="G530" s="42"/>
      <c r="H530" s="42"/>
      <c r="I530" s="42"/>
      <c r="J530" s="42"/>
      <c r="K530" s="42"/>
      <c r="L530" s="42"/>
      <c r="N530" s="42"/>
      <c r="P530" s="42"/>
      <c r="Q530" s="42"/>
    </row>
    <row r="531" spans="3:17" x14ac:dyDescent="0.3">
      <c r="C531" s="42"/>
      <c r="D531" s="42"/>
      <c r="E531" s="42"/>
      <c r="F531" s="42"/>
      <c r="G531" s="42"/>
      <c r="H531" s="42"/>
      <c r="I531" s="42"/>
      <c r="J531" s="42"/>
      <c r="K531" s="42"/>
      <c r="L531" s="42"/>
      <c r="N531" s="42"/>
      <c r="P531" s="42"/>
      <c r="Q531" s="42"/>
    </row>
    <row r="532" spans="3:17" x14ac:dyDescent="0.3">
      <c r="C532" s="42"/>
      <c r="D532" s="42"/>
      <c r="E532" s="42"/>
      <c r="F532" s="42"/>
      <c r="G532" s="42"/>
      <c r="H532" s="42"/>
      <c r="I532" s="42"/>
      <c r="J532" s="42"/>
      <c r="K532" s="42"/>
      <c r="L532" s="42"/>
      <c r="N532" s="42"/>
      <c r="P532" s="42"/>
      <c r="Q532" s="42"/>
    </row>
    <row r="533" spans="3:17" x14ac:dyDescent="0.3">
      <c r="C533" s="42"/>
      <c r="D533" s="42"/>
      <c r="E533" s="42"/>
      <c r="F533" s="42"/>
      <c r="G533" s="42"/>
      <c r="H533" s="42"/>
      <c r="I533" s="42"/>
      <c r="J533" s="42"/>
      <c r="K533" s="42"/>
      <c r="L533" s="42"/>
      <c r="N533" s="42"/>
      <c r="P533" s="42"/>
      <c r="Q533" s="42"/>
    </row>
    <row r="534" spans="3:17" x14ac:dyDescent="0.3">
      <c r="C534" s="42"/>
      <c r="D534" s="42"/>
      <c r="E534" s="42"/>
      <c r="F534" s="42"/>
      <c r="G534" s="42"/>
      <c r="H534" s="42"/>
      <c r="I534" s="42"/>
      <c r="J534" s="42"/>
      <c r="K534" s="42"/>
      <c r="L534" s="42"/>
      <c r="N534" s="42"/>
      <c r="P534" s="42"/>
      <c r="Q534" s="42"/>
    </row>
    <row r="535" spans="3:17" x14ac:dyDescent="0.3">
      <c r="C535" s="42"/>
      <c r="D535" s="42"/>
      <c r="E535" s="42"/>
      <c r="F535" s="42"/>
      <c r="G535" s="42"/>
      <c r="H535" s="42"/>
      <c r="I535" s="42"/>
      <c r="J535" s="42"/>
      <c r="K535" s="42"/>
      <c r="L535" s="42"/>
      <c r="N535" s="42"/>
      <c r="P535" s="42"/>
      <c r="Q535" s="42"/>
    </row>
    <row r="536" spans="3:17" x14ac:dyDescent="0.3">
      <c r="C536" s="42"/>
      <c r="D536" s="42"/>
      <c r="E536" s="42"/>
      <c r="F536" s="42"/>
      <c r="G536" s="42"/>
      <c r="H536" s="42"/>
      <c r="I536" s="42"/>
      <c r="J536" s="42"/>
      <c r="K536" s="42"/>
      <c r="L536" s="42"/>
      <c r="N536" s="42"/>
      <c r="P536" s="42"/>
      <c r="Q536" s="42"/>
    </row>
    <row r="537" spans="3:17" x14ac:dyDescent="0.3">
      <c r="C537" s="42"/>
      <c r="D537" s="42"/>
      <c r="E537" s="42"/>
      <c r="F537" s="42"/>
      <c r="G537" s="42"/>
      <c r="H537" s="42"/>
      <c r="I537" s="42"/>
      <c r="J537" s="42"/>
      <c r="K537" s="42"/>
      <c r="L537" s="42"/>
      <c r="N537" s="42"/>
      <c r="P537" s="42"/>
      <c r="Q537" s="42"/>
    </row>
    <row r="538" spans="3:17" x14ac:dyDescent="0.3">
      <c r="C538" s="42"/>
      <c r="D538" s="42"/>
      <c r="E538" s="42"/>
      <c r="F538" s="42"/>
      <c r="G538" s="42"/>
      <c r="H538" s="42"/>
      <c r="I538" s="42"/>
      <c r="J538" s="42"/>
      <c r="K538" s="42"/>
      <c r="L538" s="42"/>
      <c r="N538" s="42"/>
      <c r="P538" s="42"/>
      <c r="Q538" s="42"/>
    </row>
    <row r="539" spans="3:17" x14ac:dyDescent="0.3">
      <c r="C539" s="42"/>
      <c r="D539" s="42"/>
      <c r="E539" s="42"/>
      <c r="F539" s="42"/>
      <c r="G539" s="42"/>
      <c r="H539" s="42"/>
      <c r="I539" s="42"/>
      <c r="J539" s="42"/>
      <c r="K539" s="42"/>
      <c r="L539" s="42"/>
      <c r="N539" s="42"/>
      <c r="P539" s="42"/>
      <c r="Q539" s="42"/>
    </row>
    <row r="540" spans="3:17" x14ac:dyDescent="0.3">
      <c r="C540" s="42"/>
      <c r="D540" s="42"/>
      <c r="E540" s="42"/>
      <c r="F540" s="42"/>
      <c r="G540" s="42"/>
      <c r="H540" s="42"/>
      <c r="I540" s="42"/>
      <c r="J540" s="42"/>
      <c r="K540" s="42"/>
      <c r="L540" s="42"/>
      <c r="N540" s="42"/>
      <c r="P540" s="42"/>
      <c r="Q540" s="42"/>
    </row>
    <row r="541" spans="3:17" x14ac:dyDescent="0.3">
      <c r="C541" s="42"/>
      <c r="D541" s="42"/>
      <c r="E541" s="42"/>
      <c r="F541" s="42"/>
      <c r="G541" s="42"/>
      <c r="H541" s="42"/>
      <c r="I541" s="42"/>
      <c r="J541" s="42"/>
      <c r="K541" s="42"/>
      <c r="L541" s="42"/>
      <c r="N541" s="42"/>
      <c r="P541" s="42"/>
      <c r="Q541" s="42"/>
    </row>
    <row r="542" spans="3:17" x14ac:dyDescent="0.3">
      <c r="C542" s="42"/>
      <c r="D542" s="42"/>
      <c r="E542" s="42"/>
      <c r="F542" s="42"/>
      <c r="G542" s="42"/>
      <c r="H542" s="42"/>
      <c r="I542" s="42"/>
      <c r="J542" s="42"/>
      <c r="K542" s="42"/>
      <c r="L542" s="42"/>
      <c r="N542" s="42"/>
      <c r="P542" s="42"/>
      <c r="Q542" s="42"/>
    </row>
    <row r="543" spans="3:17" x14ac:dyDescent="0.3">
      <c r="C543" s="42"/>
      <c r="D543" s="42"/>
      <c r="E543" s="42"/>
      <c r="F543" s="42"/>
      <c r="G543" s="42"/>
      <c r="H543" s="42"/>
      <c r="I543" s="42"/>
      <c r="J543" s="42"/>
      <c r="K543" s="42"/>
      <c r="L543" s="42"/>
      <c r="N543" s="42"/>
      <c r="P543" s="42"/>
      <c r="Q543" s="42"/>
    </row>
    <row r="544" spans="3:17" x14ac:dyDescent="0.3">
      <c r="C544" s="42"/>
      <c r="D544" s="42"/>
      <c r="E544" s="42"/>
      <c r="F544" s="42"/>
      <c r="G544" s="42"/>
      <c r="H544" s="42"/>
      <c r="I544" s="42"/>
      <c r="J544" s="42"/>
      <c r="K544" s="42"/>
      <c r="L544" s="42"/>
      <c r="N544" s="42"/>
      <c r="P544" s="42"/>
      <c r="Q544" s="42"/>
    </row>
    <row r="545" spans="3:17" x14ac:dyDescent="0.3">
      <c r="C545" s="42"/>
      <c r="D545" s="42"/>
      <c r="E545" s="42"/>
      <c r="F545" s="42"/>
      <c r="G545" s="42"/>
      <c r="H545" s="42"/>
      <c r="I545" s="42"/>
      <c r="J545" s="42"/>
      <c r="K545" s="42"/>
      <c r="L545" s="42"/>
      <c r="N545" s="42"/>
      <c r="P545" s="42"/>
      <c r="Q545" s="42"/>
    </row>
    <row r="546" spans="3:17" x14ac:dyDescent="0.3">
      <c r="C546" s="42"/>
      <c r="D546" s="42"/>
      <c r="E546" s="42"/>
      <c r="F546" s="42"/>
      <c r="G546" s="42"/>
      <c r="H546" s="42"/>
      <c r="I546" s="42"/>
      <c r="J546" s="42"/>
      <c r="K546" s="42"/>
      <c r="L546" s="42"/>
      <c r="N546" s="42"/>
      <c r="P546" s="42"/>
      <c r="Q546" s="42"/>
    </row>
    <row r="547" spans="3:17" x14ac:dyDescent="0.3">
      <c r="C547" s="42"/>
      <c r="D547" s="42"/>
      <c r="E547" s="42"/>
      <c r="F547" s="42"/>
      <c r="G547" s="42"/>
      <c r="H547" s="42"/>
      <c r="I547" s="42"/>
      <c r="J547" s="42"/>
      <c r="K547" s="42"/>
      <c r="L547" s="42"/>
      <c r="N547" s="42"/>
      <c r="P547" s="42"/>
      <c r="Q547" s="42"/>
    </row>
    <row r="548" spans="3:17" x14ac:dyDescent="0.3">
      <c r="C548" s="42"/>
      <c r="D548" s="42"/>
      <c r="E548" s="42"/>
      <c r="F548" s="42"/>
      <c r="G548" s="42"/>
      <c r="H548" s="42"/>
      <c r="I548" s="42"/>
      <c r="J548" s="42"/>
      <c r="K548" s="42"/>
      <c r="L548" s="42"/>
      <c r="N548" s="42"/>
      <c r="P548" s="42"/>
      <c r="Q548" s="42"/>
    </row>
    <row r="549" spans="3:17" x14ac:dyDescent="0.3">
      <c r="C549" s="42"/>
      <c r="D549" s="42"/>
      <c r="E549" s="42"/>
      <c r="F549" s="42"/>
      <c r="G549" s="42"/>
      <c r="H549" s="42"/>
      <c r="I549" s="42"/>
      <c r="J549" s="42"/>
      <c r="K549" s="42"/>
      <c r="L549" s="42"/>
      <c r="N549" s="42"/>
      <c r="P549" s="42"/>
      <c r="Q549" s="42"/>
    </row>
    <row r="550" spans="3:17" x14ac:dyDescent="0.3">
      <c r="C550" s="42"/>
      <c r="D550" s="42"/>
      <c r="E550" s="42"/>
      <c r="F550" s="42"/>
      <c r="G550" s="42"/>
      <c r="H550" s="42"/>
      <c r="I550" s="42"/>
      <c r="J550" s="42"/>
      <c r="K550" s="42"/>
      <c r="L550" s="42"/>
      <c r="N550" s="42"/>
      <c r="P550" s="42"/>
      <c r="Q550" s="42"/>
    </row>
    <row r="551" spans="3:17" x14ac:dyDescent="0.3">
      <c r="C551" s="42"/>
      <c r="D551" s="42"/>
      <c r="E551" s="42"/>
      <c r="F551" s="42"/>
      <c r="G551" s="42"/>
      <c r="H551" s="42"/>
      <c r="I551" s="42"/>
      <c r="J551" s="42"/>
      <c r="K551" s="42"/>
      <c r="L551" s="42"/>
      <c r="N551" s="42"/>
      <c r="P551" s="42"/>
      <c r="Q551" s="42"/>
    </row>
    <row r="552" spans="3:17" x14ac:dyDescent="0.3">
      <c r="C552" s="42"/>
      <c r="D552" s="42"/>
      <c r="E552" s="42"/>
      <c r="F552" s="42"/>
      <c r="G552" s="42"/>
      <c r="H552" s="42"/>
      <c r="I552" s="42"/>
      <c r="J552" s="42"/>
      <c r="K552" s="42"/>
      <c r="L552" s="42"/>
      <c r="N552" s="42"/>
      <c r="P552" s="42"/>
      <c r="Q552" s="42"/>
    </row>
    <row r="553" spans="3:17" x14ac:dyDescent="0.3">
      <c r="C553" s="42"/>
      <c r="D553" s="42"/>
      <c r="E553" s="42"/>
      <c r="F553" s="42"/>
      <c r="G553" s="42"/>
      <c r="H553" s="42"/>
      <c r="I553" s="42"/>
      <c r="J553" s="42"/>
      <c r="K553" s="42"/>
      <c r="L553" s="42"/>
      <c r="N553" s="42"/>
      <c r="P553" s="42"/>
      <c r="Q553" s="42"/>
    </row>
    <row r="554" spans="3:17" x14ac:dyDescent="0.3">
      <c r="C554" s="42"/>
      <c r="D554" s="42"/>
      <c r="E554" s="42"/>
      <c r="F554" s="42"/>
      <c r="G554" s="42"/>
      <c r="H554" s="42"/>
      <c r="I554" s="42"/>
      <c r="J554" s="42"/>
      <c r="K554" s="42"/>
      <c r="L554" s="42"/>
      <c r="N554" s="42"/>
      <c r="P554" s="42"/>
      <c r="Q554" s="42"/>
    </row>
    <row r="555" spans="3:17" x14ac:dyDescent="0.3">
      <c r="C555" s="42"/>
      <c r="D555" s="42"/>
      <c r="E555" s="42"/>
      <c r="F555" s="42"/>
      <c r="G555" s="42"/>
      <c r="H555" s="42"/>
      <c r="I555" s="42"/>
      <c r="J555" s="42"/>
      <c r="K555" s="42"/>
      <c r="L555" s="42"/>
      <c r="N555" s="42"/>
      <c r="P555" s="42"/>
      <c r="Q555" s="42"/>
    </row>
    <row r="556" spans="3:17" x14ac:dyDescent="0.3">
      <c r="C556" s="42"/>
      <c r="D556" s="42"/>
      <c r="E556" s="42"/>
      <c r="F556" s="42"/>
      <c r="G556" s="42"/>
      <c r="H556" s="42"/>
      <c r="I556" s="42"/>
      <c r="J556" s="42"/>
      <c r="K556" s="42"/>
      <c r="L556" s="42"/>
      <c r="N556" s="42"/>
      <c r="P556" s="42"/>
      <c r="Q556" s="42"/>
    </row>
    <row r="557" spans="3:17" x14ac:dyDescent="0.3">
      <c r="C557" s="42"/>
      <c r="D557" s="42"/>
      <c r="E557" s="42"/>
      <c r="F557" s="42"/>
      <c r="G557" s="42"/>
      <c r="H557" s="42"/>
      <c r="I557" s="42"/>
      <c r="J557" s="42"/>
      <c r="K557" s="42"/>
      <c r="L557" s="42"/>
      <c r="N557" s="42"/>
      <c r="P557" s="42"/>
      <c r="Q557" s="42"/>
    </row>
    <row r="558" spans="3:17" x14ac:dyDescent="0.3">
      <c r="C558" s="42"/>
      <c r="D558" s="42"/>
      <c r="E558" s="42"/>
      <c r="F558" s="42"/>
      <c r="G558" s="42"/>
      <c r="H558" s="42"/>
      <c r="I558" s="42"/>
      <c r="J558" s="42"/>
      <c r="K558" s="42"/>
      <c r="L558" s="42"/>
      <c r="N558" s="42"/>
      <c r="P558" s="42"/>
      <c r="Q558" s="42"/>
    </row>
    <row r="559" spans="3:17" x14ac:dyDescent="0.3">
      <c r="C559" s="42"/>
      <c r="D559" s="42"/>
      <c r="E559" s="42"/>
      <c r="F559" s="42"/>
      <c r="G559" s="42"/>
      <c r="H559" s="42"/>
      <c r="I559" s="42"/>
      <c r="J559" s="42"/>
      <c r="K559" s="42"/>
      <c r="L559" s="42"/>
      <c r="N559" s="42"/>
      <c r="P559" s="42"/>
      <c r="Q559" s="42"/>
    </row>
    <row r="560" spans="3:17" x14ac:dyDescent="0.3">
      <c r="C560" s="42"/>
      <c r="D560" s="42"/>
      <c r="E560" s="42"/>
      <c r="F560" s="42"/>
      <c r="G560" s="42"/>
      <c r="H560" s="42"/>
      <c r="I560" s="42"/>
      <c r="J560" s="42"/>
      <c r="K560" s="42"/>
      <c r="L560" s="42"/>
      <c r="N560" s="42"/>
      <c r="P560" s="42"/>
      <c r="Q560" s="42"/>
    </row>
    <row r="561" spans="3:17" x14ac:dyDescent="0.3">
      <c r="C561" s="42"/>
      <c r="D561" s="42"/>
      <c r="E561" s="42"/>
      <c r="F561" s="42"/>
      <c r="G561" s="42"/>
      <c r="H561" s="42"/>
      <c r="I561" s="42"/>
      <c r="J561" s="42"/>
      <c r="K561" s="42"/>
      <c r="L561" s="42"/>
      <c r="N561" s="42"/>
      <c r="P561" s="42"/>
      <c r="Q561" s="42"/>
    </row>
    <row r="562" spans="3:17" x14ac:dyDescent="0.3">
      <c r="C562" s="42"/>
      <c r="D562" s="42"/>
      <c r="E562" s="42"/>
      <c r="F562" s="42"/>
      <c r="G562" s="42"/>
      <c r="H562" s="42"/>
      <c r="I562" s="42"/>
      <c r="J562" s="42"/>
      <c r="K562" s="42"/>
      <c r="L562" s="42"/>
      <c r="N562" s="42"/>
      <c r="P562" s="42"/>
      <c r="Q562" s="42"/>
    </row>
    <row r="563" spans="3:17" x14ac:dyDescent="0.3">
      <c r="C563" s="42"/>
      <c r="D563" s="42"/>
      <c r="E563" s="42"/>
      <c r="F563" s="42"/>
      <c r="G563" s="42"/>
      <c r="H563" s="42"/>
      <c r="I563" s="42"/>
      <c r="J563" s="42"/>
      <c r="K563" s="42"/>
      <c r="L563" s="42"/>
      <c r="N563" s="42"/>
      <c r="P563" s="42"/>
      <c r="Q563" s="42"/>
    </row>
    <row r="564" spans="3:17" x14ac:dyDescent="0.3">
      <c r="C564" s="42"/>
      <c r="D564" s="42"/>
      <c r="E564" s="42"/>
      <c r="F564" s="42"/>
      <c r="G564" s="42"/>
      <c r="H564" s="42"/>
      <c r="I564" s="42"/>
      <c r="J564" s="42"/>
      <c r="K564" s="42"/>
      <c r="L564" s="42"/>
      <c r="N564" s="42"/>
      <c r="P564" s="42"/>
      <c r="Q564" s="42"/>
    </row>
    <row r="565" spans="3:17" x14ac:dyDescent="0.3">
      <c r="C565" s="42"/>
      <c r="D565" s="42"/>
      <c r="E565" s="42"/>
      <c r="F565" s="42"/>
      <c r="G565" s="42"/>
      <c r="H565" s="42"/>
      <c r="I565" s="42"/>
      <c r="J565" s="42"/>
      <c r="K565" s="42"/>
      <c r="L565" s="42"/>
      <c r="N565" s="42"/>
      <c r="P565" s="42"/>
      <c r="Q565" s="42"/>
    </row>
    <row r="566" spans="3:17" x14ac:dyDescent="0.3">
      <c r="C566" s="42"/>
      <c r="D566" s="42"/>
      <c r="E566" s="42"/>
      <c r="F566" s="42"/>
      <c r="G566" s="42"/>
      <c r="H566" s="42"/>
      <c r="I566" s="42"/>
      <c r="J566" s="42"/>
      <c r="K566" s="42"/>
      <c r="L566" s="42"/>
      <c r="N566" s="42"/>
      <c r="P566" s="42"/>
      <c r="Q566" s="42"/>
    </row>
    <row r="567" spans="3:17" x14ac:dyDescent="0.3">
      <c r="C567" s="42"/>
      <c r="D567" s="42"/>
      <c r="E567" s="42"/>
      <c r="F567" s="42"/>
      <c r="G567" s="42"/>
      <c r="H567" s="42"/>
      <c r="I567" s="42"/>
      <c r="J567" s="42"/>
      <c r="K567" s="42"/>
      <c r="L567" s="42"/>
      <c r="N567" s="42"/>
      <c r="P567" s="42"/>
      <c r="Q567" s="42"/>
    </row>
    <row r="568" spans="3:17" x14ac:dyDescent="0.3">
      <c r="C568" s="42"/>
      <c r="D568" s="42"/>
      <c r="E568" s="42"/>
      <c r="F568" s="42"/>
      <c r="G568" s="42"/>
      <c r="H568" s="42"/>
      <c r="I568" s="42"/>
      <c r="J568" s="42"/>
      <c r="K568" s="42"/>
      <c r="L568" s="42"/>
      <c r="N568" s="42"/>
      <c r="P568" s="42"/>
      <c r="Q568" s="42"/>
    </row>
    <row r="569" spans="3:17" x14ac:dyDescent="0.3">
      <c r="C569" s="42"/>
      <c r="D569" s="42"/>
      <c r="E569" s="42"/>
      <c r="F569" s="42"/>
      <c r="G569" s="42"/>
      <c r="H569" s="42"/>
      <c r="I569" s="42"/>
      <c r="J569" s="42"/>
      <c r="K569" s="42"/>
      <c r="L569" s="42"/>
      <c r="N569" s="42"/>
      <c r="P569" s="42"/>
      <c r="Q569" s="42"/>
    </row>
    <row r="570" spans="3:17" x14ac:dyDescent="0.3">
      <c r="C570" s="42"/>
      <c r="D570" s="42"/>
      <c r="E570" s="42"/>
      <c r="F570" s="42"/>
      <c r="G570" s="42"/>
      <c r="H570" s="42"/>
      <c r="I570" s="42"/>
      <c r="J570" s="42"/>
      <c r="K570" s="42"/>
      <c r="L570" s="42"/>
      <c r="N570" s="42"/>
      <c r="P570" s="42"/>
      <c r="Q570" s="42"/>
    </row>
    <row r="571" spans="3:17" x14ac:dyDescent="0.3">
      <c r="C571" s="42"/>
      <c r="D571" s="42"/>
      <c r="E571" s="42"/>
      <c r="F571" s="42"/>
      <c r="G571" s="42"/>
      <c r="H571" s="42"/>
      <c r="I571" s="42"/>
      <c r="J571" s="42"/>
      <c r="K571" s="42"/>
      <c r="L571" s="42"/>
      <c r="N571" s="42"/>
      <c r="P571" s="42"/>
      <c r="Q571" s="42"/>
    </row>
    <row r="572" spans="3:17" x14ac:dyDescent="0.3">
      <c r="C572" s="42"/>
      <c r="D572" s="42"/>
      <c r="E572" s="42"/>
      <c r="F572" s="42"/>
      <c r="G572" s="42"/>
      <c r="H572" s="42"/>
      <c r="I572" s="42"/>
      <c r="J572" s="42"/>
      <c r="K572" s="42"/>
      <c r="L572" s="42"/>
      <c r="N572" s="42"/>
      <c r="P572" s="42"/>
      <c r="Q572" s="42"/>
    </row>
    <row r="573" spans="3:17" x14ac:dyDescent="0.3">
      <c r="C573" s="42"/>
      <c r="D573" s="42"/>
      <c r="E573" s="42"/>
      <c r="F573" s="42"/>
      <c r="G573" s="42"/>
      <c r="H573" s="42"/>
      <c r="I573" s="42"/>
      <c r="J573" s="42"/>
      <c r="K573" s="42"/>
      <c r="L573" s="42"/>
      <c r="N573" s="42"/>
      <c r="P573" s="42"/>
      <c r="Q573" s="42"/>
    </row>
    <row r="574" spans="3:17" x14ac:dyDescent="0.3">
      <c r="C574" s="42"/>
      <c r="D574" s="42"/>
      <c r="E574" s="42"/>
      <c r="F574" s="42"/>
      <c r="G574" s="42"/>
      <c r="H574" s="42"/>
      <c r="I574" s="42"/>
      <c r="J574" s="42"/>
      <c r="K574" s="42"/>
      <c r="L574" s="42"/>
      <c r="N574" s="42"/>
      <c r="P574" s="42"/>
      <c r="Q574" s="42"/>
    </row>
    <row r="575" spans="3:17" x14ac:dyDescent="0.3">
      <c r="C575" s="42"/>
      <c r="D575" s="42"/>
      <c r="E575" s="42"/>
      <c r="F575" s="42"/>
      <c r="G575" s="42"/>
      <c r="H575" s="42"/>
      <c r="I575" s="42"/>
      <c r="J575" s="42"/>
      <c r="K575" s="42"/>
      <c r="L575" s="42"/>
      <c r="N575" s="42"/>
      <c r="P575" s="42"/>
      <c r="Q575" s="42"/>
    </row>
    <row r="576" spans="3:17" x14ac:dyDescent="0.3">
      <c r="C576" s="42"/>
      <c r="D576" s="42"/>
      <c r="E576" s="42"/>
      <c r="F576" s="42"/>
      <c r="G576" s="42"/>
      <c r="H576" s="42"/>
      <c r="I576" s="42"/>
      <c r="J576" s="42"/>
      <c r="K576" s="42"/>
      <c r="L576" s="42"/>
      <c r="N576" s="42"/>
      <c r="P576" s="42"/>
      <c r="Q576" s="42"/>
    </row>
    <row r="577" spans="3:17" x14ac:dyDescent="0.3">
      <c r="C577" s="42"/>
      <c r="D577" s="42"/>
      <c r="E577" s="42"/>
      <c r="F577" s="42"/>
      <c r="G577" s="42"/>
      <c r="H577" s="42"/>
      <c r="I577" s="42"/>
      <c r="J577" s="42"/>
      <c r="K577" s="42"/>
      <c r="L577" s="42"/>
      <c r="N577" s="42"/>
      <c r="P577" s="42"/>
      <c r="Q577" s="42"/>
    </row>
    <row r="578" spans="3:17" x14ac:dyDescent="0.3">
      <c r="C578" s="42"/>
      <c r="D578" s="42"/>
      <c r="E578" s="42"/>
      <c r="F578" s="42"/>
      <c r="G578" s="42"/>
      <c r="H578" s="42"/>
      <c r="I578" s="42"/>
      <c r="J578" s="42"/>
      <c r="K578" s="42"/>
      <c r="L578" s="42"/>
      <c r="N578" s="42"/>
      <c r="P578" s="42"/>
      <c r="Q578" s="42"/>
    </row>
    <row r="579" spans="3:17" x14ac:dyDescent="0.3">
      <c r="C579" s="42"/>
      <c r="D579" s="42"/>
      <c r="E579" s="42"/>
      <c r="F579" s="42"/>
      <c r="G579" s="42"/>
      <c r="H579" s="42"/>
      <c r="I579" s="42"/>
      <c r="J579" s="42"/>
      <c r="K579" s="42"/>
      <c r="L579" s="42"/>
      <c r="N579" s="42"/>
      <c r="P579" s="42"/>
      <c r="Q579" s="42"/>
    </row>
    <row r="580" spans="3:17" x14ac:dyDescent="0.3">
      <c r="C580" s="42"/>
      <c r="D580" s="42"/>
      <c r="E580" s="42"/>
      <c r="F580" s="42"/>
      <c r="G580" s="42"/>
      <c r="H580" s="42"/>
      <c r="I580" s="42"/>
      <c r="J580" s="42"/>
      <c r="K580" s="42"/>
      <c r="L580" s="42"/>
      <c r="N580" s="42"/>
      <c r="P580" s="42"/>
      <c r="Q580" s="42"/>
    </row>
    <row r="581" spans="3:17" x14ac:dyDescent="0.3">
      <c r="C581" s="42"/>
      <c r="D581" s="42"/>
      <c r="E581" s="42"/>
      <c r="F581" s="42"/>
      <c r="G581" s="42"/>
      <c r="H581" s="42"/>
      <c r="I581" s="42"/>
      <c r="J581" s="42"/>
      <c r="K581" s="42"/>
      <c r="L581" s="42"/>
      <c r="N581" s="42"/>
      <c r="P581" s="42"/>
      <c r="Q581" s="42"/>
    </row>
    <row r="582" spans="3:17" x14ac:dyDescent="0.3">
      <c r="C582" s="42"/>
      <c r="D582" s="42"/>
      <c r="E582" s="42"/>
      <c r="F582" s="42"/>
      <c r="G582" s="42"/>
      <c r="H582" s="42"/>
      <c r="I582" s="42"/>
      <c r="J582" s="42"/>
      <c r="K582" s="42"/>
      <c r="L582" s="42"/>
      <c r="N582" s="42"/>
      <c r="P582" s="42"/>
      <c r="Q582" s="42"/>
    </row>
    <row r="583" spans="3:17" x14ac:dyDescent="0.3">
      <c r="C583" s="42"/>
      <c r="D583" s="42"/>
      <c r="E583" s="42"/>
      <c r="F583" s="42"/>
      <c r="G583" s="42"/>
      <c r="H583" s="42"/>
      <c r="I583" s="42"/>
      <c r="J583" s="42"/>
      <c r="K583" s="42"/>
      <c r="L583" s="42"/>
      <c r="N583" s="42"/>
      <c r="P583" s="42"/>
      <c r="Q583" s="42"/>
    </row>
    <row r="584" spans="3:17" x14ac:dyDescent="0.3">
      <c r="C584" s="42"/>
      <c r="D584" s="42"/>
      <c r="E584" s="42"/>
      <c r="F584" s="42"/>
      <c r="G584" s="42"/>
      <c r="H584" s="42"/>
      <c r="I584" s="42"/>
      <c r="J584" s="42"/>
      <c r="K584" s="42"/>
      <c r="L584" s="42"/>
      <c r="N584" s="42"/>
      <c r="P584" s="42"/>
      <c r="Q584" s="42"/>
    </row>
    <row r="585" spans="3:17" x14ac:dyDescent="0.3">
      <c r="C585" s="42"/>
      <c r="D585" s="42"/>
      <c r="E585" s="42"/>
      <c r="F585" s="42"/>
      <c r="G585" s="42"/>
      <c r="H585" s="42"/>
      <c r="I585" s="42"/>
      <c r="J585" s="42"/>
      <c r="K585" s="42"/>
      <c r="L585" s="42"/>
      <c r="N585" s="42"/>
      <c r="P585" s="42"/>
      <c r="Q585" s="42"/>
    </row>
    <row r="586" spans="3:17" x14ac:dyDescent="0.3">
      <c r="C586" s="42"/>
      <c r="D586" s="42"/>
      <c r="E586" s="42"/>
      <c r="F586" s="42"/>
      <c r="G586" s="42"/>
      <c r="H586" s="42"/>
      <c r="I586" s="42"/>
      <c r="J586" s="42"/>
      <c r="K586" s="42"/>
      <c r="L586" s="42"/>
      <c r="N586" s="42"/>
      <c r="P586" s="42"/>
      <c r="Q586" s="42"/>
    </row>
    <row r="587" spans="3:17" x14ac:dyDescent="0.3">
      <c r="C587" s="42"/>
      <c r="D587" s="42"/>
      <c r="E587" s="42"/>
      <c r="F587" s="42"/>
      <c r="G587" s="42"/>
      <c r="H587" s="42"/>
      <c r="I587" s="42"/>
      <c r="J587" s="42"/>
      <c r="K587" s="42"/>
      <c r="L587" s="42"/>
      <c r="N587" s="42"/>
      <c r="P587" s="42"/>
      <c r="Q587" s="42"/>
    </row>
    <row r="588" spans="3:17" x14ac:dyDescent="0.3">
      <c r="C588" s="42"/>
      <c r="D588" s="42"/>
      <c r="E588" s="42"/>
      <c r="F588" s="42"/>
      <c r="G588" s="42"/>
      <c r="H588" s="42"/>
      <c r="I588" s="42"/>
      <c r="J588" s="42"/>
      <c r="K588" s="42"/>
      <c r="L588" s="42"/>
      <c r="N588" s="42"/>
      <c r="P588" s="42"/>
      <c r="Q588" s="42"/>
    </row>
    <row r="589" spans="3:17" x14ac:dyDescent="0.3">
      <c r="C589" s="42"/>
      <c r="D589" s="42"/>
      <c r="E589" s="42"/>
      <c r="F589" s="42"/>
      <c r="G589" s="42"/>
      <c r="H589" s="42"/>
      <c r="I589" s="42"/>
      <c r="J589" s="42"/>
      <c r="K589" s="42"/>
      <c r="L589" s="42"/>
      <c r="N589" s="42"/>
      <c r="P589" s="42"/>
      <c r="Q589" s="42"/>
    </row>
    <row r="590" spans="3:17" x14ac:dyDescent="0.3">
      <c r="C590" s="42"/>
      <c r="D590" s="42"/>
      <c r="E590" s="42"/>
      <c r="F590" s="42"/>
      <c r="G590" s="42"/>
      <c r="H590" s="42"/>
      <c r="I590" s="42"/>
      <c r="J590" s="42"/>
      <c r="K590" s="42"/>
      <c r="L590" s="42"/>
      <c r="N590" s="42"/>
      <c r="P590" s="42"/>
      <c r="Q590" s="42"/>
    </row>
    <row r="591" spans="3:17" x14ac:dyDescent="0.3">
      <c r="C591" s="42"/>
      <c r="D591" s="42"/>
      <c r="E591" s="42"/>
      <c r="F591" s="42"/>
      <c r="G591" s="42"/>
      <c r="H591" s="42"/>
      <c r="I591" s="42"/>
      <c r="J591" s="42"/>
      <c r="K591" s="42"/>
      <c r="L591" s="42"/>
      <c r="N591" s="42"/>
      <c r="P591" s="42"/>
      <c r="Q591" s="42"/>
    </row>
    <row r="592" spans="3:17" x14ac:dyDescent="0.3">
      <c r="C592" s="42"/>
      <c r="D592" s="42"/>
      <c r="E592" s="42"/>
      <c r="F592" s="42"/>
      <c r="G592" s="42"/>
      <c r="H592" s="42"/>
      <c r="I592" s="42"/>
      <c r="J592" s="42"/>
      <c r="K592" s="42"/>
      <c r="L592" s="42"/>
      <c r="N592" s="42"/>
      <c r="P592" s="42"/>
      <c r="Q592" s="42"/>
    </row>
    <row r="593" spans="3:17" x14ac:dyDescent="0.3">
      <c r="C593" s="42"/>
      <c r="D593" s="42"/>
      <c r="E593" s="42"/>
      <c r="F593" s="42"/>
      <c r="G593" s="42"/>
      <c r="H593" s="42"/>
      <c r="I593" s="42"/>
      <c r="J593" s="42"/>
      <c r="K593" s="42"/>
      <c r="L593" s="42"/>
      <c r="N593" s="42"/>
      <c r="P593" s="42"/>
      <c r="Q593" s="42"/>
    </row>
    <row r="594" spans="3:17" x14ac:dyDescent="0.3">
      <c r="C594" s="42"/>
      <c r="D594" s="42"/>
      <c r="E594" s="42"/>
      <c r="F594" s="42"/>
      <c r="G594" s="42"/>
      <c r="H594" s="42"/>
      <c r="I594" s="42"/>
      <c r="J594" s="42"/>
      <c r="K594" s="42"/>
      <c r="L594" s="42"/>
      <c r="N594" s="42"/>
      <c r="P594" s="42"/>
      <c r="Q594" s="42"/>
    </row>
    <row r="595" spans="3:17" x14ac:dyDescent="0.3">
      <c r="C595" s="42"/>
      <c r="D595" s="42"/>
      <c r="E595" s="42"/>
      <c r="F595" s="42"/>
      <c r="G595" s="42"/>
      <c r="H595" s="42"/>
      <c r="I595" s="42"/>
      <c r="J595" s="42"/>
      <c r="K595" s="42"/>
      <c r="L595" s="42"/>
      <c r="N595" s="42"/>
      <c r="P595" s="42"/>
      <c r="Q595" s="42"/>
    </row>
    <row r="596" spans="3:17" x14ac:dyDescent="0.3">
      <c r="C596" s="42"/>
      <c r="D596" s="42"/>
      <c r="E596" s="42"/>
      <c r="F596" s="42"/>
      <c r="G596" s="42"/>
      <c r="H596" s="42"/>
      <c r="I596" s="42"/>
      <c r="J596" s="42"/>
      <c r="K596" s="42"/>
      <c r="L596" s="42"/>
      <c r="N596" s="42"/>
      <c r="P596" s="42"/>
      <c r="Q596" s="42"/>
    </row>
    <row r="597" spans="3:17" x14ac:dyDescent="0.3">
      <c r="C597" s="42"/>
      <c r="D597" s="42"/>
      <c r="E597" s="42"/>
      <c r="F597" s="42"/>
      <c r="G597" s="42"/>
      <c r="H597" s="42"/>
      <c r="I597" s="42"/>
      <c r="J597" s="42"/>
      <c r="K597" s="42"/>
      <c r="L597" s="42"/>
      <c r="N597" s="42"/>
      <c r="P597" s="42"/>
      <c r="Q597" s="42"/>
    </row>
    <row r="598" spans="3:17" x14ac:dyDescent="0.3">
      <c r="C598" s="42"/>
      <c r="D598" s="42"/>
      <c r="E598" s="42"/>
      <c r="F598" s="42"/>
      <c r="G598" s="42"/>
      <c r="H598" s="42"/>
      <c r="I598" s="42"/>
      <c r="J598" s="42"/>
      <c r="K598" s="42"/>
      <c r="L598" s="42"/>
      <c r="N598" s="42"/>
      <c r="P598" s="42"/>
      <c r="Q598" s="42"/>
    </row>
    <row r="599" spans="3:17" x14ac:dyDescent="0.3">
      <c r="C599" s="42"/>
      <c r="D599" s="42"/>
      <c r="E599" s="42"/>
      <c r="F599" s="42"/>
      <c r="G599" s="42"/>
      <c r="H599" s="42"/>
      <c r="I599" s="42"/>
      <c r="J599" s="42"/>
      <c r="K599" s="42"/>
      <c r="L599" s="42"/>
      <c r="N599" s="42"/>
      <c r="P599" s="42"/>
      <c r="Q599" s="42"/>
    </row>
    <row r="600" spans="3:17" x14ac:dyDescent="0.3">
      <c r="C600" s="42"/>
      <c r="D600" s="42"/>
      <c r="E600" s="42"/>
      <c r="F600" s="42"/>
      <c r="G600" s="42"/>
      <c r="H600" s="42"/>
      <c r="I600" s="42"/>
      <c r="J600" s="42"/>
      <c r="K600" s="42"/>
      <c r="L600" s="42"/>
      <c r="N600" s="42"/>
      <c r="P600" s="42"/>
      <c r="Q600" s="42"/>
    </row>
    <row r="601" spans="3:17" x14ac:dyDescent="0.3">
      <c r="C601" s="42"/>
      <c r="D601" s="42"/>
      <c r="E601" s="42"/>
      <c r="F601" s="42"/>
      <c r="G601" s="42"/>
      <c r="H601" s="42"/>
      <c r="I601" s="42"/>
      <c r="J601" s="42"/>
      <c r="K601" s="42"/>
      <c r="L601" s="42"/>
      <c r="N601" s="42"/>
      <c r="P601" s="42"/>
      <c r="Q601" s="42"/>
    </row>
    <row r="602" spans="3:17" x14ac:dyDescent="0.3">
      <c r="C602" s="42"/>
      <c r="D602" s="42"/>
      <c r="E602" s="42"/>
      <c r="F602" s="42"/>
      <c r="G602" s="42"/>
      <c r="H602" s="42"/>
      <c r="I602" s="42"/>
      <c r="J602" s="42"/>
      <c r="K602" s="42"/>
      <c r="L602" s="42"/>
      <c r="N602" s="42"/>
      <c r="P602" s="42"/>
      <c r="Q602" s="42"/>
    </row>
    <row r="603" spans="3:17" x14ac:dyDescent="0.3">
      <c r="C603" s="42"/>
      <c r="D603" s="42"/>
      <c r="E603" s="42"/>
      <c r="F603" s="42"/>
      <c r="G603" s="42"/>
      <c r="H603" s="42"/>
      <c r="I603" s="42"/>
      <c r="J603" s="42"/>
      <c r="K603" s="42"/>
      <c r="L603" s="42"/>
      <c r="N603" s="42"/>
      <c r="P603" s="42"/>
      <c r="Q603" s="42"/>
    </row>
    <row r="604" spans="3:17" x14ac:dyDescent="0.3">
      <c r="C604" s="42"/>
      <c r="D604" s="42"/>
      <c r="E604" s="42"/>
      <c r="F604" s="42"/>
      <c r="G604" s="42"/>
      <c r="H604" s="42"/>
      <c r="I604" s="42"/>
      <c r="J604" s="42"/>
      <c r="K604" s="42"/>
      <c r="L604" s="42"/>
      <c r="N604" s="42"/>
      <c r="P604" s="42"/>
      <c r="Q604" s="42"/>
    </row>
    <row r="605" spans="3:17" x14ac:dyDescent="0.3">
      <c r="C605" s="42"/>
      <c r="D605" s="42"/>
      <c r="E605" s="42"/>
      <c r="F605" s="42"/>
      <c r="G605" s="42"/>
      <c r="H605" s="42"/>
      <c r="I605" s="42"/>
      <c r="J605" s="42"/>
      <c r="K605" s="42"/>
      <c r="L605" s="42"/>
      <c r="N605" s="42"/>
      <c r="P605" s="42"/>
      <c r="Q605" s="42"/>
    </row>
    <row r="606" spans="3:17" x14ac:dyDescent="0.3">
      <c r="C606" s="42"/>
      <c r="D606" s="42"/>
      <c r="E606" s="42"/>
      <c r="F606" s="42"/>
      <c r="G606" s="42"/>
      <c r="H606" s="42"/>
      <c r="I606" s="42"/>
      <c r="J606" s="42"/>
      <c r="K606" s="42"/>
      <c r="L606" s="42"/>
      <c r="N606" s="42"/>
      <c r="P606" s="42"/>
      <c r="Q606" s="42"/>
    </row>
    <row r="607" spans="3:17" x14ac:dyDescent="0.3">
      <c r="C607" s="42"/>
      <c r="D607" s="42"/>
      <c r="E607" s="42"/>
      <c r="F607" s="42"/>
      <c r="G607" s="42"/>
      <c r="H607" s="42"/>
      <c r="I607" s="42"/>
      <c r="J607" s="42"/>
      <c r="K607" s="42"/>
      <c r="L607" s="42"/>
      <c r="N607" s="42"/>
      <c r="P607" s="42"/>
      <c r="Q607" s="42"/>
    </row>
    <row r="608" spans="3:17" x14ac:dyDescent="0.3">
      <c r="C608" s="42"/>
      <c r="D608" s="42"/>
      <c r="E608" s="42"/>
      <c r="F608" s="42"/>
      <c r="G608" s="42"/>
      <c r="H608" s="42"/>
      <c r="I608" s="42"/>
      <c r="J608" s="42"/>
      <c r="K608" s="42"/>
      <c r="L608" s="42"/>
      <c r="N608" s="42"/>
      <c r="P608" s="42"/>
      <c r="Q608" s="42"/>
    </row>
    <row r="609" spans="3:17" x14ac:dyDescent="0.3">
      <c r="C609" s="42"/>
      <c r="D609" s="42"/>
      <c r="E609" s="42"/>
      <c r="F609" s="42"/>
      <c r="G609" s="42"/>
      <c r="H609" s="42"/>
      <c r="I609" s="42"/>
      <c r="J609" s="42"/>
      <c r="K609" s="42"/>
      <c r="L609" s="42"/>
      <c r="N609" s="42"/>
      <c r="P609" s="42"/>
      <c r="Q609" s="42"/>
    </row>
    <row r="610" spans="3:17" x14ac:dyDescent="0.3">
      <c r="C610" s="42"/>
      <c r="D610" s="42"/>
      <c r="E610" s="42"/>
      <c r="F610" s="42"/>
      <c r="G610" s="42"/>
      <c r="H610" s="42"/>
      <c r="I610" s="42"/>
      <c r="J610" s="42"/>
      <c r="K610" s="42"/>
      <c r="L610" s="42"/>
      <c r="N610" s="42"/>
      <c r="P610" s="42"/>
      <c r="Q610" s="42"/>
    </row>
    <row r="611" spans="3:17" x14ac:dyDescent="0.3">
      <c r="C611" s="42"/>
      <c r="D611" s="42"/>
      <c r="E611" s="42"/>
      <c r="F611" s="42"/>
      <c r="G611" s="42"/>
      <c r="H611" s="42"/>
      <c r="I611" s="42"/>
      <c r="J611" s="42"/>
      <c r="K611" s="42"/>
      <c r="L611" s="42"/>
      <c r="N611" s="42"/>
      <c r="P611" s="42"/>
      <c r="Q611" s="42"/>
    </row>
    <row r="612" spans="3:17" x14ac:dyDescent="0.3">
      <c r="C612" s="42"/>
      <c r="D612" s="42"/>
      <c r="E612" s="42"/>
      <c r="F612" s="42"/>
      <c r="G612" s="42"/>
      <c r="H612" s="42"/>
      <c r="I612" s="42"/>
      <c r="J612" s="42"/>
      <c r="K612" s="42"/>
      <c r="L612" s="42"/>
      <c r="N612" s="42"/>
      <c r="P612" s="42"/>
      <c r="Q612" s="42"/>
    </row>
    <row r="613" spans="3:17" x14ac:dyDescent="0.3">
      <c r="C613" s="42"/>
      <c r="D613" s="42"/>
      <c r="E613" s="42"/>
      <c r="F613" s="42"/>
      <c r="G613" s="42"/>
      <c r="H613" s="42"/>
      <c r="I613" s="42"/>
      <c r="J613" s="42"/>
      <c r="K613" s="42"/>
      <c r="L613" s="42"/>
      <c r="N613" s="42"/>
      <c r="P613" s="42"/>
      <c r="Q613" s="42"/>
    </row>
    <row r="614" spans="3:17" x14ac:dyDescent="0.3">
      <c r="C614" s="42"/>
      <c r="D614" s="42"/>
      <c r="E614" s="42"/>
      <c r="F614" s="42"/>
      <c r="G614" s="42"/>
      <c r="H614" s="42"/>
      <c r="I614" s="42"/>
      <c r="J614" s="42"/>
      <c r="K614" s="42"/>
      <c r="L614" s="42"/>
      <c r="N614" s="42"/>
      <c r="P614" s="42"/>
      <c r="Q614" s="42"/>
    </row>
    <row r="615" spans="3:17" x14ac:dyDescent="0.3">
      <c r="C615" s="42"/>
      <c r="D615" s="42"/>
      <c r="E615" s="42"/>
      <c r="F615" s="42"/>
      <c r="G615" s="42"/>
      <c r="H615" s="42"/>
      <c r="I615" s="42"/>
      <c r="J615" s="42"/>
      <c r="K615" s="42"/>
      <c r="L615" s="42"/>
      <c r="N615" s="42"/>
      <c r="P615" s="42"/>
      <c r="Q615" s="42"/>
    </row>
    <row r="616" spans="3:17" x14ac:dyDescent="0.3">
      <c r="C616" s="42"/>
      <c r="D616" s="42"/>
      <c r="E616" s="42"/>
      <c r="F616" s="42"/>
      <c r="G616" s="42"/>
      <c r="H616" s="42"/>
      <c r="I616" s="42"/>
      <c r="J616" s="42"/>
      <c r="K616" s="42"/>
      <c r="L616" s="42"/>
      <c r="N616" s="42"/>
      <c r="P616" s="42"/>
      <c r="Q616" s="42"/>
    </row>
    <row r="617" spans="3:17" x14ac:dyDescent="0.3">
      <c r="C617" s="42"/>
      <c r="D617" s="42"/>
      <c r="E617" s="42"/>
      <c r="F617" s="42"/>
      <c r="G617" s="42"/>
      <c r="H617" s="42"/>
      <c r="I617" s="42"/>
      <c r="J617" s="42"/>
      <c r="K617" s="42"/>
      <c r="L617" s="42"/>
      <c r="N617" s="42"/>
      <c r="P617" s="42"/>
      <c r="Q617" s="42"/>
    </row>
    <row r="618" spans="3:17" x14ac:dyDescent="0.3">
      <c r="C618" s="42"/>
      <c r="D618" s="42"/>
      <c r="E618" s="42"/>
      <c r="F618" s="42"/>
      <c r="G618" s="42"/>
      <c r="H618" s="42"/>
      <c r="I618" s="42"/>
      <c r="J618" s="42"/>
      <c r="K618" s="42"/>
      <c r="L618" s="42"/>
      <c r="N618" s="42"/>
      <c r="P618" s="42"/>
      <c r="Q618" s="42"/>
    </row>
    <row r="619" spans="3:17" x14ac:dyDescent="0.3">
      <c r="C619" s="42"/>
      <c r="D619" s="42"/>
      <c r="E619" s="42"/>
      <c r="F619" s="42"/>
      <c r="G619" s="42"/>
      <c r="H619" s="42"/>
      <c r="I619" s="42"/>
      <c r="J619" s="42"/>
      <c r="K619" s="42"/>
      <c r="L619" s="42"/>
      <c r="N619" s="42"/>
      <c r="P619" s="42"/>
      <c r="Q619" s="42"/>
    </row>
    <row r="620" spans="3:17" x14ac:dyDescent="0.3">
      <c r="C620" s="42"/>
      <c r="D620" s="42"/>
      <c r="E620" s="42"/>
      <c r="F620" s="42"/>
      <c r="G620" s="42"/>
      <c r="H620" s="42"/>
      <c r="I620" s="42"/>
      <c r="J620" s="42"/>
      <c r="K620" s="42"/>
      <c r="L620" s="42"/>
      <c r="N620" s="42"/>
      <c r="P620" s="42"/>
      <c r="Q620" s="42"/>
    </row>
    <row r="621" spans="3:17" x14ac:dyDescent="0.3">
      <c r="C621" s="42"/>
      <c r="D621" s="42"/>
      <c r="E621" s="42"/>
      <c r="F621" s="42"/>
      <c r="G621" s="42"/>
      <c r="H621" s="42"/>
      <c r="I621" s="42"/>
      <c r="J621" s="42"/>
      <c r="K621" s="42"/>
      <c r="L621" s="42"/>
      <c r="N621" s="42"/>
      <c r="P621" s="42"/>
      <c r="Q621" s="42"/>
    </row>
    <row r="622" spans="3:17" x14ac:dyDescent="0.3">
      <c r="C622" s="42"/>
      <c r="D622" s="42"/>
      <c r="E622" s="42"/>
      <c r="F622" s="42"/>
      <c r="G622" s="42"/>
      <c r="H622" s="42"/>
      <c r="I622" s="42"/>
      <c r="J622" s="42"/>
      <c r="K622" s="42"/>
      <c r="L622" s="42"/>
      <c r="N622" s="42"/>
      <c r="P622" s="42"/>
      <c r="Q622" s="42"/>
    </row>
    <row r="623" spans="3:17" x14ac:dyDescent="0.3">
      <c r="C623" s="42"/>
      <c r="D623" s="42"/>
      <c r="E623" s="42"/>
      <c r="F623" s="42"/>
      <c r="G623" s="42"/>
      <c r="H623" s="42"/>
      <c r="I623" s="42"/>
      <c r="J623" s="42"/>
      <c r="K623" s="42"/>
      <c r="L623" s="42"/>
      <c r="N623" s="42"/>
      <c r="P623" s="42"/>
      <c r="Q623" s="42"/>
    </row>
    <row r="624" spans="3:17" x14ac:dyDescent="0.3">
      <c r="C624" s="42"/>
      <c r="D624" s="42"/>
      <c r="E624" s="42"/>
      <c r="F624" s="42"/>
      <c r="G624" s="42"/>
      <c r="H624" s="42"/>
      <c r="I624" s="42"/>
      <c r="J624" s="42"/>
      <c r="K624" s="42"/>
      <c r="L624" s="42"/>
      <c r="N624" s="42"/>
      <c r="P624" s="42"/>
      <c r="Q624" s="42"/>
    </row>
    <row r="625" spans="3:17" x14ac:dyDescent="0.3">
      <c r="C625" s="42"/>
      <c r="D625" s="42"/>
      <c r="E625" s="42"/>
      <c r="F625" s="42"/>
      <c r="G625" s="42"/>
      <c r="H625" s="42"/>
      <c r="I625" s="42"/>
      <c r="J625" s="42"/>
      <c r="K625" s="42"/>
      <c r="L625" s="42"/>
      <c r="N625" s="42"/>
      <c r="P625" s="42"/>
      <c r="Q625" s="42"/>
    </row>
    <row r="626" spans="3:17" x14ac:dyDescent="0.3">
      <c r="C626" s="42"/>
      <c r="D626" s="42"/>
      <c r="E626" s="42"/>
      <c r="F626" s="42"/>
      <c r="G626" s="42"/>
      <c r="H626" s="42"/>
      <c r="I626" s="42"/>
      <c r="J626" s="42"/>
      <c r="K626" s="42"/>
      <c r="L626" s="42"/>
      <c r="N626" s="42"/>
      <c r="P626" s="42"/>
      <c r="Q626" s="42"/>
    </row>
    <row r="627" spans="3:17" x14ac:dyDescent="0.3">
      <c r="C627" s="42"/>
      <c r="D627" s="42"/>
      <c r="E627" s="42"/>
      <c r="F627" s="42"/>
      <c r="G627" s="42"/>
      <c r="H627" s="42"/>
      <c r="I627" s="42"/>
      <c r="J627" s="42"/>
      <c r="K627" s="42"/>
      <c r="L627" s="42"/>
      <c r="N627" s="42"/>
      <c r="P627" s="42"/>
      <c r="Q627" s="42"/>
    </row>
    <row r="628" spans="3:17" x14ac:dyDescent="0.3">
      <c r="C628" s="42"/>
      <c r="D628" s="42"/>
      <c r="E628" s="42"/>
      <c r="F628" s="42"/>
      <c r="G628" s="42"/>
      <c r="H628" s="42"/>
      <c r="I628" s="42"/>
      <c r="J628" s="42"/>
      <c r="K628" s="42"/>
      <c r="L628" s="42"/>
      <c r="N628" s="42"/>
      <c r="P628" s="42"/>
      <c r="Q628" s="42"/>
    </row>
    <row r="629" spans="3:17" x14ac:dyDescent="0.3">
      <c r="C629" s="42"/>
      <c r="D629" s="42"/>
      <c r="E629" s="42"/>
      <c r="F629" s="42"/>
      <c r="G629" s="42"/>
      <c r="H629" s="42"/>
      <c r="I629" s="42"/>
      <c r="J629" s="42"/>
      <c r="K629" s="42"/>
      <c r="L629" s="42"/>
      <c r="N629" s="42"/>
      <c r="P629" s="42"/>
      <c r="Q629" s="42"/>
    </row>
    <row r="630" spans="3:17" x14ac:dyDescent="0.3">
      <c r="C630" s="42"/>
      <c r="D630" s="42"/>
      <c r="E630" s="42"/>
      <c r="F630" s="42"/>
      <c r="G630" s="42"/>
      <c r="H630" s="42"/>
      <c r="I630" s="42"/>
      <c r="J630" s="42"/>
      <c r="K630" s="42"/>
      <c r="L630" s="42"/>
      <c r="N630" s="42"/>
      <c r="P630" s="42"/>
      <c r="Q630" s="42"/>
    </row>
    <row r="631" spans="3:17" x14ac:dyDescent="0.3">
      <c r="C631" s="42"/>
      <c r="D631" s="42"/>
      <c r="E631" s="42"/>
      <c r="F631" s="42"/>
      <c r="G631" s="42"/>
      <c r="H631" s="42"/>
      <c r="I631" s="42"/>
      <c r="J631" s="42"/>
      <c r="K631" s="42"/>
      <c r="L631" s="42"/>
      <c r="N631" s="42"/>
      <c r="P631" s="42"/>
      <c r="Q631" s="42"/>
    </row>
    <row r="632" spans="3:17" x14ac:dyDescent="0.3">
      <c r="C632" s="42"/>
      <c r="D632" s="42"/>
      <c r="E632" s="42"/>
      <c r="F632" s="42"/>
      <c r="G632" s="42"/>
      <c r="H632" s="42"/>
      <c r="I632" s="42"/>
      <c r="J632" s="42"/>
      <c r="K632" s="42"/>
      <c r="L632" s="42"/>
      <c r="N632" s="42"/>
      <c r="P632" s="42"/>
      <c r="Q632" s="42"/>
    </row>
    <row r="633" spans="3:17" x14ac:dyDescent="0.3">
      <c r="C633" s="42"/>
      <c r="D633" s="42"/>
      <c r="E633" s="42"/>
      <c r="F633" s="42"/>
      <c r="G633" s="42"/>
      <c r="H633" s="42"/>
      <c r="I633" s="42"/>
      <c r="J633" s="42"/>
      <c r="K633" s="42"/>
      <c r="L633" s="42"/>
      <c r="N633" s="42"/>
      <c r="P633" s="42"/>
      <c r="Q633" s="42"/>
    </row>
    <row r="634" spans="3:17" x14ac:dyDescent="0.3">
      <c r="C634" s="42"/>
      <c r="D634" s="42"/>
      <c r="E634" s="42"/>
      <c r="F634" s="42"/>
      <c r="G634" s="42"/>
      <c r="H634" s="42"/>
      <c r="I634" s="42"/>
      <c r="J634" s="42"/>
      <c r="K634" s="42"/>
      <c r="L634" s="42"/>
      <c r="N634" s="42"/>
      <c r="P634" s="42"/>
      <c r="Q634" s="42"/>
    </row>
    <row r="635" spans="3:17" x14ac:dyDescent="0.3">
      <c r="C635" s="42"/>
      <c r="D635" s="42"/>
      <c r="E635" s="42"/>
      <c r="F635" s="42"/>
      <c r="G635" s="42"/>
      <c r="H635" s="42"/>
      <c r="I635" s="42"/>
      <c r="J635" s="42"/>
      <c r="K635" s="42"/>
      <c r="L635" s="42"/>
      <c r="N635" s="42"/>
      <c r="P635" s="42"/>
      <c r="Q635" s="42"/>
    </row>
    <row r="636" spans="3:17" x14ac:dyDescent="0.3">
      <c r="C636" s="42"/>
      <c r="D636" s="42"/>
      <c r="E636" s="42"/>
      <c r="F636" s="42"/>
      <c r="G636" s="42"/>
      <c r="H636" s="42"/>
      <c r="I636" s="42"/>
      <c r="J636" s="42"/>
      <c r="K636" s="42"/>
      <c r="L636" s="42"/>
      <c r="N636" s="42"/>
      <c r="P636" s="42"/>
      <c r="Q636" s="42"/>
    </row>
    <row r="637" spans="3:17" x14ac:dyDescent="0.3">
      <c r="C637" s="42"/>
      <c r="D637" s="42"/>
      <c r="E637" s="42"/>
      <c r="F637" s="42"/>
      <c r="G637" s="42"/>
      <c r="H637" s="42"/>
      <c r="I637" s="42"/>
      <c r="J637" s="42"/>
      <c r="K637" s="42"/>
      <c r="L637" s="42"/>
      <c r="N637" s="42"/>
      <c r="P637" s="42"/>
      <c r="Q637" s="42"/>
    </row>
    <row r="638" spans="3:17" x14ac:dyDescent="0.3">
      <c r="C638" s="42"/>
      <c r="D638" s="42"/>
      <c r="E638" s="42"/>
      <c r="F638" s="42"/>
      <c r="G638" s="42"/>
      <c r="H638" s="42"/>
      <c r="I638" s="42"/>
      <c r="J638" s="42"/>
      <c r="K638" s="42"/>
      <c r="L638" s="42"/>
      <c r="N638" s="42"/>
      <c r="P638" s="42"/>
      <c r="Q638" s="42"/>
    </row>
    <row r="639" spans="3:17" x14ac:dyDescent="0.3">
      <c r="C639" s="42"/>
      <c r="D639" s="42"/>
      <c r="E639" s="42"/>
      <c r="F639" s="42"/>
      <c r="G639" s="42"/>
      <c r="H639" s="42"/>
      <c r="I639" s="42"/>
      <c r="J639" s="42"/>
      <c r="K639" s="42"/>
      <c r="L639" s="42"/>
      <c r="N639" s="42"/>
      <c r="P639" s="42"/>
      <c r="Q639" s="42"/>
    </row>
    <row r="640" spans="3:17" x14ac:dyDescent="0.3">
      <c r="C640" s="42"/>
      <c r="D640" s="42"/>
      <c r="E640" s="42"/>
      <c r="F640" s="42"/>
      <c r="G640" s="42"/>
      <c r="H640" s="42"/>
      <c r="I640" s="42"/>
      <c r="J640" s="42"/>
      <c r="K640" s="42"/>
      <c r="L640" s="42"/>
      <c r="N640" s="42"/>
      <c r="P640" s="42"/>
      <c r="Q640" s="42"/>
    </row>
    <row r="641" spans="3:17" x14ac:dyDescent="0.3">
      <c r="C641" s="42"/>
      <c r="D641" s="42"/>
      <c r="E641" s="42"/>
      <c r="F641" s="42"/>
      <c r="G641" s="42"/>
      <c r="H641" s="42"/>
      <c r="I641" s="42"/>
      <c r="J641" s="42"/>
      <c r="K641" s="42"/>
      <c r="L641" s="42"/>
      <c r="N641" s="42"/>
      <c r="P641" s="42"/>
      <c r="Q641" s="42"/>
    </row>
    <row r="642" spans="3:17" x14ac:dyDescent="0.3">
      <c r="C642" s="42"/>
      <c r="D642" s="42"/>
      <c r="E642" s="42"/>
      <c r="F642" s="42"/>
      <c r="G642" s="42"/>
      <c r="H642" s="42"/>
      <c r="I642" s="42"/>
      <c r="J642" s="42"/>
      <c r="K642" s="42"/>
      <c r="L642" s="42"/>
      <c r="N642" s="42"/>
      <c r="P642" s="42"/>
      <c r="Q642" s="42"/>
    </row>
    <row r="643" spans="3:17" x14ac:dyDescent="0.3">
      <c r="C643" s="42"/>
      <c r="D643" s="42"/>
      <c r="E643" s="42"/>
      <c r="F643" s="42"/>
      <c r="G643" s="42"/>
      <c r="H643" s="42"/>
      <c r="I643" s="42"/>
      <c r="J643" s="42"/>
      <c r="K643" s="42"/>
      <c r="L643" s="42"/>
      <c r="N643" s="42"/>
      <c r="P643" s="42"/>
      <c r="Q643" s="42"/>
    </row>
    <row r="644" spans="3:17" x14ac:dyDescent="0.3">
      <c r="C644" s="42"/>
      <c r="D644" s="42"/>
      <c r="E644" s="42"/>
      <c r="F644" s="42"/>
      <c r="G644" s="42"/>
      <c r="H644" s="42"/>
      <c r="I644" s="42"/>
      <c r="J644" s="42"/>
      <c r="K644" s="42"/>
      <c r="L644" s="42"/>
      <c r="N644" s="42"/>
      <c r="P644" s="42"/>
      <c r="Q644" s="42"/>
    </row>
    <row r="645" spans="3:17" x14ac:dyDescent="0.3">
      <c r="C645" s="42"/>
      <c r="D645" s="42"/>
      <c r="E645" s="42"/>
      <c r="F645" s="42"/>
      <c r="G645" s="42"/>
      <c r="H645" s="42"/>
      <c r="I645" s="42"/>
      <c r="J645" s="42"/>
      <c r="K645" s="42"/>
      <c r="L645" s="42"/>
      <c r="N645" s="42"/>
      <c r="P645" s="42"/>
      <c r="Q645" s="42"/>
    </row>
    <row r="646" spans="3:17" x14ac:dyDescent="0.3">
      <c r="C646" s="42"/>
      <c r="D646" s="42"/>
      <c r="E646" s="42"/>
      <c r="F646" s="42"/>
      <c r="G646" s="42"/>
      <c r="H646" s="42"/>
      <c r="I646" s="42"/>
      <c r="J646" s="42"/>
      <c r="K646" s="42"/>
      <c r="L646" s="42"/>
      <c r="N646" s="42"/>
      <c r="P646" s="42"/>
      <c r="Q646" s="42"/>
    </row>
    <row r="647" spans="3:17" x14ac:dyDescent="0.3">
      <c r="C647" s="42"/>
      <c r="D647" s="42"/>
      <c r="E647" s="42"/>
      <c r="F647" s="42"/>
      <c r="G647" s="42"/>
      <c r="H647" s="42"/>
      <c r="I647" s="42"/>
      <c r="J647" s="42"/>
      <c r="K647" s="42"/>
      <c r="L647" s="42"/>
      <c r="N647" s="42"/>
      <c r="P647" s="42"/>
      <c r="Q647" s="42"/>
    </row>
    <row r="648" spans="3:17" x14ac:dyDescent="0.3">
      <c r="C648" s="42"/>
      <c r="D648" s="42"/>
      <c r="E648" s="42"/>
      <c r="F648" s="42"/>
      <c r="G648" s="42"/>
      <c r="H648" s="42"/>
      <c r="I648" s="42"/>
      <c r="J648" s="42"/>
      <c r="K648" s="42"/>
      <c r="L648" s="42"/>
      <c r="N648" s="42"/>
      <c r="P648" s="42"/>
      <c r="Q648" s="42"/>
    </row>
    <row r="649" spans="3:17" x14ac:dyDescent="0.3">
      <c r="C649" s="42"/>
      <c r="D649" s="42"/>
      <c r="E649" s="42"/>
      <c r="F649" s="42"/>
      <c r="G649" s="42"/>
      <c r="H649" s="42"/>
      <c r="I649" s="42"/>
      <c r="J649" s="42"/>
      <c r="K649" s="42"/>
      <c r="L649" s="42"/>
      <c r="N649" s="42"/>
      <c r="P649" s="42"/>
      <c r="Q649" s="42"/>
    </row>
    <row r="650" spans="3:17" x14ac:dyDescent="0.3">
      <c r="C650" s="42"/>
      <c r="D650" s="42"/>
      <c r="E650" s="42"/>
      <c r="F650" s="42"/>
      <c r="G650" s="42"/>
      <c r="H650" s="42"/>
      <c r="I650" s="42"/>
      <c r="J650" s="42"/>
      <c r="K650" s="42"/>
      <c r="L650" s="42"/>
      <c r="N650" s="42"/>
      <c r="P650" s="42"/>
      <c r="Q650" s="42"/>
    </row>
    <row r="651" spans="3:17" x14ac:dyDescent="0.3">
      <c r="C651" s="42"/>
      <c r="D651" s="42"/>
      <c r="E651" s="42"/>
      <c r="F651" s="42"/>
      <c r="G651" s="42"/>
      <c r="H651" s="42"/>
      <c r="I651" s="42"/>
      <c r="J651" s="42"/>
      <c r="K651" s="42"/>
      <c r="L651" s="42"/>
      <c r="N651" s="42"/>
      <c r="P651" s="42"/>
      <c r="Q651" s="42"/>
    </row>
    <row r="652" spans="3:17" x14ac:dyDescent="0.3">
      <c r="C652" s="42"/>
      <c r="D652" s="42"/>
      <c r="E652" s="42"/>
      <c r="F652" s="42"/>
      <c r="G652" s="42"/>
      <c r="H652" s="42"/>
      <c r="I652" s="42"/>
      <c r="J652" s="42"/>
      <c r="K652" s="42"/>
      <c r="L652" s="42"/>
      <c r="N652" s="42"/>
      <c r="P652" s="42"/>
      <c r="Q652" s="42"/>
    </row>
    <row r="653" spans="3:17" x14ac:dyDescent="0.3">
      <c r="C653" s="42"/>
      <c r="D653" s="42"/>
      <c r="E653" s="42"/>
      <c r="F653" s="42"/>
      <c r="G653" s="42"/>
      <c r="H653" s="42"/>
      <c r="I653" s="42"/>
      <c r="J653" s="42"/>
      <c r="K653" s="42"/>
      <c r="L653" s="42"/>
      <c r="N653" s="42"/>
      <c r="P653" s="42"/>
      <c r="Q653" s="42"/>
    </row>
    <row r="654" spans="3:17" x14ac:dyDescent="0.3">
      <c r="C654" s="42"/>
      <c r="D654" s="42"/>
      <c r="E654" s="42"/>
      <c r="F654" s="42"/>
      <c r="G654" s="42"/>
      <c r="H654" s="42"/>
      <c r="I654" s="42"/>
      <c r="J654" s="42"/>
      <c r="K654" s="42"/>
      <c r="L654" s="42"/>
      <c r="N654" s="42"/>
      <c r="P654" s="42"/>
      <c r="Q654" s="42"/>
    </row>
    <row r="655" spans="3:17" x14ac:dyDescent="0.3">
      <c r="C655" s="42"/>
      <c r="D655" s="42"/>
      <c r="E655" s="42"/>
      <c r="F655" s="42"/>
      <c r="G655" s="42"/>
      <c r="H655" s="42"/>
      <c r="I655" s="42"/>
      <c r="J655" s="42"/>
      <c r="K655" s="42"/>
      <c r="L655" s="42"/>
      <c r="N655" s="42"/>
      <c r="P655" s="42"/>
      <c r="Q655" s="42"/>
    </row>
    <row r="656" spans="3:17" x14ac:dyDescent="0.3">
      <c r="C656" s="42"/>
      <c r="D656" s="42"/>
      <c r="E656" s="42"/>
      <c r="F656" s="42"/>
      <c r="G656" s="42"/>
      <c r="H656" s="42"/>
      <c r="I656" s="42"/>
      <c r="J656" s="42"/>
      <c r="K656" s="42"/>
      <c r="L656" s="42"/>
      <c r="N656" s="42"/>
      <c r="P656" s="42"/>
      <c r="Q656" s="42"/>
    </row>
    <row r="657" spans="3:17" x14ac:dyDescent="0.3">
      <c r="C657" s="42"/>
      <c r="D657" s="42"/>
      <c r="E657" s="42"/>
      <c r="F657" s="42"/>
      <c r="G657" s="42"/>
      <c r="H657" s="42"/>
      <c r="I657" s="42"/>
      <c r="J657" s="42"/>
      <c r="K657" s="42"/>
      <c r="L657" s="42"/>
      <c r="N657" s="42"/>
      <c r="P657" s="42"/>
      <c r="Q657" s="42"/>
    </row>
    <row r="658" spans="3:17" x14ac:dyDescent="0.3">
      <c r="C658" s="42"/>
      <c r="D658" s="42"/>
      <c r="E658" s="42"/>
      <c r="F658" s="42"/>
      <c r="G658" s="42"/>
      <c r="H658" s="42"/>
      <c r="I658" s="42"/>
      <c r="J658" s="42"/>
      <c r="K658" s="42"/>
      <c r="L658" s="42"/>
      <c r="N658" s="42"/>
      <c r="P658" s="42"/>
      <c r="Q658" s="42"/>
    </row>
    <row r="659" spans="3:17" x14ac:dyDescent="0.3">
      <c r="C659" s="42"/>
      <c r="D659" s="42"/>
      <c r="E659" s="42"/>
      <c r="F659" s="42"/>
      <c r="G659" s="42"/>
      <c r="H659" s="42"/>
      <c r="I659" s="42"/>
      <c r="J659" s="42"/>
      <c r="K659" s="42"/>
      <c r="L659" s="42"/>
      <c r="N659" s="42"/>
      <c r="P659" s="42"/>
      <c r="Q659" s="42"/>
    </row>
    <row r="660" spans="3:17" x14ac:dyDescent="0.3">
      <c r="C660" s="42"/>
      <c r="D660" s="42"/>
      <c r="E660" s="42"/>
      <c r="F660" s="42"/>
      <c r="G660" s="42"/>
      <c r="H660" s="42"/>
      <c r="I660" s="42"/>
      <c r="J660" s="42"/>
      <c r="K660" s="42"/>
      <c r="L660" s="42"/>
      <c r="N660" s="42"/>
      <c r="P660" s="42"/>
      <c r="Q660" s="42"/>
    </row>
    <row r="661" spans="3:17" x14ac:dyDescent="0.3">
      <c r="C661" s="42"/>
      <c r="D661" s="42"/>
      <c r="E661" s="42"/>
      <c r="F661" s="42"/>
      <c r="G661" s="42"/>
      <c r="H661" s="42"/>
      <c r="I661" s="42"/>
      <c r="J661" s="42"/>
      <c r="K661" s="42"/>
      <c r="L661" s="42"/>
      <c r="N661" s="42"/>
      <c r="P661" s="42"/>
      <c r="Q661" s="42"/>
    </row>
    <row r="662" spans="3:17" x14ac:dyDescent="0.3">
      <c r="C662" s="42"/>
      <c r="D662" s="42"/>
      <c r="E662" s="42"/>
      <c r="F662" s="42"/>
      <c r="G662" s="42"/>
      <c r="H662" s="42"/>
      <c r="I662" s="42"/>
      <c r="J662" s="42"/>
      <c r="K662" s="42"/>
      <c r="L662" s="42"/>
      <c r="N662" s="42"/>
      <c r="P662" s="42"/>
      <c r="Q662" s="42"/>
    </row>
    <row r="663" spans="3:17" x14ac:dyDescent="0.3">
      <c r="C663" s="42"/>
      <c r="D663" s="42"/>
      <c r="E663" s="42"/>
      <c r="F663" s="42"/>
      <c r="G663" s="42"/>
      <c r="H663" s="42"/>
      <c r="I663" s="42"/>
      <c r="J663" s="42"/>
      <c r="K663" s="42"/>
      <c r="L663" s="42"/>
      <c r="N663" s="42"/>
      <c r="P663" s="42"/>
      <c r="Q663" s="42"/>
    </row>
    <row r="664" spans="3:17" x14ac:dyDescent="0.3">
      <c r="C664" s="42"/>
      <c r="D664" s="42"/>
      <c r="E664" s="42"/>
      <c r="F664" s="42"/>
      <c r="G664" s="42"/>
      <c r="H664" s="42"/>
      <c r="I664" s="42"/>
      <c r="J664" s="42"/>
      <c r="K664" s="42"/>
      <c r="L664" s="42"/>
      <c r="N664" s="42"/>
      <c r="P664" s="42"/>
      <c r="Q664" s="42"/>
    </row>
    <row r="665" spans="3:17" x14ac:dyDescent="0.3">
      <c r="C665" s="42"/>
      <c r="D665" s="42"/>
      <c r="E665" s="42"/>
      <c r="F665" s="42"/>
      <c r="G665" s="42"/>
      <c r="H665" s="42"/>
      <c r="I665" s="42"/>
      <c r="J665" s="42"/>
      <c r="K665" s="42"/>
      <c r="L665" s="42"/>
      <c r="N665" s="42"/>
      <c r="P665" s="42"/>
      <c r="Q665" s="42"/>
    </row>
    <row r="666" spans="3:17" x14ac:dyDescent="0.3">
      <c r="C666" s="42"/>
      <c r="D666" s="42"/>
      <c r="E666" s="42"/>
      <c r="F666" s="42"/>
      <c r="G666" s="42"/>
      <c r="H666" s="42"/>
      <c r="I666" s="42"/>
      <c r="J666" s="42"/>
      <c r="K666" s="42"/>
      <c r="L666" s="42"/>
      <c r="N666" s="42"/>
      <c r="P666" s="42"/>
      <c r="Q666" s="42"/>
    </row>
    <row r="667" spans="3:17" x14ac:dyDescent="0.3">
      <c r="C667" s="42"/>
      <c r="D667" s="42"/>
      <c r="E667" s="42"/>
      <c r="F667" s="42"/>
      <c r="G667" s="42"/>
      <c r="H667" s="42"/>
      <c r="I667" s="42"/>
      <c r="J667" s="42"/>
      <c r="K667" s="42"/>
      <c r="L667" s="42"/>
      <c r="N667" s="42"/>
      <c r="P667" s="42"/>
      <c r="Q667" s="42"/>
    </row>
    <row r="668" spans="3:17" x14ac:dyDescent="0.3">
      <c r="C668" s="42"/>
      <c r="D668" s="42"/>
      <c r="E668" s="42"/>
      <c r="F668" s="42"/>
      <c r="G668" s="42"/>
      <c r="H668" s="42"/>
      <c r="I668" s="42"/>
      <c r="J668" s="42"/>
      <c r="K668" s="42"/>
      <c r="L668" s="42"/>
      <c r="N668" s="42"/>
      <c r="P668" s="42"/>
      <c r="Q668" s="42"/>
    </row>
    <row r="669" spans="3:17" x14ac:dyDescent="0.3">
      <c r="C669" s="42"/>
      <c r="D669" s="42"/>
      <c r="E669" s="42"/>
      <c r="F669" s="42"/>
      <c r="G669" s="42"/>
      <c r="H669" s="42"/>
      <c r="I669" s="42"/>
      <c r="J669" s="42"/>
      <c r="K669" s="42"/>
      <c r="L669" s="42"/>
      <c r="N669" s="42"/>
      <c r="P669" s="42"/>
      <c r="Q669" s="42"/>
    </row>
    <row r="670" spans="3:17" x14ac:dyDescent="0.3">
      <c r="C670" s="42"/>
      <c r="D670" s="42"/>
      <c r="E670" s="42"/>
      <c r="F670" s="42"/>
      <c r="G670" s="42"/>
      <c r="H670" s="42"/>
      <c r="I670" s="42"/>
      <c r="J670" s="42"/>
      <c r="K670" s="42"/>
      <c r="L670" s="42"/>
      <c r="N670" s="42"/>
      <c r="P670" s="42"/>
      <c r="Q670" s="42"/>
    </row>
    <row r="671" spans="3:17" x14ac:dyDescent="0.3">
      <c r="C671" s="42"/>
      <c r="D671" s="42"/>
      <c r="E671" s="42"/>
      <c r="F671" s="42"/>
      <c r="G671" s="42"/>
      <c r="H671" s="42"/>
      <c r="I671" s="42"/>
      <c r="J671" s="42"/>
      <c r="K671" s="42"/>
      <c r="L671" s="42"/>
      <c r="N671" s="42"/>
      <c r="P671" s="42"/>
      <c r="Q671" s="42"/>
    </row>
    <row r="672" spans="3:17" x14ac:dyDescent="0.3">
      <c r="C672" s="42"/>
      <c r="D672" s="42"/>
      <c r="E672" s="42"/>
      <c r="F672" s="42"/>
      <c r="G672" s="42"/>
      <c r="H672" s="42"/>
      <c r="I672" s="42"/>
      <c r="J672" s="42"/>
      <c r="K672" s="42"/>
      <c r="L672" s="42"/>
      <c r="N672" s="42"/>
      <c r="P672" s="42"/>
      <c r="Q672" s="42"/>
    </row>
    <row r="673" spans="3:17" x14ac:dyDescent="0.3">
      <c r="C673" s="42"/>
      <c r="D673" s="42"/>
      <c r="E673" s="42"/>
      <c r="F673" s="42"/>
      <c r="G673" s="42"/>
      <c r="H673" s="42"/>
      <c r="I673" s="42"/>
      <c r="J673" s="42"/>
      <c r="K673" s="42"/>
      <c r="L673" s="42"/>
      <c r="N673" s="42"/>
      <c r="P673" s="42"/>
      <c r="Q673" s="42"/>
    </row>
    <row r="674" spans="3:17" x14ac:dyDescent="0.3">
      <c r="C674" s="42"/>
      <c r="D674" s="42"/>
      <c r="E674" s="42"/>
      <c r="F674" s="42"/>
      <c r="G674" s="42"/>
      <c r="H674" s="42"/>
      <c r="I674" s="42"/>
      <c r="J674" s="42"/>
      <c r="K674" s="42"/>
      <c r="L674" s="42"/>
      <c r="N674" s="42"/>
      <c r="P674" s="42"/>
      <c r="Q674" s="42"/>
    </row>
    <row r="675" spans="3:17" x14ac:dyDescent="0.3">
      <c r="C675" s="42"/>
      <c r="D675" s="42"/>
      <c r="E675" s="42"/>
      <c r="F675" s="42"/>
      <c r="G675" s="42"/>
      <c r="H675" s="42"/>
      <c r="I675" s="42"/>
      <c r="J675" s="42"/>
      <c r="K675" s="42"/>
      <c r="L675" s="42"/>
      <c r="N675" s="42"/>
      <c r="P675" s="42"/>
      <c r="Q675" s="42"/>
    </row>
    <row r="676" spans="3:17" x14ac:dyDescent="0.3">
      <c r="C676" s="42"/>
      <c r="D676" s="42"/>
      <c r="E676" s="42"/>
      <c r="F676" s="42"/>
      <c r="G676" s="42"/>
      <c r="H676" s="42"/>
      <c r="I676" s="42"/>
      <c r="J676" s="42"/>
      <c r="K676" s="42"/>
      <c r="L676" s="42"/>
      <c r="N676" s="42"/>
      <c r="P676" s="42"/>
      <c r="Q676" s="42"/>
    </row>
    <row r="677" spans="3:17" x14ac:dyDescent="0.3">
      <c r="C677" s="42"/>
      <c r="D677" s="42"/>
      <c r="E677" s="42"/>
      <c r="F677" s="42"/>
      <c r="G677" s="42"/>
      <c r="H677" s="42"/>
      <c r="I677" s="42"/>
      <c r="J677" s="42"/>
      <c r="K677" s="42"/>
      <c r="L677" s="42"/>
      <c r="N677" s="42"/>
      <c r="P677" s="42"/>
      <c r="Q677" s="42"/>
    </row>
    <row r="678" spans="3:17" x14ac:dyDescent="0.3">
      <c r="C678" s="42"/>
      <c r="D678" s="42"/>
      <c r="E678" s="42"/>
      <c r="F678" s="42"/>
      <c r="G678" s="42"/>
      <c r="H678" s="42"/>
      <c r="I678" s="42"/>
      <c r="J678" s="42"/>
      <c r="K678" s="42"/>
      <c r="L678" s="42"/>
      <c r="N678" s="42"/>
      <c r="P678" s="42"/>
      <c r="Q678" s="42"/>
    </row>
    <row r="679" spans="3:17" x14ac:dyDescent="0.3">
      <c r="C679" s="42"/>
      <c r="D679" s="42"/>
      <c r="E679" s="42"/>
      <c r="F679" s="42"/>
      <c r="G679" s="42"/>
      <c r="H679" s="42"/>
      <c r="I679" s="42"/>
      <c r="J679" s="42"/>
      <c r="K679" s="42"/>
      <c r="L679" s="42"/>
      <c r="N679" s="42"/>
      <c r="P679" s="42"/>
      <c r="Q679" s="42"/>
    </row>
    <row r="680" spans="3:17" x14ac:dyDescent="0.3">
      <c r="C680" s="42"/>
      <c r="D680" s="42"/>
      <c r="E680" s="42"/>
      <c r="F680" s="42"/>
      <c r="G680" s="42"/>
      <c r="H680" s="42"/>
      <c r="I680" s="42"/>
      <c r="J680" s="42"/>
      <c r="K680" s="42"/>
      <c r="L680" s="42"/>
      <c r="N680" s="42"/>
      <c r="P680" s="42"/>
      <c r="Q680" s="42"/>
    </row>
    <row r="681" spans="3:17" x14ac:dyDescent="0.3">
      <c r="C681" s="42"/>
      <c r="D681" s="42"/>
      <c r="E681" s="42"/>
      <c r="F681" s="42"/>
      <c r="G681" s="42"/>
      <c r="H681" s="42"/>
      <c r="I681" s="42"/>
      <c r="J681" s="42"/>
      <c r="K681" s="42"/>
      <c r="L681" s="42"/>
      <c r="N681" s="42"/>
      <c r="P681" s="42"/>
      <c r="Q681" s="42"/>
    </row>
    <row r="682" spans="3:17" x14ac:dyDescent="0.3">
      <c r="C682" s="42"/>
      <c r="D682" s="42"/>
      <c r="E682" s="42"/>
      <c r="F682" s="42"/>
      <c r="G682" s="42"/>
      <c r="H682" s="42"/>
      <c r="I682" s="42"/>
      <c r="J682" s="42"/>
      <c r="K682" s="42"/>
      <c r="L682" s="42"/>
      <c r="N682" s="42"/>
      <c r="P682" s="42"/>
      <c r="Q682" s="42"/>
    </row>
    <row r="683" spans="3:17" x14ac:dyDescent="0.3">
      <c r="C683" s="42"/>
      <c r="D683" s="42"/>
      <c r="E683" s="42"/>
      <c r="F683" s="42"/>
      <c r="G683" s="42"/>
      <c r="H683" s="42"/>
      <c r="I683" s="42"/>
      <c r="J683" s="42"/>
      <c r="K683" s="42"/>
      <c r="L683" s="42"/>
      <c r="N683" s="42"/>
      <c r="P683" s="42"/>
      <c r="Q683" s="42"/>
    </row>
    <row r="684" spans="3:17" x14ac:dyDescent="0.3">
      <c r="C684" s="42"/>
      <c r="D684" s="42"/>
      <c r="E684" s="42"/>
      <c r="F684" s="42"/>
      <c r="G684" s="42"/>
      <c r="H684" s="42"/>
      <c r="I684" s="42"/>
      <c r="J684" s="42"/>
      <c r="K684" s="42"/>
      <c r="L684" s="42"/>
      <c r="N684" s="42"/>
      <c r="P684" s="42"/>
      <c r="Q684" s="42"/>
    </row>
    <row r="685" spans="3:17" x14ac:dyDescent="0.3">
      <c r="C685" s="42"/>
      <c r="D685" s="42"/>
      <c r="E685" s="42"/>
      <c r="F685" s="42"/>
      <c r="G685" s="42"/>
      <c r="H685" s="42"/>
      <c r="I685" s="42"/>
      <c r="J685" s="42"/>
      <c r="K685" s="42"/>
      <c r="L685" s="42"/>
      <c r="N685" s="42"/>
      <c r="P685" s="42"/>
      <c r="Q685" s="42"/>
    </row>
    <row r="686" spans="3:17" x14ac:dyDescent="0.3">
      <c r="C686" s="42"/>
      <c r="D686" s="42"/>
      <c r="E686" s="42"/>
      <c r="F686" s="42"/>
      <c r="G686" s="42"/>
      <c r="H686" s="42"/>
      <c r="I686" s="42"/>
      <c r="J686" s="42"/>
      <c r="K686" s="42"/>
      <c r="L686" s="42"/>
      <c r="N686" s="42"/>
      <c r="P686" s="42"/>
      <c r="Q686" s="42"/>
    </row>
    <row r="687" spans="3:17" x14ac:dyDescent="0.3">
      <c r="C687" s="42"/>
      <c r="D687" s="42"/>
      <c r="E687" s="42"/>
      <c r="F687" s="42"/>
      <c r="G687" s="42"/>
      <c r="H687" s="42"/>
      <c r="I687" s="42"/>
      <c r="J687" s="42"/>
      <c r="K687" s="42"/>
      <c r="L687" s="42"/>
      <c r="N687" s="42"/>
      <c r="P687" s="42"/>
      <c r="Q687" s="42"/>
    </row>
    <row r="688" spans="3:17" x14ac:dyDescent="0.3">
      <c r="C688" s="42"/>
      <c r="D688" s="42"/>
      <c r="E688" s="42"/>
      <c r="F688" s="42"/>
      <c r="G688" s="42"/>
      <c r="H688" s="42"/>
      <c r="I688" s="42"/>
      <c r="J688" s="42"/>
      <c r="K688" s="42"/>
      <c r="L688" s="42"/>
      <c r="N688" s="42"/>
      <c r="P688" s="42"/>
      <c r="Q688" s="42"/>
    </row>
    <row r="689" spans="3:17" x14ac:dyDescent="0.3">
      <c r="C689" s="42"/>
      <c r="D689" s="42"/>
      <c r="E689" s="42"/>
      <c r="F689" s="42"/>
      <c r="G689" s="42"/>
      <c r="H689" s="42"/>
      <c r="I689" s="42"/>
      <c r="J689" s="42"/>
      <c r="K689" s="42"/>
      <c r="L689" s="42"/>
      <c r="N689" s="42"/>
      <c r="P689" s="42"/>
      <c r="Q689" s="42"/>
    </row>
    <row r="690" spans="3:17" x14ac:dyDescent="0.3">
      <c r="C690" s="42"/>
      <c r="D690" s="42"/>
      <c r="E690" s="42"/>
      <c r="F690" s="42"/>
      <c r="G690" s="42"/>
      <c r="H690" s="42"/>
      <c r="I690" s="42"/>
      <c r="J690" s="42"/>
      <c r="K690" s="42"/>
      <c r="L690" s="42"/>
      <c r="N690" s="42"/>
      <c r="P690" s="42"/>
      <c r="Q690" s="42"/>
    </row>
    <row r="691" spans="3:17" x14ac:dyDescent="0.3">
      <c r="C691" s="42"/>
      <c r="D691" s="42"/>
      <c r="E691" s="42"/>
      <c r="F691" s="42"/>
      <c r="G691" s="42"/>
      <c r="H691" s="42"/>
      <c r="I691" s="42"/>
      <c r="J691" s="42"/>
      <c r="K691" s="42"/>
      <c r="L691" s="42"/>
      <c r="N691" s="42"/>
      <c r="P691" s="42"/>
      <c r="Q691" s="42"/>
    </row>
    <row r="692" spans="3:17" x14ac:dyDescent="0.3">
      <c r="C692" s="42"/>
      <c r="D692" s="42"/>
      <c r="E692" s="42"/>
      <c r="F692" s="42"/>
      <c r="G692" s="42"/>
      <c r="H692" s="42"/>
      <c r="I692" s="42"/>
      <c r="J692" s="42"/>
      <c r="K692" s="42"/>
      <c r="L692" s="42"/>
      <c r="N692" s="42"/>
      <c r="P692" s="42"/>
      <c r="Q692" s="42"/>
    </row>
    <row r="693" spans="3:17" x14ac:dyDescent="0.3">
      <c r="C693" s="42"/>
      <c r="D693" s="42"/>
      <c r="E693" s="42"/>
      <c r="F693" s="42"/>
      <c r="G693" s="42"/>
      <c r="H693" s="42"/>
      <c r="I693" s="42"/>
      <c r="J693" s="42"/>
      <c r="K693" s="42"/>
      <c r="L693" s="42"/>
      <c r="N693" s="42"/>
      <c r="P693" s="42"/>
      <c r="Q693" s="42"/>
    </row>
    <row r="694" spans="3:17" x14ac:dyDescent="0.3">
      <c r="C694" s="42"/>
      <c r="D694" s="42"/>
      <c r="E694" s="42"/>
      <c r="F694" s="42"/>
      <c r="G694" s="42"/>
      <c r="H694" s="42"/>
      <c r="I694" s="42"/>
      <c r="J694" s="42"/>
      <c r="K694" s="42"/>
      <c r="L694" s="42"/>
      <c r="N694" s="42"/>
      <c r="P694" s="42"/>
      <c r="Q694" s="42"/>
    </row>
    <row r="695" spans="3:17" x14ac:dyDescent="0.3">
      <c r="C695" s="42"/>
      <c r="D695" s="42"/>
      <c r="E695" s="42"/>
      <c r="F695" s="42"/>
      <c r="G695" s="42"/>
      <c r="H695" s="42"/>
      <c r="I695" s="42"/>
      <c r="J695" s="42"/>
      <c r="K695" s="42"/>
      <c r="L695" s="42"/>
      <c r="N695" s="42"/>
      <c r="P695" s="42"/>
      <c r="Q695" s="42"/>
    </row>
    <row r="696" spans="3:17" x14ac:dyDescent="0.3">
      <c r="C696" s="42"/>
      <c r="D696" s="42"/>
      <c r="E696" s="42"/>
      <c r="F696" s="42"/>
      <c r="G696" s="42"/>
      <c r="H696" s="42"/>
      <c r="I696" s="42"/>
      <c r="J696" s="42"/>
      <c r="K696" s="42"/>
      <c r="L696" s="42"/>
      <c r="N696" s="42"/>
      <c r="P696" s="42"/>
      <c r="Q696" s="42"/>
    </row>
    <row r="697" spans="3:17" x14ac:dyDescent="0.3">
      <c r="C697" s="42"/>
      <c r="D697" s="42"/>
      <c r="E697" s="42"/>
      <c r="F697" s="42"/>
      <c r="G697" s="42"/>
      <c r="H697" s="42"/>
      <c r="I697" s="42"/>
      <c r="J697" s="42"/>
      <c r="K697" s="42"/>
      <c r="L697" s="42"/>
      <c r="N697" s="42"/>
      <c r="P697" s="42"/>
      <c r="Q697" s="42"/>
    </row>
    <row r="698" spans="3:17" x14ac:dyDescent="0.3">
      <c r="C698" s="42"/>
      <c r="D698" s="42"/>
      <c r="E698" s="42"/>
      <c r="F698" s="42"/>
      <c r="G698" s="42"/>
      <c r="H698" s="42"/>
      <c r="I698" s="42"/>
      <c r="J698" s="42"/>
      <c r="K698" s="42"/>
      <c r="L698" s="42"/>
      <c r="N698" s="42"/>
      <c r="P698" s="42"/>
      <c r="Q698" s="42"/>
    </row>
    <row r="699" spans="3:17" x14ac:dyDescent="0.3">
      <c r="C699" s="42"/>
      <c r="D699" s="42"/>
      <c r="E699" s="42"/>
      <c r="F699" s="42"/>
      <c r="G699" s="42"/>
      <c r="H699" s="42"/>
      <c r="I699" s="42"/>
      <c r="J699" s="42"/>
      <c r="K699" s="42"/>
      <c r="L699" s="42"/>
      <c r="N699" s="42"/>
      <c r="P699" s="42"/>
      <c r="Q699" s="42"/>
    </row>
    <row r="700" spans="3:17" x14ac:dyDescent="0.3">
      <c r="C700" s="42"/>
      <c r="D700" s="42"/>
      <c r="E700" s="42"/>
      <c r="F700" s="42"/>
      <c r="G700" s="42"/>
      <c r="H700" s="42"/>
      <c r="I700" s="42"/>
      <c r="J700" s="42"/>
      <c r="K700" s="42"/>
      <c r="L700" s="42"/>
      <c r="N700" s="42"/>
      <c r="P700" s="42"/>
      <c r="Q700" s="42"/>
    </row>
    <row r="701" spans="3:17" x14ac:dyDescent="0.3">
      <c r="C701" s="42"/>
      <c r="D701" s="42"/>
      <c r="E701" s="42"/>
      <c r="F701" s="42"/>
      <c r="G701" s="42"/>
      <c r="H701" s="42"/>
      <c r="I701" s="42"/>
      <c r="J701" s="42"/>
      <c r="K701" s="42"/>
      <c r="L701" s="42"/>
      <c r="N701" s="42"/>
      <c r="P701" s="42"/>
      <c r="Q701" s="42"/>
    </row>
    <row r="702" spans="3:17" x14ac:dyDescent="0.3">
      <c r="C702" s="42"/>
      <c r="D702" s="42"/>
      <c r="E702" s="42"/>
      <c r="F702" s="42"/>
      <c r="G702" s="42"/>
      <c r="H702" s="42"/>
      <c r="I702" s="42"/>
      <c r="J702" s="42"/>
      <c r="K702" s="42"/>
      <c r="L702" s="42"/>
      <c r="N702" s="42"/>
      <c r="P702" s="42"/>
      <c r="Q702" s="42"/>
    </row>
    <row r="703" spans="3:17" x14ac:dyDescent="0.3">
      <c r="C703" s="42"/>
      <c r="D703" s="42"/>
      <c r="E703" s="42"/>
      <c r="F703" s="42"/>
      <c r="G703" s="42"/>
      <c r="H703" s="42"/>
      <c r="I703" s="42"/>
      <c r="J703" s="42"/>
      <c r="K703" s="42"/>
      <c r="L703" s="42"/>
      <c r="N703" s="42"/>
      <c r="P703" s="42"/>
      <c r="Q703" s="42"/>
    </row>
    <row r="704" spans="3:17" x14ac:dyDescent="0.3">
      <c r="C704" s="42"/>
      <c r="D704" s="42"/>
      <c r="E704" s="42"/>
      <c r="F704" s="42"/>
      <c r="G704" s="42"/>
      <c r="H704" s="42"/>
      <c r="I704" s="42"/>
      <c r="J704" s="42"/>
      <c r="K704" s="42"/>
      <c r="L704" s="42"/>
      <c r="N704" s="42"/>
      <c r="P704" s="42"/>
      <c r="Q704" s="42"/>
    </row>
    <row r="705" spans="3:17" x14ac:dyDescent="0.3">
      <c r="C705" s="42"/>
      <c r="D705" s="42"/>
      <c r="E705" s="42"/>
      <c r="F705" s="42"/>
      <c r="G705" s="42"/>
      <c r="H705" s="42"/>
      <c r="I705" s="42"/>
      <c r="J705" s="42"/>
      <c r="K705" s="42"/>
      <c r="L705" s="42"/>
      <c r="N705" s="42"/>
      <c r="P705" s="42"/>
      <c r="Q705" s="42"/>
    </row>
    <row r="706" spans="3:17" x14ac:dyDescent="0.3">
      <c r="C706" s="42"/>
      <c r="D706" s="42"/>
      <c r="E706" s="42"/>
      <c r="F706" s="42"/>
      <c r="G706" s="42"/>
      <c r="H706" s="42"/>
      <c r="I706" s="42"/>
      <c r="J706" s="42"/>
      <c r="K706" s="42"/>
      <c r="L706" s="42"/>
      <c r="N706" s="42"/>
      <c r="P706" s="42"/>
      <c r="Q706" s="42"/>
    </row>
    <row r="707" spans="3:17" x14ac:dyDescent="0.3">
      <c r="C707" s="42"/>
      <c r="D707" s="42"/>
      <c r="E707" s="42"/>
      <c r="F707" s="42"/>
      <c r="G707" s="42"/>
      <c r="H707" s="42"/>
      <c r="I707" s="42"/>
      <c r="J707" s="42"/>
      <c r="K707" s="42"/>
      <c r="L707" s="42"/>
      <c r="N707" s="42"/>
      <c r="P707" s="42"/>
      <c r="Q707" s="42"/>
    </row>
    <row r="708" spans="3:17" x14ac:dyDescent="0.3">
      <c r="C708" s="42"/>
      <c r="D708" s="42"/>
      <c r="E708" s="42"/>
      <c r="F708" s="42"/>
      <c r="G708" s="42"/>
      <c r="H708" s="42"/>
      <c r="I708" s="42"/>
      <c r="J708" s="42"/>
      <c r="K708" s="42"/>
      <c r="L708" s="42"/>
      <c r="N708" s="42"/>
      <c r="P708" s="42"/>
      <c r="Q708" s="42"/>
    </row>
    <row r="709" spans="3:17" x14ac:dyDescent="0.3">
      <c r="C709" s="42"/>
      <c r="D709" s="42"/>
      <c r="E709" s="42"/>
      <c r="F709" s="42"/>
      <c r="G709" s="42"/>
      <c r="H709" s="42"/>
      <c r="I709" s="42"/>
      <c r="J709" s="42"/>
      <c r="K709" s="42"/>
      <c r="L709" s="42"/>
      <c r="N709" s="42"/>
      <c r="P709" s="42"/>
      <c r="Q709" s="42"/>
    </row>
    <row r="710" spans="3:17" x14ac:dyDescent="0.3">
      <c r="C710" s="42"/>
      <c r="D710" s="42"/>
      <c r="E710" s="42"/>
      <c r="F710" s="42"/>
      <c r="G710" s="42"/>
      <c r="H710" s="42"/>
      <c r="I710" s="42"/>
      <c r="J710" s="42"/>
      <c r="K710" s="42"/>
      <c r="L710" s="42"/>
      <c r="N710" s="42"/>
      <c r="P710" s="42"/>
      <c r="Q710" s="42"/>
    </row>
    <row r="711" spans="3:17" x14ac:dyDescent="0.3">
      <c r="C711" s="42"/>
      <c r="D711" s="42"/>
      <c r="E711" s="42"/>
      <c r="F711" s="42"/>
      <c r="G711" s="42"/>
      <c r="H711" s="42"/>
      <c r="I711" s="42"/>
      <c r="J711" s="42"/>
      <c r="K711" s="42"/>
      <c r="L711" s="42"/>
      <c r="N711" s="42"/>
      <c r="P711" s="42"/>
      <c r="Q711" s="42"/>
    </row>
    <row r="712" spans="3:17" x14ac:dyDescent="0.3">
      <c r="C712" s="42"/>
      <c r="D712" s="42"/>
      <c r="E712" s="42"/>
      <c r="F712" s="42"/>
      <c r="G712" s="42"/>
      <c r="H712" s="42"/>
      <c r="I712" s="42"/>
      <c r="J712" s="42"/>
      <c r="K712" s="42"/>
      <c r="L712" s="42"/>
      <c r="N712" s="42"/>
      <c r="P712" s="42"/>
      <c r="Q712" s="42"/>
    </row>
    <row r="713" spans="3:17" x14ac:dyDescent="0.3">
      <c r="C713" s="42"/>
      <c r="D713" s="42"/>
      <c r="E713" s="42"/>
      <c r="F713" s="42"/>
      <c r="G713" s="42"/>
      <c r="H713" s="42"/>
      <c r="I713" s="42"/>
      <c r="J713" s="42"/>
      <c r="K713" s="42"/>
      <c r="L713" s="42"/>
      <c r="N713" s="42"/>
      <c r="P713" s="42"/>
      <c r="Q713" s="42"/>
    </row>
    <row r="714" spans="3:17" x14ac:dyDescent="0.3">
      <c r="C714" s="42"/>
      <c r="D714" s="42"/>
      <c r="E714" s="42"/>
      <c r="F714" s="42"/>
      <c r="G714" s="42"/>
      <c r="H714" s="42"/>
      <c r="I714" s="42"/>
      <c r="J714" s="42"/>
      <c r="K714" s="42"/>
      <c r="L714" s="42"/>
      <c r="N714" s="42"/>
      <c r="P714" s="42"/>
      <c r="Q714" s="42"/>
    </row>
    <row r="715" spans="3:17" x14ac:dyDescent="0.3">
      <c r="C715" s="42"/>
      <c r="D715" s="42"/>
      <c r="E715" s="42"/>
      <c r="F715" s="42"/>
      <c r="G715" s="42"/>
      <c r="H715" s="42"/>
      <c r="I715" s="42"/>
      <c r="J715" s="42"/>
      <c r="K715" s="42"/>
      <c r="L715" s="42"/>
      <c r="N715" s="42"/>
      <c r="P715" s="42"/>
      <c r="Q715" s="42"/>
    </row>
    <row r="716" spans="3:17" x14ac:dyDescent="0.3">
      <c r="C716" s="42"/>
      <c r="D716" s="42"/>
      <c r="E716" s="42"/>
      <c r="F716" s="42"/>
      <c r="G716" s="42"/>
      <c r="H716" s="42"/>
      <c r="I716" s="42"/>
      <c r="J716" s="42"/>
      <c r="K716" s="42"/>
      <c r="L716" s="42"/>
      <c r="N716" s="42"/>
      <c r="P716" s="42"/>
      <c r="Q716" s="42"/>
    </row>
    <row r="717" spans="3:17" x14ac:dyDescent="0.3">
      <c r="C717" s="42"/>
      <c r="D717" s="42"/>
      <c r="E717" s="42"/>
      <c r="F717" s="42"/>
      <c r="G717" s="42"/>
      <c r="H717" s="42"/>
      <c r="I717" s="42"/>
      <c r="J717" s="42"/>
      <c r="K717" s="42"/>
      <c r="L717" s="42"/>
      <c r="N717" s="42"/>
      <c r="P717" s="42"/>
      <c r="Q717" s="42"/>
    </row>
    <row r="718" spans="3:17" x14ac:dyDescent="0.3">
      <c r="C718" s="42"/>
      <c r="D718" s="42"/>
      <c r="E718" s="42"/>
      <c r="F718" s="42"/>
      <c r="G718" s="42"/>
      <c r="H718" s="42"/>
      <c r="I718" s="42"/>
      <c r="J718" s="42"/>
      <c r="K718" s="42"/>
      <c r="L718" s="42"/>
      <c r="N718" s="42"/>
      <c r="P718" s="42"/>
      <c r="Q718" s="42"/>
    </row>
    <row r="719" spans="3:17" x14ac:dyDescent="0.3">
      <c r="C719" s="42"/>
      <c r="D719" s="42"/>
      <c r="E719" s="42"/>
      <c r="F719" s="42"/>
      <c r="G719" s="42"/>
      <c r="H719" s="42"/>
      <c r="I719" s="42"/>
      <c r="J719" s="42"/>
      <c r="K719" s="42"/>
      <c r="L719" s="42"/>
      <c r="N719" s="42"/>
      <c r="P719" s="42"/>
      <c r="Q719" s="42"/>
    </row>
    <row r="720" spans="3:17" x14ac:dyDescent="0.3">
      <c r="C720" s="42"/>
      <c r="D720" s="42"/>
      <c r="E720" s="42"/>
      <c r="F720" s="42"/>
      <c r="G720" s="42"/>
      <c r="H720" s="42"/>
      <c r="I720" s="42"/>
      <c r="J720" s="42"/>
      <c r="K720" s="42"/>
      <c r="L720" s="42"/>
      <c r="N720" s="42"/>
      <c r="P720" s="42"/>
      <c r="Q720" s="42"/>
    </row>
    <row r="721" spans="3:17" x14ac:dyDescent="0.3">
      <c r="C721" s="42"/>
      <c r="D721" s="42"/>
      <c r="E721" s="42"/>
      <c r="F721" s="42"/>
      <c r="G721" s="42"/>
      <c r="H721" s="42"/>
      <c r="I721" s="42"/>
      <c r="J721" s="42"/>
      <c r="K721" s="42"/>
      <c r="L721" s="42"/>
      <c r="N721" s="42"/>
      <c r="P721" s="42"/>
      <c r="Q721" s="42"/>
    </row>
    <row r="722" spans="3:17" x14ac:dyDescent="0.3">
      <c r="C722" s="42"/>
      <c r="D722" s="42"/>
      <c r="E722" s="42"/>
      <c r="F722" s="42"/>
      <c r="G722" s="42"/>
      <c r="H722" s="42"/>
      <c r="I722" s="42"/>
      <c r="J722" s="42"/>
      <c r="K722" s="42"/>
      <c r="L722" s="42"/>
      <c r="N722" s="42"/>
      <c r="P722" s="42"/>
      <c r="Q722" s="42"/>
    </row>
    <row r="723" spans="3:17" x14ac:dyDescent="0.3">
      <c r="C723" s="42"/>
      <c r="D723" s="42"/>
      <c r="E723" s="42"/>
      <c r="F723" s="42"/>
      <c r="G723" s="42"/>
      <c r="H723" s="42"/>
      <c r="I723" s="42"/>
      <c r="J723" s="42"/>
      <c r="K723" s="42"/>
      <c r="L723" s="42"/>
      <c r="N723" s="42"/>
      <c r="P723" s="42"/>
      <c r="Q723" s="42"/>
    </row>
    <row r="724" spans="3:17" x14ac:dyDescent="0.3">
      <c r="C724" s="42"/>
      <c r="D724" s="42"/>
      <c r="E724" s="42"/>
      <c r="F724" s="42"/>
      <c r="G724" s="42"/>
      <c r="H724" s="42"/>
      <c r="I724" s="42"/>
      <c r="J724" s="42"/>
      <c r="K724" s="42"/>
      <c r="L724" s="42"/>
      <c r="N724" s="42"/>
      <c r="P724" s="42"/>
      <c r="Q724" s="42"/>
    </row>
    <row r="725" spans="3:17" x14ac:dyDescent="0.3">
      <c r="C725" s="42"/>
      <c r="D725" s="42"/>
      <c r="E725" s="42"/>
      <c r="F725" s="42"/>
      <c r="G725" s="42"/>
      <c r="H725" s="42"/>
      <c r="I725" s="42"/>
      <c r="J725" s="42"/>
      <c r="K725" s="42"/>
      <c r="L725" s="42"/>
      <c r="N725" s="42"/>
      <c r="P725" s="42"/>
      <c r="Q725" s="42"/>
    </row>
    <row r="726" spans="3:17" x14ac:dyDescent="0.3">
      <c r="C726" s="42"/>
      <c r="D726" s="42"/>
      <c r="E726" s="42"/>
      <c r="F726" s="42"/>
      <c r="G726" s="42"/>
      <c r="H726" s="42"/>
      <c r="I726" s="42"/>
      <c r="J726" s="42"/>
      <c r="K726" s="42"/>
      <c r="L726" s="42"/>
      <c r="N726" s="42"/>
      <c r="P726" s="42"/>
      <c r="Q726" s="42"/>
    </row>
    <row r="727" spans="3:17" x14ac:dyDescent="0.3">
      <c r="C727" s="42"/>
      <c r="D727" s="42"/>
      <c r="E727" s="42"/>
      <c r="F727" s="42"/>
      <c r="G727" s="42"/>
      <c r="H727" s="42"/>
      <c r="I727" s="42"/>
      <c r="J727" s="42"/>
      <c r="K727" s="42"/>
      <c r="L727" s="42"/>
      <c r="N727" s="42"/>
      <c r="P727" s="42"/>
      <c r="Q727" s="42"/>
    </row>
    <row r="728" spans="3:17" x14ac:dyDescent="0.3">
      <c r="C728" s="42"/>
      <c r="D728" s="42"/>
      <c r="E728" s="42"/>
      <c r="F728" s="42"/>
      <c r="G728" s="42"/>
      <c r="H728" s="42"/>
      <c r="I728" s="42"/>
      <c r="J728" s="42"/>
      <c r="K728" s="42"/>
      <c r="L728" s="42"/>
      <c r="N728" s="42"/>
      <c r="P728" s="42"/>
      <c r="Q728" s="42"/>
    </row>
    <row r="729" spans="3:17" x14ac:dyDescent="0.3">
      <c r="C729" s="42"/>
      <c r="D729" s="42"/>
      <c r="E729" s="42"/>
      <c r="F729" s="42"/>
      <c r="G729" s="42"/>
      <c r="H729" s="42"/>
      <c r="I729" s="42"/>
      <c r="J729" s="42"/>
      <c r="K729" s="42"/>
      <c r="L729" s="42"/>
      <c r="N729" s="42"/>
      <c r="P729" s="42"/>
      <c r="Q729" s="42"/>
    </row>
    <row r="730" spans="3:17" x14ac:dyDescent="0.3">
      <c r="C730" s="42"/>
      <c r="D730" s="42"/>
      <c r="E730" s="42"/>
      <c r="F730" s="42"/>
      <c r="G730" s="42"/>
      <c r="H730" s="42"/>
      <c r="I730" s="42"/>
      <c r="J730" s="42"/>
      <c r="K730" s="42"/>
      <c r="L730" s="42"/>
      <c r="N730" s="42"/>
      <c r="P730" s="42"/>
      <c r="Q730" s="42"/>
    </row>
    <row r="731" spans="3:17" x14ac:dyDescent="0.3">
      <c r="C731" s="42"/>
      <c r="D731" s="42"/>
      <c r="E731" s="42"/>
      <c r="F731" s="42"/>
      <c r="G731" s="42"/>
      <c r="H731" s="42"/>
      <c r="I731" s="42"/>
      <c r="J731" s="42"/>
      <c r="K731" s="42"/>
      <c r="L731" s="42"/>
      <c r="N731" s="42"/>
      <c r="P731" s="42"/>
      <c r="Q731" s="42"/>
    </row>
    <row r="732" spans="3:17" x14ac:dyDescent="0.3">
      <c r="C732" s="42"/>
      <c r="D732" s="42"/>
      <c r="E732" s="42"/>
      <c r="F732" s="42"/>
      <c r="G732" s="42"/>
      <c r="H732" s="42"/>
      <c r="I732" s="42"/>
      <c r="J732" s="42"/>
      <c r="K732" s="42"/>
      <c r="L732" s="42"/>
      <c r="N732" s="42"/>
      <c r="P732" s="42"/>
      <c r="Q732" s="42"/>
    </row>
    <row r="733" spans="3:17" x14ac:dyDescent="0.3">
      <c r="C733" s="42"/>
      <c r="D733" s="42"/>
      <c r="E733" s="42"/>
      <c r="F733" s="42"/>
      <c r="G733" s="42"/>
      <c r="H733" s="42"/>
      <c r="I733" s="42"/>
      <c r="J733" s="42"/>
      <c r="K733" s="42"/>
      <c r="L733" s="42"/>
      <c r="N733" s="42"/>
      <c r="P733" s="42"/>
      <c r="Q733" s="42"/>
    </row>
    <row r="734" spans="3:17" x14ac:dyDescent="0.3">
      <c r="C734" s="42"/>
      <c r="D734" s="42"/>
      <c r="E734" s="42"/>
      <c r="F734" s="42"/>
      <c r="G734" s="42"/>
      <c r="H734" s="42"/>
      <c r="I734" s="42"/>
      <c r="J734" s="42"/>
      <c r="K734" s="42"/>
      <c r="L734" s="42"/>
      <c r="N734" s="42"/>
      <c r="P734" s="42"/>
      <c r="Q734" s="42"/>
    </row>
    <row r="735" spans="3:17" x14ac:dyDescent="0.3">
      <c r="C735" s="42"/>
      <c r="D735" s="42"/>
      <c r="E735" s="42"/>
      <c r="F735" s="42"/>
      <c r="G735" s="42"/>
      <c r="H735" s="42"/>
      <c r="I735" s="42"/>
      <c r="J735" s="42"/>
      <c r="K735" s="42"/>
      <c r="L735" s="42"/>
      <c r="N735" s="42"/>
      <c r="P735" s="42"/>
      <c r="Q735" s="42"/>
    </row>
    <row r="736" spans="3:17" x14ac:dyDescent="0.3">
      <c r="C736" s="42"/>
      <c r="D736" s="42"/>
      <c r="E736" s="42"/>
      <c r="F736" s="42"/>
      <c r="G736" s="42"/>
      <c r="H736" s="42"/>
      <c r="I736" s="42"/>
      <c r="J736" s="42"/>
      <c r="K736" s="42"/>
      <c r="L736" s="42"/>
      <c r="N736" s="42"/>
      <c r="P736" s="42"/>
      <c r="Q736" s="42"/>
    </row>
    <row r="737" spans="3:17" x14ac:dyDescent="0.3">
      <c r="C737" s="42"/>
      <c r="D737" s="42"/>
      <c r="E737" s="42"/>
      <c r="F737" s="42"/>
      <c r="G737" s="42"/>
      <c r="H737" s="42"/>
      <c r="I737" s="42"/>
      <c r="J737" s="42"/>
      <c r="K737" s="42"/>
      <c r="L737" s="42"/>
      <c r="N737" s="42"/>
      <c r="P737" s="42"/>
      <c r="Q737" s="42"/>
    </row>
    <row r="738" spans="3:17" x14ac:dyDescent="0.3">
      <c r="C738" s="42"/>
      <c r="D738" s="42"/>
      <c r="E738" s="42"/>
      <c r="F738" s="42"/>
      <c r="G738" s="42"/>
      <c r="H738" s="42"/>
      <c r="I738" s="42"/>
      <c r="J738" s="42"/>
      <c r="K738" s="42"/>
      <c r="L738" s="42"/>
      <c r="N738" s="42"/>
      <c r="P738" s="42"/>
      <c r="Q738" s="42"/>
    </row>
    <row r="739" spans="3:17" x14ac:dyDescent="0.3">
      <c r="C739" s="42"/>
      <c r="D739" s="42"/>
      <c r="E739" s="42"/>
      <c r="F739" s="42"/>
      <c r="G739" s="42"/>
      <c r="H739" s="42"/>
      <c r="I739" s="42"/>
      <c r="J739" s="42"/>
      <c r="K739" s="42"/>
      <c r="L739" s="42"/>
      <c r="N739" s="42"/>
      <c r="P739" s="42"/>
      <c r="Q739" s="42"/>
    </row>
    <row r="740" spans="3:17" x14ac:dyDescent="0.3">
      <c r="C740" s="42"/>
      <c r="D740" s="42"/>
      <c r="E740" s="42"/>
      <c r="F740" s="42"/>
      <c r="G740" s="42"/>
      <c r="H740" s="42"/>
      <c r="I740" s="42"/>
      <c r="J740" s="42"/>
      <c r="K740" s="42"/>
      <c r="L740" s="42"/>
      <c r="N740" s="42"/>
      <c r="P740" s="42"/>
      <c r="Q740" s="42"/>
    </row>
    <row r="741" spans="3:17" x14ac:dyDescent="0.3">
      <c r="C741" s="42"/>
      <c r="D741" s="42"/>
      <c r="E741" s="42"/>
      <c r="F741" s="42"/>
      <c r="G741" s="42"/>
      <c r="H741" s="42"/>
      <c r="I741" s="42"/>
      <c r="J741" s="42"/>
      <c r="K741" s="42"/>
      <c r="L741" s="42"/>
      <c r="N741" s="42"/>
      <c r="P741" s="42"/>
      <c r="Q741" s="42"/>
    </row>
    <row r="742" spans="3:17" x14ac:dyDescent="0.3">
      <c r="C742" s="42"/>
      <c r="D742" s="42"/>
      <c r="E742" s="42"/>
      <c r="F742" s="42"/>
      <c r="G742" s="42"/>
      <c r="H742" s="42"/>
      <c r="I742" s="42"/>
      <c r="J742" s="42"/>
      <c r="K742" s="42"/>
      <c r="L742" s="42"/>
      <c r="N742" s="42"/>
      <c r="P742" s="42"/>
      <c r="Q742" s="42"/>
    </row>
    <row r="743" spans="3:17" x14ac:dyDescent="0.3">
      <c r="C743" s="42"/>
      <c r="D743" s="42"/>
      <c r="E743" s="42"/>
      <c r="F743" s="42"/>
      <c r="G743" s="42"/>
      <c r="H743" s="42"/>
      <c r="I743" s="42"/>
      <c r="J743" s="42"/>
      <c r="K743" s="42"/>
      <c r="L743" s="42"/>
      <c r="N743" s="42"/>
      <c r="P743" s="42"/>
      <c r="Q743" s="42"/>
    </row>
    <row r="744" spans="3:17" x14ac:dyDescent="0.3">
      <c r="C744" s="42"/>
      <c r="D744" s="42"/>
      <c r="E744" s="42"/>
      <c r="F744" s="42"/>
      <c r="G744" s="42"/>
      <c r="H744" s="42"/>
      <c r="I744" s="42"/>
      <c r="J744" s="42"/>
      <c r="K744" s="42"/>
      <c r="L744" s="42"/>
      <c r="N744" s="42"/>
      <c r="P744" s="42"/>
      <c r="Q744" s="42"/>
    </row>
    <row r="745" spans="3:17" x14ac:dyDescent="0.3">
      <c r="C745" s="42"/>
      <c r="D745" s="42"/>
      <c r="E745" s="42"/>
      <c r="F745" s="42"/>
      <c r="G745" s="42"/>
      <c r="H745" s="42"/>
      <c r="I745" s="42"/>
      <c r="J745" s="42"/>
      <c r="K745" s="42"/>
      <c r="L745" s="42"/>
      <c r="N745" s="42"/>
      <c r="P745" s="42"/>
      <c r="Q745" s="42"/>
    </row>
    <row r="746" spans="3:17" x14ac:dyDescent="0.3">
      <c r="C746" s="42"/>
      <c r="D746" s="42"/>
      <c r="E746" s="42"/>
      <c r="F746" s="42"/>
      <c r="G746" s="42"/>
      <c r="H746" s="42"/>
      <c r="I746" s="42"/>
      <c r="J746" s="42"/>
      <c r="K746" s="42"/>
      <c r="L746" s="42"/>
      <c r="N746" s="42"/>
      <c r="P746" s="42"/>
      <c r="Q746" s="42"/>
    </row>
    <row r="747" spans="3:17" x14ac:dyDescent="0.3">
      <c r="C747" s="42"/>
      <c r="D747" s="42"/>
      <c r="E747" s="42"/>
      <c r="F747" s="42"/>
      <c r="G747" s="42"/>
      <c r="H747" s="42"/>
      <c r="I747" s="42"/>
      <c r="J747" s="42"/>
      <c r="K747" s="42"/>
      <c r="L747" s="42"/>
      <c r="N747" s="42"/>
      <c r="P747" s="42"/>
      <c r="Q747" s="42"/>
    </row>
    <row r="748" spans="3:17" x14ac:dyDescent="0.3">
      <c r="C748" s="42"/>
      <c r="D748" s="42"/>
      <c r="E748" s="42"/>
      <c r="F748" s="42"/>
      <c r="G748" s="42"/>
      <c r="H748" s="42"/>
      <c r="I748" s="42"/>
      <c r="J748" s="42"/>
      <c r="K748" s="42"/>
      <c r="L748" s="42"/>
      <c r="N748" s="42"/>
      <c r="P748" s="42"/>
      <c r="Q748" s="42"/>
    </row>
    <row r="749" spans="3:17" x14ac:dyDescent="0.3">
      <c r="C749" s="42"/>
      <c r="D749" s="42"/>
      <c r="E749" s="42"/>
      <c r="F749" s="42"/>
      <c r="G749" s="42"/>
      <c r="H749" s="42"/>
      <c r="I749" s="42"/>
      <c r="J749" s="42"/>
      <c r="K749" s="42"/>
      <c r="L749" s="42"/>
      <c r="N749" s="42"/>
      <c r="P749" s="42"/>
      <c r="Q749" s="42"/>
    </row>
    <row r="750" spans="3:17" x14ac:dyDescent="0.3">
      <c r="C750" s="42"/>
      <c r="D750" s="42"/>
      <c r="E750" s="42"/>
      <c r="F750" s="42"/>
      <c r="G750" s="42"/>
      <c r="H750" s="42"/>
      <c r="I750" s="42"/>
      <c r="J750" s="42"/>
      <c r="K750" s="42"/>
      <c r="L750" s="42"/>
      <c r="N750" s="42"/>
      <c r="P750" s="42"/>
      <c r="Q750" s="42"/>
    </row>
    <row r="751" spans="3:17" x14ac:dyDescent="0.3">
      <c r="C751" s="42"/>
      <c r="D751" s="42"/>
      <c r="E751" s="42"/>
      <c r="F751" s="42"/>
      <c r="G751" s="42"/>
      <c r="H751" s="42"/>
      <c r="I751" s="42"/>
      <c r="J751" s="42"/>
      <c r="K751" s="42"/>
      <c r="L751" s="42"/>
      <c r="N751" s="42"/>
      <c r="P751" s="42"/>
      <c r="Q751" s="42"/>
    </row>
    <row r="752" spans="3:17" x14ac:dyDescent="0.3">
      <c r="C752" s="42"/>
      <c r="D752" s="42"/>
      <c r="E752" s="42"/>
      <c r="F752" s="42"/>
      <c r="G752" s="42"/>
      <c r="H752" s="42"/>
      <c r="I752" s="42"/>
      <c r="J752" s="42"/>
      <c r="K752" s="42"/>
      <c r="L752" s="42"/>
      <c r="N752" s="42"/>
      <c r="P752" s="42"/>
      <c r="Q752" s="42"/>
    </row>
    <row r="753" spans="3:17" x14ac:dyDescent="0.3">
      <c r="C753" s="42"/>
      <c r="D753" s="42"/>
      <c r="E753" s="42"/>
      <c r="F753" s="42"/>
      <c r="G753" s="42"/>
      <c r="H753" s="42"/>
      <c r="I753" s="42"/>
      <c r="J753" s="42"/>
      <c r="K753" s="42"/>
      <c r="L753" s="42"/>
      <c r="N753" s="42"/>
      <c r="P753" s="42"/>
      <c r="Q753" s="42"/>
    </row>
    <row r="754" spans="3:17" x14ac:dyDescent="0.3">
      <c r="C754" s="42"/>
      <c r="D754" s="42"/>
      <c r="E754" s="42"/>
      <c r="F754" s="42"/>
      <c r="G754" s="42"/>
      <c r="H754" s="42"/>
      <c r="I754" s="42"/>
      <c r="J754" s="42"/>
      <c r="K754" s="42"/>
      <c r="L754" s="42"/>
      <c r="N754" s="42"/>
      <c r="P754" s="42"/>
      <c r="Q754" s="42"/>
    </row>
    <row r="755" spans="3:17" x14ac:dyDescent="0.3">
      <c r="C755" s="42"/>
      <c r="D755" s="42"/>
      <c r="E755" s="42"/>
      <c r="F755" s="42"/>
      <c r="G755" s="42"/>
      <c r="H755" s="42"/>
      <c r="I755" s="42"/>
      <c r="J755" s="42"/>
      <c r="K755" s="42"/>
      <c r="L755" s="42"/>
      <c r="N755" s="42"/>
      <c r="P755" s="42"/>
      <c r="Q755" s="42"/>
    </row>
    <row r="756" spans="3:17" x14ac:dyDescent="0.3">
      <c r="C756" s="42"/>
      <c r="D756" s="42"/>
      <c r="E756" s="42"/>
      <c r="F756" s="42"/>
      <c r="G756" s="42"/>
      <c r="H756" s="42"/>
      <c r="I756" s="42"/>
      <c r="J756" s="42"/>
      <c r="K756" s="42"/>
      <c r="L756" s="42"/>
      <c r="N756" s="42"/>
      <c r="P756" s="42"/>
      <c r="Q756" s="42"/>
    </row>
    <row r="757" spans="3:17" x14ac:dyDescent="0.3">
      <c r="C757" s="42"/>
      <c r="D757" s="42"/>
      <c r="E757" s="42"/>
      <c r="F757" s="42"/>
      <c r="G757" s="42"/>
      <c r="H757" s="42"/>
      <c r="I757" s="42"/>
      <c r="J757" s="42"/>
      <c r="K757" s="42"/>
      <c r="L757" s="42"/>
      <c r="N757" s="42"/>
      <c r="P757" s="42"/>
      <c r="Q757" s="42"/>
    </row>
    <row r="758" spans="3:17" x14ac:dyDescent="0.3">
      <c r="C758" s="42"/>
      <c r="D758" s="42"/>
      <c r="E758" s="42"/>
      <c r="F758" s="42"/>
      <c r="G758" s="42"/>
      <c r="H758" s="42"/>
      <c r="I758" s="42"/>
      <c r="J758" s="42"/>
      <c r="K758" s="42"/>
      <c r="L758" s="42"/>
      <c r="N758" s="42"/>
      <c r="P758" s="42"/>
      <c r="Q758" s="42"/>
    </row>
    <row r="759" spans="3:17" x14ac:dyDescent="0.3">
      <c r="C759" s="42"/>
      <c r="D759" s="42"/>
      <c r="E759" s="42"/>
      <c r="F759" s="42"/>
      <c r="G759" s="42"/>
      <c r="H759" s="42"/>
      <c r="I759" s="42"/>
      <c r="J759" s="42"/>
      <c r="K759" s="42"/>
      <c r="L759" s="42"/>
      <c r="N759" s="42"/>
      <c r="P759" s="42"/>
      <c r="Q759" s="42"/>
    </row>
    <row r="760" spans="3:17" x14ac:dyDescent="0.3">
      <c r="C760" s="42"/>
      <c r="D760" s="42"/>
      <c r="E760" s="42"/>
      <c r="F760" s="42"/>
      <c r="G760" s="42"/>
      <c r="H760" s="42"/>
      <c r="I760" s="42"/>
      <c r="J760" s="42"/>
      <c r="K760" s="42"/>
      <c r="L760" s="42"/>
      <c r="N760" s="42"/>
      <c r="P760" s="42"/>
      <c r="Q760" s="42"/>
    </row>
    <row r="761" spans="3:17" x14ac:dyDescent="0.3">
      <c r="C761" s="42"/>
      <c r="D761" s="42"/>
      <c r="E761" s="42"/>
      <c r="F761" s="42"/>
      <c r="G761" s="42"/>
      <c r="H761" s="42"/>
      <c r="I761" s="42"/>
      <c r="J761" s="42"/>
      <c r="K761" s="42"/>
      <c r="L761" s="42"/>
      <c r="N761" s="42"/>
      <c r="P761" s="42"/>
      <c r="Q761" s="42"/>
    </row>
    <row r="762" spans="3:17" x14ac:dyDescent="0.3">
      <c r="C762" s="42"/>
      <c r="D762" s="42"/>
      <c r="E762" s="42"/>
      <c r="F762" s="42"/>
      <c r="G762" s="42"/>
      <c r="H762" s="42"/>
      <c r="I762" s="42"/>
      <c r="J762" s="42"/>
      <c r="K762" s="42"/>
      <c r="L762" s="42"/>
      <c r="N762" s="42"/>
      <c r="P762" s="42"/>
      <c r="Q762" s="42"/>
    </row>
    <row r="763" spans="3:17" x14ac:dyDescent="0.3">
      <c r="C763" s="42"/>
      <c r="D763" s="42"/>
      <c r="E763" s="42"/>
      <c r="F763" s="42"/>
      <c r="G763" s="42"/>
      <c r="H763" s="42"/>
      <c r="I763" s="42"/>
      <c r="J763" s="42"/>
      <c r="K763" s="42"/>
      <c r="L763" s="42"/>
      <c r="N763" s="42"/>
      <c r="P763" s="42"/>
      <c r="Q763" s="42"/>
    </row>
    <row r="764" spans="3:17" x14ac:dyDescent="0.3">
      <c r="C764" s="42"/>
      <c r="D764" s="42"/>
      <c r="E764" s="42"/>
      <c r="F764" s="42"/>
      <c r="G764" s="42"/>
      <c r="H764" s="42"/>
      <c r="I764" s="42"/>
      <c r="J764" s="42"/>
      <c r="K764" s="42"/>
      <c r="L764" s="42"/>
      <c r="N764" s="42"/>
      <c r="P764" s="42"/>
      <c r="Q764" s="42"/>
    </row>
    <row r="765" spans="3:17" x14ac:dyDescent="0.3">
      <c r="C765" s="42"/>
      <c r="D765" s="42"/>
      <c r="E765" s="42"/>
      <c r="F765" s="42"/>
      <c r="G765" s="42"/>
      <c r="H765" s="42"/>
      <c r="I765" s="42"/>
      <c r="J765" s="42"/>
      <c r="K765" s="42"/>
      <c r="L765" s="42"/>
      <c r="N765" s="42"/>
      <c r="P765" s="42"/>
      <c r="Q765" s="42"/>
    </row>
    <row r="766" spans="3:17" x14ac:dyDescent="0.3">
      <c r="C766" s="42"/>
      <c r="D766" s="42"/>
      <c r="E766" s="42"/>
      <c r="F766" s="42"/>
      <c r="G766" s="42"/>
      <c r="H766" s="42"/>
      <c r="I766" s="42"/>
      <c r="J766" s="42"/>
      <c r="K766" s="42"/>
      <c r="L766" s="42"/>
      <c r="N766" s="42"/>
      <c r="P766" s="42"/>
      <c r="Q766" s="42"/>
    </row>
    <row r="767" spans="3:17" x14ac:dyDescent="0.3">
      <c r="C767" s="42"/>
      <c r="D767" s="42"/>
      <c r="E767" s="42"/>
      <c r="F767" s="42"/>
      <c r="G767" s="42"/>
      <c r="H767" s="42"/>
      <c r="I767" s="42"/>
      <c r="J767" s="42"/>
      <c r="K767" s="42"/>
      <c r="L767" s="42"/>
      <c r="N767" s="42"/>
      <c r="P767" s="42"/>
      <c r="Q767" s="42"/>
    </row>
    <row r="768" spans="3:17" x14ac:dyDescent="0.3">
      <c r="C768" s="42"/>
      <c r="D768" s="42"/>
      <c r="E768" s="42"/>
      <c r="F768" s="42"/>
      <c r="G768" s="42"/>
      <c r="H768" s="42"/>
      <c r="I768" s="42"/>
      <c r="J768" s="42"/>
      <c r="K768" s="42"/>
      <c r="L768" s="42"/>
      <c r="N768" s="42"/>
      <c r="P768" s="42"/>
      <c r="Q768" s="42"/>
    </row>
    <row r="769" spans="3:17" x14ac:dyDescent="0.3">
      <c r="C769" s="42"/>
      <c r="D769" s="42"/>
      <c r="E769" s="42"/>
      <c r="F769" s="42"/>
      <c r="G769" s="42"/>
      <c r="H769" s="42"/>
      <c r="I769" s="42"/>
      <c r="J769" s="42"/>
      <c r="K769" s="42"/>
      <c r="L769" s="42"/>
      <c r="N769" s="42"/>
      <c r="P769" s="42"/>
      <c r="Q769" s="42"/>
    </row>
    <row r="770" spans="3:17" x14ac:dyDescent="0.3">
      <c r="C770" s="42"/>
      <c r="D770" s="42"/>
      <c r="E770" s="42"/>
      <c r="F770" s="42"/>
      <c r="G770" s="42"/>
      <c r="H770" s="42"/>
      <c r="I770" s="42"/>
      <c r="J770" s="42"/>
      <c r="K770" s="42"/>
      <c r="L770" s="42"/>
      <c r="N770" s="42"/>
      <c r="P770" s="42"/>
      <c r="Q770" s="42"/>
    </row>
    <row r="771" spans="3:17" x14ac:dyDescent="0.3">
      <c r="C771" s="42"/>
      <c r="D771" s="42"/>
      <c r="E771" s="42"/>
      <c r="F771" s="42"/>
      <c r="G771" s="42"/>
      <c r="H771" s="42"/>
      <c r="I771" s="42"/>
      <c r="J771" s="42"/>
      <c r="K771" s="42"/>
      <c r="L771" s="42"/>
      <c r="N771" s="42"/>
      <c r="P771" s="42"/>
      <c r="Q771" s="42"/>
    </row>
    <row r="772" spans="3:17" x14ac:dyDescent="0.3">
      <c r="C772" s="42"/>
      <c r="D772" s="42"/>
      <c r="E772" s="42"/>
      <c r="F772" s="42"/>
      <c r="G772" s="42"/>
      <c r="H772" s="42"/>
      <c r="I772" s="42"/>
      <c r="J772" s="42"/>
      <c r="K772" s="42"/>
      <c r="L772" s="42"/>
      <c r="N772" s="42"/>
      <c r="P772" s="42"/>
      <c r="Q772" s="42"/>
    </row>
    <row r="773" spans="3:17" x14ac:dyDescent="0.3">
      <c r="C773" s="42"/>
      <c r="D773" s="42"/>
      <c r="E773" s="42"/>
      <c r="F773" s="42"/>
      <c r="G773" s="42"/>
      <c r="H773" s="42"/>
      <c r="I773" s="42"/>
      <c r="J773" s="42"/>
      <c r="K773" s="42"/>
      <c r="L773" s="42"/>
      <c r="N773" s="42"/>
      <c r="P773" s="42"/>
      <c r="Q773" s="42"/>
    </row>
    <row r="774" spans="3:17" x14ac:dyDescent="0.3">
      <c r="C774" s="42"/>
      <c r="D774" s="42"/>
      <c r="E774" s="42"/>
      <c r="F774" s="42"/>
      <c r="G774" s="42"/>
      <c r="H774" s="42"/>
      <c r="I774" s="42"/>
      <c r="J774" s="42"/>
      <c r="K774" s="42"/>
      <c r="L774" s="42"/>
      <c r="N774" s="42"/>
      <c r="P774" s="42"/>
      <c r="Q774" s="42"/>
    </row>
    <row r="775" spans="3:17" x14ac:dyDescent="0.3">
      <c r="C775" s="42"/>
      <c r="D775" s="42"/>
      <c r="E775" s="42"/>
      <c r="F775" s="42"/>
      <c r="G775" s="42"/>
      <c r="H775" s="42"/>
      <c r="I775" s="42"/>
      <c r="J775" s="42"/>
      <c r="K775" s="42"/>
      <c r="L775" s="42"/>
      <c r="N775" s="42"/>
      <c r="P775" s="42"/>
      <c r="Q775" s="42"/>
    </row>
    <row r="776" spans="3:17" x14ac:dyDescent="0.3">
      <c r="C776" s="42"/>
      <c r="D776" s="42"/>
      <c r="E776" s="42"/>
      <c r="F776" s="42"/>
      <c r="G776" s="42"/>
      <c r="H776" s="42"/>
      <c r="I776" s="42"/>
      <c r="J776" s="42"/>
      <c r="K776" s="42"/>
      <c r="L776" s="42"/>
      <c r="N776" s="42"/>
      <c r="P776" s="42"/>
      <c r="Q776" s="42"/>
    </row>
    <row r="777" spans="3:17" x14ac:dyDescent="0.3">
      <c r="C777" s="42"/>
      <c r="D777" s="42"/>
      <c r="E777" s="42"/>
      <c r="F777" s="42"/>
      <c r="G777" s="42"/>
      <c r="H777" s="42"/>
      <c r="I777" s="42"/>
      <c r="J777" s="42"/>
      <c r="K777" s="42"/>
      <c r="L777" s="42"/>
      <c r="N777" s="42"/>
      <c r="P777" s="42"/>
      <c r="Q777" s="42"/>
    </row>
    <row r="778" spans="3:17" x14ac:dyDescent="0.3">
      <c r="C778" s="42"/>
      <c r="D778" s="42"/>
      <c r="E778" s="42"/>
      <c r="F778" s="42"/>
      <c r="G778" s="42"/>
      <c r="H778" s="42"/>
      <c r="I778" s="42"/>
      <c r="J778" s="42"/>
      <c r="K778" s="42"/>
      <c r="L778" s="42"/>
      <c r="N778" s="42"/>
      <c r="P778" s="42"/>
      <c r="Q778" s="42"/>
    </row>
    <row r="779" spans="3:17" x14ac:dyDescent="0.3">
      <c r="C779" s="42"/>
      <c r="D779" s="42"/>
      <c r="E779" s="42"/>
      <c r="F779" s="42"/>
      <c r="G779" s="42"/>
      <c r="H779" s="42"/>
      <c r="I779" s="42"/>
      <c r="J779" s="42"/>
      <c r="K779" s="42"/>
      <c r="L779" s="42"/>
      <c r="N779" s="42"/>
      <c r="P779" s="42"/>
      <c r="Q779" s="42"/>
    </row>
    <row r="780" spans="3:17" x14ac:dyDescent="0.3">
      <c r="C780" s="42"/>
      <c r="D780" s="42"/>
      <c r="E780" s="42"/>
      <c r="F780" s="42"/>
      <c r="G780" s="42"/>
      <c r="H780" s="42"/>
      <c r="I780" s="42"/>
      <c r="J780" s="42"/>
      <c r="K780" s="42"/>
      <c r="L780" s="42"/>
      <c r="N780" s="42"/>
      <c r="P780" s="42"/>
      <c r="Q780" s="42"/>
    </row>
    <row r="781" spans="3:17" x14ac:dyDescent="0.3">
      <c r="C781" s="42"/>
      <c r="D781" s="42"/>
      <c r="E781" s="42"/>
      <c r="F781" s="42"/>
      <c r="G781" s="42"/>
      <c r="H781" s="42"/>
      <c r="I781" s="42"/>
      <c r="J781" s="42"/>
      <c r="K781" s="42"/>
      <c r="L781" s="42"/>
      <c r="N781" s="42"/>
      <c r="P781" s="42"/>
      <c r="Q781" s="42"/>
    </row>
    <row r="782" spans="3:17" x14ac:dyDescent="0.3">
      <c r="C782" s="42"/>
      <c r="D782" s="42"/>
      <c r="E782" s="42"/>
      <c r="F782" s="42"/>
      <c r="G782" s="42"/>
      <c r="H782" s="42"/>
      <c r="I782" s="42"/>
      <c r="J782" s="42"/>
      <c r="K782" s="42"/>
      <c r="L782" s="42"/>
      <c r="N782" s="42"/>
      <c r="P782" s="42"/>
      <c r="Q782" s="42"/>
    </row>
    <row r="783" spans="3:17" x14ac:dyDescent="0.3">
      <c r="C783" s="42"/>
      <c r="D783" s="42"/>
      <c r="E783" s="42"/>
      <c r="F783" s="42"/>
      <c r="G783" s="42"/>
      <c r="H783" s="42"/>
      <c r="I783" s="42"/>
      <c r="J783" s="42"/>
      <c r="K783" s="42"/>
      <c r="L783" s="42"/>
      <c r="N783" s="42"/>
      <c r="P783" s="42"/>
      <c r="Q783" s="42"/>
    </row>
    <row r="784" spans="3:17" x14ac:dyDescent="0.3">
      <c r="C784" s="42"/>
      <c r="D784" s="42"/>
      <c r="E784" s="42"/>
      <c r="F784" s="42"/>
      <c r="G784" s="42"/>
      <c r="H784" s="42"/>
      <c r="I784" s="42"/>
      <c r="J784" s="42"/>
      <c r="K784" s="42"/>
      <c r="L784" s="42"/>
      <c r="N784" s="42"/>
      <c r="P784" s="42"/>
      <c r="Q784" s="42"/>
    </row>
    <row r="785" spans="3:17" x14ac:dyDescent="0.3">
      <c r="C785" s="42"/>
      <c r="D785" s="42"/>
      <c r="E785" s="42"/>
      <c r="F785" s="42"/>
      <c r="G785" s="42"/>
      <c r="H785" s="42"/>
      <c r="I785" s="42"/>
      <c r="J785" s="42"/>
      <c r="K785" s="42"/>
      <c r="L785" s="42"/>
      <c r="N785" s="42"/>
      <c r="P785" s="42"/>
      <c r="Q785" s="42"/>
    </row>
    <row r="786" spans="3:17" x14ac:dyDescent="0.3">
      <c r="C786" s="42"/>
      <c r="D786" s="42"/>
      <c r="E786" s="42"/>
      <c r="F786" s="42"/>
      <c r="G786" s="42"/>
      <c r="H786" s="42"/>
      <c r="I786" s="42"/>
      <c r="J786" s="42"/>
      <c r="K786" s="42"/>
      <c r="L786" s="42"/>
      <c r="N786" s="42"/>
      <c r="P786" s="42"/>
      <c r="Q786" s="42"/>
    </row>
    <row r="787" spans="3:17" x14ac:dyDescent="0.3">
      <c r="C787" s="42"/>
      <c r="D787" s="42"/>
      <c r="E787" s="42"/>
      <c r="F787" s="42"/>
      <c r="G787" s="42"/>
      <c r="H787" s="42"/>
      <c r="I787" s="42"/>
      <c r="J787" s="42"/>
      <c r="K787" s="42"/>
      <c r="L787" s="42"/>
      <c r="N787" s="42"/>
      <c r="P787" s="42"/>
      <c r="Q787" s="42"/>
    </row>
    <row r="788" spans="3:17" x14ac:dyDescent="0.3">
      <c r="C788" s="42"/>
      <c r="D788" s="42"/>
      <c r="E788" s="42"/>
      <c r="F788" s="42"/>
      <c r="G788" s="42"/>
      <c r="H788" s="42"/>
      <c r="I788" s="42"/>
      <c r="J788" s="42"/>
      <c r="K788" s="42"/>
      <c r="L788" s="42"/>
      <c r="N788" s="42"/>
      <c r="P788" s="42"/>
      <c r="Q788" s="42"/>
    </row>
    <row r="789" spans="3:17" x14ac:dyDescent="0.3">
      <c r="C789" s="42"/>
      <c r="D789" s="42"/>
      <c r="E789" s="42"/>
      <c r="F789" s="42"/>
      <c r="G789" s="42"/>
      <c r="H789" s="42"/>
      <c r="I789" s="42"/>
      <c r="J789" s="42"/>
      <c r="K789" s="42"/>
      <c r="L789" s="42"/>
      <c r="N789" s="42"/>
      <c r="P789" s="42"/>
      <c r="Q789" s="42"/>
    </row>
    <row r="790" spans="3:17" x14ac:dyDescent="0.3">
      <c r="C790" s="42"/>
      <c r="D790" s="42"/>
      <c r="E790" s="42"/>
      <c r="F790" s="42"/>
      <c r="G790" s="42"/>
      <c r="H790" s="42"/>
      <c r="I790" s="42"/>
      <c r="J790" s="42"/>
      <c r="K790" s="42"/>
      <c r="L790" s="42"/>
      <c r="N790" s="42"/>
      <c r="P790" s="42"/>
      <c r="Q790" s="42"/>
    </row>
    <row r="791" spans="3:17" x14ac:dyDescent="0.3">
      <c r="C791" s="42"/>
      <c r="D791" s="42"/>
      <c r="E791" s="42"/>
      <c r="F791" s="42"/>
      <c r="G791" s="42"/>
      <c r="H791" s="42"/>
      <c r="I791" s="42"/>
      <c r="J791" s="42"/>
      <c r="K791" s="42"/>
      <c r="L791" s="42"/>
      <c r="N791" s="42"/>
      <c r="P791" s="42"/>
      <c r="Q791" s="42"/>
    </row>
    <row r="792" spans="3:17" x14ac:dyDescent="0.3">
      <c r="C792" s="42"/>
      <c r="D792" s="42"/>
      <c r="E792" s="42"/>
      <c r="F792" s="42"/>
      <c r="G792" s="42"/>
      <c r="H792" s="42"/>
      <c r="I792" s="42"/>
      <c r="J792" s="42"/>
      <c r="K792" s="42"/>
      <c r="L792" s="42"/>
      <c r="N792" s="42"/>
      <c r="P792" s="42"/>
      <c r="Q792" s="42"/>
    </row>
    <row r="793" spans="3:17" x14ac:dyDescent="0.3">
      <c r="C793" s="42"/>
      <c r="D793" s="42"/>
      <c r="E793" s="42"/>
      <c r="F793" s="42"/>
      <c r="G793" s="42"/>
      <c r="H793" s="42"/>
      <c r="I793" s="42"/>
      <c r="J793" s="42"/>
      <c r="K793" s="42"/>
      <c r="L793" s="42"/>
      <c r="N793" s="42"/>
      <c r="P793" s="42"/>
      <c r="Q793" s="42"/>
    </row>
    <row r="794" spans="3:17" x14ac:dyDescent="0.3">
      <c r="C794" s="42"/>
      <c r="D794" s="42"/>
      <c r="E794" s="42"/>
      <c r="F794" s="42"/>
      <c r="G794" s="42"/>
      <c r="H794" s="42"/>
      <c r="I794" s="42"/>
      <c r="J794" s="42"/>
      <c r="K794" s="42"/>
      <c r="L794" s="42"/>
      <c r="N794" s="42"/>
      <c r="P794" s="42"/>
      <c r="Q794" s="42"/>
    </row>
    <row r="795" spans="3:17" x14ac:dyDescent="0.3">
      <c r="C795" s="42"/>
      <c r="D795" s="42"/>
      <c r="E795" s="42"/>
      <c r="F795" s="42"/>
      <c r="G795" s="42"/>
      <c r="H795" s="42"/>
      <c r="I795" s="42"/>
      <c r="J795" s="42"/>
      <c r="K795" s="42"/>
      <c r="L795" s="42"/>
      <c r="N795" s="42"/>
      <c r="P795" s="42"/>
      <c r="Q795" s="42"/>
    </row>
    <row r="796" spans="3:17" x14ac:dyDescent="0.3">
      <c r="C796" s="42"/>
      <c r="D796" s="42"/>
      <c r="E796" s="42"/>
      <c r="F796" s="42"/>
      <c r="G796" s="42"/>
      <c r="H796" s="42"/>
      <c r="I796" s="42"/>
      <c r="J796" s="42"/>
      <c r="K796" s="42"/>
      <c r="L796" s="42"/>
      <c r="N796" s="42"/>
      <c r="P796" s="42"/>
      <c r="Q796" s="42"/>
    </row>
    <row r="797" spans="3:17" x14ac:dyDescent="0.3">
      <c r="C797" s="42"/>
      <c r="D797" s="42"/>
      <c r="E797" s="42"/>
      <c r="F797" s="42"/>
      <c r="G797" s="42"/>
      <c r="H797" s="42"/>
      <c r="I797" s="42"/>
      <c r="J797" s="42"/>
      <c r="K797" s="42"/>
      <c r="L797" s="42"/>
      <c r="N797" s="42"/>
      <c r="P797" s="42"/>
      <c r="Q797" s="42"/>
    </row>
    <row r="798" spans="3:17" x14ac:dyDescent="0.3">
      <c r="C798" s="42"/>
      <c r="D798" s="42"/>
      <c r="E798" s="42"/>
      <c r="F798" s="42"/>
      <c r="G798" s="42"/>
      <c r="H798" s="42"/>
      <c r="I798" s="42"/>
      <c r="J798" s="42"/>
      <c r="K798" s="42"/>
      <c r="L798" s="42"/>
      <c r="N798" s="42"/>
      <c r="P798" s="42"/>
      <c r="Q798" s="42"/>
    </row>
    <row r="799" spans="3:17" x14ac:dyDescent="0.3">
      <c r="C799" s="42"/>
      <c r="D799" s="42"/>
      <c r="E799" s="42"/>
      <c r="F799" s="42"/>
      <c r="G799" s="42"/>
      <c r="H799" s="42"/>
      <c r="I799" s="42"/>
      <c r="J799" s="42"/>
      <c r="K799" s="42"/>
      <c r="L799" s="42"/>
      <c r="N799" s="42"/>
      <c r="P799" s="42"/>
      <c r="Q799" s="42"/>
    </row>
    <row r="800" spans="3:17" x14ac:dyDescent="0.3">
      <c r="C800" s="42"/>
      <c r="D800" s="42"/>
      <c r="E800" s="42"/>
      <c r="F800" s="42"/>
      <c r="G800" s="42"/>
      <c r="H800" s="42"/>
      <c r="I800" s="42"/>
      <c r="J800" s="42"/>
      <c r="K800" s="42"/>
      <c r="L800" s="42"/>
      <c r="N800" s="42"/>
      <c r="P800" s="42"/>
      <c r="Q800" s="42"/>
    </row>
    <row r="801" spans="3:17" x14ac:dyDescent="0.3">
      <c r="C801" s="42"/>
      <c r="D801" s="42"/>
      <c r="E801" s="42"/>
      <c r="F801" s="42"/>
      <c r="G801" s="42"/>
      <c r="H801" s="42"/>
      <c r="I801" s="42"/>
      <c r="J801" s="42"/>
      <c r="K801" s="42"/>
      <c r="L801" s="42"/>
      <c r="N801" s="42"/>
      <c r="P801" s="42"/>
      <c r="Q801" s="42"/>
    </row>
    <row r="802" spans="3:17" x14ac:dyDescent="0.3">
      <c r="C802" s="42"/>
      <c r="D802" s="42"/>
      <c r="E802" s="42"/>
      <c r="F802" s="42"/>
      <c r="G802" s="42"/>
      <c r="H802" s="42"/>
      <c r="I802" s="42"/>
      <c r="J802" s="42"/>
      <c r="K802" s="42"/>
      <c r="L802" s="42"/>
      <c r="N802" s="42"/>
      <c r="P802" s="42"/>
      <c r="Q802" s="42"/>
    </row>
    <row r="803" spans="3:17" x14ac:dyDescent="0.3">
      <c r="C803" s="42"/>
      <c r="D803" s="42"/>
      <c r="E803" s="42"/>
      <c r="F803" s="42"/>
      <c r="G803" s="42"/>
      <c r="H803" s="42"/>
      <c r="I803" s="42"/>
      <c r="J803" s="42"/>
      <c r="K803" s="42"/>
      <c r="L803" s="42"/>
      <c r="N803" s="42"/>
      <c r="P803" s="42"/>
      <c r="Q803" s="42"/>
    </row>
    <row r="804" spans="3:17" x14ac:dyDescent="0.3">
      <c r="C804" s="42"/>
      <c r="D804" s="42"/>
      <c r="E804" s="42"/>
      <c r="F804" s="42"/>
      <c r="G804" s="42"/>
      <c r="H804" s="42"/>
      <c r="I804" s="42"/>
      <c r="J804" s="42"/>
      <c r="K804" s="42"/>
      <c r="L804" s="42"/>
      <c r="N804" s="42"/>
      <c r="P804" s="42"/>
      <c r="Q804" s="42"/>
    </row>
    <row r="805" spans="3:17" x14ac:dyDescent="0.3">
      <c r="C805" s="42"/>
      <c r="D805" s="42"/>
      <c r="E805" s="42"/>
      <c r="F805" s="42"/>
      <c r="G805" s="42"/>
      <c r="H805" s="42"/>
      <c r="I805" s="42"/>
      <c r="J805" s="42"/>
      <c r="K805" s="42"/>
      <c r="L805" s="42"/>
      <c r="N805" s="42"/>
      <c r="P805" s="42"/>
      <c r="Q805" s="42"/>
    </row>
    <row r="806" spans="3:17" x14ac:dyDescent="0.3">
      <c r="C806" s="42"/>
      <c r="D806" s="42"/>
      <c r="E806" s="42"/>
      <c r="F806" s="42"/>
      <c r="G806" s="42"/>
      <c r="H806" s="42"/>
      <c r="I806" s="42"/>
      <c r="J806" s="42"/>
      <c r="K806" s="42"/>
      <c r="L806" s="42"/>
      <c r="N806" s="42"/>
      <c r="P806" s="42"/>
      <c r="Q806" s="42"/>
    </row>
    <row r="807" spans="3:17" x14ac:dyDescent="0.3">
      <c r="C807" s="42"/>
      <c r="D807" s="42"/>
      <c r="E807" s="42"/>
      <c r="F807" s="42"/>
      <c r="G807" s="42"/>
      <c r="H807" s="42"/>
      <c r="I807" s="42"/>
      <c r="J807" s="42"/>
      <c r="K807" s="42"/>
      <c r="L807" s="42"/>
      <c r="N807" s="42"/>
      <c r="P807" s="42"/>
      <c r="Q807" s="42"/>
    </row>
    <row r="808" spans="3:17" x14ac:dyDescent="0.3">
      <c r="C808" s="42"/>
      <c r="D808" s="42"/>
      <c r="E808" s="42"/>
      <c r="F808" s="42"/>
      <c r="G808" s="42"/>
      <c r="H808" s="42"/>
      <c r="I808" s="42"/>
      <c r="J808" s="42"/>
      <c r="K808" s="42"/>
      <c r="L808" s="42"/>
      <c r="N808" s="42"/>
      <c r="P808" s="42"/>
      <c r="Q808" s="42"/>
    </row>
    <row r="809" spans="3:17" x14ac:dyDescent="0.3">
      <c r="C809" s="42"/>
      <c r="D809" s="42"/>
      <c r="E809" s="42"/>
      <c r="F809" s="42"/>
      <c r="G809" s="42"/>
      <c r="H809" s="42"/>
      <c r="I809" s="42"/>
      <c r="J809" s="42"/>
      <c r="K809" s="42"/>
      <c r="L809" s="42"/>
      <c r="N809" s="42"/>
      <c r="P809" s="42"/>
      <c r="Q809" s="42"/>
    </row>
    <row r="810" spans="3:17" x14ac:dyDescent="0.3">
      <c r="C810" s="42"/>
      <c r="D810" s="42"/>
      <c r="E810" s="42"/>
      <c r="F810" s="42"/>
      <c r="G810" s="42"/>
      <c r="H810" s="42"/>
      <c r="I810" s="42"/>
      <c r="J810" s="42"/>
      <c r="K810" s="42"/>
      <c r="L810" s="42"/>
      <c r="N810" s="42"/>
      <c r="P810" s="42"/>
      <c r="Q810" s="42"/>
    </row>
    <row r="811" spans="3:17" x14ac:dyDescent="0.3">
      <c r="C811" s="42"/>
      <c r="D811" s="42"/>
      <c r="E811" s="42"/>
      <c r="F811" s="42"/>
      <c r="G811" s="42"/>
      <c r="H811" s="42"/>
      <c r="I811" s="42"/>
      <c r="J811" s="42"/>
      <c r="K811" s="42"/>
      <c r="L811" s="42"/>
      <c r="N811" s="42"/>
      <c r="P811" s="42"/>
      <c r="Q811" s="42"/>
    </row>
    <row r="812" spans="3:17" x14ac:dyDescent="0.3">
      <c r="C812" s="42"/>
      <c r="D812" s="42"/>
      <c r="E812" s="42"/>
      <c r="F812" s="42"/>
      <c r="G812" s="42"/>
      <c r="H812" s="42"/>
      <c r="I812" s="42"/>
      <c r="J812" s="42"/>
      <c r="K812" s="42"/>
      <c r="L812" s="42"/>
      <c r="N812" s="42"/>
      <c r="P812" s="42"/>
      <c r="Q812" s="42"/>
    </row>
    <row r="813" spans="3:17" x14ac:dyDescent="0.3">
      <c r="C813" s="42"/>
      <c r="D813" s="42"/>
      <c r="E813" s="42"/>
      <c r="F813" s="42"/>
      <c r="G813" s="42"/>
      <c r="H813" s="42"/>
      <c r="I813" s="42"/>
      <c r="J813" s="42"/>
      <c r="K813" s="42"/>
      <c r="L813" s="42"/>
      <c r="N813" s="42"/>
      <c r="P813" s="42"/>
      <c r="Q813" s="42"/>
    </row>
    <row r="814" spans="3:17" x14ac:dyDescent="0.3">
      <c r="C814" s="42"/>
      <c r="D814" s="42"/>
      <c r="E814" s="42"/>
      <c r="F814" s="42"/>
      <c r="G814" s="42"/>
      <c r="H814" s="42"/>
      <c r="I814" s="42"/>
      <c r="J814" s="42"/>
      <c r="K814" s="42"/>
      <c r="L814" s="42"/>
      <c r="N814" s="42"/>
      <c r="P814" s="42"/>
      <c r="Q814" s="42"/>
    </row>
    <row r="815" spans="3:17" x14ac:dyDescent="0.3">
      <c r="C815" s="42"/>
      <c r="D815" s="42"/>
      <c r="E815" s="42"/>
      <c r="F815" s="42"/>
      <c r="G815" s="42"/>
      <c r="H815" s="42"/>
      <c r="I815" s="42"/>
      <c r="J815" s="42"/>
      <c r="K815" s="42"/>
      <c r="L815" s="42"/>
      <c r="N815" s="42"/>
      <c r="P815" s="42"/>
      <c r="Q815" s="42"/>
    </row>
    <row r="816" spans="3:17" x14ac:dyDescent="0.3">
      <c r="C816" s="42"/>
      <c r="D816" s="42"/>
      <c r="E816" s="42"/>
      <c r="F816" s="42"/>
      <c r="G816" s="42"/>
      <c r="H816" s="42"/>
      <c r="I816" s="42"/>
      <c r="J816" s="42"/>
      <c r="K816" s="42"/>
      <c r="L816" s="42"/>
      <c r="N816" s="42"/>
      <c r="P816" s="42"/>
      <c r="Q816" s="42"/>
    </row>
    <row r="817" spans="3:17" x14ac:dyDescent="0.3">
      <c r="C817" s="42"/>
      <c r="D817" s="42"/>
      <c r="E817" s="42"/>
      <c r="F817" s="42"/>
      <c r="G817" s="42"/>
      <c r="H817" s="42"/>
      <c r="I817" s="42"/>
      <c r="J817" s="42"/>
      <c r="K817" s="42"/>
      <c r="L817" s="42"/>
      <c r="N817" s="42"/>
      <c r="P817" s="42"/>
      <c r="Q817" s="42"/>
    </row>
    <row r="818" spans="3:17" x14ac:dyDescent="0.3">
      <c r="C818" s="42"/>
      <c r="D818" s="42"/>
      <c r="E818" s="42"/>
      <c r="F818" s="42"/>
      <c r="G818" s="42"/>
      <c r="H818" s="42"/>
      <c r="I818" s="42"/>
      <c r="J818" s="42"/>
      <c r="K818" s="42"/>
      <c r="L818" s="42"/>
      <c r="N818" s="42"/>
      <c r="P818" s="42"/>
      <c r="Q818" s="42"/>
    </row>
    <row r="819" spans="3:17" x14ac:dyDescent="0.3">
      <c r="C819" s="42"/>
      <c r="D819" s="42"/>
      <c r="E819" s="42"/>
      <c r="F819" s="42"/>
      <c r="G819" s="42"/>
      <c r="H819" s="42"/>
      <c r="I819" s="42"/>
      <c r="J819" s="42"/>
      <c r="K819" s="42"/>
      <c r="L819" s="42"/>
      <c r="N819" s="42"/>
      <c r="P819" s="42"/>
      <c r="Q819" s="42"/>
    </row>
    <row r="820" spans="3:17" x14ac:dyDescent="0.3">
      <c r="C820" s="42"/>
      <c r="D820" s="42"/>
      <c r="E820" s="42"/>
      <c r="F820" s="42"/>
      <c r="G820" s="42"/>
      <c r="H820" s="42"/>
      <c r="I820" s="42"/>
      <c r="J820" s="42"/>
      <c r="K820" s="42"/>
      <c r="L820" s="42"/>
      <c r="N820" s="42"/>
      <c r="P820" s="42"/>
      <c r="Q820" s="42"/>
    </row>
    <row r="821" spans="3:17" x14ac:dyDescent="0.3">
      <c r="C821" s="42"/>
      <c r="D821" s="42"/>
      <c r="E821" s="42"/>
      <c r="F821" s="42"/>
      <c r="G821" s="42"/>
      <c r="H821" s="42"/>
      <c r="I821" s="42"/>
      <c r="J821" s="42"/>
      <c r="K821" s="42"/>
      <c r="L821" s="42"/>
      <c r="N821" s="42"/>
      <c r="P821" s="42"/>
      <c r="Q821" s="42"/>
    </row>
    <row r="822" spans="3:17" x14ac:dyDescent="0.3">
      <c r="C822" s="42"/>
      <c r="D822" s="42"/>
      <c r="E822" s="42"/>
      <c r="F822" s="42"/>
      <c r="G822" s="42"/>
      <c r="H822" s="42"/>
      <c r="I822" s="42"/>
      <c r="J822" s="42"/>
      <c r="K822" s="42"/>
      <c r="L822" s="42"/>
      <c r="N822" s="42"/>
      <c r="P822" s="42"/>
      <c r="Q822" s="42"/>
    </row>
    <row r="823" spans="3:17" x14ac:dyDescent="0.3">
      <c r="C823" s="42"/>
      <c r="D823" s="42"/>
      <c r="E823" s="42"/>
      <c r="F823" s="42"/>
      <c r="G823" s="42"/>
      <c r="H823" s="42"/>
      <c r="I823" s="42"/>
      <c r="J823" s="42"/>
      <c r="K823" s="42"/>
      <c r="L823" s="42"/>
      <c r="N823" s="42"/>
      <c r="P823" s="42"/>
      <c r="Q823" s="42"/>
    </row>
    <row r="824" spans="3:17" x14ac:dyDescent="0.3">
      <c r="C824" s="42"/>
      <c r="D824" s="42"/>
      <c r="E824" s="42"/>
      <c r="F824" s="42"/>
      <c r="G824" s="42"/>
      <c r="H824" s="42"/>
      <c r="I824" s="42"/>
      <c r="J824" s="42"/>
      <c r="K824" s="42"/>
      <c r="L824" s="42"/>
      <c r="N824" s="42"/>
      <c r="P824" s="42"/>
      <c r="Q824" s="42"/>
    </row>
    <row r="825" spans="3:17" x14ac:dyDescent="0.3">
      <c r="C825" s="42"/>
      <c r="D825" s="42"/>
      <c r="E825" s="42"/>
      <c r="F825" s="42"/>
      <c r="G825" s="42"/>
      <c r="H825" s="42"/>
      <c r="I825" s="42"/>
      <c r="J825" s="42"/>
      <c r="K825" s="42"/>
      <c r="L825" s="42"/>
      <c r="N825" s="42"/>
      <c r="P825" s="42"/>
      <c r="Q825" s="42"/>
    </row>
    <row r="826" spans="3:17" x14ac:dyDescent="0.3">
      <c r="C826" s="42"/>
      <c r="D826" s="42"/>
      <c r="E826" s="42"/>
      <c r="F826" s="42"/>
      <c r="G826" s="42"/>
      <c r="H826" s="42"/>
      <c r="I826" s="42"/>
      <c r="J826" s="42"/>
      <c r="K826" s="42"/>
      <c r="L826" s="42"/>
      <c r="N826" s="42"/>
      <c r="P826" s="42"/>
      <c r="Q826" s="42"/>
    </row>
    <row r="827" spans="3:17" x14ac:dyDescent="0.3">
      <c r="C827" s="42"/>
      <c r="D827" s="42"/>
      <c r="E827" s="42"/>
      <c r="F827" s="42"/>
      <c r="G827" s="42"/>
      <c r="H827" s="42"/>
      <c r="I827" s="42"/>
      <c r="J827" s="42"/>
      <c r="K827" s="42"/>
      <c r="L827" s="42"/>
      <c r="N827" s="42"/>
      <c r="P827" s="42"/>
      <c r="Q827" s="42"/>
    </row>
    <row r="828" spans="3:17" x14ac:dyDescent="0.3">
      <c r="C828" s="42"/>
      <c r="D828" s="42"/>
      <c r="E828" s="42"/>
      <c r="F828" s="42"/>
      <c r="G828" s="42"/>
      <c r="H828" s="42"/>
      <c r="I828" s="42"/>
      <c r="J828" s="42"/>
      <c r="K828" s="42"/>
      <c r="L828" s="42"/>
      <c r="N828" s="42"/>
      <c r="P828" s="42"/>
      <c r="Q828" s="42"/>
    </row>
    <row r="829" spans="3:17" x14ac:dyDescent="0.3">
      <c r="C829" s="42"/>
      <c r="D829" s="42"/>
      <c r="E829" s="42"/>
      <c r="F829" s="42"/>
      <c r="G829" s="42"/>
      <c r="H829" s="42"/>
      <c r="I829" s="42"/>
      <c r="J829" s="42"/>
      <c r="K829" s="42"/>
      <c r="L829" s="42"/>
      <c r="N829" s="42"/>
      <c r="P829" s="42"/>
      <c r="Q829" s="42"/>
    </row>
    <row r="830" spans="3:17" x14ac:dyDescent="0.3">
      <c r="C830" s="42"/>
      <c r="D830" s="42"/>
      <c r="E830" s="42"/>
      <c r="F830" s="42"/>
      <c r="G830" s="42"/>
      <c r="H830" s="42"/>
      <c r="I830" s="42"/>
      <c r="J830" s="42"/>
      <c r="K830" s="42"/>
      <c r="L830" s="42"/>
      <c r="N830" s="42"/>
      <c r="P830" s="42"/>
      <c r="Q830" s="42"/>
    </row>
    <row r="831" spans="3:17" x14ac:dyDescent="0.3">
      <c r="C831" s="42"/>
      <c r="D831" s="42"/>
      <c r="E831" s="42"/>
      <c r="F831" s="42"/>
      <c r="G831" s="42"/>
      <c r="H831" s="42"/>
      <c r="I831" s="42"/>
      <c r="J831" s="42"/>
      <c r="K831" s="42"/>
      <c r="L831" s="42"/>
      <c r="N831" s="42"/>
      <c r="P831" s="42"/>
      <c r="Q831" s="42"/>
    </row>
    <row r="832" spans="3:17" x14ac:dyDescent="0.3">
      <c r="C832" s="42"/>
      <c r="D832" s="42"/>
      <c r="E832" s="42"/>
      <c r="F832" s="42"/>
      <c r="G832" s="42"/>
      <c r="H832" s="42"/>
      <c r="I832" s="42"/>
      <c r="J832" s="42"/>
      <c r="K832" s="42"/>
      <c r="L832" s="42"/>
      <c r="N832" s="42"/>
      <c r="P832" s="42"/>
      <c r="Q832" s="42"/>
    </row>
    <row r="833" spans="3:17" x14ac:dyDescent="0.3">
      <c r="C833" s="42"/>
      <c r="D833" s="42"/>
      <c r="E833" s="42"/>
      <c r="F833" s="42"/>
      <c r="G833" s="42"/>
      <c r="H833" s="42"/>
      <c r="I833" s="42"/>
      <c r="J833" s="42"/>
      <c r="K833" s="42"/>
      <c r="L833" s="42"/>
      <c r="N833" s="42"/>
      <c r="P833" s="42"/>
      <c r="Q833" s="42"/>
    </row>
    <row r="834" spans="3:17" x14ac:dyDescent="0.3">
      <c r="C834" s="42"/>
      <c r="D834" s="42"/>
      <c r="E834" s="42"/>
      <c r="F834" s="42"/>
      <c r="G834" s="42"/>
      <c r="H834" s="42"/>
      <c r="I834" s="42"/>
      <c r="J834" s="42"/>
      <c r="K834" s="42"/>
      <c r="L834" s="42"/>
      <c r="N834" s="42"/>
      <c r="P834" s="42"/>
      <c r="Q834" s="42"/>
    </row>
    <row r="835" spans="3:17" x14ac:dyDescent="0.3">
      <c r="C835" s="42"/>
      <c r="D835" s="42"/>
      <c r="E835" s="42"/>
      <c r="F835" s="42"/>
      <c r="G835" s="42"/>
      <c r="H835" s="42"/>
      <c r="I835" s="42"/>
      <c r="J835" s="42"/>
      <c r="K835" s="42"/>
      <c r="L835" s="42"/>
      <c r="N835" s="42"/>
      <c r="P835" s="42"/>
      <c r="Q835" s="42"/>
    </row>
    <row r="836" spans="3:17" x14ac:dyDescent="0.3">
      <c r="C836" s="42"/>
      <c r="D836" s="42"/>
      <c r="E836" s="42"/>
      <c r="F836" s="42"/>
      <c r="G836" s="42"/>
      <c r="H836" s="42"/>
      <c r="I836" s="42"/>
      <c r="J836" s="42"/>
      <c r="K836" s="42"/>
      <c r="L836" s="42"/>
      <c r="N836" s="42"/>
      <c r="P836" s="42"/>
      <c r="Q836" s="42"/>
    </row>
    <row r="837" spans="3:17" x14ac:dyDescent="0.3">
      <c r="C837" s="42"/>
      <c r="D837" s="42"/>
      <c r="E837" s="42"/>
      <c r="F837" s="42"/>
      <c r="G837" s="42"/>
      <c r="H837" s="42"/>
      <c r="I837" s="42"/>
      <c r="J837" s="42"/>
      <c r="K837" s="42"/>
      <c r="L837" s="42"/>
      <c r="N837" s="42"/>
      <c r="P837" s="42"/>
      <c r="Q837" s="42"/>
    </row>
    <row r="838" spans="3:17" x14ac:dyDescent="0.3">
      <c r="C838" s="42"/>
      <c r="D838" s="42"/>
      <c r="E838" s="42"/>
      <c r="F838" s="42"/>
      <c r="G838" s="42"/>
      <c r="H838" s="42"/>
      <c r="I838" s="42"/>
      <c r="J838" s="42"/>
      <c r="K838" s="42"/>
      <c r="L838" s="42"/>
      <c r="N838" s="42"/>
      <c r="P838" s="42"/>
      <c r="Q838" s="42"/>
    </row>
    <row r="839" spans="3:17" x14ac:dyDescent="0.3">
      <c r="C839" s="42"/>
      <c r="D839" s="42"/>
      <c r="E839" s="42"/>
      <c r="F839" s="42"/>
      <c r="G839" s="42"/>
      <c r="H839" s="42"/>
      <c r="I839" s="42"/>
      <c r="J839" s="42"/>
      <c r="K839" s="42"/>
      <c r="L839" s="42"/>
      <c r="N839" s="42"/>
      <c r="P839" s="42"/>
      <c r="Q839" s="42"/>
    </row>
    <row r="840" spans="3:17" x14ac:dyDescent="0.3">
      <c r="C840" s="42"/>
      <c r="D840" s="42"/>
      <c r="E840" s="42"/>
      <c r="F840" s="42"/>
      <c r="G840" s="42"/>
      <c r="H840" s="42"/>
      <c r="I840" s="42"/>
      <c r="J840" s="42"/>
      <c r="K840" s="42"/>
      <c r="L840" s="42"/>
      <c r="N840" s="42"/>
      <c r="P840" s="42"/>
      <c r="Q840" s="42"/>
    </row>
    <row r="841" spans="3:17" x14ac:dyDescent="0.3">
      <c r="C841" s="42"/>
      <c r="D841" s="42"/>
      <c r="E841" s="42"/>
      <c r="F841" s="42"/>
      <c r="G841" s="42"/>
      <c r="H841" s="42"/>
      <c r="I841" s="42"/>
      <c r="J841" s="42"/>
      <c r="K841" s="42"/>
      <c r="L841" s="42"/>
      <c r="N841" s="42"/>
      <c r="P841" s="42"/>
      <c r="Q841" s="42"/>
    </row>
    <row r="842" spans="3:17" x14ac:dyDescent="0.3">
      <c r="C842" s="42"/>
      <c r="D842" s="42"/>
      <c r="E842" s="42"/>
      <c r="F842" s="42"/>
      <c r="G842" s="42"/>
      <c r="H842" s="42"/>
      <c r="I842" s="42"/>
      <c r="J842" s="42"/>
      <c r="K842" s="42"/>
      <c r="L842" s="42"/>
      <c r="N842" s="42"/>
      <c r="P842" s="42"/>
      <c r="Q842" s="42"/>
    </row>
    <row r="843" spans="3:17" x14ac:dyDescent="0.3">
      <c r="C843" s="42"/>
      <c r="D843" s="42"/>
      <c r="E843" s="42"/>
      <c r="F843" s="42"/>
      <c r="G843" s="42"/>
      <c r="H843" s="42"/>
      <c r="I843" s="42"/>
      <c r="J843" s="42"/>
      <c r="K843" s="42"/>
      <c r="L843" s="42"/>
      <c r="N843" s="42"/>
      <c r="P843" s="42"/>
      <c r="Q843" s="42"/>
    </row>
    <row r="844" spans="3:17" x14ac:dyDescent="0.3">
      <c r="C844" s="42"/>
      <c r="D844" s="42"/>
      <c r="E844" s="42"/>
      <c r="F844" s="42"/>
      <c r="G844" s="42"/>
      <c r="H844" s="42"/>
      <c r="I844" s="42"/>
      <c r="J844" s="42"/>
      <c r="K844" s="42"/>
      <c r="L844" s="42"/>
      <c r="N844" s="42"/>
      <c r="P844" s="42"/>
      <c r="Q844" s="42"/>
    </row>
    <row r="845" spans="3:17" x14ac:dyDescent="0.3">
      <c r="C845" s="42"/>
      <c r="D845" s="42"/>
      <c r="E845" s="42"/>
      <c r="F845" s="42"/>
      <c r="G845" s="42"/>
      <c r="H845" s="42"/>
      <c r="I845" s="42"/>
      <c r="J845" s="42"/>
      <c r="K845" s="42"/>
      <c r="L845" s="42"/>
      <c r="N845" s="42"/>
      <c r="P845" s="42"/>
      <c r="Q845" s="42"/>
    </row>
    <row r="846" spans="3:17" x14ac:dyDescent="0.3">
      <c r="C846" s="42"/>
      <c r="D846" s="42"/>
      <c r="E846" s="42"/>
      <c r="F846" s="42"/>
      <c r="G846" s="42"/>
      <c r="H846" s="42"/>
      <c r="I846" s="42"/>
      <c r="J846" s="42"/>
      <c r="K846" s="42"/>
      <c r="L846" s="42"/>
      <c r="N846" s="42"/>
      <c r="P846" s="42"/>
      <c r="Q846" s="42"/>
    </row>
    <row r="847" spans="3:17" x14ac:dyDescent="0.3">
      <c r="C847" s="42"/>
      <c r="D847" s="42"/>
      <c r="E847" s="42"/>
      <c r="F847" s="42"/>
      <c r="G847" s="42"/>
      <c r="H847" s="42"/>
      <c r="I847" s="42"/>
      <c r="J847" s="42"/>
      <c r="K847" s="42"/>
      <c r="L847" s="42"/>
      <c r="N847" s="42"/>
      <c r="P847" s="42"/>
      <c r="Q847" s="42"/>
    </row>
    <row r="848" spans="3:17" x14ac:dyDescent="0.3">
      <c r="C848" s="42"/>
      <c r="D848" s="42"/>
      <c r="E848" s="42"/>
      <c r="F848" s="42"/>
      <c r="G848" s="42"/>
      <c r="H848" s="42"/>
      <c r="I848" s="42"/>
      <c r="J848" s="42"/>
      <c r="K848" s="42"/>
      <c r="L848" s="42"/>
      <c r="N848" s="42"/>
      <c r="P848" s="42"/>
      <c r="Q848" s="42"/>
    </row>
    <row r="849" spans="3:17" x14ac:dyDescent="0.3">
      <c r="C849" s="42"/>
      <c r="D849" s="42"/>
      <c r="E849" s="42"/>
      <c r="F849" s="42"/>
      <c r="G849" s="42"/>
      <c r="H849" s="42"/>
      <c r="I849" s="42"/>
      <c r="J849" s="42"/>
      <c r="K849" s="42"/>
      <c r="L849" s="42"/>
      <c r="N849" s="42"/>
      <c r="P849" s="42"/>
      <c r="Q849" s="42"/>
    </row>
    <row r="850" spans="3:17" x14ac:dyDescent="0.3">
      <c r="C850" s="42"/>
      <c r="D850" s="42"/>
      <c r="E850" s="42"/>
      <c r="F850" s="42"/>
      <c r="G850" s="42"/>
      <c r="H850" s="42"/>
      <c r="I850" s="42"/>
      <c r="J850" s="42"/>
      <c r="K850" s="42"/>
      <c r="L850" s="42"/>
      <c r="N850" s="42"/>
      <c r="P850" s="42"/>
      <c r="Q850" s="42"/>
    </row>
    <row r="851" spans="3:17" x14ac:dyDescent="0.3">
      <c r="C851" s="42"/>
      <c r="D851" s="42"/>
      <c r="E851" s="42"/>
      <c r="F851" s="42"/>
      <c r="G851" s="42"/>
      <c r="H851" s="42"/>
      <c r="I851" s="42"/>
      <c r="J851" s="42"/>
      <c r="K851" s="42"/>
      <c r="L851" s="42"/>
      <c r="N851" s="42"/>
      <c r="P851" s="42"/>
      <c r="Q851" s="42"/>
    </row>
    <row r="852" spans="3:17" x14ac:dyDescent="0.3">
      <c r="C852" s="42"/>
      <c r="D852" s="42"/>
      <c r="E852" s="42"/>
      <c r="F852" s="42"/>
      <c r="G852" s="42"/>
      <c r="H852" s="42"/>
      <c r="I852" s="42"/>
      <c r="J852" s="42"/>
      <c r="K852" s="42"/>
      <c r="L852" s="42"/>
      <c r="N852" s="42"/>
      <c r="P852" s="42"/>
      <c r="Q852" s="42"/>
    </row>
    <row r="853" spans="3:17" x14ac:dyDescent="0.3">
      <c r="C853" s="42"/>
      <c r="D853" s="42"/>
      <c r="E853" s="42"/>
      <c r="F853" s="42"/>
      <c r="G853" s="42"/>
      <c r="H853" s="42"/>
      <c r="I853" s="42"/>
      <c r="J853" s="42"/>
      <c r="K853" s="42"/>
      <c r="L853" s="42"/>
      <c r="N853" s="42"/>
      <c r="P853" s="42"/>
      <c r="Q853" s="42"/>
    </row>
    <row r="854" spans="3:17" x14ac:dyDescent="0.3">
      <c r="C854" s="42"/>
      <c r="D854" s="42"/>
      <c r="E854" s="42"/>
      <c r="F854" s="42"/>
      <c r="G854" s="42"/>
      <c r="H854" s="42"/>
      <c r="I854" s="42"/>
      <c r="J854" s="42"/>
      <c r="K854" s="42"/>
      <c r="L854" s="42"/>
      <c r="N854" s="42"/>
      <c r="P854" s="42"/>
      <c r="Q854" s="42"/>
    </row>
    <row r="855" spans="3:17" x14ac:dyDescent="0.3">
      <c r="C855" s="42"/>
      <c r="D855" s="42"/>
      <c r="E855" s="42"/>
      <c r="F855" s="42"/>
      <c r="G855" s="42"/>
      <c r="H855" s="42"/>
      <c r="I855" s="42"/>
      <c r="J855" s="42"/>
      <c r="K855" s="42"/>
      <c r="L855" s="42"/>
      <c r="N855" s="42"/>
      <c r="P855" s="42"/>
      <c r="Q855" s="42"/>
    </row>
    <row r="856" spans="3:17" x14ac:dyDescent="0.3">
      <c r="C856" s="42"/>
      <c r="D856" s="42"/>
      <c r="E856" s="42"/>
      <c r="F856" s="42"/>
      <c r="G856" s="42"/>
      <c r="H856" s="42"/>
      <c r="I856" s="42"/>
      <c r="J856" s="42"/>
      <c r="K856" s="42"/>
      <c r="L856" s="42"/>
      <c r="N856" s="42"/>
      <c r="P856" s="42"/>
      <c r="Q856" s="42"/>
    </row>
    <row r="857" spans="3:17" x14ac:dyDescent="0.3">
      <c r="C857" s="42"/>
      <c r="D857" s="42"/>
      <c r="E857" s="42"/>
      <c r="F857" s="42"/>
      <c r="G857" s="42"/>
      <c r="H857" s="42"/>
      <c r="I857" s="42"/>
      <c r="J857" s="42"/>
      <c r="K857" s="42"/>
      <c r="L857" s="42"/>
      <c r="N857" s="42"/>
      <c r="P857" s="42"/>
      <c r="Q857" s="42"/>
    </row>
    <row r="858" spans="3:17" x14ac:dyDescent="0.3">
      <c r="C858" s="42"/>
      <c r="D858" s="42"/>
      <c r="E858" s="42"/>
      <c r="F858" s="42"/>
      <c r="G858" s="42"/>
      <c r="H858" s="42"/>
      <c r="I858" s="42"/>
      <c r="J858" s="42"/>
      <c r="K858" s="42"/>
      <c r="L858" s="42"/>
      <c r="N858" s="42"/>
      <c r="P858" s="42"/>
      <c r="Q858" s="42"/>
    </row>
    <row r="859" spans="3:17" x14ac:dyDescent="0.3">
      <c r="C859" s="42"/>
      <c r="D859" s="42"/>
      <c r="E859" s="42"/>
      <c r="F859" s="42"/>
      <c r="G859" s="42"/>
      <c r="H859" s="42"/>
      <c r="I859" s="42"/>
      <c r="J859" s="42"/>
      <c r="K859" s="42"/>
      <c r="L859" s="42"/>
      <c r="N859" s="42"/>
      <c r="P859" s="42"/>
      <c r="Q859" s="42"/>
    </row>
    <row r="860" spans="3:17" x14ac:dyDescent="0.3">
      <c r="C860" s="42"/>
      <c r="D860" s="42"/>
      <c r="E860" s="42"/>
      <c r="F860" s="42"/>
      <c r="G860" s="42"/>
      <c r="H860" s="42"/>
      <c r="I860" s="42"/>
      <c r="J860" s="42"/>
      <c r="K860" s="42"/>
      <c r="L860" s="42"/>
      <c r="N860" s="42"/>
      <c r="P860" s="42"/>
      <c r="Q860" s="42"/>
    </row>
    <row r="861" spans="3:17" x14ac:dyDescent="0.3">
      <c r="C861" s="42"/>
      <c r="D861" s="42"/>
      <c r="E861" s="42"/>
      <c r="F861" s="42"/>
      <c r="G861" s="42"/>
      <c r="H861" s="42"/>
      <c r="I861" s="42"/>
      <c r="J861" s="42"/>
      <c r="K861" s="42"/>
      <c r="L861" s="42"/>
      <c r="N861" s="42"/>
      <c r="P861" s="42"/>
      <c r="Q861" s="42"/>
    </row>
    <row r="862" spans="3:17" x14ac:dyDescent="0.3">
      <c r="C862" s="42"/>
      <c r="D862" s="42"/>
      <c r="E862" s="42"/>
      <c r="F862" s="42"/>
      <c r="G862" s="42"/>
      <c r="H862" s="42"/>
      <c r="I862" s="42"/>
      <c r="J862" s="42"/>
      <c r="K862" s="42"/>
      <c r="L862" s="42"/>
      <c r="N862" s="42"/>
      <c r="P862" s="42"/>
      <c r="Q862" s="42"/>
    </row>
    <row r="863" spans="3:17" x14ac:dyDescent="0.3">
      <c r="C863" s="42"/>
      <c r="D863" s="42"/>
      <c r="E863" s="42"/>
      <c r="F863" s="42"/>
      <c r="G863" s="42"/>
      <c r="H863" s="42"/>
      <c r="I863" s="42"/>
      <c r="J863" s="42"/>
      <c r="K863" s="42"/>
      <c r="L863" s="42"/>
      <c r="N863" s="42"/>
      <c r="P863" s="42"/>
      <c r="Q863" s="42"/>
    </row>
    <row r="864" spans="3:17" x14ac:dyDescent="0.3">
      <c r="C864" s="42"/>
      <c r="D864" s="42"/>
      <c r="E864" s="42"/>
      <c r="F864" s="42"/>
      <c r="G864" s="42"/>
      <c r="H864" s="42"/>
      <c r="I864" s="42"/>
      <c r="J864" s="42"/>
      <c r="K864" s="42"/>
      <c r="L864" s="42"/>
      <c r="N864" s="42"/>
      <c r="P864" s="42"/>
      <c r="Q864" s="42"/>
    </row>
    <row r="865" spans="3:17" x14ac:dyDescent="0.3">
      <c r="C865" s="42"/>
      <c r="D865" s="42"/>
      <c r="E865" s="42"/>
      <c r="F865" s="42"/>
      <c r="G865" s="42"/>
      <c r="H865" s="42"/>
      <c r="I865" s="42"/>
      <c r="J865" s="42"/>
      <c r="K865" s="42"/>
      <c r="L865" s="42"/>
      <c r="N865" s="42"/>
      <c r="P865" s="42"/>
      <c r="Q865" s="42"/>
    </row>
    <row r="866" spans="3:17" x14ac:dyDescent="0.3">
      <c r="C866" s="42"/>
      <c r="D866" s="42"/>
      <c r="E866" s="42"/>
      <c r="F866" s="42"/>
      <c r="G866" s="42"/>
      <c r="H866" s="42"/>
      <c r="I866" s="42"/>
      <c r="J866" s="42"/>
      <c r="K866" s="42"/>
      <c r="L866" s="42"/>
      <c r="N866" s="42"/>
      <c r="P866" s="42"/>
      <c r="Q866" s="42"/>
    </row>
    <row r="867" spans="3:17" x14ac:dyDescent="0.3">
      <c r="C867" s="42"/>
      <c r="D867" s="42"/>
      <c r="E867" s="42"/>
      <c r="F867" s="42"/>
      <c r="G867" s="42"/>
      <c r="H867" s="42"/>
      <c r="I867" s="42"/>
      <c r="J867" s="42"/>
      <c r="K867" s="42"/>
      <c r="L867" s="42"/>
      <c r="N867" s="42"/>
      <c r="P867" s="42"/>
      <c r="Q867" s="42"/>
    </row>
    <row r="868" spans="3:17" x14ac:dyDescent="0.3">
      <c r="C868" s="42"/>
      <c r="D868" s="42"/>
      <c r="E868" s="42"/>
      <c r="F868" s="42"/>
      <c r="G868" s="42"/>
      <c r="H868" s="42"/>
      <c r="I868" s="42"/>
      <c r="J868" s="42"/>
      <c r="K868" s="42"/>
      <c r="L868" s="42"/>
      <c r="N868" s="42"/>
      <c r="P868" s="42"/>
      <c r="Q868" s="42"/>
    </row>
    <row r="869" spans="3:17" x14ac:dyDescent="0.3">
      <c r="C869" s="42"/>
      <c r="D869" s="42"/>
      <c r="E869" s="42"/>
      <c r="F869" s="42"/>
      <c r="G869" s="42"/>
      <c r="H869" s="42"/>
      <c r="I869" s="42"/>
      <c r="J869" s="42"/>
      <c r="K869" s="42"/>
      <c r="L869" s="42"/>
      <c r="N869" s="42"/>
      <c r="P869" s="42"/>
      <c r="Q869" s="42"/>
    </row>
    <row r="870" spans="3:17" x14ac:dyDescent="0.3">
      <c r="C870" s="42"/>
      <c r="D870" s="42"/>
      <c r="E870" s="42"/>
      <c r="F870" s="42"/>
      <c r="G870" s="42"/>
      <c r="H870" s="42"/>
      <c r="I870" s="42"/>
      <c r="J870" s="42"/>
      <c r="K870" s="42"/>
      <c r="L870" s="42"/>
      <c r="N870" s="42"/>
      <c r="P870" s="42"/>
      <c r="Q870" s="42"/>
    </row>
    <row r="871" spans="3:17" x14ac:dyDescent="0.3">
      <c r="C871" s="42"/>
      <c r="D871" s="42"/>
      <c r="E871" s="42"/>
      <c r="F871" s="42"/>
      <c r="G871" s="42"/>
      <c r="H871" s="42"/>
      <c r="I871" s="42"/>
      <c r="J871" s="42"/>
      <c r="K871" s="42"/>
      <c r="L871" s="42"/>
      <c r="N871" s="42"/>
      <c r="P871" s="42"/>
      <c r="Q871" s="42"/>
    </row>
    <row r="872" spans="3:17" x14ac:dyDescent="0.3">
      <c r="C872" s="42"/>
      <c r="D872" s="42"/>
      <c r="E872" s="42"/>
      <c r="F872" s="42"/>
      <c r="G872" s="42"/>
      <c r="H872" s="42"/>
      <c r="I872" s="42"/>
      <c r="J872" s="42"/>
      <c r="K872" s="42"/>
      <c r="L872" s="42"/>
      <c r="N872" s="42"/>
      <c r="P872" s="42"/>
      <c r="Q872" s="42"/>
    </row>
    <row r="873" spans="3:17" x14ac:dyDescent="0.3">
      <c r="C873" s="42"/>
      <c r="D873" s="42"/>
      <c r="E873" s="42"/>
      <c r="F873" s="42"/>
      <c r="G873" s="42"/>
      <c r="H873" s="42"/>
      <c r="I873" s="42"/>
      <c r="J873" s="42"/>
      <c r="K873" s="42"/>
      <c r="L873" s="42"/>
      <c r="N873" s="42"/>
      <c r="P873" s="42"/>
      <c r="Q873" s="42"/>
    </row>
    <row r="874" spans="3:17" x14ac:dyDescent="0.3">
      <c r="C874" s="42"/>
      <c r="D874" s="42"/>
      <c r="E874" s="42"/>
      <c r="F874" s="42"/>
      <c r="G874" s="42"/>
      <c r="H874" s="42"/>
      <c r="I874" s="42"/>
      <c r="J874" s="42"/>
      <c r="K874" s="42"/>
      <c r="L874" s="42"/>
      <c r="N874" s="42"/>
      <c r="P874" s="42"/>
      <c r="Q874" s="42"/>
    </row>
    <row r="875" spans="3:17" x14ac:dyDescent="0.3">
      <c r="C875" s="42"/>
      <c r="D875" s="42"/>
      <c r="E875" s="42"/>
      <c r="F875" s="42"/>
      <c r="G875" s="42"/>
      <c r="H875" s="42"/>
      <c r="I875" s="42"/>
      <c r="J875" s="42"/>
      <c r="K875" s="42"/>
      <c r="L875" s="42"/>
      <c r="N875" s="42"/>
      <c r="P875" s="42"/>
      <c r="Q875" s="42"/>
    </row>
    <row r="876" spans="3:17" x14ac:dyDescent="0.3">
      <c r="C876" s="42"/>
      <c r="D876" s="42"/>
      <c r="E876" s="42"/>
      <c r="F876" s="42"/>
      <c r="G876" s="42"/>
      <c r="H876" s="42"/>
      <c r="I876" s="42"/>
      <c r="J876" s="42"/>
      <c r="K876" s="42"/>
      <c r="L876" s="42"/>
      <c r="N876" s="42"/>
      <c r="P876" s="42"/>
      <c r="Q876" s="42"/>
    </row>
    <row r="877" spans="3:17" x14ac:dyDescent="0.3">
      <c r="C877" s="42"/>
      <c r="D877" s="42"/>
      <c r="E877" s="42"/>
      <c r="F877" s="42"/>
      <c r="G877" s="42"/>
      <c r="H877" s="42"/>
      <c r="I877" s="42"/>
      <c r="J877" s="42"/>
      <c r="K877" s="42"/>
      <c r="L877" s="42"/>
      <c r="N877" s="42"/>
      <c r="P877" s="42"/>
      <c r="Q877" s="42"/>
    </row>
    <row r="878" spans="3:17" x14ac:dyDescent="0.3">
      <c r="C878" s="42"/>
      <c r="D878" s="42"/>
      <c r="E878" s="42"/>
      <c r="F878" s="42"/>
      <c r="G878" s="42"/>
      <c r="H878" s="42"/>
      <c r="I878" s="42"/>
      <c r="J878" s="42"/>
      <c r="K878" s="42"/>
      <c r="L878" s="42"/>
      <c r="N878" s="42"/>
      <c r="P878" s="42"/>
      <c r="Q878" s="42"/>
    </row>
    <row r="879" spans="3:17" x14ac:dyDescent="0.3">
      <c r="C879" s="42"/>
      <c r="D879" s="42"/>
      <c r="E879" s="42"/>
      <c r="F879" s="42"/>
      <c r="G879" s="42"/>
      <c r="H879" s="42"/>
      <c r="I879" s="42"/>
      <c r="J879" s="42"/>
      <c r="K879" s="42"/>
      <c r="L879" s="42"/>
      <c r="N879" s="42"/>
      <c r="P879" s="42"/>
      <c r="Q879" s="42"/>
    </row>
    <row r="880" spans="3:17" x14ac:dyDescent="0.3">
      <c r="C880" s="42"/>
      <c r="D880" s="42"/>
      <c r="E880" s="42"/>
      <c r="F880" s="42"/>
      <c r="G880" s="42"/>
      <c r="H880" s="42"/>
      <c r="I880" s="42"/>
      <c r="J880" s="42"/>
      <c r="K880" s="42"/>
      <c r="L880" s="42"/>
      <c r="N880" s="42"/>
      <c r="P880" s="42"/>
      <c r="Q880" s="42"/>
    </row>
    <row r="881" spans="3:17" x14ac:dyDescent="0.3">
      <c r="C881" s="42"/>
      <c r="D881" s="42"/>
      <c r="E881" s="42"/>
      <c r="F881" s="42"/>
      <c r="G881" s="42"/>
      <c r="H881" s="42"/>
      <c r="I881" s="42"/>
      <c r="J881" s="42"/>
      <c r="K881" s="42"/>
      <c r="L881" s="42"/>
      <c r="N881" s="42"/>
      <c r="P881" s="42"/>
      <c r="Q881" s="42"/>
    </row>
    <row r="882" spans="3:17" x14ac:dyDescent="0.3">
      <c r="C882" s="42"/>
      <c r="D882" s="42"/>
      <c r="E882" s="42"/>
      <c r="F882" s="42"/>
      <c r="G882" s="42"/>
      <c r="H882" s="42"/>
      <c r="I882" s="42"/>
      <c r="J882" s="42"/>
      <c r="K882" s="42"/>
      <c r="L882" s="42"/>
      <c r="N882" s="42"/>
      <c r="P882" s="42"/>
      <c r="Q882" s="42"/>
    </row>
    <row r="883" spans="3:17" x14ac:dyDescent="0.3">
      <c r="C883" s="42"/>
      <c r="D883" s="42"/>
      <c r="E883" s="42"/>
      <c r="F883" s="42"/>
      <c r="G883" s="42"/>
      <c r="H883" s="42"/>
      <c r="I883" s="42"/>
      <c r="J883" s="42"/>
      <c r="K883" s="42"/>
      <c r="L883" s="42"/>
      <c r="N883" s="42"/>
      <c r="P883" s="42"/>
      <c r="Q883" s="42"/>
    </row>
    <row r="884" spans="3:17" x14ac:dyDescent="0.3">
      <c r="C884" s="42"/>
      <c r="D884" s="42"/>
      <c r="E884" s="42"/>
      <c r="F884" s="42"/>
      <c r="G884" s="42"/>
      <c r="H884" s="42"/>
      <c r="I884" s="42"/>
      <c r="J884" s="42"/>
      <c r="K884" s="42"/>
      <c r="L884" s="42"/>
      <c r="N884" s="42"/>
      <c r="P884" s="42"/>
      <c r="Q884" s="42"/>
    </row>
    <row r="885" spans="3:17" x14ac:dyDescent="0.3">
      <c r="C885" s="42"/>
      <c r="D885" s="42"/>
      <c r="E885" s="42"/>
      <c r="F885" s="42"/>
      <c r="G885" s="42"/>
      <c r="H885" s="42"/>
      <c r="I885" s="42"/>
      <c r="J885" s="42"/>
      <c r="K885" s="42"/>
      <c r="L885" s="42"/>
      <c r="N885" s="42"/>
      <c r="P885" s="42"/>
      <c r="Q885" s="42"/>
    </row>
    <row r="886" spans="3:17" x14ac:dyDescent="0.3">
      <c r="C886" s="42"/>
      <c r="D886" s="42"/>
      <c r="E886" s="42"/>
      <c r="F886" s="42"/>
      <c r="G886" s="42"/>
      <c r="H886" s="42"/>
      <c r="I886" s="42"/>
      <c r="J886" s="42"/>
      <c r="K886" s="42"/>
      <c r="L886" s="42"/>
      <c r="N886" s="42"/>
      <c r="P886" s="42"/>
      <c r="Q886" s="42"/>
    </row>
    <row r="887" spans="3:17" x14ac:dyDescent="0.3">
      <c r="C887" s="42"/>
      <c r="D887" s="42"/>
      <c r="E887" s="42"/>
      <c r="F887" s="42"/>
      <c r="G887" s="42"/>
      <c r="H887" s="42"/>
      <c r="I887" s="42"/>
      <c r="J887" s="42"/>
      <c r="K887" s="42"/>
      <c r="L887" s="42"/>
      <c r="N887" s="42"/>
      <c r="P887" s="42"/>
      <c r="Q887" s="42"/>
    </row>
    <row r="888" spans="3:17" x14ac:dyDescent="0.3">
      <c r="C888" s="42"/>
      <c r="D888" s="42"/>
      <c r="E888" s="42"/>
      <c r="F888" s="42"/>
      <c r="G888" s="42"/>
      <c r="H888" s="42"/>
      <c r="I888" s="42"/>
      <c r="J888" s="42"/>
      <c r="K888" s="42"/>
      <c r="L888" s="42"/>
      <c r="N888" s="42"/>
      <c r="P888" s="42"/>
      <c r="Q888" s="42"/>
    </row>
    <row r="889" spans="3:17" x14ac:dyDescent="0.3">
      <c r="C889" s="42"/>
      <c r="D889" s="42"/>
      <c r="E889" s="42"/>
      <c r="F889" s="42"/>
      <c r="G889" s="42"/>
      <c r="H889" s="42"/>
      <c r="I889" s="42"/>
      <c r="J889" s="42"/>
      <c r="K889" s="42"/>
      <c r="L889" s="42"/>
      <c r="N889" s="42"/>
      <c r="P889" s="42"/>
      <c r="Q889" s="42"/>
    </row>
    <row r="890" spans="3:17" x14ac:dyDescent="0.3">
      <c r="C890" s="42"/>
      <c r="D890" s="42"/>
      <c r="E890" s="42"/>
      <c r="F890" s="42"/>
      <c r="G890" s="42"/>
      <c r="H890" s="42"/>
      <c r="I890" s="42"/>
      <c r="J890" s="42"/>
      <c r="K890" s="42"/>
      <c r="L890" s="42"/>
      <c r="N890" s="42"/>
      <c r="P890" s="42"/>
      <c r="Q890" s="42"/>
    </row>
    <row r="891" spans="3:17" x14ac:dyDescent="0.3">
      <c r="C891" s="42"/>
      <c r="D891" s="42"/>
      <c r="E891" s="42"/>
      <c r="F891" s="42"/>
      <c r="G891" s="42"/>
      <c r="H891" s="42"/>
      <c r="I891" s="42"/>
      <c r="J891" s="42"/>
      <c r="K891" s="42"/>
      <c r="L891" s="42"/>
      <c r="N891" s="42"/>
      <c r="P891" s="42"/>
      <c r="Q891" s="42"/>
    </row>
    <row r="892" spans="3:17" x14ac:dyDescent="0.3">
      <c r="C892" s="42"/>
      <c r="D892" s="42"/>
      <c r="E892" s="42"/>
      <c r="F892" s="42"/>
      <c r="G892" s="42"/>
      <c r="H892" s="42"/>
      <c r="I892" s="42"/>
      <c r="J892" s="42"/>
      <c r="K892" s="42"/>
      <c r="L892" s="42"/>
      <c r="N892" s="42"/>
      <c r="P892" s="42"/>
      <c r="Q892" s="42"/>
    </row>
    <row r="893" spans="3:17" x14ac:dyDescent="0.3">
      <c r="C893" s="42"/>
      <c r="D893" s="42"/>
      <c r="E893" s="42"/>
      <c r="F893" s="42"/>
      <c r="G893" s="42"/>
      <c r="H893" s="42"/>
      <c r="I893" s="42"/>
      <c r="J893" s="42"/>
      <c r="K893" s="42"/>
      <c r="L893" s="42"/>
      <c r="N893" s="42"/>
      <c r="P893" s="42"/>
      <c r="Q893" s="42"/>
    </row>
    <row r="894" spans="3:17" x14ac:dyDescent="0.3">
      <c r="C894" s="42"/>
      <c r="D894" s="42"/>
      <c r="E894" s="42"/>
      <c r="F894" s="42"/>
      <c r="G894" s="42"/>
      <c r="H894" s="42"/>
      <c r="I894" s="42"/>
      <c r="J894" s="42"/>
      <c r="K894" s="42"/>
      <c r="L894" s="42"/>
      <c r="N894" s="42"/>
      <c r="P894" s="42"/>
      <c r="Q894" s="42"/>
    </row>
    <row r="895" spans="3:17" x14ac:dyDescent="0.3">
      <c r="C895" s="42"/>
      <c r="D895" s="42"/>
      <c r="E895" s="42"/>
      <c r="F895" s="42"/>
      <c r="G895" s="42"/>
      <c r="H895" s="42"/>
      <c r="I895" s="42"/>
      <c r="J895" s="42"/>
      <c r="K895" s="42"/>
      <c r="L895" s="42"/>
      <c r="N895" s="42"/>
      <c r="P895" s="42"/>
      <c r="Q895" s="42"/>
    </row>
    <row r="896" spans="3:17" x14ac:dyDescent="0.3">
      <c r="C896" s="42"/>
      <c r="D896" s="42"/>
      <c r="E896" s="42"/>
      <c r="F896" s="42"/>
      <c r="G896" s="42"/>
      <c r="H896" s="42"/>
      <c r="I896" s="42"/>
      <c r="J896" s="42"/>
      <c r="K896" s="42"/>
      <c r="L896" s="42"/>
      <c r="N896" s="42"/>
      <c r="P896" s="42"/>
      <c r="Q896" s="42"/>
    </row>
    <row r="897" spans="3:17" x14ac:dyDescent="0.3">
      <c r="C897" s="42"/>
      <c r="D897" s="42"/>
      <c r="E897" s="42"/>
      <c r="F897" s="42"/>
      <c r="G897" s="42"/>
      <c r="H897" s="42"/>
      <c r="I897" s="42"/>
      <c r="J897" s="42"/>
      <c r="K897" s="42"/>
      <c r="L897" s="42"/>
      <c r="N897" s="42"/>
      <c r="P897" s="42"/>
      <c r="Q897" s="42"/>
    </row>
    <row r="898" spans="3:17" x14ac:dyDescent="0.3">
      <c r="C898" s="42"/>
      <c r="D898" s="42"/>
      <c r="E898" s="42"/>
      <c r="F898" s="42"/>
      <c r="G898" s="42"/>
      <c r="H898" s="42"/>
      <c r="I898" s="42"/>
      <c r="J898" s="42"/>
      <c r="K898" s="42"/>
      <c r="L898" s="42"/>
      <c r="N898" s="42"/>
      <c r="P898" s="42"/>
      <c r="Q898" s="42"/>
    </row>
    <row r="899" spans="3:17" x14ac:dyDescent="0.3">
      <c r="C899" s="42"/>
      <c r="D899" s="42"/>
      <c r="E899" s="42"/>
      <c r="F899" s="42"/>
      <c r="G899" s="42"/>
      <c r="H899" s="42"/>
      <c r="I899" s="42"/>
      <c r="J899" s="42"/>
      <c r="K899" s="42"/>
      <c r="L899" s="42"/>
      <c r="N899" s="42"/>
      <c r="P899" s="42"/>
      <c r="Q899" s="42"/>
    </row>
    <row r="900" spans="3:17" x14ac:dyDescent="0.3">
      <c r="C900" s="42"/>
      <c r="D900" s="42"/>
      <c r="E900" s="42"/>
      <c r="F900" s="42"/>
      <c r="G900" s="42"/>
      <c r="H900" s="42"/>
      <c r="I900" s="42"/>
      <c r="J900" s="42"/>
      <c r="K900" s="42"/>
      <c r="L900" s="42"/>
      <c r="N900" s="42"/>
      <c r="P900" s="42"/>
      <c r="Q900" s="42"/>
    </row>
    <row r="901" spans="3:17" x14ac:dyDescent="0.3">
      <c r="C901" s="42"/>
      <c r="D901" s="42"/>
      <c r="E901" s="42"/>
      <c r="F901" s="42"/>
      <c r="G901" s="42"/>
      <c r="H901" s="42"/>
      <c r="I901" s="42"/>
      <c r="J901" s="42"/>
      <c r="K901" s="42"/>
      <c r="L901" s="42"/>
      <c r="N901" s="42"/>
      <c r="P901" s="42"/>
      <c r="Q901" s="42"/>
    </row>
    <row r="902" spans="3:17" x14ac:dyDescent="0.3">
      <c r="C902" s="42"/>
      <c r="D902" s="42"/>
      <c r="E902" s="42"/>
      <c r="F902" s="42"/>
      <c r="G902" s="42"/>
      <c r="H902" s="42"/>
      <c r="I902" s="42"/>
      <c r="J902" s="42"/>
      <c r="K902" s="42"/>
      <c r="L902" s="42"/>
      <c r="N902" s="42"/>
      <c r="P902" s="42"/>
      <c r="Q902" s="42"/>
    </row>
    <row r="903" spans="3:17" x14ac:dyDescent="0.3">
      <c r="C903" s="42"/>
      <c r="D903" s="42"/>
      <c r="E903" s="42"/>
      <c r="F903" s="42"/>
      <c r="G903" s="42"/>
      <c r="H903" s="42"/>
      <c r="I903" s="42"/>
      <c r="J903" s="42"/>
      <c r="K903" s="42"/>
      <c r="L903" s="42"/>
      <c r="N903" s="42"/>
      <c r="P903" s="42"/>
      <c r="Q903" s="42"/>
    </row>
    <row r="904" spans="3:17" x14ac:dyDescent="0.3">
      <c r="C904" s="42"/>
      <c r="D904" s="42"/>
      <c r="E904" s="42"/>
      <c r="F904" s="42"/>
      <c r="G904" s="42"/>
      <c r="H904" s="42"/>
      <c r="I904" s="42"/>
      <c r="J904" s="42"/>
      <c r="K904" s="42"/>
      <c r="L904" s="42"/>
      <c r="N904" s="42"/>
      <c r="P904" s="42"/>
      <c r="Q904" s="42"/>
    </row>
    <row r="905" spans="3:17" x14ac:dyDescent="0.3">
      <c r="C905" s="42"/>
      <c r="D905" s="42"/>
      <c r="E905" s="42"/>
      <c r="F905" s="42"/>
      <c r="G905" s="42"/>
      <c r="H905" s="42"/>
      <c r="I905" s="42"/>
      <c r="J905" s="42"/>
      <c r="K905" s="42"/>
      <c r="L905" s="42"/>
      <c r="N905" s="42"/>
      <c r="P905" s="42"/>
      <c r="Q905" s="42"/>
    </row>
    <row r="906" spans="3:17" x14ac:dyDescent="0.3">
      <c r="C906" s="42"/>
      <c r="D906" s="42"/>
      <c r="E906" s="42"/>
      <c r="F906" s="42"/>
      <c r="G906" s="42"/>
      <c r="H906" s="42"/>
      <c r="I906" s="42"/>
      <c r="J906" s="42"/>
      <c r="K906" s="42"/>
      <c r="L906" s="42"/>
      <c r="N906" s="42"/>
      <c r="P906" s="42"/>
      <c r="Q906" s="42"/>
    </row>
    <row r="907" spans="3:17" x14ac:dyDescent="0.3">
      <c r="C907" s="42"/>
      <c r="D907" s="42"/>
      <c r="E907" s="42"/>
      <c r="F907" s="42"/>
      <c r="G907" s="42"/>
      <c r="H907" s="42"/>
      <c r="I907" s="42"/>
      <c r="J907" s="42"/>
      <c r="K907" s="42"/>
      <c r="L907" s="42"/>
      <c r="N907" s="42"/>
      <c r="P907" s="42"/>
      <c r="Q907" s="42"/>
    </row>
    <row r="908" spans="3:17" x14ac:dyDescent="0.3">
      <c r="C908" s="42"/>
      <c r="D908" s="42"/>
      <c r="E908" s="42"/>
      <c r="F908" s="42"/>
      <c r="G908" s="42"/>
      <c r="H908" s="42"/>
      <c r="I908" s="42"/>
      <c r="J908" s="42"/>
      <c r="K908" s="42"/>
      <c r="L908" s="42"/>
      <c r="N908" s="42"/>
      <c r="P908" s="42"/>
      <c r="Q908" s="42"/>
    </row>
    <row r="909" spans="3:17" x14ac:dyDescent="0.3">
      <c r="C909" s="42"/>
      <c r="D909" s="42"/>
      <c r="E909" s="42"/>
      <c r="F909" s="42"/>
      <c r="G909" s="42"/>
      <c r="H909" s="42"/>
      <c r="I909" s="42"/>
      <c r="J909" s="42"/>
      <c r="K909" s="42"/>
      <c r="L909" s="42"/>
      <c r="N909" s="42"/>
      <c r="P909" s="42"/>
      <c r="Q909" s="42"/>
    </row>
    <row r="910" spans="3:17" x14ac:dyDescent="0.3">
      <c r="C910" s="42"/>
      <c r="D910" s="42"/>
      <c r="E910" s="42"/>
      <c r="F910" s="42"/>
      <c r="G910" s="42"/>
      <c r="H910" s="42"/>
      <c r="I910" s="42"/>
      <c r="J910" s="42"/>
      <c r="K910" s="42"/>
      <c r="L910" s="42"/>
      <c r="N910" s="42"/>
      <c r="P910" s="42"/>
      <c r="Q910" s="42"/>
    </row>
    <row r="911" spans="3:17" x14ac:dyDescent="0.3">
      <c r="C911" s="42"/>
      <c r="D911" s="42"/>
      <c r="E911" s="42"/>
      <c r="F911" s="42"/>
      <c r="G911" s="42"/>
      <c r="H911" s="42"/>
      <c r="I911" s="42"/>
      <c r="J911" s="42"/>
      <c r="K911" s="42"/>
      <c r="L911" s="42"/>
      <c r="N911" s="42"/>
      <c r="P911" s="42"/>
      <c r="Q911" s="42"/>
    </row>
    <row r="912" spans="3:17" x14ac:dyDescent="0.3">
      <c r="C912" s="42"/>
      <c r="D912" s="42"/>
      <c r="E912" s="42"/>
      <c r="F912" s="42"/>
      <c r="G912" s="42"/>
      <c r="H912" s="42"/>
      <c r="I912" s="42"/>
      <c r="J912" s="42"/>
      <c r="K912" s="42"/>
      <c r="L912" s="42"/>
      <c r="N912" s="42"/>
      <c r="P912" s="42"/>
      <c r="Q912" s="42"/>
    </row>
    <row r="913" spans="3:17" x14ac:dyDescent="0.3">
      <c r="C913" s="42"/>
      <c r="D913" s="42"/>
      <c r="E913" s="42"/>
      <c r="F913" s="42"/>
      <c r="G913" s="42"/>
      <c r="H913" s="42"/>
      <c r="I913" s="42"/>
      <c r="J913" s="42"/>
      <c r="K913" s="42"/>
      <c r="L913" s="42"/>
      <c r="N913" s="42"/>
      <c r="P913" s="42"/>
      <c r="Q913" s="42"/>
    </row>
    <row r="914" spans="3:17" x14ac:dyDescent="0.3">
      <c r="C914" s="42"/>
      <c r="D914" s="42"/>
      <c r="E914" s="42"/>
      <c r="F914" s="42"/>
      <c r="G914" s="42"/>
      <c r="H914" s="42"/>
      <c r="I914" s="42"/>
      <c r="J914" s="42"/>
      <c r="K914" s="42"/>
      <c r="L914" s="42"/>
      <c r="N914" s="42"/>
      <c r="P914" s="42"/>
      <c r="Q914" s="42"/>
    </row>
    <row r="915" spans="3:17" x14ac:dyDescent="0.3">
      <c r="C915" s="42"/>
      <c r="D915" s="42"/>
      <c r="E915" s="42"/>
      <c r="F915" s="42"/>
      <c r="G915" s="42"/>
      <c r="H915" s="42"/>
      <c r="I915" s="42"/>
      <c r="J915" s="42"/>
      <c r="K915" s="42"/>
      <c r="L915" s="42"/>
      <c r="N915" s="42"/>
      <c r="P915" s="42"/>
      <c r="Q915" s="42"/>
    </row>
    <row r="916" spans="3:17" x14ac:dyDescent="0.3">
      <c r="C916" s="42"/>
      <c r="D916" s="42"/>
      <c r="E916" s="42"/>
      <c r="F916" s="42"/>
      <c r="G916" s="42"/>
      <c r="H916" s="42"/>
      <c r="I916" s="42"/>
      <c r="J916" s="42"/>
      <c r="K916" s="42"/>
      <c r="L916" s="42"/>
      <c r="N916" s="42"/>
      <c r="P916" s="42"/>
      <c r="Q916" s="42"/>
    </row>
    <row r="917" spans="3:17" x14ac:dyDescent="0.3">
      <c r="C917" s="42"/>
      <c r="D917" s="42"/>
      <c r="E917" s="42"/>
      <c r="F917" s="42"/>
      <c r="G917" s="42"/>
      <c r="H917" s="42"/>
      <c r="I917" s="42"/>
      <c r="J917" s="42"/>
      <c r="K917" s="42"/>
      <c r="L917" s="42"/>
      <c r="N917" s="42"/>
      <c r="P917" s="42"/>
      <c r="Q917" s="42"/>
    </row>
    <row r="918" spans="3:17" x14ac:dyDescent="0.3">
      <c r="C918" s="42"/>
      <c r="D918" s="42"/>
      <c r="E918" s="42"/>
      <c r="F918" s="42"/>
      <c r="G918" s="42"/>
      <c r="H918" s="42"/>
      <c r="I918" s="42"/>
      <c r="J918" s="42"/>
      <c r="K918" s="42"/>
      <c r="L918" s="42"/>
      <c r="N918" s="42"/>
      <c r="P918" s="42"/>
      <c r="Q918" s="42"/>
    </row>
    <row r="919" spans="3:17" x14ac:dyDescent="0.3">
      <c r="C919" s="42"/>
      <c r="D919" s="42"/>
      <c r="E919" s="42"/>
      <c r="F919" s="42"/>
      <c r="G919" s="42"/>
      <c r="H919" s="42"/>
      <c r="I919" s="42"/>
      <c r="J919" s="42"/>
      <c r="K919" s="42"/>
      <c r="L919" s="42"/>
      <c r="N919" s="42"/>
      <c r="P919" s="42"/>
      <c r="Q919" s="42"/>
    </row>
    <row r="920" spans="3:17" x14ac:dyDescent="0.3">
      <c r="C920" s="42"/>
      <c r="D920" s="42"/>
      <c r="E920" s="42"/>
      <c r="F920" s="42"/>
      <c r="G920" s="42"/>
      <c r="H920" s="42"/>
      <c r="I920" s="42"/>
      <c r="J920" s="42"/>
      <c r="K920" s="42"/>
      <c r="L920" s="42"/>
      <c r="N920" s="42"/>
      <c r="P920" s="42"/>
      <c r="Q920" s="42"/>
    </row>
    <row r="921" spans="3:17" x14ac:dyDescent="0.3">
      <c r="C921" s="42"/>
      <c r="D921" s="42"/>
      <c r="E921" s="42"/>
      <c r="F921" s="42"/>
      <c r="G921" s="42"/>
      <c r="H921" s="42"/>
      <c r="I921" s="42"/>
      <c r="J921" s="42"/>
      <c r="K921" s="42"/>
      <c r="L921" s="42"/>
      <c r="N921" s="42"/>
      <c r="P921" s="42"/>
      <c r="Q921" s="42"/>
    </row>
    <row r="922" spans="3:17" x14ac:dyDescent="0.3">
      <c r="C922" s="42"/>
      <c r="D922" s="42"/>
      <c r="E922" s="42"/>
      <c r="F922" s="42"/>
      <c r="G922" s="42"/>
      <c r="H922" s="42"/>
      <c r="I922" s="42"/>
      <c r="J922" s="42"/>
      <c r="K922" s="42"/>
      <c r="L922" s="42"/>
      <c r="N922" s="42"/>
      <c r="P922" s="42"/>
      <c r="Q922" s="42"/>
    </row>
    <row r="923" spans="3:17" x14ac:dyDescent="0.3">
      <c r="C923" s="42"/>
      <c r="D923" s="42"/>
      <c r="E923" s="42"/>
      <c r="F923" s="42"/>
      <c r="G923" s="42"/>
      <c r="H923" s="42"/>
      <c r="I923" s="42"/>
      <c r="J923" s="42"/>
      <c r="K923" s="42"/>
      <c r="L923" s="42"/>
      <c r="N923" s="42"/>
      <c r="P923" s="42"/>
      <c r="Q923" s="42"/>
    </row>
    <row r="924" spans="3:17" x14ac:dyDescent="0.3">
      <c r="C924" s="42"/>
      <c r="D924" s="42"/>
      <c r="E924" s="42"/>
      <c r="F924" s="42"/>
      <c r="G924" s="42"/>
      <c r="H924" s="42"/>
      <c r="I924" s="42"/>
      <c r="J924" s="42"/>
      <c r="K924" s="42"/>
      <c r="L924" s="42"/>
      <c r="N924" s="42"/>
      <c r="P924" s="42"/>
      <c r="Q924" s="42"/>
    </row>
    <row r="925" spans="3:17" x14ac:dyDescent="0.3">
      <c r="C925" s="42"/>
      <c r="D925" s="42"/>
      <c r="E925" s="42"/>
      <c r="F925" s="42"/>
      <c r="G925" s="42"/>
      <c r="H925" s="42"/>
      <c r="I925" s="42"/>
      <c r="J925" s="42"/>
      <c r="K925" s="42"/>
      <c r="L925" s="42"/>
      <c r="N925" s="42"/>
      <c r="P925" s="42"/>
      <c r="Q925" s="42"/>
    </row>
    <row r="926" spans="3:17" x14ac:dyDescent="0.3">
      <c r="C926" s="42"/>
      <c r="D926" s="42"/>
      <c r="E926" s="42"/>
      <c r="F926" s="42"/>
      <c r="G926" s="42"/>
      <c r="H926" s="42"/>
      <c r="I926" s="42"/>
      <c r="J926" s="42"/>
      <c r="K926" s="42"/>
      <c r="L926" s="42"/>
      <c r="N926" s="42"/>
      <c r="P926" s="42"/>
      <c r="Q926" s="42"/>
    </row>
    <row r="927" spans="3:17" x14ac:dyDescent="0.3">
      <c r="C927" s="42"/>
      <c r="D927" s="42"/>
      <c r="E927" s="42"/>
      <c r="F927" s="42"/>
      <c r="G927" s="42"/>
      <c r="H927" s="42"/>
      <c r="I927" s="42"/>
      <c r="J927" s="42"/>
      <c r="K927" s="42"/>
      <c r="L927" s="42"/>
      <c r="N927" s="42"/>
      <c r="P927" s="42"/>
      <c r="Q927" s="42"/>
    </row>
    <row r="928" spans="3:17" x14ac:dyDescent="0.3">
      <c r="C928" s="42"/>
      <c r="D928" s="42"/>
      <c r="E928" s="42"/>
      <c r="F928" s="42"/>
      <c r="G928" s="42"/>
      <c r="H928" s="42"/>
      <c r="I928" s="42"/>
      <c r="J928" s="42"/>
      <c r="K928" s="42"/>
      <c r="L928" s="42"/>
      <c r="N928" s="42"/>
      <c r="P928" s="42"/>
      <c r="Q928" s="42"/>
    </row>
    <row r="929" spans="3:17" x14ac:dyDescent="0.3">
      <c r="C929" s="42"/>
      <c r="D929" s="42"/>
      <c r="E929" s="42"/>
      <c r="F929" s="42"/>
      <c r="G929" s="42"/>
      <c r="H929" s="42"/>
      <c r="I929" s="42"/>
      <c r="J929" s="42"/>
      <c r="K929" s="42"/>
      <c r="L929" s="42"/>
      <c r="N929" s="42"/>
      <c r="P929" s="42"/>
      <c r="Q929" s="42"/>
    </row>
    <row r="930" spans="3:17" x14ac:dyDescent="0.3">
      <c r="C930" s="42"/>
      <c r="D930" s="42"/>
      <c r="E930" s="42"/>
      <c r="F930" s="42"/>
      <c r="G930" s="42"/>
      <c r="H930" s="42"/>
      <c r="I930" s="42"/>
      <c r="J930" s="42"/>
      <c r="K930" s="42"/>
      <c r="L930" s="42"/>
      <c r="N930" s="42"/>
      <c r="P930" s="42"/>
      <c r="Q930" s="42"/>
    </row>
    <row r="931" spans="3:17" x14ac:dyDescent="0.3">
      <c r="C931" s="42"/>
      <c r="D931" s="42"/>
      <c r="E931" s="42"/>
      <c r="F931" s="42"/>
      <c r="G931" s="42"/>
      <c r="H931" s="42"/>
      <c r="I931" s="42"/>
      <c r="J931" s="42"/>
      <c r="K931" s="42"/>
      <c r="L931" s="42"/>
      <c r="N931" s="42"/>
      <c r="P931" s="42"/>
      <c r="Q931" s="42"/>
    </row>
    <row r="932" spans="3:17" x14ac:dyDescent="0.3">
      <c r="C932" s="42"/>
      <c r="D932" s="42"/>
      <c r="E932" s="42"/>
      <c r="F932" s="42"/>
      <c r="G932" s="42"/>
      <c r="H932" s="42"/>
      <c r="I932" s="42"/>
      <c r="J932" s="42"/>
      <c r="K932" s="42"/>
      <c r="L932" s="42"/>
      <c r="N932" s="42"/>
      <c r="P932" s="42"/>
      <c r="Q932" s="42"/>
    </row>
    <row r="933" spans="3:17" x14ac:dyDescent="0.3">
      <c r="C933" s="42"/>
      <c r="D933" s="42"/>
      <c r="E933" s="42"/>
      <c r="F933" s="42"/>
      <c r="G933" s="42"/>
      <c r="H933" s="42"/>
      <c r="I933" s="42"/>
      <c r="J933" s="42"/>
      <c r="K933" s="42"/>
      <c r="L933" s="42"/>
      <c r="N933" s="42"/>
      <c r="P933" s="42"/>
      <c r="Q933" s="42"/>
    </row>
    <row r="934" spans="3:17" x14ac:dyDescent="0.3">
      <c r="C934" s="42"/>
      <c r="D934" s="42"/>
      <c r="E934" s="42"/>
      <c r="F934" s="42"/>
      <c r="G934" s="42"/>
      <c r="H934" s="42"/>
      <c r="I934" s="42"/>
      <c r="J934" s="42"/>
      <c r="K934" s="42"/>
      <c r="L934" s="42"/>
      <c r="N934" s="42"/>
      <c r="P934" s="42"/>
      <c r="Q934" s="42"/>
    </row>
    <row r="935" spans="3:17" x14ac:dyDescent="0.3">
      <c r="C935" s="42"/>
      <c r="D935" s="42"/>
      <c r="E935" s="42"/>
      <c r="F935" s="42"/>
      <c r="G935" s="42"/>
      <c r="H935" s="42"/>
      <c r="I935" s="42"/>
      <c r="J935" s="42"/>
      <c r="K935" s="42"/>
      <c r="L935" s="42"/>
      <c r="N935" s="42"/>
      <c r="P935" s="42"/>
      <c r="Q935" s="42"/>
    </row>
    <row r="936" spans="3:17" x14ac:dyDescent="0.3">
      <c r="C936" s="42"/>
      <c r="D936" s="42"/>
      <c r="E936" s="42"/>
      <c r="F936" s="42"/>
      <c r="G936" s="42"/>
      <c r="H936" s="42"/>
      <c r="I936" s="42"/>
      <c r="J936" s="42"/>
      <c r="K936" s="42"/>
      <c r="L936" s="42"/>
      <c r="N936" s="42"/>
      <c r="P936" s="42"/>
      <c r="Q936" s="42"/>
    </row>
    <row r="937" spans="3:17" x14ac:dyDescent="0.3">
      <c r="C937" s="42"/>
      <c r="D937" s="42"/>
      <c r="E937" s="42"/>
      <c r="F937" s="42"/>
      <c r="G937" s="42"/>
      <c r="H937" s="42"/>
      <c r="I937" s="42"/>
      <c r="J937" s="42"/>
      <c r="K937" s="42"/>
      <c r="L937" s="42"/>
      <c r="N937" s="42"/>
      <c r="P937" s="42"/>
      <c r="Q937" s="42"/>
    </row>
    <row r="938" spans="3:17" x14ac:dyDescent="0.3">
      <c r="C938" s="42"/>
      <c r="D938" s="42"/>
      <c r="E938" s="42"/>
      <c r="F938" s="42"/>
      <c r="G938" s="42"/>
      <c r="H938" s="42"/>
      <c r="I938" s="42"/>
      <c r="J938" s="42"/>
      <c r="K938" s="42"/>
      <c r="L938" s="42"/>
      <c r="N938" s="42"/>
      <c r="P938" s="42"/>
      <c r="Q938" s="42"/>
    </row>
    <row r="939" spans="3:17" x14ac:dyDescent="0.3">
      <c r="C939" s="42"/>
      <c r="D939" s="42"/>
      <c r="E939" s="42"/>
      <c r="F939" s="42"/>
      <c r="G939" s="42"/>
      <c r="H939" s="42"/>
      <c r="I939" s="42"/>
      <c r="J939" s="42"/>
      <c r="K939" s="42"/>
      <c r="L939" s="42"/>
      <c r="N939" s="42"/>
      <c r="P939" s="42"/>
      <c r="Q939" s="42"/>
    </row>
    <row r="940" spans="3:17" x14ac:dyDescent="0.3">
      <c r="C940" s="42"/>
      <c r="D940" s="42"/>
      <c r="E940" s="42"/>
      <c r="F940" s="42"/>
      <c r="G940" s="42"/>
      <c r="H940" s="42"/>
      <c r="I940" s="42"/>
      <c r="J940" s="42"/>
      <c r="K940" s="42"/>
      <c r="L940" s="42"/>
      <c r="N940" s="42"/>
      <c r="P940" s="42"/>
      <c r="Q940" s="42"/>
    </row>
    <row r="941" spans="3:17" x14ac:dyDescent="0.3">
      <c r="C941" s="42"/>
      <c r="D941" s="42"/>
      <c r="E941" s="42"/>
      <c r="F941" s="42"/>
      <c r="G941" s="42"/>
      <c r="H941" s="42"/>
      <c r="I941" s="42"/>
      <c r="J941" s="42"/>
      <c r="K941" s="42"/>
      <c r="L941" s="42"/>
      <c r="N941" s="42"/>
      <c r="P941" s="42"/>
      <c r="Q941" s="42"/>
    </row>
    <row r="942" spans="3:17" x14ac:dyDescent="0.3">
      <c r="C942" s="42"/>
      <c r="D942" s="42"/>
      <c r="E942" s="42"/>
      <c r="F942" s="42"/>
      <c r="G942" s="42"/>
      <c r="H942" s="42"/>
      <c r="I942" s="42"/>
      <c r="J942" s="42"/>
      <c r="K942" s="42"/>
      <c r="L942" s="42"/>
      <c r="N942" s="42"/>
      <c r="P942" s="42"/>
      <c r="Q942" s="42"/>
    </row>
    <row r="943" spans="3:17" x14ac:dyDescent="0.3">
      <c r="C943" s="42"/>
      <c r="D943" s="42"/>
      <c r="E943" s="42"/>
      <c r="F943" s="42"/>
      <c r="G943" s="42"/>
      <c r="H943" s="42"/>
      <c r="I943" s="42"/>
      <c r="J943" s="42"/>
      <c r="K943" s="42"/>
      <c r="L943" s="42"/>
      <c r="N943" s="42"/>
      <c r="P943" s="42"/>
      <c r="Q943" s="42"/>
    </row>
    <row r="944" spans="3:17" x14ac:dyDescent="0.3">
      <c r="C944" s="42"/>
      <c r="D944" s="42"/>
      <c r="E944" s="42"/>
      <c r="F944" s="42"/>
      <c r="G944" s="42"/>
      <c r="H944" s="42"/>
      <c r="I944" s="42"/>
      <c r="J944" s="42"/>
      <c r="K944" s="42"/>
      <c r="L944" s="42"/>
      <c r="N944" s="42"/>
      <c r="P944" s="42"/>
      <c r="Q944" s="42"/>
    </row>
    <row r="945" spans="3:17" x14ac:dyDescent="0.3">
      <c r="C945" s="42"/>
      <c r="D945" s="42"/>
      <c r="E945" s="42"/>
      <c r="F945" s="42"/>
      <c r="G945" s="42"/>
      <c r="H945" s="42"/>
      <c r="I945" s="42"/>
      <c r="J945" s="42"/>
      <c r="K945" s="42"/>
      <c r="L945" s="42"/>
      <c r="N945" s="42"/>
      <c r="P945" s="42"/>
      <c r="Q945" s="42"/>
    </row>
    <row r="946" spans="3:17" x14ac:dyDescent="0.3">
      <c r="C946" s="42"/>
      <c r="D946" s="42"/>
      <c r="E946" s="42"/>
      <c r="F946" s="42"/>
      <c r="G946" s="42"/>
      <c r="H946" s="42"/>
      <c r="I946" s="42"/>
      <c r="J946" s="42"/>
      <c r="K946" s="42"/>
      <c r="L946" s="42"/>
      <c r="N946" s="42"/>
      <c r="P946" s="42"/>
      <c r="Q946" s="42"/>
    </row>
    <row r="947" spans="3:17" x14ac:dyDescent="0.3">
      <c r="C947" s="42"/>
      <c r="D947" s="42"/>
      <c r="E947" s="42"/>
      <c r="F947" s="42"/>
      <c r="G947" s="42"/>
      <c r="H947" s="42"/>
      <c r="I947" s="42"/>
      <c r="J947" s="42"/>
      <c r="K947" s="42"/>
      <c r="L947" s="42"/>
      <c r="N947" s="42"/>
      <c r="P947" s="42"/>
      <c r="Q947" s="42"/>
    </row>
    <row r="948" spans="3:17" x14ac:dyDescent="0.3">
      <c r="C948" s="42"/>
      <c r="D948" s="42"/>
      <c r="E948" s="42"/>
      <c r="F948" s="42"/>
      <c r="G948" s="42"/>
      <c r="H948" s="42"/>
      <c r="I948" s="42"/>
      <c r="J948" s="42"/>
      <c r="K948" s="42"/>
      <c r="L948" s="42"/>
      <c r="N948" s="42"/>
      <c r="P948" s="42"/>
      <c r="Q948" s="42"/>
    </row>
    <row r="949" spans="3:17" x14ac:dyDescent="0.3">
      <c r="C949" s="42"/>
      <c r="D949" s="42"/>
      <c r="E949" s="42"/>
      <c r="F949" s="42"/>
      <c r="G949" s="42"/>
      <c r="H949" s="42"/>
      <c r="I949" s="42"/>
      <c r="J949" s="42"/>
      <c r="K949" s="42"/>
      <c r="L949" s="42"/>
      <c r="N949" s="42"/>
      <c r="P949" s="42"/>
      <c r="Q949" s="42"/>
    </row>
    <row r="950" spans="3:17" x14ac:dyDescent="0.3">
      <c r="C950" s="42"/>
      <c r="D950" s="42"/>
      <c r="E950" s="42"/>
      <c r="F950" s="42"/>
      <c r="G950" s="42"/>
      <c r="H950" s="42"/>
      <c r="I950" s="42"/>
      <c r="J950" s="42"/>
      <c r="K950" s="42"/>
      <c r="L950" s="42"/>
      <c r="N950" s="42"/>
      <c r="P950" s="42"/>
      <c r="Q950" s="42"/>
    </row>
    <row r="951" spans="3:17" x14ac:dyDescent="0.3">
      <c r="C951" s="42"/>
      <c r="D951" s="42"/>
      <c r="E951" s="42"/>
      <c r="F951" s="42"/>
      <c r="G951" s="42"/>
      <c r="H951" s="42"/>
      <c r="I951" s="42"/>
      <c r="J951" s="42"/>
      <c r="K951" s="42"/>
      <c r="L951" s="42"/>
      <c r="N951" s="42"/>
      <c r="P951" s="42"/>
      <c r="Q951" s="42"/>
    </row>
    <row r="952" spans="3:17" x14ac:dyDescent="0.3">
      <c r="C952" s="42"/>
      <c r="D952" s="42"/>
      <c r="E952" s="42"/>
      <c r="F952" s="42"/>
      <c r="G952" s="42"/>
      <c r="H952" s="42"/>
      <c r="I952" s="42"/>
      <c r="J952" s="42"/>
      <c r="K952" s="42"/>
      <c r="L952" s="42"/>
      <c r="N952" s="42"/>
      <c r="P952" s="42"/>
      <c r="Q952" s="42"/>
    </row>
    <row r="953" spans="3:17" x14ac:dyDescent="0.3">
      <c r="C953" s="42"/>
      <c r="D953" s="42"/>
      <c r="E953" s="42"/>
      <c r="F953" s="42"/>
      <c r="G953" s="42"/>
      <c r="H953" s="42"/>
      <c r="I953" s="42"/>
      <c r="J953" s="42"/>
      <c r="K953" s="42"/>
      <c r="L953" s="42"/>
      <c r="N953" s="42"/>
      <c r="P953" s="42"/>
      <c r="Q953" s="42"/>
    </row>
    <row r="954" spans="3:17" x14ac:dyDescent="0.3">
      <c r="C954" s="42"/>
      <c r="D954" s="42"/>
      <c r="E954" s="42"/>
      <c r="F954" s="42"/>
      <c r="G954" s="42"/>
      <c r="H954" s="42"/>
      <c r="I954" s="42"/>
      <c r="J954" s="42"/>
      <c r="K954" s="42"/>
      <c r="L954" s="42"/>
      <c r="N954" s="42"/>
      <c r="P954" s="42"/>
      <c r="Q954" s="42"/>
    </row>
    <row r="955" spans="3:17" x14ac:dyDescent="0.3">
      <c r="C955" s="42"/>
      <c r="D955" s="42"/>
      <c r="E955" s="42"/>
      <c r="F955" s="42"/>
      <c r="G955" s="42"/>
      <c r="H955" s="42"/>
      <c r="I955" s="42"/>
      <c r="J955" s="42"/>
      <c r="K955" s="42"/>
      <c r="L955" s="42"/>
      <c r="N955" s="42"/>
      <c r="P955" s="42"/>
      <c r="Q955" s="42"/>
    </row>
    <row r="956" spans="3:17" x14ac:dyDescent="0.3">
      <c r="C956" s="42"/>
      <c r="D956" s="42"/>
      <c r="E956" s="42"/>
      <c r="F956" s="42"/>
      <c r="G956" s="42"/>
      <c r="H956" s="42"/>
      <c r="I956" s="42"/>
      <c r="J956" s="42"/>
      <c r="K956" s="42"/>
      <c r="L956" s="42"/>
      <c r="N956" s="42"/>
      <c r="P956" s="42"/>
      <c r="Q956" s="42"/>
    </row>
    <row r="957" spans="3:17" x14ac:dyDescent="0.3">
      <c r="C957" s="42"/>
      <c r="D957" s="42"/>
      <c r="E957" s="42"/>
      <c r="F957" s="42"/>
      <c r="G957" s="42"/>
      <c r="H957" s="42"/>
      <c r="I957" s="42"/>
      <c r="J957" s="42"/>
      <c r="K957" s="42"/>
      <c r="L957" s="42"/>
      <c r="N957" s="42"/>
      <c r="P957" s="42"/>
      <c r="Q957" s="42"/>
    </row>
    <row r="958" spans="3:17" x14ac:dyDescent="0.3">
      <c r="C958" s="42"/>
      <c r="D958" s="42"/>
      <c r="E958" s="42"/>
      <c r="F958" s="42"/>
      <c r="G958" s="42"/>
      <c r="H958" s="42"/>
      <c r="I958" s="42"/>
      <c r="J958" s="42"/>
      <c r="K958" s="42"/>
      <c r="L958" s="42"/>
      <c r="N958" s="42"/>
      <c r="P958" s="42"/>
      <c r="Q958" s="42"/>
    </row>
    <row r="959" spans="3:17" x14ac:dyDescent="0.3">
      <c r="C959" s="42"/>
      <c r="D959" s="42"/>
      <c r="E959" s="42"/>
      <c r="F959" s="42"/>
      <c r="G959" s="42"/>
      <c r="H959" s="42"/>
      <c r="I959" s="42"/>
      <c r="J959" s="42"/>
      <c r="K959" s="42"/>
      <c r="L959" s="42"/>
      <c r="N959" s="42"/>
      <c r="P959" s="42"/>
      <c r="Q959" s="42"/>
    </row>
    <row r="960" spans="3:17" x14ac:dyDescent="0.3">
      <c r="C960" s="42"/>
      <c r="D960" s="42"/>
      <c r="E960" s="42"/>
      <c r="F960" s="42"/>
      <c r="G960" s="42"/>
      <c r="H960" s="42"/>
      <c r="I960" s="42"/>
      <c r="J960" s="42"/>
      <c r="K960" s="42"/>
      <c r="L960" s="42"/>
      <c r="N960" s="42"/>
      <c r="P960" s="42"/>
      <c r="Q960" s="42"/>
    </row>
    <row r="961" spans="3:17" x14ac:dyDescent="0.3">
      <c r="C961" s="42"/>
      <c r="D961" s="42"/>
      <c r="E961" s="42"/>
      <c r="F961" s="42"/>
      <c r="G961" s="42"/>
      <c r="H961" s="42"/>
      <c r="I961" s="42"/>
      <c r="J961" s="42"/>
      <c r="K961" s="42"/>
      <c r="L961" s="42"/>
      <c r="N961" s="42"/>
      <c r="P961" s="42"/>
      <c r="Q961" s="42"/>
    </row>
    <row r="962" spans="3:17" x14ac:dyDescent="0.3">
      <c r="C962" s="42"/>
      <c r="D962" s="42"/>
      <c r="E962" s="42"/>
      <c r="F962" s="42"/>
      <c r="G962" s="42"/>
      <c r="H962" s="42"/>
      <c r="I962" s="42"/>
      <c r="J962" s="42"/>
      <c r="K962" s="42"/>
      <c r="L962" s="42"/>
      <c r="N962" s="42"/>
      <c r="P962" s="42"/>
      <c r="Q962" s="42"/>
    </row>
    <row r="963" spans="3:17" x14ac:dyDescent="0.3">
      <c r="C963" s="42"/>
      <c r="D963" s="42"/>
      <c r="E963" s="42"/>
      <c r="F963" s="42"/>
      <c r="G963" s="42"/>
      <c r="H963" s="42"/>
      <c r="I963" s="42"/>
      <c r="J963" s="42"/>
      <c r="K963" s="42"/>
      <c r="L963" s="42"/>
      <c r="N963" s="42"/>
      <c r="P963" s="42"/>
      <c r="Q963" s="42"/>
    </row>
    <row r="964" spans="3:17" x14ac:dyDescent="0.3">
      <c r="C964" s="42"/>
      <c r="D964" s="42"/>
      <c r="E964" s="42"/>
      <c r="F964" s="42"/>
      <c r="G964" s="42"/>
      <c r="H964" s="42"/>
      <c r="I964" s="42"/>
      <c r="J964" s="42"/>
      <c r="K964" s="42"/>
      <c r="L964" s="42"/>
      <c r="N964" s="42"/>
      <c r="P964" s="42"/>
      <c r="Q964" s="42"/>
    </row>
    <row r="965" spans="3:17" x14ac:dyDescent="0.3">
      <c r="C965" s="42"/>
      <c r="D965" s="42"/>
      <c r="E965" s="42"/>
      <c r="F965" s="42"/>
      <c r="G965" s="42"/>
      <c r="H965" s="42"/>
      <c r="I965" s="42"/>
      <c r="J965" s="42"/>
      <c r="K965" s="42"/>
      <c r="L965" s="42"/>
      <c r="N965" s="42"/>
      <c r="P965" s="42"/>
      <c r="Q965" s="42"/>
    </row>
    <row r="966" spans="3:17" x14ac:dyDescent="0.3">
      <c r="C966" s="42"/>
      <c r="D966" s="42"/>
      <c r="E966" s="42"/>
      <c r="F966" s="42"/>
      <c r="G966" s="42"/>
      <c r="H966" s="42"/>
      <c r="I966" s="42"/>
      <c r="J966" s="42"/>
      <c r="K966" s="42"/>
      <c r="L966" s="42"/>
      <c r="N966" s="42"/>
      <c r="P966" s="42"/>
      <c r="Q966" s="42"/>
    </row>
    <row r="967" spans="3:17" x14ac:dyDescent="0.3">
      <c r="C967" s="42"/>
      <c r="D967" s="42"/>
      <c r="E967" s="42"/>
      <c r="F967" s="42"/>
      <c r="G967" s="42"/>
      <c r="H967" s="42"/>
      <c r="I967" s="42"/>
      <c r="J967" s="42"/>
      <c r="K967" s="42"/>
      <c r="L967" s="42"/>
      <c r="N967" s="42"/>
      <c r="P967" s="42"/>
      <c r="Q967" s="42"/>
    </row>
    <row r="968" spans="3:17" x14ac:dyDescent="0.3">
      <c r="C968" s="42"/>
      <c r="D968" s="42"/>
      <c r="E968" s="42"/>
      <c r="F968" s="42"/>
      <c r="G968" s="42"/>
      <c r="H968" s="42"/>
      <c r="I968" s="42"/>
      <c r="J968" s="42"/>
      <c r="K968" s="42"/>
      <c r="L968" s="42"/>
      <c r="N968" s="42"/>
      <c r="P968" s="42"/>
      <c r="Q968" s="42"/>
    </row>
    <row r="969" spans="3:17" x14ac:dyDescent="0.3">
      <c r="C969" s="42"/>
      <c r="D969" s="42"/>
      <c r="E969" s="42"/>
      <c r="F969" s="42"/>
      <c r="G969" s="42"/>
      <c r="H969" s="42"/>
      <c r="I969" s="42"/>
      <c r="J969" s="42"/>
      <c r="K969" s="42"/>
      <c r="L969" s="42"/>
      <c r="N969" s="42"/>
      <c r="P969" s="42"/>
      <c r="Q969" s="42"/>
    </row>
    <row r="970" spans="3:17" x14ac:dyDescent="0.3">
      <c r="C970" s="42"/>
      <c r="D970" s="42"/>
      <c r="E970" s="42"/>
      <c r="F970" s="42"/>
      <c r="G970" s="42"/>
      <c r="H970" s="42"/>
      <c r="I970" s="42"/>
      <c r="J970" s="42"/>
      <c r="K970" s="42"/>
      <c r="L970" s="42"/>
      <c r="N970" s="42"/>
      <c r="P970" s="42"/>
      <c r="Q970" s="42"/>
    </row>
    <row r="971" spans="3:17" x14ac:dyDescent="0.3">
      <c r="C971" s="42"/>
      <c r="D971" s="42"/>
      <c r="E971" s="42"/>
      <c r="F971" s="42"/>
      <c r="G971" s="42"/>
      <c r="H971" s="42"/>
      <c r="I971" s="42"/>
      <c r="J971" s="42"/>
      <c r="K971" s="42"/>
      <c r="L971" s="42"/>
      <c r="N971" s="42"/>
      <c r="P971" s="42"/>
      <c r="Q971" s="42"/>
    </row>
    <row r="972" spans="3:17" x14ac:dyDescent="0.3">
      <c r="C972" s="42"/>
      <c r="D972" s="42"/>
      <c r="E972" s="42"/>
      <c r="F972" s="42"/>
      <c r="G972" s="42"/>
      <c r="H972" s="42"/>
      <c r="I972" s="42"/>
      <c r="J972" s="42"/>
      <c r="K972" s="42"/>
      <c r="L972" s="42"/>
      <c r="N972" s="42"/>
      <c r="P972" s="42"/>
      <c r="Q972" s="42"/>
    </row>
    <row r="973" spans="3:17" x14ac:dyDescent="0.3">
      <c r="C973" s="42"/>
      <c r="D973" s="42"/>
      <c r="E973" s="42"/>
      <c r="F973" s="42"/>
      <c r="G973" s="42"/>
      <c r="H973" s="42"/>
      <c r="I973" s="42"/>
      <c r="J973" s="42"/>
      <c r="K973" s="42"/>
      <c r="L973" s="42"/>
      <c r="N973" s="42"/>
      <c r="P973" s="42"/>
      <c r="Q973" s="42"/>
    </row>
    <row r="974" spans="3:17" x14ac:dyDescent="0.3">
      <c r="C974" s="42"/>
      <c r="D974" s="42"/>
      <c r="E974" s="42"/>
      <c r="F974" s="42"/>
      <c r="G974" s="42"/>
      <c r="H974" s="42"/>
      <c r="I974" s="42"/>
      <c r="J974" s="42"/>
      <c r="K974" s="42"/>
      <c r="L974" s="42"/>
      <c r="N974" s="42"/>
      <c r="P974" s="42"/>
      <c r="Q974" s="42"/>
    </row>
    <row r="975" spans="3:17" x14ac:dyDescent="0.3">
      <c r="C975" s="42"/>
      <c r="D975" s="42"/>
      <c r="E975" s="42"/>
      <c r="F975" s="42"/>
      <c r="G975" s="42"/>
      <c r="H975" s="42"/>
      <c r="I975" s="42"/>
      <c r="J975" s="42"/>
      <c r="K975" s="42"/>
      <c r="L975" s="42"/>
      <c r="N975" s="42"/>
      <c r="P975" s="42"/>
      <c r="Q975" s="42"/>
    </row>
    <row r="976" spans="3:17" x14ac:dyDescent="0.3">
      <c r="C976" s="42"/>
      <c r="D976" s="42"/>
      <c r="E976" s="42"/>
      <c r="F976" s="42"/>
      <c r="G976" s="42"/>
      <c r="H976" s="42"/>
      <c r="I976" s="42"/>
      <c r="J976" s="42"/>
      <c r="K976" s="42"/>
      <c r="L976" s="42"/>
      <c r="N976" s="42"/>
      <c r="P976" s="42"/>
      <c r="Q976" s="42"/>
    </row>
    <row r="977" spans="3:17" x14ac:dyDescent="0.3">
      <c r="C977" s="42"/>
      <c r="D977" s="42"/>
      <c r="E977" s="42"/>
      <c r="F977" s="42"/>
      <c r="G977" s="42"/>
      <c r="H977" s="42"/>
      <c r="I977" s="42"/>
      <c r="J977" s="42"/>
      <c r="K977" s="42"/>
      <c r="L977" s="42"/>
      <c r="N977" s="42"/>
      <c r="P977" s="42"/>
      <c r="Q977" s="42"/>
    </row>
    <row r="978" spans="3:17" x14ac:dyDescent="0.3">
      <c r="C978" s="42"/>
      <c r="D978" s="42"/>
      <c r="E978" s="42"/>
      <c r="F978" s="42"/>
      <c r="G978" s="42"/>
      <c r="H978" s="42"/>
      <c r="I978" s="42"/>
      <c r="J978" s="42"/>
      <c r="K978" s="42"/>
      <c r="L978" s="42"/>
      <c r="N978" s="42"/>
      <c r="P978" s="42"/>
      <c r="Q978" s="42"/>
    </row>
    <row r="979" spans="3:17" x14ac:dyDescent="0.3">
      <c r="C979" s="42"/>
      <c r="D979" s="42"/>
      <c r="E979" s="42"/>
      <c r="F979" s="42"/>
      <c r="G979" s="42"/>
      <c r="H979" s="42"/>
      <c r="I979" s="42"/>
      <c r="J979" s="42"/>
      <c r="K979" s="42"/>
      <c r="L979" s="42"/>
      <c r="N979" s="42"/>
      <c r="P979" s="42"/>
      <c r="Q979" s="42"/>
    </row>
    <row r="980" spans="3:17" x14ac:dyDescent="0.3">
      <c r="C980" s="42"/>
      <c r="D980" s="42"/>
      <c r="E980" s="42"/>
      <c r="F980" s="42"/>
      <c r="G980" s="42"/>
      <c r="H980" s="42"/>
      <c r="I980" s="42"/>
      <c r="J980" s="42"/>
      <c r="K980" s="42"/>
      <c r="L980" s="42"/>
      <c r="N980" s="42"/>
      <c r="P980" s="42"/>
      <c r="Q980" s="42"/>
    </row>
    <row r="981" spans="3:17" x14ac:dyDescent="0.3">
      <c r="C981" s="42"/>
      <c r="D981" s="42"/>
      <c r="E981" s="42"/>
      <c r="F981" s="42"/>
      <c r="G981" s="42"/>
      <c r="H981" s="42"/>
      <c r="I981" s="42"/>
      <c r="J981" s="42"/>
      <c r="K981" s="42"/>
      <c r="L981" s="42"/>
      <c r="N981" s="42"/>
      <c r="P981" s="42"/>
      <c r="Q981" s="42"/>
    </row>
    <row r="982" spans="3:17" x14ac:dyDescent="0.3">
      <c r="C982" s="42"/>
      <c r="D982" s="42"/>
      <c r="E982" s="42"/>
      <c r="F982" s="42"/>
      <c r="G982" s="42"/>
      <c r="H982" s="42"/>
      <c r="I982" s="42"/>
      <c r="J982" s="42"/>
      <c r="K982" s="42"/>
      <c r="L982" s="42"/>
      <c r="N982" s="42"/>
      <c r="P982" s="42"/>
      <c r="Q982" s="42"/>
    </row>
    <row r="983" spans="3:17" x14ac:dyDescent="0.3">
      <c r="C983" s="42"/>
      <c r="D983" s="42"/>
      <c r="E983" s="42"/>
      <c r="F983" s="42"/>
      <c r="G983" s="42"/>
      <c r="H983" s="42"/>
      <c r="I983" s="42"/>
      <c r="J983" s="42"/>
      <c r="K983" s="42"/>
      <c r="L983" s="42"/>
      <c r="N983" s="42"/>
      <c r="P983" s="42"/>
      <c r="Q983" s="42"/>
    </row>
    <row r="984" spans="3:17" x14ac:dyDescent="0.3">
      <c r="C984" s="42"/>
      <c r="D984" s="42"/>
      <c r="E984" s="42"/>
      <c r="F984" s="42"/>
      <c r="G984" s="42"/>
      <c r="H984" s="42"/>
      <c r="I984" s="42"/>
      <c r="J984" s="42"/>
      <c r="K984" s="42"/>
      <c r="L984" s="42"/>
      <c r="N984" s="42"/>
      <c r="P984" s="42"/>
      <c r="Q984" s="42"/>
    </row>
    <row r="985" spans="3:17" x14ac:dyDescent="0.3">
      <c r="C985" s="42"/>
      <c r="D985" s="42"/>
      <c r="E985" s="42"/>
      <c r="F985" s="42"/>
      <c r="G985" s="42"/>
      <c r="H985" s="42"/>
      <c r="I985" s="42"/>
      <c r="J985" s="42"/>
      <c r="K985" s="42"/>
      <c r="L985" s="42"/>
      <c r="N985" s="42"/>
      <c r="P985" s="42"/>
      <c r="Q985" s="42"/>
    </row>
    <row r="986" spans="3:17" x14ac:dyDescent="0.3">
      <c r="C986" s="42"/>
      <c r="D986" s="42"/>
      <c r="E986" s="42"/>
      <c r="F986" s="42"/>
      <c r="G986" s="42"/>
      <c r="H986" s="42"/>
      <c r="I986" s="42"/>
      <c r="J986" s="42"/>
      <c r="K986" s="42"/>
      <c r="L986" s="42"/>
      <c r="N986" s="42"/>
      <c r="P986" s="42"/>
      <c r="Q986" s="42"/>
    </row>
    <row r="987" spans="3:17" x14ac:dyDescent="0.3">
      <c r="C987" s="42"/>
      <c r="D987" s="42"/>
      <c r="E987" s="42"/>
      <c r="F987" s="42"/>
      <c r="G987" s="42"/>
      <c r="H987" s="42"/>
      <c r="I987" s="42"/>
      <c r="J987" s="42"/>
      <c r="K987" s="42"/>
      <c r="L987" s="42"/>
      <c r="N987" s="42"/>
      <c r="P987" s="42"/>
      <c r="Q987" s="42"/>
    </row>
    <row r="988" spans="3:17" x14ac:dyDescent="0.3">
      <c r="C988" s="42"/>
      <c r="D988" s="42"/>
      <c r="E988" s="42"/>
      <c r="F988" s="42"/>
      <c r="G988" s="42"/>
      <c r="H988" s="42"/>
      <c r="I988" s="42"/>
      <c r="J988" s="42"/>
      <c r="K988" s="42"/>
      <c r="L988" s="42"/>
      <c r="N988" s="42"/>
      <c r="P988" s="42"/>
      <c r="Q988" s="42"/>
    </row>
    <row r="989" spans="3:17" x14ac:dyDescent="0.3">
      <c r="C989" s="42"/>
      <c r="D989" s="42"/>
      <c r="E989" s="42"/>
      <c r="F989" s="42"/>
      <c r="G989" s="42"/>
      <c r="H989" s="42"/>
      <c r="I989" s="42"/>
      <c r="J989" s="42"/>
      <c r="K989" s="42"/>
      <c r="L989" s="42"/>
      <c r="N989" s="42"/>
      <c r="P989" s="42"/>
      <c r="Q989" s="42"/>
    </row>
    <row r="990" spans="3:17" x14ac:dyDescent="0.3">
      <c r="C990" s="42"/>
      <c r="D990" s="42"/>
      <c r="E990" s="42"/>
      <c r="F990" s="42"/>
      <c r="G990" s="42"/>
      <c r="H990" s="42"/>
      <c r="I990" s="42"/>
      <c r="J990" s="42"/>
      <c r="K990" s="42"/>
      <c r="L990" s="42"/>
      <c r="N990" s="42"/>
      <c r="P990" s="42"/>
      <c r="Q990" s="42"/>
    </row>
    <row r="991" spans="3:17" x14ac:dyDescent="0.3">
      <c r="C991" s="42"/>
      <c r="D991" s="42"/>
      <c r="E991" s="42"/>
      <c r="F991" s="42"/>
      <c r="G991" s="42"/>
      <c r="H991" s="42"/>
      <c r="I991" s="42"/>
      <c r="J991" s="42"/>
      <c r="K991" s="42"/>
      <c r="L991" s="42"/>
      <c r="N991" s="42"/>
      <c r="P991" s="42"/>
      <c r="Q991" s="42"/>
    </row>
    <row r="992" spans="3:17" x14ac:dyDescent="0.3">
      <c r="C992" s="42"/>
      <c r="D992" s="42"/>
      <c r="E992" s="42"/>
      <c r="F992" s="42"/>
      <c r="G992" s="42"/>
      <c r="H992" s="42"/>
      <c r="I992" s="42"/>
      <c r="J992" s="42"/>
      <c r="K992" s="42"/>
      <c r="L992" s="42"/>
      <c r="N992" s="42"/>
      <c r="P992" s="42"/>
      <c r="Q992" s="42"/>
    </row>
    <row r="993" spans="3:17" x14ac:dyDescent="0.3">
      <c r="C993" s="42"/>
      <c r="D993" s="42"/>
      <c r="E993" s="42"/>
      <c r="F993" s="42"/>
      <c r="G993" s="42"/>
      <c r="H993" s="42"/>
      <c r="I993" s="42"/>
      <c r="J993" s="42"/>
      <c r="K993" s="42"/>
      <c r="L993" s="42"/>
      <c r="N993" s="42"/>
      <c r="P993" s="42"/>
      <c r="Q993" s="42"/>
    </row>
    <row r="994" spans="3:17" x14ac:dyDescent="0.3">
      <c r="C994" s="42"/>
      <c r="D994" s="42"/>
      <c r="E994" s="42"/>
      <c r="F994" s="42"/>
      <c r="G994" s="42"/>
      <c r="H994" s="42"/>
      <c r="I994" s="42"/>
      <c r="J994" s="42"/>
      <c r="K994" s="42"/>
      <c r="L994" s="42"/>
      <c r="N994" s="42"/>
      <c r="P994" s="42"/>
      <c r="Q994" s="42"/>
    </row>
    <row r="995" spans="3:17" x14ac:dyDescent="0.3">
      <c r="C995" s="42"/>
      <c r="D995" s="42"/>
      <c r="E995" s="42"/>
      <c r="F995" s="42"/>
      <c r="G995" s="42"/>
      <c r="H995" s="42"/>
      <c r="I995" s="42"/>
      <c r="J995" s="42"/>
      <c r="K995" s="42"/>
      <c r="L995" s="42"/>
      <c r="N995" s="42"/>
      <c r="P995" s="42"/>
      <c r="Q995" s="42"/>
    </row>
    <row r="996" spans="3:17" x14ac:dyDescent="0.3">
      <c r="C996" s="42"/>
      <c r="D996" s="42"/>
      <c r="E996" s="42"/>
      <c r="F996" s="42"/>
      <c r="G996" s="42"/>
      <c r="H996" s="42"/>
      <c r="I996" s="42"/>
      <c r="J996" s="42"/>
      <c r="K996" s="42"/>
      <c r="L996" s="42"/>
      <c r="N996" s="42"/>
      <c r="P996" s="42"/>
      <c r="Q996" s="42"/>
    </row>
    <row r="997" spans="3:17" x14ac:dyDescent="0.3">
      <c r="C997" s="42"/>
      <c r="D997" s="42"/>
      <c r="E997" s="42"/>
      <c r="F997" s="42"/>
      <c r="G997" s="42"/>
      <c r="H997" s="42"/>
      <c r="I997" s="42"/>
      <c r="J997" s="42"/>
      <c r="K997" s="42"/>
      <c r="L997" s="42"/>
      <c r="N997" s="42"/>
      <c r="P997" s="42"/>
      <c r="Q997" s="42"/>
    </row>
    <row r="998" spans="3:17" x14ac:dyDescent="0.3">
      <c r="C998" s="42"/>
      <c r="D998" s="42"/>
      <c r="E998" s="42"/>
      <c r="F998" s="42"/>
      <c r="G998" s="42"/>
      <c r="H998" s="42"/>
      <c r="I998" s="42"/>
      <c r="J998" s="42"/>
      <c r="K998" s="42"/>
      <c r="L998" s="42"/>
      <c r="N998" s="42"/>
      <c r="P998" s="42"/>
      <c r="Q998" s="42"/>
    </row>
    <row r="999" spans="3:17" x14ac:dyDescent="0.3">
      <c r="C999" s="42"/>
      <c r="D999" s="42"/>
      <c r="E999" s="42"/>
      <c r="F999" s="42"/>
      <c r="G999" s="42"/>
      <c r="H999" s="42"/>
      <c r="I999" s="42"/>
      <c r="J999" s="42"/>
      <c r="K999" s="42"/>
      <c r="L999" s="42"/>
      <c r="N999" s="42"/>
      <c r="P999" s="42"/>
      <c r="Q999" s="42"/>
    </row>
    <row r="1000" spans="3:17" x14ac:dyDescent="0.3">
      <c r="C1000" s="42"/>
      <c r="D1000" s="42"/>
      <c r="E1000" s="42"/>
      <c r="F1000" s="42"/>
      <c r="G1000" s="42"/>
      <c r="H1000" s="42"/>
      <c r="I1000" s="42"/>
      <c r="J1000" s="42"/>
      <c r="K1000" s="42"/>
      <c r="L1000" s="42"/>
      <c r="N1000" s="42"/>
      <c r="P1000" s="42"/>
      <c r="Q1000" s="42"/>
    </row>
    <row r="1001" spans="3:17" x14ac:dyDescent="0.3">
      <c r="C1001" s="42"/>
      <c r="D1001" s="42"/>
      <c r="E1001" s="42"/>
      <c r="F1001" s="42"/>
      <c r="G1001" s="42"/>
      <c r="H1001" s="42"/>
      <c r="I1001" s="42"/>
      <c r="J1001" s="42"/>
      <c r="K1001" s="42"/>
      <c r="L1001" s="42"/>
      <c r="N1001" s="42"/>
      <c r="P1001" s="42"/>
      <c r="Q1001" s="42"/>
    </row>
    <row r="1002" spans="3:17" x14ac:dyDescent="0.3">
      <c r="C1002" s="42"/>
      <c r="D1002" s="42"/>
      <c r="E1002" s="42"/>
      <c r="F1002" s="42"/>
      <c r="G1002" s="42"/>
      <c r="H1002" s="42"/>
      <c r="I1002" s="42"/>
      <c r="J1002" s="42"/>
      <c r="K1002" s="42"/>
      <c r="L1002" s="42"/>
      <c r="N1002" s="42"/>
      <c r="P1002" s="42"/>
      <c r="Q1002" s="42"/>
    </row>
    <row r="1003" spans="3:17" x14ac:dyDescent="0.3">
      <c r="C1003" s="42"/>
      <c r="D1003" s="42"/>
      <c r="E1003" s="42"/>
      <c r="F1003" s="42"/>
      <c r="G1003" s="42"/>
      <c r="H1003" s="42"/>
      <c r="I1003" s="42"/>
      <c r="J1003" s="42"/>
      <c r="K1003" s="42"/>
      <c r="L1003" s="42"/>
      <c r="N1003" s="42"/>
      <c r="P1003" s="42"/>
      <c r="Q1003" s="42"/>
    </row>
    <row r="1004" spans="3:17" x14ac:dyDescent="0.3">
      <c r="C1004" s="42"/>
      <c r="D1004" s="42"/>
      <c r="E1004" s="42"/>
      <c r="F1004" s="42"/>
      <c r="G1004" s="42"/>
      <c r="H1004" s="42"/>
      <c r="I1004" s="42"/>
      <c r="J1004" s="42"/>
      <c r="K1004" s="42"/>
      <c r="L1004" s="42"/>
      <c r="N1004" s="42"/>
      <c r="P1004" s="42"/>
      <c r="Q1004" s="42"/>
    </row>
    <row r="1005" spans="3:17" x14ac:dyDescent="0.3">
      <c r="C1005" s="42"/>
      <c r="D1005" s="42"/>
      <c r="E1005" s="42"/>
      <c r="F1005" s="42"/>
      <c r="G1005" s="42"/>
      <c r="H1005" s="42"/>
      <c r="I1005" s="42"/>
      <c r="J1005" s="42"/>
      <c r="K1005" s="42"/>
      <c r="L1005" s="42"/>
      <c r="N1005" s="42"/>
      <c r="P1005" s="42"/>
      <c r="Q1005" s="42"/>
    </row>
    <row r="1006" spans="3:17" x14ac:dyDescent="0.3">
      <c r="C1006" s="42"/>
      <c r="D1006" s="42"/>
      <c r="E1006" s="42"/>
      <c r="F1006" s="42"/>
      <c r="G1006" s="42"/>
      <c r="H1006" s="42"/>
      <c r="I1006" s="42"/>
      <c r="J1006" s="42"/>
      <c r="K1006" s="42"/>
      <c r="L1006" s="42"/>
      <c r="N1006" s="42"/>
      <c r="P1006" s="42"/>
      <c r="Q1006" s="42"/>
    </row>
    <row r="1007" spans="3:17" x14ac:dyDescent="0.3">
      <c r="C1007" s="42"/>
      <c r="D1007" s="42"/>
      <c r="E1007" s="42"/>
      <c r="F1007" s="42"/>
      <c r="G1007" s="42"/>
      <c r="H1007" s="42"/>
      <c r="I1007" s="42"/>
      <c r="J1007" s="42"/>
      <c r="K1007" s="42"/>
      <c r="L1007" s="42"/>
      <c r="N1007" s="42"/>
      <c r="P1007" s="42"/>
      <c r="Q1007" s="42"/>
    </row>
    <row r="1008" spans="3:17" x14ac:dyDescent="0.3">
      <c r="C1008" s="42"/>
      <c r="D1008" s="42"/>
      <c r="E1008" s="42"/>
      <c r="F1008" s="42"/>
      <c r="G1008" s="42"/>
      <c r="H1008" s="42"/>
      <c r="I1008" s="42"/>
      <c r="J1008" s="42"/>
      <c r="K1008" s="42"/>
      <c r="L1008" s="42"/>
      <c r="N1008" s="42"/>
      <c r="P1008" s="42"/>
      <c r="Q1008" s="42"/>
    </row>
    <row r="1009" spans="3:17" x14ac:dyDescent="0.3">
      <c r="C1009" s="42"/>
      <c r="D1009" s="42"/>
      <c r="E1009" s="42"/>
      <c r="F1009" s="42"/>
      <c r="G1009" s="42"/>
      <c r="H1009" s="42"/>
      <c r="I1009" s="42"/>
      <c r="J1009" s="42"/>
      <c r="K1009" s="42"/>
      <c r="L1009" s="42"/>
      <c r="N1009" s="42"/>
      <c r="P1009" s="42"/>
      <c r="Q1009" s="42"/>
    </row>
    <row r="1010" spans="3:17" x14ac:dyDescent="0.3">
      <c r="C1010" s="42"/>
      <c r="D1010" s="42"/>
      <c r="E1010" s="42"/>
      <c r="F1010" s="42"/>
      <c r="G1010" s="42"/>
      <c r="H1010" s="42"/>
      <c r="I1010" s="42"/>
      <c r="J1010" s="42"/>
      <c r="K1010" s="42"/>
      <c r="L1010" s="42"/>
      <c r="N1010" s="42"/>
      <c r="P1010" s="42"/>
      <c r="Q1010" s="42"/>
    </row>
    <row r="1011" spans="3:17" x14ac:dyDescent="0.3">
      <c r="C1011" s="42"/>
      <c r="D1011" s="42"/>
      <c r="E1011" s="42"/>
      <c r="F1011" s="42"/>
      <c r="G1011" s="42"/>
      <c r="H1011" s="42"/>
      <c r="I1011" s="42"/>
      <c r="J1011" s="42"/>
      <c r="K1011" s="42"/>
      <c r="L1011" s="42"/>
      <c r="N1011" s="42"/>
      <c r="P1011" s="42"/>
      <c r="Q1011" s="42"/>
    </row>
    <row r="1012" spans="3:17" x14ac:dyDescent="0.3">
      <c r="C1012" s="42"/>
      <c r="D1012" s="42"/>
      <c r="E1012" s="42"/>
      <c r="F1012" s="42"/>
      <c r="G1012" s="42"/>
      <c r="H1012" s="42"/>
      <c r="I1012" s="42"/>
      <c r="J1012" s="42"/>
      <c r="K1012" s="42"/>
      <c r="L1012" s="42"/>
      <c r="N1012" s="42"/>
      <c r="P1012" s="42"/>
      <c r="Q1012" s="42"/>
    </row>
    <row r="1013" spans="3:17" x14ac:dyDescent="0.3">
      <c r="C1013" s="42"/>
      <c r="D1013" s="42"/>
      <c r="E1013" s="42"/>
      <c r="F1013" s="42"/>
      <c r="G1013" s="42"/>
      <c r="H1013" s="42"/>
      <c r="I1013" s="42"/>
      <c r="J1013" s="42"/>
      <c r="K1013" s="42"/>
      <c r="L1013" s="42"/>
      <c r="N1013" s="42"/>
      <c r="P1013" s="42"/>
      <c r="Q1013" s="42"/>
    </row>
    <row r="1014" spans="3:17" x14ac:dyDescent="0.3">
      <c r="C1014" s="42"/>
      <c r="D1014" s="42"/>
      <c r="E1014" s="42"/>
      <c r="F1014" s="42"/>
      <c r="G1014" s="42"/>
      <c r="H1014" s="42"/>
      <c r="I1014" s="42"/>
      <c r="J1014" s="42"/>
      <c r="K1014" s="42"/>
      <c r="L1014" s="42"/>
      <c r="N1014" s="42"/>
      <c r="P1014" s="42"/>
      <c r="Q1014" s="42"/>
    </row>
    <row r="1015" spans="3:17" x14ac:dyDescent="0.3">
      <c r="C1015" s="42"/>
      <c r="D1015" s="42"/>
      <c r="E1015" s="42"/>
      <c r="F1015" s="42"/>
      <c r="G1015" s="42"/>
      <c r="H1015" s="42"/>
      <c r="I1015" s="42"/>
      <c r="J1015" s="42"/>
      <c r="K1015" s="42"/>
      <c r="L1015" s="42"/>
      <c r="N1015" s="42"/>
      <c r="P1015" s="42"/>
      <c r="Q1015" s="42"/>
    </row>
    <row r="1016" spans="3:17" x14ac:dyDescent="0.3">
      <c r="C1016" s="42"/>
      <c r="D1016" s="42"/>
      <c r="E1016" s="42"/>
      <c r="F1016" s="42"/>
      <c r="G1016" s="42"/>
      <c r="H1016" s="42"/>
      <c r="I1016" s="42"/>
      <c r="J1016" s="42"/>
      <c r="K1016" s="42"/>
      <c r="L1016" s="42"/>
      <c r="N1016" s="42"/>
      <c r="P1016" s="42"/>
      <c r="Q1016" s="42"/>
    </row>
    <row r="1017" spans="3:17" x14ac:dyDescent="0.3">
      <c r="C1017" s="42"/>
      <c r="D1017" s="42"/>
      <c r="E1017" s="42"/>
      <c r="F1017" s="42"/>
      <c r="G1017" s="42"/>
      <c r="H1017" s="42"/>
      <c r="I1017" s="42"/>
      <c r="J1017" s="42"/>
      <c r="K1017" s="42"/>
      <c r="L1017" s="42"/>
      <c r="N1017" s="42"/>
      <c r="P1017" s="42"/>
      <c r="Q1017" s="42"/>
    </row>
    <row r="1018" spans="3:17" x14ac:dyDescent="0.3">
      <c r="C1018" s="42"/>
      <c r="D1018" s="42"/>
      <c r="E1018" s="42"/>
      <c r="F1018" s="42"/>
      <c r="G1018" s="42"/>
      <c r="H1018" s="42"/>
      <c r="I1018" s="42"/>
      <c r="J1018" s="42"/>
      <c r="K1018" s="42"/>
      <c r="L1018" s="42"/>
      <c r="N1018" s="42"/>
      <c r="P1018" s="42"/>
      <c r="Q1018" s="42"/>
    </row>
    <row r="1019" spans="3:17" x14ac:dyDescent="0.3">
      <c r="C1019" s="42"/>
      <c r="D1019" s="42"/>
      <c r="E1019" s="42"/>
      <c r="F1019" s="42"/>
      <c r="G1019" s="42"/>
      <c r="H1019" s="42"/>
      <c r="I1019" s="42"/>
      <c r="J1019" s="42"/>
      <c r="K1019" s="42"/>
      <c r="L1019" s="42"/>
      <c r="N1019" s="42"/>
      <c r="P1019" s="42"/>
      <c r="Q1019" s="42"/>
    </row>
    <row r="1020" spans="3:17" x14ac:dyDescent="0.3">
      <c r="C1020" s="42"/>
      <c r="D1020" s="42"/>
      <c r="E1020" s="42"/>
      <c r="F1020" s="42"/>
      <c r="G1020" s="42"/>
      <c r="H1020" s="42"/>
      <c r="I1020" s="42"/>
      <c r="J1020" s="42"/>
      <c r="K1020" s="42"/>
      <c r="L1020" s="42"/>
      <c r="N1020" s="42"/>
      <c r="P1020" s="42"/>
      <c r="Q1020" s="42"/>
    </row>
    <row r="1021" spans="3:17" x14ac:dyDescent="0.3">
      <c r="C1021" s="42"/>
      <c r="D1021" s="42"/>
      <c r="E1021" s="42"/>
      <c r="F1021" s="42"/>
      <c r="G1021" s="42"/>
      <c r="H1021" s="42"/>
      <c r="I1021" s="42"/>
      <c r="J1021" s="42"/>
      <c r="K1021" s="42"/>
      <c r="L1021" s="42"/>
      <c r="N1021" s="42"/>
      <c r="P1021" s="42"/>
      <c r="Q1021" s="42"/>
    </row>
    <row r="1022" spans="3:17" x14ac:dyDescent="0.3">
      <c r="C1022" s="42"/>
      <c r="D1022" s="42"/>
      <c r="E1022" s="42"/>
      <c r="F1022" s="42"/>
      <c r="G1022" s="42"/>
      <c r="H1022" s="42"/>
      <c r="I1022" s="42"/>
      <c r="J1022" s="42"/>
      <c r="K1022" s="42"/>
      <c r="L1022" s="42"/>
      <c r="N1022" s="42"/>
      <c r="P1022" s="42"/>
      <c r="Q1022" s="42"/>
    </row>
    <row r="1023" spans="3:17" x14ac:dyDescent="0.3">
      <c r="C1023" s="42"/>
      <c r="D1023" s="42"/>
      <c r="E1023" s="42"/>
      <c r="F1023" s="42"/>
      <c r="G1023" s="42"/>
      <c r="H1023" s="42"/>
      <c r="I1023" s="42"/>
      <c r="J1023" s="42"/>
      <c r="K1023" s="42"/>
      <c r="L1023" s="42"/>
      <c r="N1023" s="42"/>
      <c r="P1023" s="42"/>
      <c r="Q1023" s="42"/>
    </row>
    <row r="1024" spans="3:17" x14ac:dyDescent="0.3">
      <c r="C1024" s="42"/>
      <c r="D1024" s="42"/>
      <c r="E1024" s="42"/>
      <c r="F1024" s="42"/>
      <c r="G1024" s="42"/>
      <c r="H1024" s="42"/>
      <c r="I1024" s="42"/>
      <c r="J1024" s="42"/>
      <c r="K1024" s="42"/>
      <c r="L1024" s="42"/>
      <c r="N1024" s="42"/>
      <c r="P1024" s="42"/>
      <c r="Q1024" s="42"/>
    </row>
    <row r="1025" spans="3:17" x14ac:dyDescent="0.3">
      <c r="C1025" s="42"/>
      <c r="D1025" s="42"/>
      <c r="E1025" s="42"/>
      <c r="F1025" s="42"/>
      <c r="G1025" s="42"/>
      <c r="H1025" s="42"/>
      <c r="I1025" s="42"/>
      <c r="J1025" s="42"/>
      <c r="K1025" s="42"/>
      <c r="L1025" s="42"/>
      <c r="N1025" s="42"/>
      <c r="P1025" s="42"/>
      <c r="Q1025" s="42"/>
    </row>
    <row r="1026" spans="3:17" x14ac:dyDescent="0.3">
      <c r="C1026" s="42"/>
      <c r="D1026" s="42"/>
      <c r="E1026" s="42"/>
      <c r="F1026" s="42"/>
      <c r="G1026" s="42"/>
      <c r="H1026" s="42"/>
      <c r="I1026" s="42"/>
      <c r="J1026" s="42"/>
      <c r="K1026" s="42"/>
      <c r="L1026" s="42"/>
      <c r="N1026" s="42"/>
      <c r="P1026" s="42"/>
      <c r="Q1026" s="42"/>
    </row>
    <row r="1027" spans="3:17" x14ac:dyDescent="0.3">
      <c r="C1027" s="42"/>
      <c r="D1027" s="42"/>
      <c r="E1027" s="42"/>
      <c r="F1027" s="42"/>
      <c r="G1027" s="42"/>
      <c r="H1027" s="42"/>
      <c r="I1027" s="42"/>
      <c r="J1027" s="42"/>
      <c r="K1027" s="42"/>
      <c r="L1027" s="42"/>
      <c r="N1027" s="42"/>
      <c r="P1027" s="42"/>
      <c r="Q1027" s="42"/>
    </row>
    <row r="1028" spans="3:17" x14ac:dyDescent="0.3">
      <c r="C1028" s="42"/>
      <c r="D1028" s="42"/>
      <c r="E1028" s="42"/>
      <c r="F1028" s="42"/>
      <c r="G1028" s="42"/>
      <c r="H1028" s="42"/>
      <c r="I1028" s="42"/>
      <c r="J1028" s="42"/>
      <c r="K1028" s="42"/>
      <c r="L1028" s="42"/>
      <c r="N1028" s="42"/>
      <c r="P1028" s="42"/>
      <c r="Q1028" s="42"/>
    </row>
    <row r="1029" spans="3:17" x14ac:dyDescent="0.3">
      <c r="C1029" s="42"/>
      <c r="D1029" s="42"/>
      <c r="E1029" s="42"/>
      <c r="F1029" s="42"/>
      <c r="G1029" s="42"/>
      <c r="H1029" s="42"/>
      <c r="I1029" s="42"/>
      <c r="J1029" s="42"/>
      <c r="K1029" s="42"/>
      <c r="L1029" s="42"/>
      <c r="N1029" s="42"/>
      <c r="P1029" s="42"/>
      <c r="Q1029" s="42"/>
    </row>
    <row r="1030" spans="3:17" x14ac:dyDescent="0.3">
      <c r="C1030" s="42"/>
      <c r="D1030" s="42"/>
      <c r="E1030" s="42"/>
      <c r="F1030" s="42"/>
      <c r="G1030" s="42"/>
      <c r="H1030" s="42"/>
      <c r="I1030" s="42"/>
      <c r="J1030" s="42"/>
      <c r="K1030" s="42"/>
      <c r="L1030" s="42"/>
      <c r="N1030" s="42"/>
      <c r="P1030" s="42"/>
      <c r="Q1030" s="42"/>
    </row>
    <row r="1031" spans="3:17" x14ac:dyDescent="0.3">
      <c r="C1031" s="42"/>
      <c r="D1031" s="42"/>
      <c r="E1031" s="42"/>
      <c r="F1031" s="42"/>
      <c r="G1031" s="42"/>
      <c r="H1031" s="42"/>
      <c r="I1031" s="42"/>
      <c r="J1031" s="42"/>
      <c r="K1031" s="42"/>
      <c r="L1031" s="42"/>
      <c r="N1031" s="42"/>
      <c r="P1031" s="42"/>
      <c r="Q1031" s="42"/>
    </row>
    <row r="1032" spans="3:17" x14ac:dyDescent="0.3">
      <c r="C1032" s="42"/>
      <c r="D1032" s="42"/>
      <c r="E1032" s="42"/>
      <c r="F1032" s="42"/>
      <c r="G1032" s="42"/>
      <c r="H1032" s="42"/>
      <c r="I1032" s="42"/>
      <c r="J1032" s="42"/>
      <c r="K1032" s="42"/>
      <c r="L1032" s="42"/>
      <c r="N1032" s="42"/>
      <c r="P1032" s="42"/>
      <c r="Q1032" s="42"/>
    </row>
    <row r="1033" spans="3:17" x14ac:dyDescent="0.3">
      <c r="C1033" s="42"/>
      <c r="D1033" s="42"/>
      <c r="E1033" s="42"/>
      <c r="F1033" s="42"/>
      <c r="G1033" s="42"/>
      <c r="H1033" s="42"/>
      <c r="I1033" s="42"/>
      <c r="J1033" s="42"/>
      <c r="K1033" s="42"/>
      <c r="L1033" s="42"/>
      <c r="N1033" s="42"/>
      <c r="P1033" s="42"/>
      <c r="Q1033" s="42"/>
    </row>
    <row r="1034" spans="3:17" x14ac:dyDescent="0.3">
      <c r="C1034" s="42"/>
      <c r="D1034" s="42"/>
      <c r="E1034" s="42"/>
      <c r="F1034" s="42"/>
      <c r="G1034" s="42"/>
      <c r="H1034" s="42"/>
      <c r="I1034" s="42"/>
      <c r="J1034" s="42"/>
      <c r="K1034" s="42"/>
      <c r="L1034" s="42"/>
      <c r="N1034" s="42"/>
      <c r="P1034" s="42"/>
      <c r="Q1034" s="42"/>
    </row>
    <row r="1035" spans="3:17" x14ac:dyDescent="0.3">
      <c r="C1035" s="42"/>
      <c r="D1035" s="42"/>
      <c r="E1035" s="42"/>
      <c r="F1035" s="42"/>
      <c r="G1035" s="42"/>
      <c r="H1035" s="42"/>
      <c r="I1035" s="42"/>
      <c r="J1035" s="42"/>
      <c r="K1035" s="42"/>
      <c r="L1035" s="42"/>
      <c r="N1035" s="42"/>
      <c r="P1035" s="42"/>
      <c r="Q1035" s="42"/>
    </row>
    <row r="1036" spans="3:17" x14ac:dyDescent="0.3">
      <c r="C1036" s="42"/>
      <c r="D1036" s="42"/>
      <c r="E1036" s="42"/>
      <c r="F1036" s="42"/>
      <c r="G1036" s="42"/>
      <c r="H1036" s="42"/>
      <c r="I1036" s="42"/>
      <c r="J1036" s="42"/>
      <c r="K1036" s="42"/>
      <c r="L1036" s="42"/>
      <c r="N1036" s="42"/>
      <c r="P1036" s="42"/>
      <c r="Q1036" s="42"/>
    </row>
    <row r="1037" spans="3:17" x14ac:dyDescent="0.3">
      <c r="C1037" s="42"/>
      <c r="D1037" s="42"/>
      <c r="E1037" s="42"/>
      <c r="F1037" s="42"/>
      <c r="G1037" s="42"/>
      <c r="H1037" s="42"/>
      <c r="I1037" s="42"/>
      <c r="J1037" s="42"/>
      <c r="K1037" s="42"/>
      <c r="L1037" s="42"/>
      <c r="N1037" s="42"/>
      <c r="P1037" s="42"/>
      <c r="Q1037" s="42"/>
    </row>
    <row r="1038" spans="3:17" x14ac:dyDescent="0.3">
      <c r="C1038" s="42"/>
      <c r="D1038" s="42"/>
      <c r="E1038" s="42"/>
      <c r="F1038" s="42"/>
      <c r="G1038" s="42"/>
      <c r="H1038" s="42"/>
      <c r="I1038" s="42"/>
      <c r="J1038" s="42"/>
      <c r="K1038" s="42"/>
      <c r="L1038" s="42"/>
      <c r="N1038" s="42"/>
      <c r="P1038" s="42"/>
      <c r="Q1038" s="42"/>
    </row>
    <row r="1039" spans="3:17" x14ac:dyDescent="0.3">
      <c r="C1039" s="42"/>
      <c r="D1039" s="42"/>
      <c r="E1039" s="42"/>
      <c r="F1039" s="42"/>
      <c r="G1039" s="42"/>
      <c r="H1039" s="42"/>
      <c r="I1039" s="42"/>
      <c r="J1039" s="42"/>
      <c r="K1039" s="42"/>
      <c r="L1039" s="42"/>
      <c r="N1039" s="42"/>
      <c r="P1039" s="42"/>
      <c r="Q1039" s="42"/>
    </row>
    <row r="1040" spans="3:17" x14ac:dyDescent="0.3">
      <c r="C1040" s="42"/>
      <c r="D1040" s="42"/>
      <c r="E1040" s="42"/>
      <c r="F1040" s="42"/>
      <c r="G1040" s="42"/>
      <c r="H1040" s="42"/>
      <c r="I1040" s="42"/>
      <c r="J1040" s="42"/>
      <c r="K1040" s="42"/>
      <c r="L1040" s="42"/>
      <c r="N1040" s="42"/>
      <c r="P1040" s="42"/>
      <c r="Q1040" s="42"/>
    </row>
    <row r="1041" spans="3:17" x14ac:dyDescent="0.3">
      <c r="C1041" s="42"/>
      <c r="D1041" s="42"/>
      <c r="E1041" s="42"/>
      <c r="F1041" s="42"/>
      <c r="G1041" s="42"/>
      <c r="H1041" s="42"/>
      <c r="I1041" s="42"/>
      <c r="J1041" s="42"/>
      <c r="K1041" s="42"/>
      <c r="L1041" s="42"/>
      <c r="N1041" s="42"/>
      <c r="P1041" s="42"/>
      <c r="Q1041" s="42"/>
    </row>
    <row r="1042" spans="3:17" x14ac:dyDescent="0.3">
      <c r="C1042" s="42"/>
      <c r="D1042" s="42"/>
      <c r="E1042" s="42"/>
      <c r="F1042" s="42"/>
      <c r="G1042" s="42"/>
      <c r="H1042" s="42"/>
      <c r="I1042" s="42"/>
      <c r="J1042" s="42"/>
      <c r="K1042" s="42"/>
      <c r="L1042" s="42"/>
      <c r="N1042" s="42"/>
      <c r="P1042" s="42"/>
      <c r="Q1042" s="42"/>
    </row>
    <row r="1043" spans="3:17" x14ac:dyDescent="0.3">
      <c r="C1043" s="42"/>
      <c r="D1043" s="42"/>
      <c r="E1043" s="42"/>
      <c r="F1043" s="42"/>
      <c r="G1043" s="42"/>
      <c r="H1043" s="42"/>
      <c r="I1043" s="42"/>
      <c r="J1043" s="42"/>
      <c r="K1043" s="42"/>
      <c r="L1043" s="42"/>
      <c r="N1043" s="42"/>
      <c r="P1043" s="42"/>
      <c r="Q1043" s="42"/>
    </row>
    <row r="1044" spans="3:17" x14ac:dyDescent="0.3">
      <c r="C1044" s="42"/>
      <c r="D1044" s="42"/>
      <c r="E1044" s="42"/>
      <c r="F1044" s="42"/>
      <c r="G1044" s="42"/>
      <c r="H1044" s="42"/>
      <c r="I1044" s="42"/>
      <c r="J1044" s="42"/>
      <c r="K1044" s="42"/>
      <c r="L1044" s="42"/>
      <c r="N1044" s="42"/>
      <c r="P1044" s="42"/>
      <c r="Q1044" s="42"/>
    </row>
    <row r="1045" spans="3:17" x14ac:dyDescent="0.3">
      <c r="C1045" s="42"/>
      <c r="D1045" s="42"/>
      <c r="E1045" s="42"/>
      <c r="F1045" s="42"/>
      <c r="G1045" s="42"/>
      <c r="H1045" s="42"/>
      <c r="I1045" s="42"/>
      <c r="J1045" s="42"/>
      <c r="K1045" s="42"/>
      <c r="L1045" s="42"/>
      <c r="N1045" s="42"/>
      <c r="P1045" s="42"/>
      <c r="Q1045" s="42"/>
    </row>
    <row r="1046" spans="3:17" x14ac:dyDescent="0.3">
      <c r="C1046" s="42"/>
      <c r="D1046" s="42"/>
      <c r="E1046" s="42"/>
      <c r="F1046" s="42"/>
      <c r="G1046" s="42"/>
      <c r="H1046" s="42"/>
      <c r="I1046" s="42"/>
      <c r="J1046" s="42"/>
      <c r="K1046" s="42"/>
      <c r="L1046" s="42"/>
      <c r="N1046" s="42"/>
      <c r="P1046" s="42"/>
      <c r="Q1046" s="42"/>
    </row>
    <row r="1047" spans="3:17" x14ac:dyDescent="0.3">
      <c r="C1047" s="42"/>
      <c r="D1047" s="42"/>
      <c r="E1047" s="42"/>
      <c r="F1047" s="42"/>
      <c r="G1047" s="42"/>
      <c r="H1047" s="42"/>
      <c r="I1047" s="42"/>
      <c r="J1047" s="42"/>
      <c r="K1047" s="42"/>
      <c r="L1047" s="42"/>
      <c r="N1047" s="42"/>
      <c r="P1047" s="42"/>
      <c r="Q1047" s="42"/>
    </row>
    <row r="1048" spans="3:17" x14ac:dyDescent="0.3">
      <c r="C1048" s="42"/>
      <c r="D1048" s="42"/>
      <c r="E1048" s="42"/>
      <c r="F1048" s="42"/>
      <c r="G1048" s="42"/>
      <c r="H1048" s="42"/>
      <c r="I1048" s="42"/>
      <c r="J1048" s="42"/>
      <c r="K1048" s="42"/>
      <c r="L1048" s="42"/>
      <c r="N1048" s="42"/>
      <c r="P1048" s="42"/>
      <c r="Q1048" s="42"/>
    </row>
    <row r="1049" spans="3:17" x14ac:dyDescent="0.3">
      <c r="C1049" s="42"/>
      <c r="D1049" s="42"/>
      <c r="E1049" s="42"/>
      <c r="F1049" s="42"/>
      <c r="G1049" s="42"/>
      <c r="H1049" s="42"/>
      <c r="I1049" s="42"/>
      <c r="J1049" s="42"/>
      <c r="K1049" s="42"/>
      <c r="L1049" s="42"/>
      <c r="N1049" s="42"/>
      <c r="P1049" s="42"/>
      <c r="Q1049" s="4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U769"/>
  <sheetViews>
    <sheetView zoomScale="85" zoomScaleNormal="85" workbookViewId="0">
      <pane xSplit="1" topLeftCell="H1" activePane="topRight" state="frozen"/>
      <selection pane="topRight" activeCell="T1" sqref="T1:T1048576"/>
    </sheetView>
  </sheetViews>
  <sheetFormatPr defaultRowHeight="14.4" x14ac:dyDescent="0.3"/>
  <cols>
    <col min="1" max="1" width="15.44140625" style="10" customWidth="1"/>
    <col min="2" max="2" width="7" customWidth="1"/>
    <col min="3" max="6" width="15.44140625" customWidth="1"/>
    <col min="7" max="7" width="16.77734375" customWidth="1"/>
    <col min="8" max="8" width="15" customWidth="1"/>
    <col min="9" max="9" width="14.44140625" customWidth="1"/>
    <col min="10" max="10" width="13" customWidth="1"/>
    <col min="11" max="12" width="21.33203125" customWidth="1"/>
    <col min="13" max="13" width="18" style="20" customWidth="1"/>
    <col min="14" max="14" width="16.77734375" style="21" customWidth="1"/>
    <col min="15" max="15" width="23.6640625" customWidth="1"/>
    <col min="16" max="16" width="23.6640625" style="21" customWidth="1"/>
    <col min="17" max="17" width="15.109375" customWidth="1"/>
    <col min="18" max="19" width="12.6640625" customWidth="1"/>
    <col min="20" max="20" width="12.6640625" style="21" customWidth="1"/>
    <col min="21" max="21" width="21.44140625" customWidth="1"/>
  </cols>
  <sheetData>
    <row r="1" spans="1:21" ht="72.599999999999994" thickBot="1" x14ac:dyDescent="0.35">
      <c r="A1" s="9" t="s">
        <v>9</v>
      </c>
      <c r="B1" s="13" t="s">
        <v>106</v>
      </c>
      <c r="C1" s="13" t="s">
        <v>121</v>
      </c>
      <c r="D1" s="13" t="s">
        <v>120</v>
      </c>
      <c r="E1" s="13" t="s">
        <v>139</v>
      </c>
      <c r="F1" s="13" t="s">
        <v>142</v>
      </c>
      <c r="G1" s="13" t="s">
        <v>111</v>
      </c>
      <c r="H1" s="13" t="s">
        <v>123</v>
      </c>
      <c r="I1" s="13" t="s">
        <v>124</v>
      </c>
      <c r="J1" s="13" t="s">
        <v>125</v>
      </c>
      <c r="K1" s="18" t="s">
        <v>126</v>
      </c>
      <c r="L1" s="13" t="s">
        <v>127</v>
      </c>
      <c r="M1" s="18" t="s">
        <v>130</v>
      </c>
      <c r="N1" s="19" t="s">
        <v>131</v>
      </c>
      <c r="O1" s="18" t="s">
        <v>136</v>
      </c>
      <c r="P1" s="19" t="s">
        <v>137</v>
      </c>
      <c r="Q1" s="13" t="s">
        <v>132</v>
      </c>
      <c r="R1" s="13" t="s">
        <v>133</v>
      </c>
      <c r="S1" s="13" t="s">
        <v>134</v>
      </c>
      <c r="T1" s="19" t="s">
        <v>135</v>
      </c>
      <c r="U1" s="13" t="s">
        <v>138</v>
      </c>
    </row>
    <row r="2" spans="1:21" ht="15" hidden="1" thickTop="1" x14ac:dyDescent="0.3">
      <c r="A2" s="10" t="s">
        <v>10</v>
      </c>
      <c r="B2">
        <v>1</v>
      </c>
      <c r="C2" t="s">
        <v>122</v>
      </c>
      <c r="D2">
        <v>1</v>
      </c>
      <c r="E2" t="s">
        <v>140</v>
      </c>
      <c r="F2">
        <v>1</v>
      </c>
      <c r="G2" t="s">
        <v>112</v>
      </c>
      <c r="H2" s="17">
        <v>4264.9860520000002</v>
      </c>
      <c r="I2" s="17">
        <v>3.077621819</v>
      </c>
      <c r="J2" s="17">
        <v>6.3908990980000002</v>
      </c>
      <c r="K2" s="17">
        <v>48.156319979999999</v>
      </c>
      <c r="L2" t="s">
        <v>128</v>
      </c>
      <c r="M2" s="20">
        <f>K2/1000</f>
        <v>4.8156319980000001E-2</v>
      </c>
      <c r="N2" s="21">
        <f t="shared" ref="N2:N9" si="0">(M26+M58)/2</f>
        <v>8.1352679984999995E-3</v>
      </c>
      <c r="O2">
        <f t="shared" ref="O2:O65" si="1">N2-M2</f>
        <v>-4.0021051981500001E-2</v>
      </c>
      <c r="P2" s="21">
        <f t="shared" ref="P2:P65" si="2">O2/1000</f>
        <v>-4.0021051981499998E-5</v>
      </c>
      <c r="Q2">
        <v>2.5</v>
      </c>
      <c r="R2">
        <v>124</v>
      </c>
      <c r="S2">
        <f t="shared" ref="S2:S65" si="3">R2/60</f>
        <v>2.0666666666666669</v>
      </c>
      <c r="T2" s="21">
        <f t="shared" ref="T2:T25" si="4">N2/Q2/S2</f>
        <v>1.5745679997096773E-3</v>
      </c>
      <c r="U2">
        <v>5.6</v>
      </c>
    </row>
    <row r="3" spans="1:21" ht="15" hidden="1" customHeight="1" thickTop="1" x14ac:dyDescent="0.3">
      <c r="A3" s="10" t="s">
        <v>10</v>
      </c>
      <c r="B3">
        <v>1</v>
      </c>
      <c r="C3" t="s">
        <v>122</v>
      </c>
      <c r="D3">
        <v>1</v>
      </c>
      <c r="E3" t="s">
        <v>140</v>
      </c>
      <c r="F3">
        <v>1</v>
      </c>
      <c r="G3" t="s">
        <v>113</v>
      </c>
      <c r="H3" s="17">
        <v>436602.47350000002</v>
      </c>
      <c r="I3" s="17">
        <v>3.184549968E-2</v>
      </c>
      <c r="J3" s="17">
        <v>3.13514509</v>
      </c>
      <c r="K3" s="17">
        <v>1.015758403</v>
      </c>
      <c r="L3" t="s">
        <v>129</v>
      </c>
      <c r="M3" s="22">
        <f>K3</f>
        <v>1.015758403</v>
      </c>
      <c r="N3" s="21">
        <f t="shared" si="0"/>
        <v>0.61433080359999992</v>
      </c>
      <c r="O3">
        <f t="shared" si="1"/>
        <v>-0.40142759940000006</v>
      </c>
      <c r="P3" s="21">
        <f t="shared" si="2"/>
        <v>-4.0142759940000006E-4</v>
      </c>
      <c r="Q3">
        <v>2.5</v>
      </c>
      <c r="R3">
        <v>124</v>
      </c>
      <c r="S3">
        <f t="shared" si="3"/>
        <v>2.0666666666666669</v>
      </c>
      <c r="T3" s="21">
        <f t="shared" si="4"/>
        <v>0.11890273618064513</v>
      </c>
      <c r="U3">
        <v>5.6</v>
      </c>
    </row>
    <row r="4" spans="1:21" ht="15" hidden="1" customHeight="1" thickTop="1" x14ac:dyDescent="0.3">
      <c r="A4" s="10" t="s">
        <v>10</v>
      </c>
      <c r="B4">
        <v>1</v>
      </c>
      <c r="C4" t="s">
        <v>122</v>
      </c>
      <c r="D4">
        <v>1</v>
      </c>
      <c r="E4" t="s">
        <v>140</v>
      </c>
      <c r="F4">
        <v>1</v>
      </c>
      <c r="G4" t="s">
        <v>114</v>
      </c>
      <c r="H4" s="17">
        <v>9108.3156249999993</v>
      </c>
      <c r="I4" s="17">
        <v>3.3656926310000002E-2</v>
      </c>
      <c r="J4" s="17">
        <v>1.4855929029999999</v>
      </c>
      <c r="K4" s="17">
        <v>2.2655551360000001</v>
      </c>
      <c r="L4" t="s">
        <v>129</v>
      </c>
      <c r="M4" s="22">
        <f>K4</f>
        <v>2.2655551360000001</v>
      </c>
      <c r="N4" s="21">
        <f t="shared" si="0"/>
        <v>0.87741176905000007</v>
      </c>
      <c r="O4">
        <f t="shared" si="1"/>
        <v>-1.3881433669500001</v>
      </c>
      <c r="P4" s="21">
        <f t="shared" si="2"/>
        <v>-1.38814336695E-3</v>
      </c>
      <c r="Q4">
        <v>2.5</v>
      </c>
      <c r="R4">
        <v>124</v>
      </c>
      <c r="S4">
        <f t="shared" si="3"/>
        <v>2.0666666666666669</v>
      </c>
      <c r="T4" s="21">
        <f t="shared" si="4"/>
        <v>0.16982163271935485</v>
      </c>
      <c r="U4">
        <v>5.6</v>
      </c>
    </row>
    <row r="5" spans="1:21" ht="14.4" hidden="1" customHeight="1" thickTop="1" x14ac:dyDescent="0.3">
      <c r="A5" s="10" t="s">
        <v>10</v>
      </c>
      <c r="B5">
        <v>1</v>
      </c>
      <c r="C5" t="s">
        <v>122</v>
      </c>
      <c r="D5">
        <v>1</v>
      </c>
      <c r="E5" t="s">
        <v>140</v>
      </c>
      <c r="F5">
        <v>1</v>
      </c>
      <c r="G5" t="s">
        <v>115</v>
      </c>
      <c r="H5" s="17">
        <v>172193.16500000001</v>
      </c>
      <c r="I5" s="17">
        <v>5.0874286570000002</v>
      </c>
      <c r="J5" s="17">
        <v>2.2388246989999998</v>
      </c>
      <c r="K5" s="17">
        <v>227.23657900000001</v>
      </c>
      <c r="L5" t="s">
        <v>128</v>
      </c>
      <c r="M5" s="20">
        <f>K5/1000</f>
        <v>0.22723657899999999</v>
      </c>
      <c r="N5" s="21">
        <f t="shared" si="0"/>
        <v>8.5660073385000007E-2</v>
      </c>
      <c r="O5">
        <f t="shared" si="1"/>
        <v>-0.14157650561499999</v>
      </c>
      <c r="P5" s="21">
        <f t="shared" si="2"/>
        <v>-1.4157650561499998E-4</v>
      </c>
      <c r="Q5">
        <v>2.5</v>
      </c>
      <c r="R5">
        <v>124</v>
      </c>
      <c r="S5">
        <f t="shared" si="3"/>
        <v>2.0666666666666669</v>
      </c>
      <c r="T5" s="21">
        <f t="shared" si="4"/>
        <v>1.6579369042258065E-2</v>
      </c>
      <c r="U5">
        <v>5.6</v>
      </c>
    </row>
    <row r="6" spans="1:21" ht="14.4" hidden="1" customHeight="1" thickTop="1" x14ac:dyDescent="0.3">
      <c r="A6" s="10" t="s">
        <v>10</v>
      </c>
      <c r="B6">
        <v>1</v>
      </c>
      <c r="C6" t="s">
        <v>122</v>
      </c>
      <c r="D6">
        <v>1</v>
      </c>
      <c r="E6" t="s">
        <v>140</v>
      </c>
      <c r="F6">
        <v>1</v>
      </c>
      <c r="G6" t="s">
        <v>116</v>
      </c>
      <c r="H6" s="17">
        <v>758.21903299999997</v>
      </c>
      <c r="I6" s="17">
        <v>0.54533068750000002</v>
      </c>
      <c r="J6" s="17">
        <v>0.56464521190000005</v>
      </c>
      <c r="K6" s="17">
        <v>96.579352130000004</v>
      </c>
      <c r="L6" t="s">
        <v>128</v>
      </c>
      <c r="M6" s="20">
        <f>K6/1000</f>
        <v>9.6579352130000004E-2</v>
      </c>
      <c r="N6" s="21">
        <f t="shared" si="0"/>
        <v>1.9243092184999998E-2</v>
      </c>
      <c r="O6">
        <f t="shared" si="1"/>
        <v>-7.7336259945000013E-2</v>
      </c>
      <c r="P6" s="21">
        <f t="shared" si="2"/>
        <v>-7.7336259945000007E-5</v>
      </c>
      <c r="Q6">
        <v>2.5</v>
      </c>
      <c r="R6">
        <v>124</v>
      </c>
      <c r="S6">
        <f t="shared" si="3"/>
        <v>2.0666666666666669</v>
      </c>
      <c r="T6" s="21">
        <f t="shared" si="4"/>
        <v>3.7244694551612895E-3</v>
      </c>
      <c r="U6">
        <v>5.6</v>
      </c>
    </row>
    <row r="7" spans="1:21" ht="14.4" customHeight="1" thickTop="1" x14ac:dyDescent="0.3">
      <c r="A7" s="10" t="s">
        <v>10</v>
      </c>
      <c r="B7">
        <v>1</v>
      </c>
      <c r="C7" t="s">
        <v>122</v>
      </c>
      <c r="D7">
        <v>1</v>
      </c>
      <c r="E7" t="s">
        <v>140</v>
      </c>
      <c r="F7">
        <v>1</v>
      </c>
      <c r="G7" t="s">
        <v>117</v>
      </c>
      <c r="H7" s="17">
        <v>752.07975260000001</v>
      </c>
      <c r="I7" s="17">
        <v>2.4362066420000001</v>
      </c>
      <c r="J7" s="17">
        <v>0.30797213070000001</v>
      </c>
      <c r="K7" s="17">
        <v>791.04776019999997</v>
      </c>
      <c r="L7" t="s">
        <v>128</v>
      </c>
      <c r="M7" s="20">
        <f>K7/1000</f>
        <v>0.79104776020000001</v>
      </c>
      <c r="N7" s="21">
        <f t="shared" si="0"/>
        <v>0.65452999889999997</v>
      </c>
      <c r="O7">
        <f t="shared" si="1"/>
        <v>-0.13651776130000004</v>
      </c>
      <c r="P7" s="21">
        <f t="shared" si="2"/>
        <v>-1.3651776130000004E-4</v>
      </c>
      <c r="Q7">
        <v>2.5</v>
      </c>
      <c r="R7">
        <v>124</v>
      </c>
      <c r="S7">
        <f t="shared" si="3"/>
        <v>2.0666666666666669</v>
      </c>
      <c r="T7" s="21">
        <f t="shared" si="4"/>
        <v>0.12668322559354839</v>
      </c>
      <c r="U7">
        <v>5.6</v>
      </c>
    </row>
    <row r="8" spans="1:21" ht="14.4" hidden="1" customHeight="1" x14ac:dyDescent="0.3">
      <c r="A8" s="10" t="s">
        <v>10</v>
      </c>
      <c r="B8">
        <v>1</v>
      </c>
      <c r="C8" t="s">
        <v>122</v>
      </c>
      <c r="D8">
        <v>1</v>
      </c>
      <c r="E8" t="s">
        <v>140</v>
      </c>
      <c r="F8">
        <v>1</v>
      </c>
      <c r="G8" t="s">
        <v>118</v>
      </c>
      <c r="H8" s="17"/>
      <c r="I8" s="17"/>
      <c r="J8" s="17"/>
      <c r="K8" s="17"/>
      <c r="M8" s="23">
        <v>0.39800000000000002</v>
      </c>
      <c r="N8" s="21">
        <f t="shared" si="0"/>
        <v>0.38350000000000001</v>
      </c>
      <c r="O8">
        <f t="shared" si="1"/>
        <v>-1.4500000000000013E-2</v>
      </c>
      <c r="P8" s="21">
        <f t="shared" si="2"/>
        <v>-1.4500000000000014E-5</v>
      </c>
      <c r="Q8">
        <v>2.5</v>
      </c>
      <c r="R8">
        <v>124</v>
      </c>
      <c r="S8">
        <f t="shared" si="3"/>
        <v>2.0666666666666669</v>
      </c>
      <c r="T8" s="21">
        <f t="shared" si="4"/>
        <v>7.4225806451612905E-2</v>
      </c>
      <c r="U8">
        <v>5.6</v>
      </c>
    </row>
    <row r="9" spans="1:21" ht="14.4" hidden="1" customHeight="1" x14ac:dyDescent="0.3">
      <c r="A9" s="10" t="s">
        <v>10</v>
      </c>
      <c r="B9">
        <v>1</v>
      </c>
      <c r="C9" t="s">
        <v>122</v>
      </c>
      <c r="D9">
        <v>1</v>
      </c>
      <c r="E9" t="s">
        <v>140</v>
      </c>
      <c r="F9">
        <v>1</v>
      </c>
      <c r="G9" t="s">
        <v>119</v>
      </c>
      <c r="H9" s="17"/>
      <c r="I9" s="17"/>
      <c r="J9" s="17"/>
      <c r="K9" s="17"/>
      <c r="M9" s="23">
        <v>5.3999999999999999E-2</v>
      </c>
      <c r="N9" s="21">
        <f t="shared" si="0"/>
        <v>2.5500000000000002E-2</v>
      </c>
      <c r="O9">
        <f t="shared" si="1"/>
        <v>-2.8499999999999998E-2</v>
      </c>
      <c r="P9" s="21">
        <f t="shared" si="2"/>
        <v>-2.8499999999999998E-5</v>
      </c>
      <c r="Q9">
        <v>2.5</v>
      </c>
      <c r="R9">
        <v>124</v>
      </c>
      <c r="S9">
        <f t="shared" si="3"/>
        <v>2.0666666666666669</v>
      </c>
      <c r="T9" s="21">
        <f t="shared" si="4"/>
        <v>4.9354838709677416E-3</v>
      </c>
      <c r="U9">
        <v>5.6</v>
      </c>
    </row>
    <row r="10" spans="1:21" hidden="1" x14ac:dyDescent="0.3">
      <c r="A10" s="10" t="s">
        <v>11</v>
      </c>
      <c r="B10">
        <v>2</v>
      </c>
      <c r="C10" t="s">
        <v>122</v>
      </c>
      <c r="D10">
        <v>1</v>
      </c>
      <c r="E10" t="s">
        <v>140</v>
      </c>
      <c r="F10">
        <v>1</v>
      </c>
      <c r="G10" t="s">
        <v>112</v>
      </c>
      <c r="H10" s="17">
        <v>12770.503570000001</v>
      </c>
      <c r="I10" s="17">
        <v>1.2328622819999999</v>
      </c>
      <c r="J10" s="17">
        <v>0.85500935590000005</v>
      </c>
      <c r="K10" s="17">
        <v>144.1928412</v>
      </c>
      <c r="L10" t="s">
        <v>128</v>
      </c>
      <c r="M10" s="20">
        <f>K10/1000</f>
        <v>0.1441928412</v>
      </c>
      <c r="N10" s="21">
        <v>8.1352679984999995E-3</v>
      </c>
      <c r="O10">
        <f t="shared" si="1"/>
        <v>-0.1360575732015</v>
      </c>
      <c r="P10" s="21">
        <f t="shared" si="2"/>
        <v>-1.3605757320149999E-4</v>
      </c>
      <c r="Q10">
        <v>2.8</v>
      </c>
      <c r="R10">
        <v>128</v>
      </c>
      <c r="S10">
        <f t="shared" si="3"/>
        <v>2.1333333333333333</v>
      </c>
      <c r="T10" s="21">
        <f t="shared" si="4"/>
        <v>1.3619310265345983E-3</v>
      </c>
      <c r="U10">
        <v>4</v>
      </c>
    </row>
    <row r="11" spans="1:21" ht="14.4" hidden="1" customHeight="1" x14ac:dyDescent="0.3">
      <c r="A11" s="10" t="s">
        <v>11</v>
      </c>
      <c r="B11">
        <v>2</v>
      </c>
      <c r="C11" t="s">
        <v>122</v>
      </c>
      <c r="D11">
        <v>1</v>
      </c>
      <c r="E11" t="s">
        <v>140</v>
      </c>
      <c r="F11">
        <v>1</v>
      </c>
      <c r="G11" t="s">
        <v>113</v>
      </c>
      <c r="H11" s="17">
        <v>486198.23599999998</v>
      </c>
      <c r="I11" s="17">
        <v>3.0135489969999998E-2</v>
      </c>
      <c r="J11" s="17">
        <v>2.6641621029999998</v>
      </c>
      <c r="K11" s="17">
        <v>1.1311432560000001</v>
      </c>
      <c r="L11" t="s">
        <v>129</v>
      </c>
      <c r="M11" s="22">
        <f>K11</f>
        <v>1.1311432560000001</v>
      </c>
      <c r="N11" s="21">
        <v>0.61433080359999992</v>
      </c>
      <c r="O11">
        <f t="shared" si="1"/>
        <v>-0.51681245240000018</v>
      </c>
      <c r="P11" s="21">
        <f t="shared" si="2"/>
        <v>-5.1681245240000023E-4</v>
      </c>
      <c r="Q11">
        <v>2.8</v>
      </c>
      <c r="R11">
        <v>128</v>
      </c>
      <c r="S11">
        <f t="shared" si="3"/>
        <v>2.1333333333333333</v>
      </c>
      <c r="T11" s="21">
        <f t="shared" si="4"/>
        <v>0.10284555863839284</v>
      </c>
      <c r="U11">
        <v>4</v>
      </c>
    </row>
    <row r="12" spans="1:21" ht="14.4" hidden="1" customHeight="1" x14ac:dyDescent="0.3">
      <c r="A12" s="10" t="s">
        <v>11</v>
      </c>
      <c r="B12">
        <v>2</v>
      </c>
      <c r="C12" t="s">
        <v>122</v>
      </c>
      <c r="D12">
        <v>1</v>
      </c>
      <c r="E12" t="s">
        <v>140</v>
      </c>
      <c r="F12">
        <v>1</v>
      </c>
      <c r="G12" t="s">
        <v>114</v>
      </c>
      <c r="H12" s="17">
        <v>10513.94182</v>
      </c>
      <c r="I12" s="17">
        <v>2.1878063699999999E-2</v>
      </c>
      <c r="J12" s="17">
        <v>0.83657859580000005</v>
      </c>
      <c r="K12" s="17">
        <v>2.6151832970000002</v>
      </c>
      <c r="L12" t="s">
        <v>129</v>
      </c>
      <c r="M12" s="22">
        <f>K12</f>
        <v>2.6151832970000002</v>
      </c>
      <c r="N12" s="21">
        <v>2.2655551360000001</v>
      </c>
      <c r="O12">
        <f t="shared" si="1"/>
        <v>-0.34962816100000005</v>
      </c>
      <c r="P12" s="21">
        <f t="shared" si="2"/>
        <v>-3.4962816100000006E-4</v>
      </c>
      <c r="Q12">
        <v>2.8</v>
      </c>
      <c r="R12">
        <v>128</v>
      </c>
      <c r="S12">
        <f t="shared" si="3"/>
        <v>2.1333333333333333</v>
      </c>
      <c r="T12" s="21">
        <f t="shared" si="4"/>
        <v>0.37927820357142866</v>
      </c>
      <c r="U12">
        <v>4</v>
      </c>
    </row>
    <row r="13" spans="1:21" ht="14.4" hidden="1" customHeight="1" x14ac:dyDescent="0.3">
      <c r="A13" s="10" t="s">
        <v>11</v>
      </c>
      <c r="B13">
        <v>2</v>
      </c>
      <c r="C13" t="s">
        <v>122</v>
      </c>
      <c r="D13">
        <v>1</v>
      </c>
      <c r="E13" t="s">
        <v>140</v>
      </c>
      <c r="F13">
        <v>1</v>
      </c>
      <c r="G13" t="s">
        <v>115</v>
      </c>
      <c r="H13" s="17">
        <v>163953.48329999999</v>
      </c>
      <c r="I13" s="17">
        <v>1.2220414989999999</v>
      </c>
      <c r="J13" s="17">
        <v>0.56481077400000002</v>
      </c>
      <c r="K13" s="17">
        <v>216.3629937</v>
      </c>
      <c r="L13" t="s">
        <v>128</v>
      </c>
      <c r="M13" s="20">
        <f>K13/1000</f>
        <v>0.21636299370000001</v>
      </c>
      <c r="N13" s="21">
        <v>8.5660073385000007E-2</v>
      </c>
      <c r="O13">
        <f t="shared" si="1"/>
        <v>-0.130702920315</v>
      </c>
      <c r="P13" s="21">
        <f t="shared" si="2"/>
        <v>-1.30702920315E-4</v>
      </c>
      <c r="Q13">
        <v>2.8</v>
      </c>
      <c r="R13">
        <v>128</v>
      </c>
      <c r="S13">
        <f t="shared" si="3"/>
        <v>2.1333333333333333</v>
      </c>
      <c r="T13" s="21">
        <f t="shared" si="4"/>
        <v>1.4340414071149556E-2</v>
      </c>
      <c r="U13">
        <v>4</v>
      </c>
    </row>
    <row r="14" spans="1:21" ht="14.4" hidden="1" customHeight="1" x14ac:dyDescent="0.3">
      <c r="A14" s="10" t="s">
        <v>11</v>
      </c>
      <c r="B14">
        <v>2</v>
      </c>
      <c r="C14" t="s">
        <v>122</v>
      </c>
      <c r="D14">
        <v>1</v>
      </c>
      <c r="E14" t="s">
        <v>140</v>
      </c>
      <c r="F14">
        <v>1</v>
      </c>
      <c r="G14" t="s">
        <v>116</v>
      </c>
      <c r="H14" s="17">
        <v>963.01425819999997</v>
      </c>
      <c r="I14" s="17">
        <v>0.55432108970000005</v>
      </c>
      <c r="J14" s="17">
        <v>0.45189660549999999</v>
      </c>
      <c r="K14" s="17">
        <v>122.6654688</v>
      </c>
      <c r="L14" t="s">
        <v>128</v>
      </c>
      <c r="M14" s="20">
        <f>K14/1000</f>
        <v>0.1226654688</v>
      </c>
      <c r="N14" s="21">
        <v>1.9243092184999998E-2</v>
      </c>
      <c r="O14">
        <f t="shared" si="1"/>
        <v>-0.10342237661500001</v>
      </c>
      <c r="P14" s="21">
        <f t="shared" si="2"/>
        <v>-1.0342237661500001E-4</v>
      </c>
      <c r="Q14">
        <v>2.8</v>
      </c>
      <c r="R14">
        <v>128</v>
      </c>
      <c r="S14">
        <f t="shared" si="3"/>
        <v>2.1333333333333333</v>
      </c>
      <c r="T14" s="21">
        <f t="shared" si="4"/>
        <v>3.2214998077566962E-3</v>
      </c>
      <c r="U14">
        <v>4</v>
      </c>
    </row>
    <row r="15" spans="1:21" ht="14.4" customHeight="1" x14ac:dyDescent="0.3">
      <c r="A15" s="10" t="s">
        <v>11</v>
      </c>
      <c r="B15">
        <v>2</v>
      </c>
      <c r="C15" t="s">
        <v>122</v>
      </c>
      <c r="D15">
        <v>1</v>
      </c>
      <c r="E15" t="s">
        <v>140</v>
      </c>
      <c r="F15">
        <v>1</v>
      </c>
      <c r="G15" t="s">
        <v>117</v>
      </c>
      <c r="H15" s="17">
        <v>673.97561719999999</v>
      </c>
      <c r="I15" s="17">
        <v>1.5595753699999999</v>
      </c>
      <c r="J15" s="17">
        <v>0.22000035139999999</v>
      </c>
      <c r="K15" s="17">
        <v>708.89676329999998</v>
      </c>
      <c r="L15" t="s">
        <v>128</v>
      </c>
      <c r="M15" s="20">
        <f>K15/1000</f>
        <v>0.70889676329999995</v>
      </c>
      <c r="N15" s="21">
        <v>0.65452999889999997</v>
      </c>
      <c r="O15">
        <f t="shared" si="1"/>
        <v>-5.4366764399999989E-2</v>
      </c>
      <c r="P15" s="21">
        <f t="shared" si="2"/>
        <v>-5.436676439999999E-5</v>
      </c>
      <c r="Q15">
        <v>2.8</v>
      </c>
      <c r="R15">
        <v>128</v>
      </c>
      <c r="S15">
        <f t="shared" si="3"/>
        <v>2.1333333333333333</v>
      </c>
      <c r="T15" s="21">
        <f t="shared" si="4"/>
        <v>0.1095753346372768</v>
      </c>
      <c r="U15">
        <v>4</v>
      </c>
    </row>
    <row r="16" spans="1:21" ht="14.4" hidden="1" customHeight="1" x14ac:dyDescent="0.3">
      <c r="A16" s="10" t="s">
        <v>11</v>
      </c>
      <c r="B16">
        <v>2</v>
      </c>
      <c r="C16" t="s">
        <v>122</v>
      </c>
      <c r="D16">
        <v>1</v>
      </c>
      <c r="E16" t="s">
        <v>140</v>
      </c>
      <c r="F16">
        <v>1</v>
      </c>
      <c r="G16" t="s">
        <v>118</v>
      </c>
      <c r="H16" s="17"/>
      <c r="I16" s="17"/>
      <c r="J16" s="17"/>
      <c r="K16" s="17"/>
      <c r="M16" s="23">
        <v>0.16300000000000001</v>
      </c>
      <c r="N16" s="21">
        <v>0.38350000000000001</v>
      </c>
      <c r="O16">
        <f t="shared" si="1"/>
        <v>0.2205</v>
      </c>
      <c r="P16" s="21">
        <f t="shared" si="2"/>
        <v>2.2049999999999999E-4</v>
      </c>
      <c r="Q16">
        <v>2.8</v>
      </c>
      <c r="R16">
        <v>128</v>
      </c>
      <c r="S16">
        <f t="shared" si="3"/>
        <v>2.1333333333333333</v>
      </c>
      <c r="T16" s="21">
        <f t="shared" si="4"/>
        <v>6.4202008928571433E-2</v>
      </c>
      <c r="U16">
        <v>4</v>
      </c>
    </row>
    <row r="17" spans="1:21" ht="14.4" hidden="1" customHeight="1" x14ac:dyDescent="0.3">
      <c r="A17" s="10" t="s">
        <v>11</v>
      </c>
      <c r="B17">
        <v>2</v>
      </c>
      <c r="C17" t="s">
        <v>122</v>
      </c>
      <c r="D17">
        <v>1</v>
      </c>
      <c r="E17" t="s">
        <v>140</v>
      </c>
      <c r="F17">
        <v>1</v>
      </c>
      <c r="G17" t="s">
        <v>119</v>
      </c>
      <c r="H17" s="17"/>
      <c r="I17" s="17"/>
      <c r="J17" s="17"/>
      <c r="K17" s="17"/>
      <c r="M17" s="23">
        <v>4.8000000000000001E-2</v>
      </c>
      <c r="N17" s="21">
        <v>2.5500000000000002E-2</v>
      </c>
      <c r="O17">
        <f t="shared" si="1"/>
        <v>-2.2499999999999999E-2</v>
      </c>
      <c r="P17" s="21">
        <f t="shared" si="2"/>
        <v>-2.2499999999999998E-5</v>
      </c>
      <c r="Q17">
        <v>2.8</v>
      </c>
      <c r="R17">
        <v>128</v>
      </c>
      <c r="S17">
        <f t="shared" si="3"/>
        <v>2.1333333333333333</v>
      </c>
      <c r="T17" s="21">
        <f t="shared" si="4"/>
        <v>4.2689732142857147E-3</v>
      </c>
      <c r="U17">
        <v>4</v>
      </c>
    </row>
    <row r="18" spans="1:21" hidden="1" x14ac:dyDescent="0.3">
      <c r="A18" s="10" t="s">
        <v>12</v>
      </c>
      <c r="B18">
        <v>3</v>
      </c>
      <c r="C18" t="s">
        <v>122</v>
      </c>
      <c r="D18">
        <v>1</v>
      </c>
      <c r="E18" t="s">
        <v>140</v>
      </c>
      <c r="F18">
        <v>1</v>
      </c>
      <c r="G18" t="s">
        <v>112</v>
      </c>
      <c r="H18" s="17">
        <v>5199.1734310000002</v>
      </c>
      <c r="I18" s="17">
        <v>23.288410429999999</v>
      </c>
      <c r="J18" s="17">
        <v>39.670700160000003</v>
      </c>
      <c r="K18" s="17">
        <v>58.704309070000001</v>
      </c>
      <c r="L18" t="s">
        <v>128</v>
      </c>
      <c r="M18" s="20">
        <f>K18/1000</f>
        <v>5.8704309070000002E-2</v>
      </c>
      <c r="N18" s="21">
        <v>8.1352679984999995E-3</v>
      </c>
      <c r="O18">
        <f t="shared" si="1"/>
        <v>-5.0569041071500002E-2</v>
      </c>
      <c r="P18" s="21">
        <f t="shared" si="2"/>
        <v>-5.0569041071500005E-5</v>
      </c>
      <c r="Q18">
        <v>1.4</v>
      </c>
      <c r="R18">
        <v>132</v>
      </c>
      <c r="S18">
        <f t="shared" si="3"/>
        <v>2.2000000000000002</v>
      </c>
      <c r="T18" s="21">
        <f t="shared" si="4"/>
        <v>2.6413207787337662E-3</v>
      </c>
      <c r="U18">
        <v>7.7</v>
      </c>
    </row>
    <row r="19" spans="1:21" ht="14.4" hidden="1" customHeight="1" x14ac:dyDescent="0.3">
      <c r="A19" s="10" t="s">
        <v>12</v>
      </c>
      <c r="B19">
        <v>3</v>
      </c>
      <c r="C19" t="s">
        <v>122</v>
      </c>
      <c r="D19">
        <v>1</v>
      </c>
      <c r="E19" t="s">
        <v>140</v>
      </c>
      <c r="F19">
        <v>1</v>
      </c>
      <c r="G19" t="s">
        <v>113</v>
      </c>
      <c r="H19" s="17">
        <v>237649.489</v>
      </c>
      <c r="I19" s="17">
        <v>2.0890711459999999E-2</v>
      </c>
      <c r="J19" s="17">
        <v>3.77843638</v>
      </c>
      <c r="K19" s="17">
        <v>0.55289303199999995</v>
      </c>
      <c r="L19" t="s">
        <v>129</v>
      </c>
      <c r="M19" s="22">
        <f>K19</f>
        <v>0.55289303199999995</v>
      </c>
      <c r="N19" s="21">
        <v>0.61433080359999992</v>
      </c>
      <c r="O19">
        <f t="shared" si="1"/>
        <v>6.1437771599999969E-2</v>
      </c>
      <c r="P19" s="21">
        <f t="shared" si="2"/>
        <v>6.1437771599999973E-5</v>
      </c>
      <c r="Q19">
        <v>1.4</v>
      </c>
      <c r="R19">
        <v>132</v>
      </c>
      <c r="S19">
        <f t="shared" si="3"/>
        <v>2.2000000000000002</v>
      </c>
      <c r="T19" s="21">
        <f t="shared" si="4"/>
        <v>0.19945805311688308</v>
      </c>
      <c r="U19">
        <v>7.7</v>
      </c>
    </row>
    <row r="20" spans="1:21" ht="14.4" hidden="1" customHeight="1" x14ac:dyDescent="0.3">
      <c r="A20" s="10" t="s">
        <v>12</v>
      </c>
      <c r="B20">
        <v>3</v>
      </c>
      <c r="C20" t="s">
        <v>122</v>
      </c>
      <c r="D20">
        <v>1</v>
      </c>
      <c r="E20" t="s">
        <v>140</v>
      </c>
      <c r="F20">
        <v>1</v>
      </c>
      <c r="G20" t="s">
        <v>114</v>
      </c>
      <c r="H20" s="17">
        <v>9462.0961420000003</v>
      </c>
      <c r="I20" s="17">
        <v>4.125903761E-2</v>
      </c>
      <c r="J20" s="17">
        <v>1.75305351</v>
      </c>
      <c r="K20" s="17">
        <v>2.353552665</v>
      </c>
      <c r="L20" t="s">
        <v>129</v>
      </c>
      <c r="M20" s="22">
        <f>K20</f>
        <v>2.353552665</v>
      </c>
      <c r="N20" s="21">
        <v>2.2655551360000001</v>
      </c>
      <c r="O20">
        <f t="shared" si="1"/>
        <v>-8.7997528999999908E-2</v>
      </c>
      <c r="P20" s="21">
        <f t="shared" si="2"/>
        <v>-8.799752899999991E-5</v>
      </c>
      <c r="Q20">
        <v>1.4</v>
      </c>
      <c r="R20">
        <v>132</v>
      </c>
      <c r="S20">
        <f t="shared" si="3"/>
        <v>2.2000000000000002</v>
      </c>
      <c r="T20" s="21">
        <f t="shared" si="4"/>
        <v>0.7355698493506494</v>
      </c>
      <c r="U20">
        <v>7.7</v>
      </c>
    </row>
    <row r="21" spans="1:21" ht="14.4" hidden="1" customHeight="1" x14ac:dyDescent="0.3">
      <c r="A21" s="10" t="s">
        <v>12</v>
      </c>
      <c r="B21">
        <v>3</v>
      </c>
      <c r="C21" t="s">
        <v>122</v>
      </c>
      <c r="D21">
        <v>1</v>
      </c>
      <c r="E21" t="s">
        <v>140</v>
      </c>
      <c r="F21">
        <v>1</v>
      </c>
      <c r="G21" t="s">
        <v>115</v>
      </c>
      <c r="H21" s="17">
        <v>93233.844299999997</v>
      </c>
      <c r="I21" s="17">
        <v>2.025849928</v>
      </c>
      <c r="J21" s="17">
        <v>1.6465364330000001</v>
      </c>
      <c r="K21" s="17">
        <v>123.0370545</v>
      </c>
      <c r="L21" t="s">
        <v>128</v>
      </c>
      <c r="M21" s="20">
        <f>K21/1000</f>
        <v>0.12303705449999999</v>
      </c>
      <c r="N21" s="21">
        <v>8.5660073385000007E-2</v>
      </c>
      <c r="O21">
        <f t="shared" si="1"/>
        <v>-3.7376981114999985E-2</v>
      </c>
      <c r="P21" s="21">
        <f t="shared" si="2"/>
        <v>-3.7376981114999982E-5</v>
      </c>
      <c r="Q21">
        <v>1.4</v>
      </c>
      <c r="R21">
        <v>132</v>
      </c>
      <c r="S21">
        <f t="shared" si="3"/>
        <v>2.2000000000000002</v>
      </c>
      <c r="T21" s="21">
        <f t="shared" si="4"/>
        <v>2.7811712137987016E-2</v>
      </c>
      <c r="U21">
        <v>7.7</v>
      </c>
    </row>
    <row r="22" spans="1:21" ht="14.4" hidden="1" customHeight="1" x14ac:dyDescent="0.3">
      <c r="A22" s="10" t="s">
        <v>12</v>
      </c>
      <c r="B22">
        <v>3</v>
      </c>
      <c r="C22" t="s">
        <v>122</v>
      </c>
      <c r="D22">
        <v>1</v>
      </c>
      <c r="E22" t="s">
        <v>140</v>
      </c>
      <c r="F22">
        <v>1</v>
      </c>
      <c r="G22" t="s">
        <v>116</v>
      </c>
      <c r="H22" s="17">
        <v>1224.7290519999999</v>
      </c>
      <c r="I22" s="17">
        <v>0.74755368249999998</v>
      </c>
      <c r="J22" s="17">
        <v>0.47919553149999999</v>
      </c>
      <c r="K22" s="17">
        <v>156.0018058</v>
      </c>
      <c r="L22" t="s">
        <v>128</v>
      </c>
      <c r="M22" s="20">
        <f>K22/1000</f>
        <v>0.1560018058</v>
      </c>
      <c r="N22" s="21">
        <v>1.9243092184999998E-2</v>
      </c>
      <c r="O22">
        <f t="shared" si="1"/>
        <v>-0.136758713615</v>
      </c>
      <c r="P22" s="21">
        <f t="shared" si="2"/>
        <v>-1.36758713615E-4</v>
      </c>
      <c r="Q22">
        <v>1.4</v>
      </c>
      <c r="R22">
        <v>132</v>
      </c>
      <c r="S22">
        <f t="shared" si="3"/>
        <v>2.2000000000000002</v>
      </c>
      <c r="T22" s="21">
        <f t="shared" si="4"/>
        <v>6.2477572029220772E-3</v>
      </c>
      <c r="U22">
        <v>7.7</v>
      </c>
    </row>
    <row r="23" spans="1:21" ht="14.4" customHeight="1" x14ac:dyDescent="0.3">
      <c r="A23" s="10" t="s">
        <v>12</v>
      </c>
      <c r="B23">
        <v>3</v>
      </c>
      <c r="C23" t="s">
        <v>122</v>
      </c>
      <c r="D23">
        <v>1</v>
      </c>
      <c r="E23" t="s">
        <v>140</v>
      </c>
      <c r="F23">
        <v>1</v>
      </c>
      <c r="G23" t="s">
        <v>117</v>
      </c>
      <c r="H23" s="17">
        <v>700.03116509999995</v>
      </c>
      <c r="I23" s="17">
        <v>3.9240270389999998</v>
      </c>
      <c r="J23" s="17">
        <v>0.53293692020000005</v>
      </c>
      <c r="K23" s="17">
        <v>736.30234459999997</v>
      </c>
      <c r="L23" t="s">
        <v>128</v>
      </c>
      <c r="M23" s="20">
        <f>K23/1000</f>
        <v>0.73630234459999999</v>
      </c>
      <c r="N23" s="21">
        <v>0.65452999889999997</v>
      </c>
      <c r="O23">
        <f t="shared" si="1"/>
        <v>-8.1772345700000026E-2</v>
      </c>
      <c r="P23" s="21">
        <f t="shared" si="2"/>
        <v>-8.1772345700000028E-5</v>
      </c>
      <c r="Q23">
        <v>1.4</v>
      </c>
      <c r="R23">
        <v>132</v>
      </c>
      <c r="S23">
        <f t="shared" si="3"/>
        <v>2.2000000000000002</v>
      </c>
      <c r="T23" s="21">
        <f t="shared" si="4"/>
        <v>0.21250973990259739</v>
      </c>
      <c r="U23">
        <v>7.7</v>
      </c>
    </row>
    <row r="24" spans="1:21" ht="14.4" hidden="1" customHeight="1" x14ac:dyDescent="0.3">
      <c r="A24" s="10" t="s">
        <v>12</v>
      </c>
      <c r="B24">
        <v>3</v>
      </c>
      <c r="C24" t="s">
        <v>122</v>
      </c>
      <c r="D24">
        <v>1</v>
      </c>
      <c r="E24" t="s">
        <v>140</v>
      </c>
      <c r="F24">
        <v>1</v>
      </c>
      <c r="G24" t="s">
        <v>118</v>
      </c>
      <c r="H24" s="17"/>
      <c r="I24" s="17"/>
      <c r="J24" s="17"/>
      <c r="K24" s="17"/>
      <c r="M24" s="23">
        <v>6.4000000000000001E-2</v>
      </c>
      <c r="N24" s="21">
        <v>0.38350000000000001</v>
      </c>
      <c r="O24">
        <f t="shared" si="1"/>
        <v>0.31950000000000001</v>
      </c>
      <c r="P24" s="21">
        <f t="shared" si="2"/>
        <v>3.1950000000000001E-4</v>
      </c>
      <c r="Q24">
        <v>1.4</v>
      </c>
      <c r="R24">
        <v>132</v>
      </c>
      <c r="S24">
        <f t="shared" si="3"/>
        <v>2.2000000000000002</v>
      </c>
      <c r="T24" s="21">
        <f t="shared" si="4"/>
        <v>0.12451298701298702</v>
      </c>
      <c r="U24">
        <v>7.7</v>
      </c>
    </row>
    <row r="25" spans="1:21" ht="14.4" hidden="1" customHeight="1" x14ac:dyDescent="0.3">
      <c r="A25" s="10" t="s">
        <v>12</v>
      </c>
      <c r="B25">
        <v>3</v>
      </c>
      <c r="C25" t="s">
        <v>122</v>
      </c>
      <c r="D25">
        <v>1</v>
      </c>
      <c r="E25" t="s">
        <v>140</v>
      </c>
      <c r="F25">
        <v>1</v>
      </c>
      <c r="G25" t="s">
        <v>119</v>
      </c>
      <c r="H25" s="17"/>
      <c r="I25" s="17"/>
      <c r="J25" s="17"/>
      <c r="K25" s="17"/>
      <c r="M25" s="23">
        <v>3.6999999999999998E-2</v>
      </c>
      <c r="N25" s="21">
        <v>2.5500000000000002E-2</v>
      </c>
      <c r="O25">
        <f t="shared" si="1"/>
        <v>-1.1499999999999996E-2</v>
      </c>
      <c r="P25" s="21">
        <f t="shared" si="2"/>
        <v>-1.1499999999999997E-5</v>
      </c>
      <c r="Q25">
        <v>1.4</v>
      </c>
      <c r="R25">
        <v>132</v>
      </c>
      <c r="S25">
        <f t="shared" si="3"/>
        <v>2.2000000000000002</v>
      </c>
      <c r="T25" s="21">
        <f t="shared" si="4"/>
        <v>8.2792207792207802E-3</v>
      </c>
      <c r="U25">
        <v>7.7</v>
      </c>
    </row>
    <row r="26" spans="1:21" hidden="1" x14ac:dyDescent="0.3">
      <c r="A26" s="10" t="s">
        <v>13</v>
      </c>
      <c r="B26">
        <v>4</v>
      </c>
      <c r="C26" t="s">
        <v>122</v>
      </c>
      <c r="D26">
        <v>1</v>
      </c>
      <c r="E26" t="s">
        <v>140</v>
      </c>
      <c r="F26">
        <v>1</v>
      </c>
      <c r="G26" t="s">
        <v>112</v>
      </c>
      <c r="H26" s="17">
        <v>795.98302160000003</v>
      </c>
      <c r="I26" s="17">
        <v>1.4362952389999999</v>
      </c>
      <c r="J26" s="17">
        <v>15.98101063</v>
      </c>
      <c r="K26" s="17">
        <v>8.9875119439999995</v>
      </c>
      <c r="L26" t="s">
        <v>128</v>
      </c>
      <c r="M26" s="20">
        <f>K26/1000</f>
        <v>8.9875119439999998E-3</v>
      </c>
      <c r="O26">
        <f t="shared" si="1"/>
        <v>-8.9875119439999998E-3</v>
      </c>
      <c r="P26" s="21">
        <f t="shared" si="2"/>
        <v>-8.9875119440000001E-6</v>
      </c>
      <c r="R26">
        <v>133</v>
      </c>
      <c r="S26">
        <f t="shared" si="3"/>
        <v>2.2166666666666668</v>
      </c>
    </row>
    <row r="27" spans="1:21" ht="14.4" hidden="1" customHeight="1" x14ac:dyDescent="0.3">
      <c r="A27" s="10" t="s">
        <v>13</v>
      </c>
      <c r="B27">
        <v>4</v>
      </c>
      <c r="C27" t="s">
        <v>122</v>
      </c>
      <c r="D27">
        <v>1</v>
      </c>
      <c r="E27" t="s">
        <v>140</v>
      </c>
      <c r="F27">
        <v>1</v>
      </c>
      <c r="G27" t="s">
        <v>113</v>
      </c>
      <c r="H27" s="17">
        <v>277927.39720000001</v>
      </c>
      <c r="I27" s="17">
        <v>1.081843557E-2</v>
      </c>
      <c r="J27" s="17">
        <v>1.6731268580000001</v>
      </c>
      <c r="K27" s="17">
        <v>0.64659983899999995</v>
      </c>
      <c r="L27" t="s">
        <v>129</v>
      </c>
      <c r="M27" s="22">
        <f>K27</f>
        <v>0.64659983899999995</v>
      </c>
      <c r="O27">
        <f t="shared" si="1"/>
        <v>-0.64659983899999995</v>
      </c>
      <c r="P27" s="21">
        <f t="shared" si="2"/>
        <v>-6.4659983899999999E-4</v>
      </c>
      <c r="R27">
        <v>133</v>
      </c>
      <c r="S27">
        <f t="shared" si="3"/>
        <v>2.2166666666666668</v>
      </c>
    </row>
    <row r="28" spans="1:21" ht="14.4" hidden="1" customHeight="1" x14ac:dyDescent="0.3">
      <c r="A28" s="10" t="s">
        <v>13</v>
      </c>
      <c r="B28">
        <v>4</v>
      </c>
      <c r="C28" t="s">
        <v>122</v>
      </c>
      <c r="D28">
        <v>1</v>
      </c>
      <c r="E28" t="s">
        <v>140</v>
      </c>
      <c r="F28">
        <v>1</v>
      </c>
      <c r="G28" t="s">
        <v>114</v>
      </c>
      <c r="H28" s="17">
        <v>3591.805468</v>
      </c>
      <c r="I28" s="17">
        <v>1.2682445339999999E-2</v>
      </c>
      <c r="J28" s="17">
        <v>1.4195595889999999</v>
      </c>
      <c r="K28" s="17">
        <v>0.89340704250000003</v>
      </c>
      <c r="L28" t="s">
        <v>129</v>
      </c>
      <c r="M28" s="22">
        <f>K28</f>
        <v>0.89340704250000003</v>
      </c>
      <c r="O28">
        <f t="shared" si="1"/>
        <v>-0.89340704250000003</v>
      </c>
      <c r="P28" s="21">
        <f t="shared" si="2"/>
        <v>-8.9340704249999997E-4</v>
      </c>
      <c r="R28">
        <v>133</v>
      </c>
      <c r="S28">
        <f t="shared" si="3"/>
        <v>2.2166666666666668</v>
      </c>
    </row>
    <row r="29" spans="1:21" ht="14.4" hidden="1" customHeight="1" x14ac:dyDescent="0.3">
      <c r="A29" s="10" t="s">
        <v>13</v>
      </c>
      <c r="B29">
        <v>4</v>
      </c>
      <c r="C29" t="s">
        <v>122</v>
      </c>
      <c r="D29">
        <v>1</v>
      </c>
      <c r="E29" t="s">
        <v>140</v>
      </c>
      <c r="F29">
        <v>1</v>
      </c>
      <c r="G29" t="s">
        <v>115</v>
      </c>
      <c r="H29" s="17">
        <v>67463.086070000005</v>
      </c>
      <c r="I29" s="17">
        <v>5.5082482309999996</v>
      </c>
      <c r="J29" s="17">
        <v>6.1870690929999999</v>
      </c>
      <c r="K29" s="17">
        <v>89.028393710000003</v>
      </c>
      <c r="L29" t="s">
        <v>128</v>
      </c>
      <c r="M29" s="20">
        <f>K29/1000</f>
        <v>8.9028393710000001E-2</v>
      </c>
      <c r="O29">
        <f t="shared" si="1"/>
        <v>-8.9028393710000001E-2</v>
      </c>
      <c r="P29" s="21">
        <f t="shared" si="2"/>
        <v>-8.9028393710000002E-5</v>
      </c>
      <c r="R29">
        <v>133</v>
      </c>
      <c r="S29">
        <f t="shared" si="3"/>
        <v>2.2166666666666668</v>
      </c>
    </row>
    <row r="30" spans="1:21" ht="14.4" hidden="1" customHeight="1" x14ac:dyDescent="0.3">
      <c r="A30" s="10" t="s">
        <v>13</v>
      </c>
      <c r="B30">
        <v>4</v>
      </c>
      <c r="C30" t="s">
        <v>122</v>
      </c>
      <c r="D30">
        <v>1</v>
      </c>
      <c r="E30" t="s">
        <v>140</v>
      </c>
      <c r="F30">
        <v>1</v>
      </c>
      <c r="G30" t="s">
        <v>116</v>
      </c>
      <c r="H30" s="17">
        <v>149.42501200000001</v>
      </c>
      <c r="I30" s="17">
        <v>0.75636612010000004</v>
      </c>
      <c r="J30" s="17">
        <v>3.9739203860000001</v>
      </c>
      <c r="K30" s="17">
        <v>19.033247939999999</v>
      </c>
      <c r="L30" t="s">
        <v>128</v>
      </c>
      <c r="M30" s="20">
        <f>K30/1000</f>
        <v>1.9033247939999998E-2</v>
      </c>
      <c r="O30">
        <f t="shared" si="1"/>
        <v>-1.9033247939999998E-2</v>
      </c>
      <c r="P30" s="21">
        <f t="shared" si="2"/>
        <v>-1.9033247939999998E-5</v>
      </c>
      <c r="R30">
        <v>133</v>
      </c>
      <c r="S30">
        <f t="shared" si="3"/>
        <v>2.2166666666666668</v>
      </c>
    </row>
    <row r="31" spans="1:21" ht="14.4" customHeight="1" x14ac:dyDescent="0.3">
      <c r="A31" s="10" t="s">
        <v>13</v>
      </c>
      <c r="B31">
        <v>4</v>
      </c>
      <c r="C31" t="s">
        <v>122</v>
      </c>
      <c r="D31">
        <v>1</v>
      </c>
      <c r="E31" t="s">
        <v>140</v>
      </c>
      <c r="F31">
        <v>1</v>
      </c>
      <c r="G31" t="s">
        <v>117</v>
      </c>
      <c r="H31" s="17">
        <v>626.67188369999997</v>
      </c>
      <c r="I31" s="17">
        <v>4.3672858850000003</v>
      </c>
      <c r="J31" s="17">
        <v>0.66257127490000001</v>
      </c>
      <c r="K31" s="17">
        <v>659.14205010000001</v>
      </c>
      <c r="L31" t="s">
        <v>128</v>
      </c>
      <c r="M31" s="20">
        <f>K31/1000</f>
        <v>0.65914205010000004</v>
      </c>
      <c r="O31">
        <f t="shared" si="1"/>
        <v>-0.65914205010000004</v>
      </c>
      <c r="P31" s="21">
        <f t="shared" si="2"/>
        <v>-6.5914205010000003E-4</v>
      </c>
      <c r="R31">
        <v>133</v>
      </c>
      <c r="S31">
        <f t="shared" si="3"/>
        <v>2.2166666666666668</v>
      </c>
    </row>
    <row r="32" spans="1:21" ht="14.4" hidden="1" customHeight="1" x14ac:dyDescent="0.3">
      <c r="A32" s="10" t="s">
        <v>13</v>
      </c>
      <c r="B32">
        <v>4</v>
      </c>
      <c r="C32" t="s">
        <v>122</v>
      </c>
      <c r="D32">
        <v>1</v>
      </c>
      <c r="E32" t="s">
        <v>140</v>
      </c>
      <c r="F32">
        <v>1</v>
      </c>
      <c r="G32" t="s">
        <v>118</v>
      </c>
      <c r="H32" s="17"/>
      <c r="I32" s="17"/>
      <c r="J32" s="17"/>
      <c r="K32" s="17"/>
      <c r="M32" s="23">
        <v>0.38400000000000001</v>
      </c>
      <c r="O32">
        <f t="shared" si="1"/>
        <v>-0.38400000000000001</v>
      </c>
      <c r="P32" s="21">
        <f t="shared" si="2"/>
        <v>-3.8400000000000001E-4</v>
      </c>
      <c r="R32">
        <v>133</v>
      </c>
      <c r="S32">
        <f t="shared" si="3"/>
        <v>2.2166666666666668</v>
      </c>
    </row>
    <row r="33" spans="1:21" ht="14.4" hidden="1" customHeight="1" x14ac:dyDescent="0.3">
      <c r="A33" s="10" t="s">
        <v>13</v>
      </c>
      <c r="B33">
        <v>4</v>
      </c>
      <c r="C33" t="s">
        <v>122</v>
      </c>
      <c r="D33">
        <v>1</v>
      </c>
      <c r="E33" t="s">
        <v>140</v>
      </c>
      <c r="F33">
        <v>1</v>
      </c>
      <c r="G33" t="s">
        <v>119</v>
      </c>
      <c r="H33" s="17"/>
      <c r="I33" s="17"/>
      <c r="J33" s="17"/>
      <c r="K33" s="17"/>
      <c r="M33" s="23">
        <v>2.8000000000000001E-2</v>
      </c>
      <c r="O33">
        <f t="shared" si="1"/>
        <v>-2.8000000000000001E-2</v>
      </c>
      <c r="P33" s="21">
        <f t="shared" si="2"/>
        <v>-2.8E-5</v>
      </c>
      <c r="R33">
        <v>133</v>
      </c>
      <c r="S33">
        <f t="shared" si="3"/>
        <v>2.2166666666666668</v>
      </c>
    </row>
    <row r="34" spans="1:21" hidden="1" x14ac:dyDescent="0.3">
      <c r="A34" s="10" t="s">
        <v>14</v>
      </c>
      <c r="B34">
        <v>5</v>
      </c>
      <c r="C34" t="s">
        <v>122</v>
      </c>
      <c r="D34">
        <v>1</v>
      </c>
      <c r="E34" t="s">
        <v>141</v>
      </c>
      <c r="F34">
        <v>1</v>
      </c>
      <c r="G34" t="s">
        <v>112</v>
      </c>
      <c r="H34" s="17">
        <v>1381.304273</v>
      </c>
      <c r="I34" s="17">
        <v>0.78780446039999996</v>
      </c>
      <c r="J34" s="17">
        <v>5.0511864989999999</v>
      </c>
      <c r="K34" s="17">
        <v>15.596423939999999</v>
      </c>
      <c r="L34" t="s">
        <v>128</v>
      </c>
      <c r="M34" s="20">
        <f>K34/1000</f>
        <v>1.559642394E-2</v>
      </c>
      <c r="N34" s="21">
        <v>8.1352679984999995E-3</v>
      </c>
      <c r="O34">
        <f t="shared" si="1"/>
        <v>-7.4611559415000001E-3</v>
      </c>
      <c r="P34" s="21">
        <f t="shared" si="2"/>
        <v>-7.4611559415000001E-6</v>
      </c>
      <c r="Q34">
        <v>0.5</v>
      </c>
      <c r="R34">
        <v>130</v>
      </c>
      <c r="S34">
        <f t="shared" si="3"/>
        <v>2.1666666666666665</v>
      </c>
      <c r="T34" s="21">
        <f t="shared" ref="T34:T57" si="5">N34/Q34/S34</f>
        <v>7.5094781524615382E-3</v>
      </c>
      <c r="U34">
        <v>4.5</v>
      </c>
    </row>
    <row r="35" spans="1:21" ht="14.4" hidden="1" customHeight="1" x14ac:dyDescent="0.3">
      <c r="A35" s="10" t="s">
        <v>14</v>
      </c>
      <c r="B35">
        <v>5</v>
      </c>
      <c r="C35" t="s">
        <v>122</v>
      </c>
      <c r="D35">
        <v>1</v>
      </c>
      <c r="E35" t="s">
        <v>141</v>
      </c>
      <c r="F35">
        <v>1</v>
      </c>
      <c r="G35" t="s">
        <v>113</v>
      </c>
      <c r="H35" s="17">
        <v>169672.07980000001</v>
      </c>
      <c r="I35" s="17">
        <v>5.070979321E-2</v>
      </c>
      <c r="J35" s="17">
        <v>12.84627528</v>
      </c>
      <c r="K35" s="17">
        <v>0.39474316170000001</v>
      </c>
      <c r="L35" t="s">
        <v>129</v>
      </c>
      <c r="M35" s="22">
        <f>K35</f>
        <v>0.39474316170000001</v>
      </c>
      <c r="N35" s="21">
        <v>0.61433080359999992</v>
      </c>
      <c r="O35">
        <f t="shared" si="1"/>
        <v>0.21958764189999991</v>
      </c>
      <c r="P35" s="21">
        <f t="shared" si="2"/>
        <v>2.1958764189999991E-4</v>
      </c>
      <c r="Q35">
        <v>0.5</v>
      </c>
      <c r="R35">
        <v>130</v>
      </c>
      <c r="S35">
        <f t="shared" si="3"/>
        <v>2.1666666666666665</v>
      </c>
      <c r="T35" s="21">
        <f t="shared" si="5"/>
        <v>0.56707458793846155</v>
      </c>
      <c r="U35">
        <v>4.5</v>
      </c>
    </row>
    <row r="36" spans="1:21" ht="14.4" hidden="1" customHeight="1" x14ac:dyDescent="0.3">
      <c r="A36" s="10" t="s">
        <v>14</v>
      </c>
      <c r="B36">
        <v>5</v>
      </c>
      <c r="C36" t="s">
        <v>122</v>
      </c>
      <c r="D36">
        <v>1</v>
      </c>
      <c r="E36" t="s">
        <v>141</v>
      </c>
      <c r="F36">
        <v>1</v>
      </c>
      <c r="G36" t="s">
        <v>114</v>
      </c>
      <c r="H36" s="17">
        <v>16526.345499999999</v>
      </c>
      <c r="I36" s="17">
        <v>5.6493948250000002E-2</v>
      </c>
      <c r="J36" s="17">
        <v>1.374322117</v>
      </c>
      <c r="K36" s="17">
        <v>4.1106773700000003</v>
      </c>
      <c r="L36" t="s">
        <v>129</v>
      </c>
      <c r="M36" s="22">
        <f>K36</f>
        <v>4.1106773700000003</v>
      </c>
      <c r="N36" s="21">
        <v>2.2655551360000001</v>
      </c>
      <c r="O36">
        <f t="shared" si="1"/>
        <v>-1.8451222340000002</v>
      </c>
      <c r="P36" s="21">
        <f t="shared" si="2"/>
        <v>-1.8451222340000002E-3</v>
      </c>
      <c r="Q36">
        <v>0.5</v>
      </c>
      <c r="R36">
        <v>130</v>
      </c>
      <c r="S36">
        <f t="shared" si="3"/>
        <v>2.1666666666666665</v>
      </c>
      <c r="T36" s="21">
        <f t="shared" si="5"/>
        <v>2.0912816640000003</v>
      </c>
      <c r="U36">
        <v>4.5</v>
      </c>
    </row>
    <row r="37" spans="1:21" ht="14.4" hidden="1" customHeight="1" x14ac:dyDescent="0.3">
      <c r="A37" s="10" t="s">
        <v>14</v>
      </c>
      <c r="B37">
        <v>5</v>
      </c>
      <c r="C37" t="s">
        <v>122</v>
      </c>
      <c r="D37">
        <v>1</v>
      </c>
      <c r="E37" t="s">
        <v>141</v>
      </c>
      <c r="F37">
        <v>1</v>
      </c>
      <c r="G37" t="s">
        <v>115</v>
      </c>
      <c r="H37" s="17">
        <v>83260.596309999994</v>
      </c>
      <c r="I37" s="17">
        <v>16.613704340000002</v>
      </c>
      <c r="J37" s="17">
        <v>15.12044687</v>
      </c>
      <c r="K37" s="17">
        <v>109.8757495</v>
      </c>
      <c r="L37" t="s">
        <v>128</v>
      </c>
      <c r="M37" s="20">
        <f>K37/1000</f>
        <v>0.10987574949999999</v>
      </c>
      <c r="N37" s="21">
        <v>8.5660073385000007E-2</v>
      </c>
      <c r="O37">
        <f t="shared" si="1"/>
        <v>-2.4215676114999987E-2</v>
      </c>
      <c r="P37" s="21">
        <f t="shared" si="2"/>
        <v>-2.4215676114999986E-5</v>
      </c>
      <c r="Q37">
        <v>0.5</v>
      </c>
      <c r="R37">
        <v>130</v>
      </c>
      <c r="S37">
        <f t="shared" si="3"/>
        <v>2.1666666666666665</v>
      </c>
      <c r="T37" s="21">
        <f t="shared" si="5"/>
        <v>7.9070836970769248E-2</v>
      </c>
      <c r="U37">
        <v>4.5</v>
      </c>
    </row>
    <row r="38" spans="1:21" ht="14.4" hidden="1" customHeight="1" x14ac:dyDescent="0.3">
      <c r="A38" s="10" t="s">
        <v>14</v>
      </c>
      <c r="B38">
        <v>5</v>
      </c>
      <c r="C38" t="s">
        <v>122</v>
      </c>
      <c r="D38">
        <v>1</v>
      </c>
      <c r="E38" t="s">
        <v>141</v>
      </c>
      <c r="F38">
        <v>1</v>
      </c>
      <c r="G38" t="s">
        <v>116</v>
      </c>
      <c r="H38" s="17">
        <v>743.72629380000001</v>
      </c>
      <c r="I38" s="17">
        <v>1.0255124689999999</v>
      </c>
      <c r="J38" s="17">
        <v>1.0825256700000001</v>
      </c>
      <c r="K38" s="17">
        <v>94.733316490000007</v>
      </c>
      <c r="L38" t="s">
        <v>128</v>
      </c>
      <c r="M38" s="20">
        <f>K38/1000</f>
        <v>9.4733316490000011E-2</v>
      </c>
      <c r="N38" s="21">
        <v>1.9243092184999998E-2</v>
      </c>
      <c r="O38">
        <f t="shared" si="1"/>
        <v>-7.549022430500002E-2</v>
      </c>
      <c r="P38" s="21">
        <f t="shared" si="2"/>
        <v>-7.5490224305000013E-5</v>
      </c>
      <c r="Q38">
        <v>0.5</v>
      </c>
      <c r="R38">
        <v>130</v>
      </c>
      <c r="S38">
        <f t="shared" si="3"/>
        <v>2.1666666666666665</v>
      </c>
      <c r="T38" s="21">
        <f t="shared" si="5"/>
        <v>1.7762854324615385E-2</v>
      </c>
      <c r="U38">
        <v>4.5</v>
      </c>
    </row>
    <row r="39" spans="1:21" ht="14.4" customHeight="1" x14ac:dyDescent="0.3">
      <c r="A39" s="10" t="s">
        <v>14</v>
      </c>
      <c r="B39">
        <v>5</v>
      </c>
      <c r="C39" t="s">
        <v>122</v>
      </c>
      <c r="D39">
        <v>1</v>
      </c>
      <c r="E39" t="s">
        <v>141</v>
      </c>
      <c r="F39">
        <v>1</v>
      </c>
      <c r="G39" t="s">
        <v>117</v>
      </c>
      <c r="H39" s="17">
        <v>725.22511050000003</v>
      </c>
      <c r="I39" s="17">
        <v>7.7549027810000002</v>
      </c>
      <c r="J39" s="17">
        <v>1.0166342020000001</v>
      </c>
      <c r="K39" s="17">
        <v>762.80168070000002</v>
      </c>
      <c r="L39" t="s">
        <v>128</v>
      </c>
      <c r="M39" s="20">
        <f>K39/1000</f>
        <v>0.76280168069999998</v>
      </c>
      <c r="N39" s="21">
        <v>0.65452999889999997</v>
      </c>
      <c r="O39">
        <f t="shared" si="1"/>
        <v>-0.10827168180000002</v>
      </c>
      <c r="P39" s="21">
        <f t="shared" si="2"/>
        <v>-1.0827168180000002E-4</v>
      </c>
      <c r="Q39">
        <v>0.5</v>
      </c>
      <c r="R39">
        <v>130</v>
      </c>
      <c r="S39">
        <f t="shared" si="3"/>
        <v>2.1666666666666665</v>
      </c>
      <c r="T39" s="21">
        <f t="shared" si="5"/>
        <v>0.60418153744615388</v>
      </c>
      <c r="U39">
        <v>4.5</v>
      </c>
    </row>
    <row r="40" spans="1:21" ht="14.4" hidden="1" customHeight="1" x14ac:dyDescent="0.3">
      <c r="A40" s="10" t="s">
        <v>14</v>
      </c>
      <c r="B40">
        <v>5</v>
      </c>
      <c r="C40" t="s">
        <v>122</v>
      </c>
      <c r="D40">
        <v>1</v>
      </c>
      <c r="E40" t="s">
        <v>141</v>
      </c>
      <c r="F40">
        <v>1</v>
      </c>
      <c r="G40" t="s">
        <v>118</v>
      </c>
      <c r="H40" s="17"/>
      <c r="I40" s="17"/>
      <c r="J40" s="17"/>
      <c r="K40" s="17"/>
      <c r="M40" s="23">
        <v>0.01</v>
      </c>
      <c r="N40" s="21">
        <v>0.38350000000000001</v>
      </c>
      <c r="O40">
        <f t="shared" si="1"/>
        <v>0.3735</v>
      </c>
      <c r="P40" s="21">
        <f t="shared" si="2"/>
        <v>3.7350000000000003E-4</v>
      </c>
      <c r="Q40">
        <v>0.5</v>
      </c>
      <c r="R40">
        <v>130</v>
      </c>
      <c r="S40">
        <f t="shared" si="3"/>
        <v>2.1666666666666665</v>
      </c>
      <c r="T40" s="21">
        <f t="shared" si="5"/>
        <v>0.35400000000000004</v>
      </c>
      <c r="U40">
        <v>4.5</v>
      </c>
    </row>
    <row r="41" spans="1:21" ht="14.4" hidden="1" customHeight="1" x14ac:dyDescent="0.3">
      <c r="A41" s="10" t="s">
        <v>14</v>
      </c>
      <c r="B41">
        <v>5</v>
      </c>
      <c r="C41" t="s">
        <v>122</v>
      </c>
      <c r="D41">
        <v>1</v>
      </c>
      <c r="E41" t="s">
        <v>141</v>
      </c>
      <c r="F41">
        <v>1</v>
      </c>
      <c r="G41" t="s">
        <v>119</v>
      </c>
      <c r="H41" s="17"/>
      <c r="I41" s="17"/>
      <c r="J41" s="17"/>
      <c r="K41" s="17"/>
      <c r="M41" s="23">
        <v>2.1000000000000001E-2</v>
      </c>
      <c r="N41" s="21">
        <v>2.5500000000000002E-2</v>
      </c>
      <c r="O41">
        <f t="shared" si="1"/>
        <v>4.5000000000000005E-3</v>
      </c>
      <c r="P41" s="21">
        <f t="shared" si="2"/>
        <v>4.5000000000000001E-6</v>
      </c>
      <c r="Q41">
        <v>0.5</v>
      </c>
      <c r="R41">
        <v>130</v>
      </c>
      <c r="S41">
        <f t="shared" si="3"/>
        <v>2.1666666666666665</v>
      </c>
      <c r="T41" s="21">
        <f t="shared" si="5"/>
        <v>2.3538461538461543E-2</v>
      </c>
      <c r="U41">
        <v>4.5</v>
      </c>
    </row>
    <row r="42" spans="1:21" hidden="1" x14ac:dyDescent="0.3">
      <c r="A42" s="10" t="s">
        <v>15</v>
      </c>
      <c r="B42">
        <v>6</v>
      </c>
      <c r="C42" t="s">
        <v>122</v>
      </c>
      <c r="D42">
        <v>1</v>
      </c>
      <c r="E42" t="s">
        <v>141</v>
      </c>
      <c r="F42">
        <v>1</v>
      </c>
      <c r="G42" t="s">
        <v>112</v>
      </c>
      <c r="H42" s="17">
        <v>1505.8325380000001</v>
      </c>
      <c r="I42" s="17">
        <v>0.6089371656</v>
      </c>
      <c r="J42" s="17">
        <v>3.581460189</v>
      </c>
      <c r="K42" s="17">
        <v>17.002483160000001</v>
      </c>
      <c r="L42" t="s">
        <v>128</v>
      </c>
      <c r="M42" s="20">
        <f>K42/1000</f>
        <v>1.7002483160000002E-2</v>
      </c>
      <c r="N42" s="21">
        <v>8.1352679984999995E-3</v>
      </c>
      <c r="O42">
        <f t="shared" si="1"/>
        <v>-8.8672151615000021E-3</v>
      </c>
      <c r="P42" s="21">
        <f t="shared" si="2"/>
        <v>-8.8672151615000025E-6</v>
      </c>
      <c r="Q42">
        <v>0.7</v>
      </c>
      <c r="R42">
        <v>136</v>
      </c>
      <c r="S42">
        <f t="shared" si="3"/>
        <v>2.2666666666666666</v>
      </c>
      <c r="T42" s="21">
        <f t="shared" si="5"/>
        <v>5.1272697469537821E-3</v>
      </c>
      <c r="U42">
        <f t="shared" ref="U42:U49" si="6">(12.2+11.4+11.6)/3</f>
        <v>11.733333333333334</v>
      </c>
    </row>
    <row r="43" spans="1:21" ht="14.4" hidden="1" customHeight="1" x14ac:dyDescent="0.3">
      <c r="A43" s="10" t="s">
        <v>15</v>
      </c>
      <c r="B43">
        <v>6</v>
      </c>
      <c r="C43" t="s">
        <v>122</v>
      </c>
      <c r="D43">
        <v>1</v>
      </c>
      <c r="E43" t="s">
        <v>141</v>
      </c>
      <c r="F43">
        <v>1</v>
      </c>
      <c r="G43" t="s">
        <v>113</v>
      </c>
      <c r="H43" s="17">
        <v>269761.17090000003</v>
      </c>
      <c r="I43" s="17">
        <v>1.027890241E-2</v>
      </c>
      <c r="J43" s="17">
        <v>1.6378083189999999</v>
      </c>
      <c r="K43" s="17">
        <v>0.6276010621</v>
      </c>
      <c r="L43" t="s">
        <v>129</v>
      </c>
      <c r="M43" s="22">
        <f>K43</f>
        <v>0.6276010621</v>
      </c>
      <c r="N43" s="21">
        <v>0.61433080359999992</v>
      </c>
      <c r="O43">
        <f t="shared" si="1"/>
        <v>-1.3270258500000076E-2</v>
      </c>
      <c r="P43" s="21">
        <f t="shared" si="2"/>
        <v>-1.3270258500000077E-5</v>
      </c>
      <c r="Q43">
        <v>0.7</v>
      </c>
      <c r="R43">
        <v>136</v>
      </c>
      <c r="S43">
        <f t="shared" si="3"/>
        <v>2.2666666666666666</v>
      </c>
      <c r="T43" s="21">
        <f t="shared" si="5"/>
        <v>0.3871832795798319</v>
      </c>
      <c r="U43">
        <f t="shared" si="6"/>
        <v>11.733333333333334</v>
      </c>
    </row>
    <row r="44" spans="1:21" ht="14.4" hidden="1" customHeight="1" x14ac:dyDescent="0.3">
      <c r="A44" s="10" t="s">
        <v>15</v>
      </c>
      <c r="B44">
        <v>6</v>
      </c>
      <c r="C44" t="s">
        <v>122</v>
      </c>
      <c r="D44">
        <v>1</v>
      </c>
      <c r="E44" t="s">
        <v>141</v>
      </c>
      <c r="F44">
        <v>1</v>
      </c>
      <c r="G44" t="s">
        <v>114</v>
      </c>
      <c r="H44" s="17">
        <v>8338.2468100000006</v>
      </c>
      <c r="I44" s="17">
        <v>3.4859024090000003E-2</v>
      </c>
      <c r="J44" s="17">
        <v>1.6807530740000001</v>
      </c>
      <c r="K44" s="17">
        <v>2.0740122169999999</v>
      </c>
      <c r="L44" t="s">
        <v>129</v>
      </c>
      <c r="M44" s="22">
        <f>K44</f>
        <v>2.0740122169999999</v>
      </c>
      <c r="N44" s="21">
        <v>2.2655551360000001</v>
      </c>
      <c r="O44">
        <f t="shared" si="1"/>
        <v>0.1915429190000002</v>
      </c>
      <c r="P44" s="21">
        <f t="shared" si="2"/>
        <v>1.9154291900000021E-4</v>
      </c>
      <c r="Q44">
        <v>0.7</v>
      </c>
      <c r="R44">
        <v>136</v>
      </c>
      <c r="S44">
        <f t="shared" si="3"/>
        <v>2.2666666666666666</v>
      </c>
      <c r="T44" s="21">
        <f t="shared" si="5"/>
        <v>1.4278708840336136</v>
      </c>
      <c r="U44">
        <f t="shared" si="6"/>
        <v>11.733333333333334</v>
      </c>
    </row>
    <row r="45" spans="1:21" ht="14.4" hidden="1" customHeight="1" x14ac:dyDescent="0.3">
      <c r="A45" s="10" t="s">
        <v>15</v>
      </c>
      <c r="B45">
        <v>6</v>
      </c>
      <c r="C45" t="s">
        <v>122</v>
      </c>
      <c r="D45">
        <v>1</v>
      </c>
      <c r="E45" t="s">
        <v>141</v>
      </c>
      <c r="F45">
        <v>1</v>
      </c>
      <c r="G45" t="s">
        <v>115</v>
      </c>
      <c r="H45" s="17">
        <v>104529.13340000001</v>
      </c>
      <c r="I45" s="17">
        <v>1.0514614040000001</v>
      </c>
      <c r="J45" s="17">
        <v>0.76224336380000002</v>
      </c>
      <c r="K45" s="17">
        <v>137.94300530000001</v>
      </c>
      <c r="L45" t="s">
        <v>128</v>
      </c>
      <c r="M45" s="20">
        <f>K45/1000</f>
        <v>0.1379430053</v>
      </c>
      <c r="N45" s="21">
        <v>8.5660073385000007E-2</v>
      </c>
      <c r="O45">
        <f t="shared" si="1"/>
        <v>-5.2282931914999997E-2</v>
      </c>
      <c r="P45" s="21">
        <f t="shared" si="2"/>
        <v>-5.2282931914999994E-5</v>
      </c>
      <c r="Q45">
        <v>0.7</v>
      </c>
      <c r="R45">
        <v>136</v>
      </c>
      <c r="S45">
        <f t="shared" si="3"/>
        <v>2.2666666666666666</v>
      </c>
      <c r="T45" s="21">
        <f t="shared" si="5"/>
        <v>5.3987441209033628E-2</v>
      </c>
      <c r="U45">
        <f t="shared" si="6"/>
        <v>11.733333333333334</v>
      </c>
    </row>
    <row r="46" spans="1:21" ht="14.4" hidden="1" customHeight="1" x14ac:dyDescent="0.3">
      <c r="A46" s="10" t="s">
        <v>15</v>
      </c>
      <c r="B46">
        <v>6</v>
      </c>
      <c r="C46" t="s">
        <v>122</v>
      </c>
      <c r="D46">
        <v>1</v>
      </c>
      <c r="E46" t="s">
        <v>141</v>
      </c>
      <c r="F46">
        <v>1</v>
      </c>
      <c r="G46" t="s">
        <v>116</v>
      </c>
      <c r="H46" s="17">
        <v>460.92248089999998</v>
      </c>
      <c r="I46" s="17">
        <v>1.368124973</v>
      </c>
      <c r="J46" s="17">
        <v>2.3302808910000001</v>
      </c>
      <c r="K46" s="17">
        <v>58.710732190000002</v>
      </c>
      <c r="L46" t="s">
        <v>128</v>
      </c>
      <c r="M46" s="20">
        <f>K46/1000</f>
        <v>5.8710732190000003E-2</v>
      </c>
      <c r="N46" s="21">
        <v>1.9243092184999998E-2</v>
      </c>
      <c r="O46">
        <f t="shared" si="1"/>
        <v>-3.9467640005000006E-2</v>
      </c>
      <c r="P46" s="21">
        <f t="shared" si="2"/>
        <v>-3.9467640005000006E-5</v>
      </c>
      <c r="Q46">
        <v>0.7</v>
      </c>
      <c r="R46">
        <v>136</v>
      </c>
      <c r="S46">
        <f t="shared" si="3"/>
        <v>2.2666666666666666</v>
      </c>
      <c r="T46" s="21">
        <f t="shared" si="5"/>
        <v>1.2127999276260503E-2</v>
      </c>
      <c r="U46">
        <f t="shared" si="6"/>
        <v>11.733333333333334</v>
      </c>
    </row>
    <row r="47" spans="1:21" ht="14.4" customHeight="1" x14ac:dyDescent="0.3">
      <c r="A47" s="10" t="s">
        <v>15</v>
      </c>
      <c r="B47">
        <v>6</v>
      </c>
      <c r="C47" t="s">
        <v>122</v>
      </c>
      <c r="D47">
        <v>1</v>
      </c>
      <c r="E47" t="s">
        <v>141</v>
      </c>
      <c r="F47">
        <v>1</v>
      </c>
      <c r="G47" t="s">
        <v>117</v>
      </c>
      <c r="H47" s="17">
        <v>696.68329540000002</v>
      </c>
      <c r="I47" s="17">
        <v>6.2979807609999998</v>
      </c>
      <c r="J47" s="17">
        <v>0.85946287889999995</v>
      </c>
      <c r="K47" s="17">
        <v>732.78100949999998</v>
      </c>
      <c r="L47" t="s">
        <v>128</v>
      </c>
      <c r="M47" s="20">
        <f>K47/1000</f>
        <v>0.73278100950000002</v>
      </c>
      <c r="N47" s="21">
        <v>0.65452999889999997</v>
      </c>
      <c r="O47">
        <f t="shared" si="1"/>
        <v>-7.8251010600000059E-2</v>
      </c>
      <c r="P47" s="21">
        <f t="shared" si="2"/>
        <v>-7.8251010600000065E-5</v>
      </c>
      <c r="Q47">
        <v>0.7</v>
      </c>
      <c r="R47">
        <v>136</v>
      </c>
      <c r="S47">
        <f t="shared" si="3"/>
        <v>2.2666666666666666</v>
      </c>
      <c r="T47" s="21">
        <f t="shared" si="5"/>
        <v>0.41251890686974796</v>
      </c>
      <c r="U47">
        <f t="shared" si="6"/>
        <v>11.733333333333334</v>
      </c>
    </row>
    <row r="48" spans="1:21" ht="14.4" hidden="1" customHeight="1" x14ac:dyDescent="0.3">
      <c r="A48" s="10" t="s">
        <v>15</v>
      </c>
      <c r="B48">
        <v>6</v>
      </c>
      <c r="C48" t="s">
        <v>122</v>
      </c>
      <c r="D48">
        <v>1</v>
      </c>
      <c r="E48" t="s">
        <v>141</v>
      </c>
      <c r="F48">
        <v>1</v>
      </c>
      <c r="G48" t="s">
        <v>118</v>
      </c>
      <c r="H48" s="17"/>
      <c r="I48" s="17"/>
      <c r="J48" s="17"/>
      <c r="K48" s="17"/>
      <c r="M48" s="23">
        <v>0.41299999999999998</v>
      </c>
      <c r="N48" s="21">
        <v>0.38350000000000001</v>
      </c>
      <c r="O48">
        <f t="shared" si="1"/>
        <v>-2.9499999999999971E-2</v>
      </c>
      <c r="P48" s="21">
        <f t="shared" si="2"/>
        <v>-2.9499999999999972E-5</v>
      </c>
      <c r="Q48">
        <v>0.7</v>
      </c>
      <c r="R48">
        <v>136</v>
      </c>
      <c r="S48">
        <f t="shared" si="3"/>
        <v>2.2666666666666666</v>
      </c>
      <c r="T48" s="21">
        <f t="shared" si="5"/>
        <v>0.24170168067226894</v>
      </c>
      <c r="U48">
        <f t="shared" si="6"/>
        <v>11.733333333333334</v>
      </c>
    </row>
    <row r="49" spans="1:21" ht="14.4" hidden="1" customHeight="1" x14ac:dyDescent="0.3">
      <c r="A49" s="10" t="s">
        <v>15</v>
      </c>
      <c r="B49">
        <v>6</v>
      </c>
      <c r="C49" t="s">
        <v>122</v>
      </c>
      <c r="D49">
        <v>1</v>
      </c>
      <c r="E49" t="s">
        <v>141</v>
      </c>
      <c r="F49">
        <v>1</v>
      </c>
      <c r="G49" t="s">
        <v>119</v>
      </c>
      <c r="H49" s="17"/>
      <c r="I49" s="17"/>
      <c r="J49" s="17"/>
      <c r="K49" s="17"/>
      <c r="M49" s="23">
        <v>8.5999999999999993E-2</v>
      </c>
      <c r="N49" s="21">
        <v>2.5500000000000002E-2</v>
      </c>
      <c r="O49">
        <f t="shared" si="1"/>
        <v>-6.0499999999999991E-2</v>
      </c>
      <c r="P49" s="21">
        <f t="shared" si="2"/>
        <v>-6.0499999999999993E-5</v>
      </c>
      <c r="Q49">
        <v>0.7</v>
      </c>
      <c r="R49">
        <v>136</v>
      </c>
      <c r="S49">
        <f t="shared" si="3"/>
        <v>2.2666666666666666</v>
      </c>
      <c r="T49" s="21">
        <f t="shared" si="5"/>
        <v>1.6071428571428573E-2</v>
      </c>
      <c r="U49">
        <f t="shared" si="6"/>
        <v>11.733333333333334</v>
      </c>
    </row>
    <row r="50" spans="1:21" hidden="1" x14ac:dyDescent="0.3">
      <c r="A50" s="10" t="s">
        <v>16</v>
      </c>
      <c r="B50">
        <v>7</v>
      </c>
      <c r="C50" t="s">
        <v>122</v>
      </c>
      <c r="D50">
        <v>1</v>
      </c>
      <c r="E50" t="s">
        <v>141</v>
      </c>
      <c r="F50">
        <v>1</v>
      </c>
      <c r="G50" t="s">
        <v>112</v>
      </c>
      <c r="H50" s="17">
        <v>1280.5204209999999</v>
      </c>
      <c r="I50" s="17">
        <v>0.32233204910000002</v>
      </c>
      <c r="J50" s="17">
        <v>2.229365643</v>
      </c>
      <c r="K50" s="17">
        <v>14.458464899999999</v>
      </c>
      <c r="L50" t="s">
        <v>128</v>
      </c>
      <c r="M50" s="20">
        <f>K50/1000</f>
        <v>1.4458464899999999E-2</v>
      </c>
      <c r="N50" s="21">
        <v>8.1352679984999995E-3</v>
      </c>
      <c r="O50">
        <f t="shared" si="1"/>
        <v>-6.3231969014999993E-3</v>
      </c>
      <c r="P50" s="21">
        <f t="shared" si="2"/>
        <v>-6.3231969014999997E-6</v>
      </c>
      <c r="Q50">
        <v>0.5</v>
      </c>
      <c r="R50">
        <v>131</v>
      </c>
      <c r="S50">
        <f t="shared" si="3"/>
        <v>2.1833333333333331</v>
      </c>
      <c r="T50" s="21">
        <f t="shared" si="5"/>
        <v>7.4521538917557252E-3</v>
      </c>
      <c r="U50">
        <f t="shared" ref="U50:U57" si="7">(13.5+10.5+3.6+5.2+11.1)/5</f>
        <v>8.7800000000000011</v>
      </c>
    </row>
    <row r="51" spans="1:21" ht="14.4" hidden="1" customHeight="1" x14ac:dyDescent="0.3">
      <c r="A51" s="10" t="s">
        <v>16</v>
      </c>
      <c r="B51">
        <v>7</v>
      </c>
      <c r="C51" t="s">
        <v>122</v>
      </c>
      <c r="D51">
        <v>1</v>
      </c>
      <c r="E51" t="s">
        <v>141</v>
      </c>
      <c r="F51">
        <v>1</v>
      </c>
      <c r="G51" t="s">
        <v>113</v>
      </c>
      <c r="H51" s="17">
        <v>320881.16680000001</v>
      </c>
      <c r="I51" s="17">
        <v>2.2425239709999999E-2</v>
      </c>
      <c r="J51" s="17">
        <v>3.0039218779999999</v>
      </c>
      <c r="K51" s="17">
        <v>0.74653205420000002</v>
      </c>
      <c r="L51" t="s">
        <v>129</v>
      </c>
      <c r="M51" s="22">
        <f>K51</f>
        <v>0.74653205420000002</v>
      </c>
      <c r="N51" s="21">
        <v>0.61433080359999992</v>
      </c>
      <c r="O51">
        <f t="shared" si="1"/>
        <v>-0.1322012506000001</v>
      </c>
      <c r="P51" s="21">
        <f t="shared" si="2"/>
        <v>-1.3220125060000009E-4</v>
      </c>
      <c r="Q51">
        <v>0.5</v>
      </c>
      <c r="R51">
        <v>131</v>
      </c>
      <c r="S51">
        <f t="shared" si="3"/>
        <v>2.1833333333333331</v>
      </c>
      <c r="T51" s="21">
        <f t="shared" si="5"/>
        <v>0.56274577429007633</v>
      </c>
      <c r="U51">
        <f t="shared" si="7"/>
        <v>8.7800000000000011</v>
      </c>
    </row>
    <row r="52" spans="1:21" ht="14.4" hidden="1" customHeight="1" x14ac:dyDescent="0.3">
      <c r="A52" s="10" t="s">
        <v>16</v>
      </c>
      <c r="B52">
        <v>7</v>
      </c>
      <c r="C52" t="s">
        <v>122</v>
      </c>
      <c r="D52">
        <v>1</v>
      </c>
      <c r="E52" t="s">
        <v>141</v>
      </c>
      <c r="F52">
        <v>1</v>
      </c>
      <c r="G52" t="s">
        <v>114</v>
      </c>
      <c r="H52" s="17">
        <v>8293.4324649999999</v>
      </c>
      <c r="I52" s="17">
        <v>4.847798448E-2</v>
      </c>
      <c r="J52" s="17">
        <v>2.350031473</v>
      </c>
      <c r="K52" s="17">
        <v>2.0628653290000001</v>
      </c>
      <c r="L52" t="s">
        <v>129</v>
      </c>
      <c r="M52" s="22">
        <f>K52</f>
        <v>2.0628653290000001</v>
      </c>
      <c r="N52" s="21">
        <v>2.2655551360000001</v>
      </c>
      <c r="O52">
        <f t="shared" si="1"/>
        <v>0.20268980700000006</v>
      </c>
      <c r="P52" s="21">
        <f t="shared" si="2"/>
        <v>2.0268980700000007E-4</v>
      </c>
      <c r="Q52">
        <v>0.5</v>
      </c>
      <c r="R52">
        <v>131</v>
      </c>
      <c r="S52">
        <f t="shared" si="3"/>
        <v>2.1833333333333331</v>
      </c>
      <c r="T52" s="21">
        <f t="shared" si="5"/>
        <v>2.0753176818320616</v>
      </c>
      <c r="U52">
        <f t="shared" si="7"/>
        <v>8.7800000000000011</v>
      </c>
    </row>
    <row r="53" spans="1:21" ht="14.4" hidden="1" customHeight="1" x14ac:dyDescent="0.3">
      <c r="A53" s="10" t="s">
        <v>16</v>
      </c>
      <c r="B53">
        <v>7</v>
      </c>
      <c r="C53" t="s">
        <v>122</v>
      </c>
      <c r="D53">
        <v>1</v>
      </c>
      <c r="E53" t="s">
        <v>141</v>
      </c>
      <c r="F53">
        <v>1</v>
      </c>
      <c r="G53" t="s">
        <v>115</v>
      </c>
      <c r="H53" s="17">
        <v>111633.1066</v>
      </c>
      <c r="I53" s="17">
        <v>1.5521321290000001</v>
      </c>
      <c r="J53" s="17">
        <v>1.053594135</v>
      </c>
      <c r="K53" s="17">
        <v>147.31784060000001</v>
      </c>
      <c r="L53" t="s">
        <v>128</v>
      </c>
      <c r="M53" s="20">
        <f>K53/1000</f>
        <v>0.1473178406</v>
      </c>
      <c r="N53" s="21">
        <v>8.5660073385000007E-2</v>
      </c>
      <c r="O53">
        <f t="shared" si="1"/>
        <v>-6.1657767214999992E-2</v>
      </c>
      <c r="P53" s="21">
        <f t="shared" si="2"/>
        <v>-6.1657767214999995E-5</v>
      </c>
      <c r="Q53">
        <v>0.5</v>
      </c>
      <c r="R53">
        <v>131</v>
      </c>
      <c r="S53">
        <f t="shared" si="3"/>
        <v>2.1833333333333331</v>
      </c>
      <c r="T53" s="21">
        <f t="shared" si="5"/>
        <v>7.8467242795419861E-2</v>
      </c>
      <c r="U53">
        <f t="shared" si="7"/>
        <v>8.7800000000000011</v>
      </c>
    </row>
    <row r="54" spans="1:21" ht="14.4" hidden="1" customHeight="1" x14ac:dyDescent="0.3">
      <c r="A54" s="10" t="s">
        <v>16</v>
      </c>
      <c r="B54">
        <v>7</v>
      </c>
      <c r="C54" t="s">
        <v>122</v>
      </c>
      <c r="D54">
        <v>1</v>
      </c>
      <c r="E54" t="s">
        <v>141</v>
      </c>
      <c r="F54">
        <v>1</v>
      </c>
      <c r="G54" t="s">
        <v>116</v>
      </c>
      <c r="H54" s="17">
        <v>438.23900730000003</v>
      </c>
      <c r="I54" s="17">
        <v>1.0112326570000001</v>
      </c>
      <c r="J54" s="17">
        <v>1.811550518</v>
      </c>
      <c r="K54" s="17">
        <v>55.821388759999998</v>
      </c>
      <c r="L54" t="s">
        <v>128</v>
      </c>
      <c r="M54" s="20">
        <f>K54/1000</f>
        <v>5.582138876E-2</v>
      </c>
      <c r="N54" s="21">
        <v>1.9243092184999998E-2</v>
      </c>
      <c r="O54">
        <f t="shared" si="1"/>
        <v>-3.6578296575000002E-2</v>
      </c>
      <c r="P54" s="21">
        <f t="shared" si="2"/>
        <v>-3.6578296574999999E-5</v>
      </c>
      <c r="Q54">
        <v>0.5</v>
      </c>
      <c r="R54">
        <v>131</v>
      </c>
      <c r="S54">
        <f t="shared" si="3"/>
        <v>2.1833333333333331</v>
      </c>
      <c r="T54" s="21">
        <f t="shared" si="5"/>
        <v>1.7627260016793891E-2</v>
      </c>
      <c r="U54">
        <f t="shared" si="7"/>
        <v>8.7800000000000011</v>
      </c>
    </row>
    <row r="55" spans="1:21" ht="14.4" customHeight="1" x14ac:dyDescent="0.3">
      <c r="A55" s="10" t="s">
        <v>16</v>
      </c>
      <c r="B55">
        <v>7</v>
      </c>
      <c r="C55" t="s">
        <v>122</v>
      </c>
      <c r="D55">
        <v>1</v>
      </c>
      <c r="E55" t="s">
        <v>141</v>
      </c>
      <c r="F55">
        <v>1</v>
      </c>
      <c r="G55" t="s">
        <v>117</v>
      </c>
      <c r="H55" s="17">
        <v>675.31195520000006</v>
      </c>
      <c r="I55" s="17">
        <v>7.5133208180000004</v>
      </c>
      <c r="J55" s="17">
        <v>1.057763768</v>
      </c>
      <c r="K55" s="17">
        <v>710.30234189999999</v>
      </c>
      <c r="L55" t="s">
        <v>128</v>
      </c>
      <c r="M55" s="20">
        <f>K55/1000</f>
        <v>0.71030234189999997</v>
      </c>
      <c r="N55" s="21">
        <v>0.65452999889999997</v>
      </c>
      <c r="O55">
        <f t="shared" si="1"/>
        <v>-5.5772343000000002E-2</v>
      </c>
      <c r="P55" s="21">
        <f t="shared" si="2"/>
        <v>-5.5772342999999999E-5</v>
      </c>
      <c r="Q55">
        <v>0.5</v>
      </c>
      <c r="R55">
        <v>131</v>
      </c>
      <c r="S55">
        <f t="shared" si="3"/>
        <v>2.1833333333333331</v>
      </c>
      <c r="T55" s="21">
        <f t="shared" si="5"/>
        <v>0.59956946464122141</v>
      </c>
      <c r="U55">
        <f t="shared" si="7"/>
        <v>8.7800000000000011</v>
      </c>
    </row>
    <row r="56" spans="1:21" ht="14.4" hidden="1" customHeight="1" x14ac:dyDescent="0.3">
      <c r="A56" s="10" t="s">
        <v>16</v>
      </c>
      <c r="B56">
        <v>7</v>
      </c>
      <c r="C56" t="s">
        <v>122</v>
      </c>
      <c r="D56">
        <v>1</v>
      </c>
      <c r="E56" t="s">
        <v>141</v>
      </c>
      <c r="F56">
        <v>1</v>
      </c>
      <c r="G56" t="s">
        <v>118</v>
      </c>
      <c r="H56" s="17"/>
      <c r="I56" s="17"/>
      <c r="J56" s="17"/>
      <c r="K56" s="17"/>
      <c r="M56" s="23">
        <v>0.27800000000000002</v>
      </c>
      <c r="N56" s="21">
        <v>0.38350000000000001</v>
      </c>
      <c r="O56">
        <f t="shared" si="1"/>
        <v>0.10549999999999998</v>
      </c>
      <c r="P56" s="21">
        <f t="shared" si="2"/>
        <v>1.0549999999999999E-4</v>
      </c>
      <c r="Q56">
        <v>0.5</v>
      </c>
      <c r="R56">
        <v>131</v>
      </c>
      <c r="S56">
        <f t="shared" si="3"/>
        <v>2.1833333333333331</v>
      </c>
      <c r="T56" s="21">
        <f t="shared" si="5"/>
        <v>0.35129770992366416</v>
      </c>
      <c r="U56">
        <f t="shared" si="7"/>
        <v>8.7800000000000011</v>
      </c>
    </row>
    <row r="57" spans="1:21" ht="14.4" hidden="1" customHeight="1" x14ac:dyDescent="0.3">
      <c r="A57" s="10" t="s">
        <v>16</v>
      </c>
      <c r="B57">
        <v>7</v>
      </c>
      <c r="C57" t="s">
        <v>122</v>
      </c>
      <c r="D57">
        <v>1</v>
      </c>
      <c r="E57" t="s">
        <v>141</v>
      </c>
      <c r="F57">
        <v>1</v>
      </c>
      <c r="G57" t="s">
        <v>119</v>
      </c>
      <c r="H57" s="17"/>
      <c r="I57" s="17"/>
      <c r="J57" s="17"/>
      <c r="K57" s="17"/>
      <c r="M57" s="23">
        <v>3.1E-2</v>
      </c>
      <c r="N57" s="21">
        <v>2.5500000000000002E-2</v>
      </c>
      <c r="O57">
        <f t="shared" si="1"/>
        <v>-5.4999999999999979E-3</v>
      </c>
      <c r="P57" s="21">
        <f t="shared" si="2"/>
        <v>-5.4999999999999982E-6</v>
      </c>
      <c r="Q57">
        <v>0.5</v>
      </c>
      <c r="R57">
        <v>131</v>
      </c>
      <c r="S57">
        <f t="shared" si="3"/>
        <v>2.1833333333333331</v>
      </c>
      <c r="T57" s="21">
        <f t="shared" si="5"/>
        <v>2.3358778625954202E-2</v>
      </c>
      <c r="U57">
        <f t="shared" si="7"/>
        <v>8.7800000000000011</v>
      </c>
    </row>
    <row r="58" spans="1:21" hidden="1" x14ac:dyDescent="0.3">
      <c r="A58" s="10" t="s">
        <v>17</v>
      </c>
      <c r="B58">
        <v>8</v>
      </c>
      <c r="C58" t="s">
        <v>122</v>
      </c>
      <c r="D58">
        <v>1</v>
      </c>
      <c r="E58" t="s">
        <v>141</v>
      </c>
      <c r="F58">
        <v>1</v>
      </c>
      <c r="G58" t="s">
        <v>112</v>
      </c>
      <c r="H58" s="17">
        <v>645.02428789999999</v>
      </c>
      <c r="I58" s="17">
        <v>0.33770921819999999</v>
      </c>
      <c r="J58" s="17">
        <v>4.6369367419999996</v>
      </c>
      <c r="K58" s="17">
        <v>7.2830240530000001</v>
      </c>
      <c r="L58" t="s">
        <v>128</v>
      </c>
      <c r="M58" s="20">
        <f>K58/1000</f>
        <v>7.2830240530000001E-3</v>
      </c>
      <c r="O58">
        <f t="shared" si="1"/>
        <v>-7.2830240530000001E-3</v>
      </c>
      <c r="P58" s="21">
        <f t="shared" si="2"/>
        <v>-7.2830240530000003E-6</v>
      </c>
      <c r="R58">
        <v>132</v>
      </c>
      <c r="S58">
        <f t="shared" si="3"/>
        <v>2.2000000000000002</v>
      </c>
    </row>
    <row r="59" spans="1:21" ht="14.4" hidden="1" customHeight="1" x14ac:dyDescent="0.3">
      <c r="A59" s="10" t="s">
        <v>17</v>
      </c>
      <c r="B59">
        <v>8</v>
      </c>
      <c r="C59" t="s">
        <v>122</v>
      </c>
      <c r="D59">
        <v>1</v>
      </c>
      <c r="E59" t="s">
        <v>141</v>
      </c>
      <c r="F59">
        <v>1</v>
      </c>
      <c r="G59" t="s">
        <v>113</v>
      </c>
      <c r="H59" s="17">
        <v>250187.05929999999</v>
      </c>
      <c r="I59" s="17">
        <v>2.1177029409999999E-2</v>
      </c>
      <c r="J59" s="17">
        <v>3.6382787140000001</v>
      </c>
      <c r="K59" s="17">
        <v>0.5820617682</v>
      </c>
      <c r="L59" t="s">
        <v>129</v>
      </c>
      <c r="M59" s="22">
        <f>K59</f>
        <v>0.5820617682</v>
      </c>
      <c r="O59">
        <f t="shared" si="1"/>
        <v>-0.5820617682</v>
      </c>
      <c r="P59" s="21">
        <f t="shared" si="2"/>
        <v>-5.8206176819999996E-4</v>
      </c>
      <c r="R59">
        <v>132</v>
      </c>
      <c r="S59">
        <f t="shared" si="3"/>
        <v>2.2000000000000002</v>
      </c>
    </row>
    <row r="60" spans="1:21" ht="14.4" hidden="1" customHeight="1" x14ac:dyDescent="0.3">
      <c r="A60" s="10" t="s">
        <v>17</v>
      </c>
      <c r="B60">
        <v>8</v>
      </c>
      <c r="C60" t="s">
        <v>122</v>
      </c>
      <c r="D60">
        <v>1</v>
      </c>
      <c r="E60" t="s">
        <v>141</v>
      </c>
      <c r="F60">
        <v>1</v>
      </c>
      <c r="G60" t="s">
        <v>114</v>
      </c>
      <c r="H60" s="17">
        <v>3463.1923999999999</v>
      </c>
      <c r="I60" s="17">
        <v>1.833067754E-2</v>
      </c>
      <c r="J60" s="17">
        <v>2.12796918</v>
      </c>
      <c r="K60" s="17">
        <v>0.8614164956</v>
      </c>
      <c r="L60" t="s">
        <v>129</v>
      </c>
      <c r="M60" s="22">
        <f>K60</f>
        <v>0.8614164956</v>
      </c>
      <c r="O60">
        <f t="shared" si="1"/>
        <v>-0.8614164956</v>
      </c>
      <c r="P60" s="21">
        <f t="shared" si="2"/>
        <v>-8.614164956E-4</v>
      </c>
      <c r="R60">
        <v>132</v>
      </c>
      <c r="S60">
        <f t="shared" si="3"/>
        <v>2.2000000000000002</v>
      </c>
    </row>
    <row r="61" spans="1:21" ht="14.4" hidden="1" customHeight="1" x14ac:dyDescent="0.3">
      <c r="A61" s="10" t="s">
        <v>17</v>
      </c>
      <c r="B61">
        <v>8</v>
      </c>
      <c r="C61" t="s">
        <v>122</v>
      </c>
      <c r="D61">
        <v>1</v>
      </c>
      <c r="E61" t="s">
        <v>141</v>
      </c>
      <c r="F61">
        <v>1</v>
      </c>
      <c r="G61" t="s">
        <v>115</v>
      </c>
      <c r="H61" s="17">
        <v>62358.258849999998</v>
      </c>
      <c r="I61" s="17">
        <v>0.59671757579999996</v>
      </c>
      <c r="J61" s="17">
        <v>0.72512439409999996</v>
      </c>
      <c r="K61" s="17">
        <v>82.291753060000005</v>
      </c>
      <c r="L61" t="s">
        <v>128</v>
      </c>
      <c r="M61" s="20">
        <f>K61/1000</f>
        <v>8.229175306E-2</v>
      </c>
      <c r="O61">
        <f t="shared" si="1"/>
        <v>-8.229175306E-2</v>
      </c>
      <c r="P61" s="21">
        <f t="shared" si="2"/>
        <v>-8.2291753059999994E-5</v>
      </c>
      <c r="R61">
        <v>132</v>
      </c>
      <c r="S61">
        <f t="shared" si="3"/>
        <v>2.2000000000000002</v>
      </c>
    </row>
    <row r="62" spans="1:21" ht="14.4" hidden="1" customHeight="1" x14ac:dyDescent="0.3">
      <c r="A62" s="10" t="s">
        <v>17</v>
      </c>
      <c r="B62">
        <v>8</v>
      </c>
      <c r="C62" t="s">
        <v>122</v>
      </c>
      <c r="D62">
        <v>1</v>
      </c>
      <c r="E62" t="s">
        <v>141</v>
      </c>
      <c r="F62">
        <v>1</v>
      </c>
      <c r="G62" t="s">
        <v>116</v>
      </c>
      <c r="H62" s="17">
        <v>152.71987569999999</v>
      </c>
      <c r="I62" s="17">
        <v>0.67376206100000002</v>
      </c>
      <c r="J62" s="17">
        <v>3.4635493899999998</v>
      </c>
      <c r="K62" s="17">
        <v>19.452936430000001</v>
      </c>
      <c r="L62" t="s">
        <v>128</v>
      </c>
      <c r="M62" s="20">
        <f>K62/1000</f>
        <v>1.9452936430000001E-2</v>
      </c>
      <c r="O62">
        <f t="shared" si="1"/>
        <v>-1.9452936430000001E-2</v>
      </c>
      <c r="P62" s="21">
        <f t="shared" si="2"/>
        <v>-1.9452936430000002E-5</v>
      </c>
      <c r="R62">
        <v>132</v>
      </c>
      <c r="S62">
        <f t="shared" si="3"/>
        <v>2.2000000000000002</v>
      </c>
    </row>
    <row r="63" spans="1:21" ht="14.4" customHeight="1" x14ac:dyDescent="0.3">
      <c r="A63" s="10" t="s">
        <v>17</v>
      </c>
      <c r="B63">
        <v>8</v>
      </c>
      <c r="C63" t="s">
        <v>122</v>
      </c>
      <c r="D63">
        <v>1</v>
      </c>
      <c r="E63" t="s">
        <v>141</v>
      </c>
      <c r="F63">
        <v>1</v>
      </c>
      <c r="G63" t="s">
        <v>117</v>
      </c>
      <c r="H63" s="17">
        <v>617.9021722</v>
      </c>
      <c r="I63" s="17">
        <v>1.590723549</v>
      </c>
      <c r="J63" s="17">
        <v>0.2447575967</v>
      </c>
      <c r="K63" s="17">
        <v>649.91794770000001</v>
      </c>
      <c r="L63" t="s">
        <v>128</v>
      </c>
      <c r="M63" s="20">
        <f>K63/1000</f>
        <v>0.6499179477</v>
      </c>
      <c r="O63">
        <f t="shared" si="1"/>
        <v>-0.6499179477</v>
      </c>
      <c r="P63" s="21">
        <f t="shared" si="2"/>
        <v>-6.4991794770000004E-4</v>
      </c>
      <c r="R63">
        <v>132</v>
      </c>
      <c r="S63">
        <f t="shared" si="3"/>
        <v>2.2000000000000002</v>
      </c>
    </row>
    <row r="64" spans="1:21" ht="14.4" hidden="1" customHeight="1" x14ac:dyDescent="0.3">
      <c r="A64" s="10" t="s">
        <v>17</v>
      </c>
      <c r="B64">
        <v>8</v>
      </c>
      <c r="C64" t="s">
        <v>122</v>
      </c>
      <c r="D64">
        <v>1</v>
      </c>
      <c r="E64" t="s">
        <v>141</v>
      </c>
      <c r="F64">
        <v>1</v>
      </c>
      <c r="G64" t="s">
        <v>118</v>
      </c>
      <c r="H64" s="17"/>
      <c r="I64" s="17"/>
      <c r="J64" s="17"/>
      <c r="K64" s="17"/>
      <c r="M64" s="23">
        <v>0.38300000000000001</v>
      </c>
      <c r="O64">
        <f t="shared" si="1"/>
        <v>-0.38300000000000001</v>
      </c>
      <c r="P64" s="21">
        <f t="shared" si="2"/>
        <v>-3.8299999999999999E-4</v>
      </c>
      <c r="R64">
        <v>132</v>
      </c>
      <c r="S64">
        <f t="shared" si="3"/>
        <v>2.2000000000000002</v>
      </c>
    </row>
    <row r="65" spans="1:21" ht="14.4" hidden="1" customHeight="1" x14ac:dyDescent="0.3">
      <c r="A65" s="10" t="s">
        <v>17</v>
      </c>
      <c r="B65">
        <v>8</v>
      </c>
      <c r="C65" t="s">
        <v>122</v>
      </c>
      <c r="D65">
        <v>1</v>
      </c>
      <c r="E65" t="s">
        <v>141</v>
      </c>
      <c r="F65">
        <v>1</v>
      </c>
      <c r="G65" t="s">
        <v>119</v>
      </c>
      <c r="H65" s="17"/>
      <c r="I65" s="17"/>
      <c r="J65" s="17"/>
      <c r="K65" s="17"/>
      <c r="M65" s="23">
        <v>2.3E-2</v>
      </c>
      <c r="O65">
        <f t="shared" si="1"/>
        <v>-2.3E-2</v>
      </c>
      <c r="P65" s="21">
        <f t="shared" si="2"/>
        <v>-2.3E-5</v>
      </c>
      <c r="R65">
        <v>132</v>
      </c>
      <c r="S65">
        <f t="shared" si="3"/>
        <v>2.2000000000000002</v>
      </c>
    </row>
    <row r="66" spans="1:21" hidden="1" x14ac:dyDescent="0.3">
      <c r="A66" s="10" t="s">
        <v>18</v>
      </c>
      <c r="B66">
        <v>9</v>
      </c>
      <c r="C66" t="s">
        <v>122</v>
      </c>
      <c r="D66">
        <v>2</v>
      </c>
      <c r="E66" t="s">
        <v>140</v>
      </c>
      <c r="F66">
        <v>1</v>
      </c>
      <c r="G66" t="s">
        <v>112</v>
      </c>
      <c r="H66" s="17">
        <v>1829.721695</v>
      </c>
      <c r="I66" s="17">
        <v>0.72896351250000002</v>
      </c>
      <c r="J66" s="17">
        <v>3.5284590119999999</v>
      </c>
      <c r="K66" s="17">
        <v>20.659543159999998</v>
      </c>
      <c r="L66" t="s">
        <v>128</v>
      </c>
      <c r="M66" s="20">
        <f>K66/1000</f>
        <v>2.0659543159999998E-2</v>
      </c>
      <c r="N66" s="21">
        <f t="shared" ref="N66:N71" si="8">(M90+M122)/2</f>
        <v>3.9195617505E-3</v>
      </c>
      <c r="O66">
        <f t="shared" ref="O66:O129" si="9">N66-M66</f>
        <v>-1.6739981409499997E-2</v>
      </c>
      <c r="P66" s="21">
        <f t="shared" ref="P66:P129" si="10">O66/1000</f>
        <v>-1.6739981409499996E-5</v>
      </c>
      <c r="Q66">
        <v>0.7</v>
      </c>
      <c r="R66">
        <v>125</v>
      </c>
      <c r="S66">
        <f t="shared" ref="S66:S129" si="11">R66/60</f>
        <v>2.0833333333333335</v>
      </c>
      <c r="T66" s="21">
        <f t="shared" ref="T66:T89" si="12">N66/Q66/S66</f>
        <v>2.6876994860571429E-3</v>
      </c>
      <c r="U66">
        <v>6.4</v>
      </c>
    </row>
    <row r="67" spans="1:21" ht="14.4" hidden="1" customHeight="1" x14ac:dyDescent="0.3">
      <c r="A67" s="10" t="s">
        <v>18</v>
      </c>
      <c r="B67">
        <v>9</v>
      </c>
      <c r="C67" t="s">
        <v>122</v>
      </c>
      <c r="D67">
        <v>2</v>
      </c>
      <c r="E67" t="s">
        <v>140</v>
      </c>
      <c r="F67">
        <v>1</v>
      </c>
      <c r="G67" t="s">
        <v>113</v>
      </c>
      <c r="H67" s="17">
        <v>573250.98320000002</v>
      </c>
      <c r="I67" s="17">
        <v>2.594121818E-2</v>
      </c>
      <c r="J67" s="17">
        <v>1.9450972790000001</v>
      </c>
      <c r="K67" s="17">
        <v>1.3336720209999999</v>
      </c>
      <c r="L67" t="s">
        <v>129</v>
      </c>
      <c r="M67" s="22">
        <f>K67</f>
        <v>1.3336720209999999</v>
      </c>
      <c r="N67" s="21">
        <f t="shared" si="8"/>
        <v>0.64330618949999996</v>
      </c>
      <c r="O67">
        <f t="shared" si="9"/>
        <v>-0.69036583149999997</v>
      </c>
      <c r="P67" s="21">
        <f t="shared" si="10"/>
        <v>-6.9036583150000001E-4</v>
      </c>
      <c r="Q67">
        <v>0.7</v>
      </c>
      <c r="R67">
        <v>125</v>
      </c>
      <c r="S67">
        <f t="shared" si="11"/>
        <v>2.0833333333333335</v>
      </c>
      <c r="T67" s="21">
        <f t="shared" si="12"/>
        <v>0.44112424422857138</v>
      </c>
      <c r="U67">
        <v>6.4</v>
      </c>
    </row>
    <row r="68" spans="1:21" ht="14.4" hidden="1" customHeight="1" x14ac:dyDescent="0.3">
      <c r="A68" s="10" t="s">
        <v>18</v>
      </c>
      <c r="B68">
        <v>9</v>
      </c>
      <c r="C68" t="s">
        <v>122</v>
      </c>
      <c r="D68">
        <v>2</v>
      </c>
      <c r="E68" t="s">
        <v>140</v>
      </c>
      <c r="F68">
        <v>1</v>
      </c>
      <c r="G68" t="s">
        <v>114</v>
      </c>
      <c r="H68" s="17">
        <v>11335.4025</v>
      </c>
      <c r="I68" s="17">
        <v>8.4083270289999998E-2</v>
      </c>
      <c r="J68" s="17">
        <v>2.9821953200000002</v>
      </c>
      <c r="K68" s="17">
        <v>2.8195091620000001</v>
      </c>
      <c r="L68" t="s">
        <v>129</v>
      </c>
      <c r="M68" s="22">
        <f>K68</f>
        <v>2.8195091620000001</v>
      </c>
      <c r="N68" s="21">
        <f t="shared" si="8"/>
        <v>0.91557315380000004</v>
      </c>
      <c r="O68">
        <f t="shared" si="9"/>
        <v>-1.9039360082000001</v>
      </c>
      <c r="P68" s="21">
        <f t="shared" si="10"/>
        <v>-1.9039360082000001E-3</v>
      </c>
      <c r="Q68">
        <v>0.7</v>
      </c>
      <c r="R68">
        <v>125</v>
      </c>
      <c r="S68">
        <f t="shared" si="11"/>
        <v>2.0833333333333335</v>
      </c>
      <c r="T68" s="21">
        <f t="shared" si="12"/>
        <v>0.62782159117714287</v>
      </c>
      <c r="U68">
        <v>6.4</v>
      </c>
    </row>
    <row r="69" spans="1:21" ht="14.4" hidden="1" customHeight="1" x14ac:dyDescent="0.3">
      <c r="A69" s="10" t="s">
        <v>18</v>
      </c>
      <c r="B69">
        <v>9</v>
      </c>
      <c r="C69" t="s">
        <v>122</v>
      </c>
      <c r="D69">
        <v>2</v>
      </c>
      <c r="E69" t="s">
        <v>140</v>
      </c>
      <c r="F69">
        <v>1</v>
      </c>
      <c r="G69" t="s">
        <v>115</v>
      </c>
      <c r="H69" s="17">
        <v>190708.61489999999</v>
      </c>
      <c r="I69" s="17">
        <v>4.6842670880000004</v>
      </c>
      <c r="J69" s="17">
        <v>1.8612683999999999</v>
      </c>
      <c r="K69" s="17">
        <v>251.6706934</v>
      </c>
      <c r="L69" t="s">
        <v>128</v>
      </c>
      <c r="M69" s="20">
        <f>K69/1000</f>
        <v>0.25167069339999998</v>
      </c>
      <c r="N69" s="21">
        <f t="shared" si="8"/>
        <v>8.5522269255000005E-2</v>
      </c>
      <c r="O69">
        <f t="shared" si="9"/>
        <v>-0.16614842414499997</v>
      </c>
      <c r="P69" s="21">
        <f t="shared" si="10"/>
        <v>-1.6614842414499996E-4</v>
      </c>
      <c r="Q69">
        <v>0.7</v>
      </c>
      <c r="R69">
        <v>125</v>
      </c>
      <c r="S69">
        <f t="shared" si="11"/>
        <v>2.0833333333333335</v>
      </c>
      <c r="T69" s="21">
        <f t="shared" si="12"/>
        <v>5.8643841774857146E-2</v>
      </c>
      <c r="U69">
        <v>6.4</v>
      </c>
    </row>
    <row r="70" spans="1:21" ht="14.4" hidden="1" customHeight="1" x14ac:dyDescent="0.3">
      <c r="A70" s="10" t="s">
        <v>18</v>
      </c>
      <c r="B70">
        <v>9</v>
      </c>
      <c r="C70" t="s">
        <v>122</v>
      </c>
      <c r="D70">
        <v>2</v>
      </c>
      <c r="E70" t="s">
        <v>140</v>
      </c>
      <c r="F70">
        <v>1</v>
      </c>
      <c r="G70" t="s">
        <v>116</v>
      </c>
      <c r="H70" s="17">
        <v>674.53278009999997</v>
      </c>
      <c r="I70" s="17">
        <v>1.1122507450000001</v>
      </c>
      <c r="J70" s="17">
        <v>1.2945237999999999</v>
      </c>
      <c r="K70" s="17">
        <v>85.919682910000006</v>
      </c>
      <c r="L70" t="s">
        <v>128</v>
      </c>
      <c r="M70" s="20">
        <f>K70/1000</f>
        <v>8.5919682910000003E-2</v>
      </c>
      <c r="N70" s="21">
        <f t="shared" si="8"/>
        <v>1.7216551275000002E-2</v>
      </c>
      <c r="O70">
        <f t="shared" si="9"/>
        <v>-6.8703131634999998E-2</v>
      </c>
      <c r="P70" s="21">
        <f t="shared" si="10"/>
        <v>-6.8703131635000002E-5</v>
      </c>
      <c r="Q70">
        <v>0.7</v>
      </c>
      <c r="R70">
        <v>125</v>
      </c>
      <c r="S70">
        <f t="shared" si="11"/>
        <v>2.0833333333333335</v>
      </c>
      <c r="T70" s="21">
        <f t="shared" si="12"/>
        <v>1.1805635160000001E-2</v>
      </c>
      <c r="U70">
        <v>6.4</v>
      </c>
    </row>
    <row r="71" spans="1:21" ht="14.4" customHeight="1" x14ac:dyDescent="0.3">
      <c r="A71" s="10" t="s">
        <v>18</v>
      </c>
      <c r="B71">
        <v>9</v>
      </c>
      <c r="C71" t="s">
        <v>122</v>
      </c>
      <c r="D71">
        <v>2</v>
      </c>
      <c r="E71" t="s">
        <v>140</v>
      </c>
      <c r="F71">
        <v>1</v>
      </c>
      <c r="G71" t="s">
        <v>117</v>
      </c>
      <c r="H71" s="17">
        <v>689.91727969999999</v>
      </c>
      <c r="I71" s="17">
        <v>7.5478909190000003</v>
      </c>
      <c r="J71" s="17">
        <v>1.040135177</v>
      </c>
      <c r="K71" s="17">
        <v>725.66442180000001</v>
      </c>
      <c r="L71" t="s">
        <v>128</v>
      </c>
      <c r="M71" s="20">
        <f>K71/1000</f>
        <v>0.72566442180000001</v>
      </c>
      <c r="N71" s="21">
        <f t="shared" si="8"/>
        <v>0.46323920709999999</v>
      </c>
      <c r="O71">
        <f t="shared" si="9"/>
        <v>-0.26242521470000002</v>
      </c>
      <c r="P71" s="21">
        <f t="shared" si="10"/>
        <v>-2.6242521470000002E-4</v>
      </c>
      <c r="Q71">
        <v>0.7</v>
      </c>
      <c r="R71">
        <v>125</v>
      </c>
      <c r="S71">
        <f t="shared" si="11"/>
        <v>2.0833333333333335</v>
      </c>
      <c r="T71" s="21">
        <f t="shared" si="12"/>
        <v>0.31764974201142854</v>
      </c>
      <c r="U71">
        <v>6.4</v>
      </c>
    </row>
    <row r="72" spans="1:21" ht="14.4" hidden="1" customHeight="1" x14ac:dyDescent="0.3">
      <c r="A72" s="10" t="s">
        <v>18</v>
      </c>
      <c r="B72">
        <v>9</v>
      </c>
      <c r="C72" t="s">
        <v>122</v>
      </c>
      <c r="D72">
        <v>2</v>
      </c>
      <c r="E72" t="s">
        <v>140</v>
      </c>
      <c r="F72">
        <v>1</v>
      </c>
      <c r="G72" t="s">
        <v>118</v>
      </c>
      <c r="H72" s="17"/>
      <c r="I72" s="17"/>
      <c r="J72" s="17"/>
      <c r="K72" s="17"/>
      <c r="M72" s="23">
        <v>0.36799999999999999</v>
      </c>
      <c r="N72" s="21">
        <f>SUM(M96+M128)/2</f>
        <v>0.35599999999999998</v>
      </c>
      <c r="O72">
        <f t="shared" si="9"/>
        <v>-1.2000000000000011E-2</v>
      </c>
      <c r="P72" s="21">
        <f t="shared" si="10"/>
        <v>-1.200000000000001E-5</v>
      </c>
      <c r="Q72">
        <v>0.7</v>
      </c>
      <c r="R72">
        <v>125</v>
      </c>
      <c r="S72">
        <f t="shared" si="11"/>
        <v>2.0833333333333335</v>
      </c>
      <c r="T72" s="21">
        <f t="shared" si="12"/>
        <v>0.2441142857142857</v>
      </c>
      <c r="U72">
        <v>6.4</v>
      </c>
    </row>
    <row r="73" spans="1:21" ht="14.4" hidden="1" customHeight="1" x14ac:dyDescent="0.3">
      <c r="A73" s="10" t="s">
        <v>18</v>
      </c>
      <c r="B73">
        <v>9</v>
      </c>
      <c r="C73" t="s">
        <v>122</v>
      </c>
      <c r="D73">
        <v>2</v>
      </c>
      <c r="E73" t="s">
        <v>140</v>
      </c>
      <c r="F73">
        <v>1</v>
      </c>
      <c r="G73" t="s">
        <v>119</v>
      </c>
      <c r="H73" s="17"/>
      <c r="I73" s="17"/>
      <c r="J73" s="17"/>
      <c r="K73" s="17"/>
      <c r="M73" s="23">
        <v>6.8000000000000005E-2</v>
      </c>
      <c r="N73" s="21">
        <f>SUM(M97+M129)/2</f>
        <v>2.8999999999999998E-2</v>
      </c>
      <c r="O73">
        <f t="shared" si="9"/>
        <v>-3.9000000000000007E-2</v>
      </c>
      <c r="P73" s="21">
        <f t="shared" si="10"/>
        <v>-3.9000000000000006E-5</v>
      </c>
      <c r="Q73">
        <v>0.7</v>
      </c>
      <c r="R73">
        <v>125</v>
      </c>
      <c r="S73">
        <f t="shared" si="11"/>
        <v>2.0833333333333335</v>
      </c>
      <c r="T73" s="21">
        <f t="shared" si="12"/>
        <v>1.9885714285714284E-2</v>
      </c>
      <c r="U73">
        <v>6.4</v>
      </c>
    </row>
    <row r="74" spans="1:21" hidden="1" x14ac:dyDescent="0.3">
      <c r="A74" s="10" t="s">
        <v>19</v>
      </c>
      <c r="B74">
        <v>10</v>
      </c>
      <c r="C74" t="s">
        <v>122</v>
      </c>
      <c r="D74">
        <v>2</v>
      </c>
      <c r="E74" t="s">
        <v>140</v>
      </c>
      <c r="F74">
        <v>1</v>
      </c>
      <c r="G74" t="s">
        <v>112</v>
      </c>
      <c r="H74" s="17">
        <v>2304.5187639999999</v>
      </c>
      <c r="I74" s="17">
        <v>1.2981411839999999</v>
      </c>
      <c r="J74" s="17">
        <v>4.9889138390000003</v>
      </c>
      <c r="K74" s="17">
        <v>26.020517210000001</v>
      </c>
      <c r="L74" t="s">
        <v>128</v>
      </c>
      <c r="M74" s="20">
        <f>K74/1000</f>
        <v>2.602051721E-2</v>
      </c>
      <c r="N74" s="21">
        <v>3.9195617505E-3</v>
      </c>
      <c r="O74">
        <f t="shared" si="9"/>
        <v>-2.2100955459499999E-2</v>
      </c>
      <c r="P74" s="21">
        <f t="shared" si="10"/>
        <v>-2.2100955459499999E-5</v>
      </c>
      <c r="Q74">
        <v>0.6</v>
      </c>
      <c r="R74">
        <v>122</v>
      </c>
      <c r="S74">
        <f t="shared" si="11"/>
        <v>2.0333333333333332</v>
      </c>
      <c r="T74" s="21">
        <f t="shared" si="12"/>
        <v>3.2127555331967219E-3</v>
      </c>
      <c r="U74">
        <v>4.4000000000000004</v>
      </c>
    </row>
    <row r="75" spans="1:21" ht="14.4" hidden="1" customHeight="1" x14ac:dyDescent="0.3">
      <c r="A75" s="10" t="s">
        <v>19</v>
      </c>
      <c r="B75">
        <v>10</v>
      </c>
      <c r="C75" t="s">
        <v>122</v>
      </c>
      <c r="D75">
        <v>2</v>
      </c>
      <c r="E75" t="s">
        <v>140</v>
      </c>
      <c r="F75">
        <v>1</v>
      </c>
      <c r="G75" t="s">
        <v>113</v>
      </c>
      <c r="H75" s="17">
        <v>435271.28810000001</v>
      </c>
      <c r="I75" s="17">
        <v>8.5584074730000001E-2</v>
      </c>
      <c r="J75" s="17">
        <v>8.4514009770000005</v>
      </c>
      <c r="K75" s="17">
        <v>1.012661391</v>
      </c>
      <c r="L75" t="s">
        <v>129</v>
      </c>
      <c r="M75" s="22">
        <f>K75</f>
        <v>1.012661391</v>
      </c>
      <c r="N75" s="21">
        <v>0.64330618949999996</v>
      </c>
      <c r="O75">
        <f t="shared" si="9"/>
        <v>-0.36935520150000001</v>
      </c>
      <c r="P75" s="21">
        <f t="shared" si="10"/>
        <v>-3.6935520149999998E-4</v>
      </c>
      <c r="Q75">
        <v>0.6</v>
      </c>
      <c r="R75">
        <v>122</v>
      </c>
      <c r="S75">
        <f t="shared" si="11"/>
        <v>2.0333333333333332</v>
      </c>
      <c r="T75" s="21">
        <f t="shared" si="12"/>
        <v>0.52730015532786889</v>
      </c>
      <c r="U75">
        <v>4.4000000000000004</v>
      </c>
    </row>
    <row r="76" spans="1:21" ht="14.4" hidden="1" customHeight="1" x14ac:dyDescent="0.3">
      <c r="A76" s="10" t="s">
        <v>19</v>
      </c>
      <c r="B76">
        <v>10</v>
      </c>
      <c r="C76" t="s">
        <v>122</v>
      </c>
      <c r="D76">
        <v>2</v>
      </c>
      <c r="E76" t="s">
        <v>140</v>
      </c>
      <c r="F76">
        <v>1</v>
      </c>
      <c r="G76" t="s">
        <v>114</v>
      </c>
      <c r="H76" s="17">
        <v>10213.800219999999</v>
      </c>
      <c r="I76" s="17">
        <v>4.6354921709999997E-2</v>
      </c>
      <c r="J76" s="17">
        <v>1.8246178909999999</v>
      </c>
      <c r="K76" s="17">
        <v>2.540527633</v>
      </c>
      <c r="L76" t="s">
        <v>129</v>
      </c>
      <c r="M76" s="22">
        <f>K76</f>
        <v>2.540527633</v>
      </c>
      <c r="N76" s="21">
        <v>2.2655551360000001</v>
      </c>
      <c r="O76">
        <f t="shared" si="9"/>
        <v>-0.27497249699999982</v>
      </c>
      <c r="P76" s="21">
        <f t="shared" si="10"/>
        <v>-2.7497249699999981E-4</v>
      </c>
      <c r="Q76">
        <v>0.6</v>
      </c>
      <c r="R76">
        <v>122</v>
      </c>
      <c r="S76">
        <f t="shared" si="11"/>
        <v>2.0333333333333332</v>
      </c>
      <c r="T76" s="21">
        <f t="shared" si="12"/>
        <v>1.8570124065573774</v>
      </c>
      <c r="U76">
        <v>4.4000000000000004</v>
      </c>
    </row>
    <row r="77" spans="1:21" ht="14.4" hidden="1" customHeight="1" x14ac:dyDescent="0.3">
      <c r="A77" s="10" t="s">
        <v>19</v>
      </c>
      <c r="B77">
        <v>10</v>
      </c>
      <c r="C77" t="s">
        <v>122</v>
      </c>
      <c r="D77">
        <v>2</v>
      </c>
      <c r="E77" t="s">
        <v>140</v>
      </c>
      <c r="F77">
        <v>1</v>
      </c>
      <c r="G77" t="s">
        <v>115</v>
      </c>
      <c r="H77" s="17">
        <v>176054.7691</v>
      </c>
      <c r="I77" s="17">
        <v>13.611807089999999</v>
      </c>
      <c r="J77" s="17">
        <v>5.858759322</v>
      </c>
      <c r="K77" s="17">
        <v>232.3325868</v>
      </c>
      <c r="L77" t="s">
        <v>128</v>
      </c>
      <c r="M77" s="20">
        <f>K77/1000</f>
        <v>0.23233258679999999</v>
      </c>
      <c r="N77" s="21">
        <v>8.5522269255000005E-2</v>
      </c>
      <c r="O77">
        <f t="shared" si="9"/>
        <v>-0.14681031754499999</v>
      </c>
      <c r="P77" s="21">
        <f t="shared" si="10"/>
        <v>-1.4681031754499999E-4</v>
      </c>
      <c r="Q77">
        <v>0.6</v>
      </c>
      <c r="R77">
        <v>122</v>
      </c>
      <c r="S77">
        <f t="shared" si="11"/>
        <v>2.0333333333333332</v>
      </c>
      <c r="T77" s="21">
        <f t="shared" si="12"/>
        <v>7.0100220700819685E-2</v>
      </c>
      <c r="U77">
        <v>4.4000000000000004</v>
      </c>
    </row>
    <row r="78" spans="1:21" ht="14.4" hidden="1" customHeight="1" x14ac:dyDescent="0.3">
      <c r="A78" s="10" t="s">
        <v>19</v>
      </c>
      <c r="B78">
        <v>10</v>
      </c>
      <c r="C78" t="s">
        <v>122</v>
      </c>
      <c r="D78">
        <v>2</v>
      </c>
      <c r="E78" t="s">
        <v>140</v>
      </c>
      <c r="F78">
        <v>1</v>
      </c>
      <c r="G78" t="s">
        <v>116</v>
      </c>
      <c r="H78" s="17">
        <v>485.02498550000001</v>
      </c>
      <c r="I78" s="17">
        <v>1.295970646</v>
      </c>
      <c r="J78" s="17">
        <v>2.097690676</v>
      </c>
      <c r="K78" s="17">
        <v>61.780826949999998</v>
      </c>
      <c r="L78" t="s">
        <v>128</v>
      </c>
      <c r="M78" s="20">
        <f>K78/1000</f>
        <v>6.1780826949999999E-2</v>
      </c>
      <c r="N78" s="21">
        <v>1.7216551275000002E-2</v>
      </c>
      <c r="O78">
        <f t="shared" si="9"/>
        <v>-4.4564275675000001E-2</v>
      </c>
      <c r="P78" s="21">
        <f t="shared" si="10"/>
        <v>-4.4564275675000001E-5</v>
      </c>
      <c r="Q78">
        <v>0.6</v>
      </c>
      <c r="R78">
        <v>122</v>
      </c>
      <c r="S78">
        <f t="shared" si="11"/>
        <v>2.0333333333333332</v>
      </c>
      <c r="T78" s="21">
        <f t="shared" si="12"/>
        <v>1.4111927274590166E-2</v>
      </c>
      <c r="U78">
        <v>4.4000000000000004</v>
      </c>
    </row>
    <row r="79" spans="1:21" ht="14.4" customHeight="1" x14ac:dyDescent="0.3">
      <c r="A79" s="10" t="s">
        <v>19</v>
      </c>
      <c r="B79">
        <v>10</v>
      </c>
      <c r="C79" t="s">
        <v>122</v>
      </c>
      <c r="D79">
        <v>2</v>
      </c>
      <c r="E79" t="s">
        <v>140</v>
      </c>
      <c r="F79">
        <v>1</v>
      </c>
      <c r="G79" t="s">
        <v>117</v>
      </c>
      <c r="H79" s="17">
        <v>746.8548323</v>
      </c>
      <c r="I79" s="17">
        <v>1.2299981360000001</v>
      </c>
      <c r="J79" s="17">
        <v>0.15657753420000001</v>
      </c>
      <c r="K79" s="17">
        <v>785.55211759999997</v>
      </c>
      <c r="L79" t="s">
        <v>128</v>
      </c>
      <c r="M79" s="20">
        <f>K79/1000</f>
        <v>0.78555211759999999</v>
      </c>
      <c r="N79" s="21">
        <v>0.46323920709999999</v>
      </c>
      <c r="O79">
        <f t="shared" si="9"/>
        <v>-0.32231291049999999</v>
      </c>
      <c r="P79" s="21">
        <f t="shared" si="10"/>
        <v>-3.2231291049999999E-4</v>
      </c>
      <c r="Q79">
        <v>0.6</v>
      </c>
      <c r="R79">
        <v>122</v>
      </c>
      <c r="S79">
        <f t="shared" si="11"/>
        <v>2.0333333333333332</v>
      </c>
      <c r="T79" s="21">
        <f t="shared" si="12"/>
        <v>0.37970426811475411</v>
      </c>
      <c r="U79">
        <v>4.4000000000000004</v>
      </c>
    </row>
    <row r="80" spans="1:21" ht="14.4" hidden="1" customHeight="1" x14ac:dyDescent="0.3">
      <c r="A80" s="10" t="s">
        <v>19</v>
      </c>
      <c r="B80">
        <v>10</v>
      </c>
      <c r="C80" t="s">
        <v>122</v>
      </c>
      <c r="D80">
        <v>2</v>
      </c>
      <c r="E80" t="s">
        <v>140</v>
      </c>
      <c r="F80">
        <v>1</v>
      </c>
      <c r="G80" t="s">
        <v>118</v>
      </c>
      <c r="H80" s="17"/>
      <c r="I80" s="17"/>
      <c r="J80" s="17"/>
      <c r="K80" s="17"/>
      <c r="M80" s="23">
        <v>0.38100000000000001</v>
      </c>
      <c r="N80" s="21">
        <v>0.35599999999999998</v>
      </c>
      <c r="O80">
        <f t="shared" si="9"/>
        <v>-2.5000000000000022E-2</v>
      </c>
      <c r="P80" s="21">
        <f t="shared" si="10"/>
        <v>-2.5000000000000022E-5</v>
      </c>
      <c r="Q80">
        <v>0.6</v>
      </c>
      <c r="R80">
        <v>122</v>
      </c>
      <c r="S80">
        <f t="shared" si="11"/>
        <v>2.0333333333333332</v>
      </c>
      <c r="T80" s="21">
        <f t="shared" si="12"/>
        <v>0.29180327868852463</v>
      </c>
      <c r="U80">
        <v>4.4000000000000004</v>
      </c>
    </row>
    <row r="81" spans="1:21" ht="14.4" hidden="1" customHeight="1" x14ac:dyDescent="0.3">
      <c r="A81" s="10" t="s">
        <v>19</v>
      </c>
      <c r="B81">
        <v>10</v>
      </c>
      <c r="C81" t="s">
        <v>122</v>
      </c>
      <c r="D81">
        <v>2</v>
      </c>
      <c r="E81" t="s">
        <v>140</v>
      </c>
      <c r="F81">
        <v>1</v>
      </c>
      <c r="G81" t="s">
        <v>119</v>
      </c>
      <c r="H81" s="17"/>
      <c r="I81" s="17"/>
      <c r="J81" s="17"/>
      <c r="K81" s="17"/>
      <c r="M81" s="23">
        <v>5.8999999999999997E-2</v>
      </c>
      <c r="N81" s="21">
        <v>2.8999999999999998E-2</v>
      </c>
      <c r="O81">
        <f t="shared" si="9"/>
        <v>-0.03</v>
      </c>
      <c r="P81" s="21">
        <f t="shared" si="10"/>
        <v>-2.9999999999999997E-5</v>
      </c>
      <c r="Q81">
        <v>0.6</v>
      </c>
      <c r="R81">
        <v>122</v>
      </c>
      <c r="S81">
        <f t="shared" si="11"/>
        <v>2.0333333333333332</v>
      </c>
      <c r="T81" s="21">
        <f t="shared" si="12"/>
        <v>2.3770491803278688E-2</v>
      </c>
      <c r="U81">
        <v>4.4000000000000004</v>
      </c>
    </row>
    <row r="82" spans="1:21" hidden="1" x14ac:dyDescent="0.3">
      <c r="A82" s="10" t="s">
        <v>20</v>
      </c>
      <c r="B82">
        <v>11</v>
      </c>
      <c r="C82" t="s">
        <v>122</v>
      </c>
      <c r="D82">
        <v>2</v>
      </c>
      <c r="E82" t="s">
        <v>140</v>
      </c>
      <c r="F82">
        <v>1</v>
      </c>
      <c r="G82" t="s">
        <v>112</v>
      </c>
      <c r="H82" s="17">
        <v>4875.1310480000002</v>
      </c>
      <c r="I82" s="17">
        <v>2.3190296890000002</v>
      </c>
      <c r="J82" s="17">
        <v>4.2129309189999997</v>
      </c>
      <c r="K82" s="17">
        <v>55.045518979999997</v>
      </c>
      <c r="L82" t="s">
        <v>128</v>
      </c>
      <c r="M82" s="20">
        <f>K82/1000</f>
        <v>5.5045518979999999E-2</v>
      </c>
      <c r="N82" s="21">
        <v>3.9195617505E-3</v>
      </c>
      <c r="O82">
        <f t="shared" si="9"/>
        <v>-5.1125957229500002E-2</v>
      </c>
      <c r="P82" s="21">
        <f t="shared" si="10"/>
        <v>-5.11259572295E-5</v>
      </c>
      <c r="Q82">
        <v>1.2</v>
      </c>
      <c r="R82">
        <v>126</v>
      </c>
      <c r="S82">
        <f t="shared" si="11"/>
        <v>2.1</v>
      </c>
      <c r="T82" s="21">
        <f t="shared" si="12"/>
        <v>1.5553816470238095E-3</v>
      </c>
      <c r="U82">
        <v>6.5</v>
      </c>
    </row>
    <row r="83" spans="1:21" ht="14.4" hidden="1" customHeight="1" x14ac:dyDescent="0.3">
      <c r="A83" s="10" t="s">
        <v>20</v>
      </c>
      <c r="B83">
        <v>11</v>
      </c>
      <c r="C83" t="s">
        <v>122</v>
      </c>
      <c r="D83">
        <v>2</v>
      </c>
      <c r="E83" t="s">
        <v>140</v>
      </c>
      <c r="F83">
        <v>1</v>
      </c>
      <c r="G83" t="s">
        <v>113</v>
      </c>
      <c r="H83" s="17">
        <v>2536064.0559999999</v>
      </c>
      <c r="I83" s="17">
        <v>0.14921160119999999</v>
      </c>
      <c r="J83" s="17">
        <v>2.5289377559999999</v>
      </c>
      <c r="K83" s="17">
        <v>5.9001689879999999</v>
      </c>
      <c r="L83" t="s">
        <v>129</v>
      </c>
      <c r="M83" s="22">
        <f>K83</f>
        <v>5.9001689879999999</v>
      </c>
      <c r="N83" s="21">
        <v>0.64330618949999996</v>
      </c>
      <c r="O83">
        <f t="shared" si="9"/>
        <v>-5.2568627985000003</v>
      </c>
      <c r="P83" s="21">
        <f t="shared" si="10"/>
        <v>-5.2568627985000007E-3</v>
      </c>
      <c r="Q83">
        <v>1.2</v>
      </c>
      <c r="R83">
        <v>126</v>
      </c>
      <c r="S83">
        <f t="shared" si="11"/>
        <v>2.1</v>
      </c>
      <c r="T83" s="21">
        <f t="shared" si="12"/>
        <v>0.25528023392857141</v>
      </c>
      <c r="U83">
        <v>6.5</v>
      </c>
    </row>
    <row r="84" spans="1:21" ht="14.4" hidden="1" customHeight="1" x14ac:dyDescent="0.3">
      <c r="A84" s="10" t="s">
        <v>20</v>
      </c>
      <c r="B84">
        <v>11</v>
      </c>
      <c r="C84" t="s">
        <v>122</v>
      </c>
      <c r="D84">
        <v>2</v>
      </c>
      <c r="E84" t="s">
        <v>140</v>
      </c>
      <c r="F84">
        <v>1</v>
      </c>
      <c r="G84" t="s">
        <v>114</v>
      </c>
      <c r="H84" s="17">
        <v>16173.754150000001</v>
      </c>
      <c r="I84" s="17">
        <v>1.7715090289999999E-2</v>
      </c>
      <c r="J84" s="17">
        <v>0.44034793950000001</v>
      </c>
      <c r="K84" s="17">
        <v>4.0229756280000002</v>
      </c>
      <c r="L84" t="s">
        <v>129</v>
      </c>
      <c r="M84" s="22">
        <f>K84</f>
        <v>4.0229756280000002</v>
      </c>
      <c r="N84" s="21">
        <v>2.2655551360000001</v>
      </c>
      <c r="O84">
        <f t="shared" si="9"/>
        <v>-1.7574204920000001</v>
      </c>
      <c r="P84" s="21">
        <f t="shared" si="10"/>
        <v>-1.757420492E-3</v>
      </c>
      <c r="Q84">
        <v>1.2</v>
      </c>
      <c r="R84">
        <v>126</v>
      </c>
      <c r="S84">
        <f t="shared" si="11"/>
        <v>2.1</v>
      </c>
      <c r="T84" s="21">
        <f t="shared" si="12"/>
        <v>0.899029815873016</v>
      </c>
      <c r="U84">
        <v>6.5</v>
      </c>
    </row>
    <row r="85" spans="1:21" ht="14.4" hidden="1" customHeight="1" x14ac:dyDescent="0.3">
      <c r="A85" s="10" t="s">
        <v>20</v>
      </c>
      <c r="B85">
        <v>11</v>
      </c>
      <c r="C85" t="s">
        <v>122</v>
      </c>
      <c r="D85">
        <v>2</v>
      </c>
      <c r="E85" t="s">
        <v>140</v>
      </c>
      <c r="F85">
        <v>1</v>
      </c>
      <c r="G85" t="s">
        <v>115</v>
      </c>
      <c r="H85" s="17">
        <v>591242.14110000001</v>
      </c>
      <c r="I85" s="17">
        <v>13.355310210000001</v>
      </c>
      <c r="J85" s="17">
        <v>1.711694539</v>
      </c>
      <c r="K85" s="17">
        <v>780.2391083</v>
      </c>
      <c r="L85" t="s">
        <v>128</v>
      </c>
      <c r="M85" s="20">
        <f>K85/1000</f>
        <v>0.78023910829999998</v>
      </c>
      <c r="N85" s="21">
        <v>8.5522269255000005E-2</v>
      </c>
      <c r="O85">
        <f t="shared" si="9"/>
        <v>-0.69471683904500003</v>
      </c>
      <c r="P85" s="21">
        <f t="shared" si="10"/>
        <v>-6.9471683904499999E-4</v>
      </c>
      <c r="Q85">
        <v>1.2</v>
      </c>
      <c r="R85">
        <v>126</v>
      </c>
      <c r="S85">
        <f t="shared" si="11"/>
        <v>2.1</v>
      </c>
      <c r="T85" s="21">
        <f t="shared" si="12"/>
        <v>3.3937408434523815E-2</v>
      </c>
      <c r="U85">
        <v>6.5</v>
      </c>
    </row>
    <row r="86" spans="1:21" ht="14.4" hidden="1" customHeight="1" x14ac:dyDescent="0.3">
      <c r="A86" s="10" t="s">
        <v>20</v>
      </c>
      <c r="B86">
        <v>11</v>
      </c>
      <c r="C86" t="s">
        <v>122</v>
      </c>
      <c r="D86">
        <v>2</v>
      </c>
      <c r="E86" t="s">
        <v>140</v>
      </c>
      <c r="F86">
        <v>1</v>
      </c>
      <c r="G86" t="s">
        <v>116</v>
      </c>
      <c r="H86" s="17">
        <v>944.37596399999995</v>
      </c>
      <c r="I86" s="17">
        <v>1.27884251</v>
      </c>
      <c r="J86" s="17">
        <v>1.0631206</v>
      </c>
      <c r="K86" s="17">
        <v>120.2913865</v>
      </c>
      <c r="L86" t="s">
        <v>128</v>
      </c>
      <c r="M86" s="20">
        <f>K86/1000</f>
        <v>0.1202913865</v>
      </c>
      <c r="N86" s="21">
        <v>1.7216551275000002E-2</v>
      </c>
      <c r="O86">
        <f t="shared" si="9"/>
        <v>-0.10307483522499999</v>
      </c>
      <c r="P86" s="21">
        <f t="shared" si="10"/>
        <v>-1.03074835225E-4</v>
      </c>
      <c r="Q86">
        <v>1.2</v>
      </c>
      <c r="R86">
        <v>126</v>
      </c>
      <c r="S86">
        <f t="shared" si="11"/>
        <v>2.1</v>
      </c>
      <c r="T86" s="21">
        <f t="shared" si="12"/>
        <v>6.8319647916666674E-3</v>
      </c>
      <c r="U86">
        <v>6.5</v>
      </c>
    </row>
    <row r="87" spans="1:21" ht="14.4" customHeight="1" x14ac:dyDescent="0.3">
      <c r="A87" s="10" t="s">
        <v>20</v>
      </c>
      <c r="B87">
        <v>11</v>
      </c>
      <c r="C87" t="s">
        <v>122</v>
      </c>
      <c r="D87">
        <v>2</v>
      </c>
      <c r="E87" t="s">
        <v>140</v>
      </c>
      <c r="F87">
        <v>1</v>
      </c>
      <c r="G87" t="s">
        <v>117</v>
      </c>
      <c r="H87" s="17">
        <v>959.62470140000005</v>
      </c>
      <c r="I87" s="17">
        <v>6.6137813369999998</v>
      </c>
      <c r="J87" s="17">
        <v>0.65525388630000003</v>
      </c>
      <c r="K87" s="17">
        <v>1009.346373</v>
      </c>
      <c r="L87" t="s">
        <v>128</v>
      </c>
      <c r="M87" s="20">
        <f>K87/1000</f>
        <v>1.0093463730000001</v>
      </c>
      <c r="N87" s="21">
        <v>0.46323920709999999</v>
      </c>
      <c r="O87">
        <f t="shared" si="9"/>
        <v>-0.54610716590000008</v>
      </c>
      <c r="P87" s="21">
        <f t="shared" si="10"/>
        <v>-5.4610716590000011E-4</v>
      </c>
      <c r="Q87">
        <v>1.2</v>
      </c>
      <c r="R87">
        <v>126</v>
      </c>
      <c r="S87">
        <f t="shared" si="11"/>
        <v>2.1</v>
      </c>
      <c r="T87" s="21">
        <f t="shared" si="12"/>
        <v>0.18382508218253968</v>
      </c>
      <c r="U87">
        <v>6.5</v>
      </c>
    </row>
    <row r="88" spans="1:21" ht="14.4" hidden="1" customHeight="1" x14ac:dyDescent="0.3">
      <c r="A88" s="10" t="s">
        <v>20</v>
      </c>
      <c r="B88">
        <v>11</v>
      </c>
      <c r="C88" t="s">
        <v>122</v>
      </c>
      <c r="D88">
        <v>2</v>
      </c>
      <c r="E88" t="s">
        <v>140</v>
      </c>
      <c r="F88">
        <v>1</v>
      </c>
      <c r="G88" t="s">
        <v>118</v>
      </c>
      <c r="H88" s="17"/>
      <c r="I88" s="17"/>
      <c r="J88" s="17"/>
      <c r="K88" s="17"/>
      <c r="M88" s="23">
        <v>0.36699999999999999</v>
      </c>
      <c r="N88" s="21">
        <v>0.35599999999999998</v>
      </c>
      <c r="O88">
        <f t="shared" si="9"/>
        <v>-1.100000000000001E-2</v>
      </c>
      <c r="P88" s="21">
        <f t="shared" si="10"/>
        <v>-1.100000000000001E-5</v>
      </c>
      <c r="Q88">
        <v>1.2</v>
      </c>
      <c r="R88">
        <v>126</v>
      </c>
      <c r="S88">
        <f t="shared" si="11"/>
        <v>2.1</v>
      </c>
      <c r="T88" s="21">
        <f t="shared" si="12"/>
        <v>0.14126984126984127</v>
      </c>
      <c r="U88">
        <v>6.5</v>
      </c>
    </row>
    <row r="89" spans="1:21" ht="14.4" hidden="1" customHeight="1" x14ac:dyDescent="0.3">
      <c r="A89" s="10" t="s">
        <v>20</v>
      </c>
      <c r="B89">
        <v>11</v>
      </c>
      <c r="C89" t="s">
        <v>122</v>
      </c>
      <c r="D89">
        <v>2</v>
      </c>
      <c r="E89" t="s">
        <v>140</v>
      </c>
      <c r="F89">
        <v>1</v>
      </c>
      <c r="G89" t="s">
        <v>119</v>
      </c>
      <c r="H89" s="17"/>
      <c r="I89" s="17"/>
      <c r="J89" s="17"/>
      <c r="K89" s="17"/>
      <c r="M89" s="23">
        <v>0.25700000000000001</v>
      </c>
      <c r="N89" s="21">
        <v>2.8999999999999998E-2</v>
      </c>
      <c r="O89">
        <f t="shared" si="9"/>
        <v>-0.22800000000000001</v>
      </c>
      <c r="P89" s="21">
        <f t="shared" si="10"/>
        <v>-2.2800000000000001E-4</v>
      </c>
      <c r="Q89">
        <v>1.2</v>
      </c>
      <c r="R89">
        <v>126</v>
      </c>
      <c r="S89">
        <f t="shared" si="11"/>
        <v>2.1</v>
      </c>
      <c r="T89" s="21">
        <f t="shared" si="12"/>
        <v>1.1507936507936507E-2</v>
      </c>
      <c r="U89">
        <v>6.5</v>
      </c>
    </row>
    <row r="90" spans="1:21" hidden="1" x14ac:dyDescent="0.3">
      <c r="A90" s="10" t="s">
        <v>21</v>
      </c>
      <c r="B90">
        <v>12</v>
      </c>
      <c r="C90" t="s">
        <v>122</v>
      </c>
      <c r="D90">
        <v>2</v>
      </c>
      <c r="E90" t="s">
        <v>140</v>
      </c>
      <c r="F90">
        <v>1</v>
      </c>
      <c r="G90" t="s">
        <v>112</v>
      </c>
      <c r="H90" s="17">
        <v>267.09536600000001</v>
      </c>
      <c r="I90" s="17">
        <v>1.044725471</v>
      </c>
      <c r="J90" s="17">
        <v>34.641776350000001</v>
      </c>
      <c r="K90" s="17">
        <v>3.0157964769999999</v>
      </c>
      <c r="L90" t="s">
        <v>128</v>
      </c>
      <c r="M90" s="20">
        <f>K90/1000</f>
        <v>3.0157964769999997E-3</v>
      </c>
      <c r="O90">
        <f t="shared" si="9"/>
        <v>-3.0157964769999997E-3</v>
      </c>
      <c r="P90" s="21">
        <f t="shared" si="10"/>
        <v>-3.0157964769999998E-6</v>
      </c>
      <c r="R90">
        <v>130</v>
      </c>
      <c r="S90">
        <f t="shared" si="11"/>
        <v>2.1666666666666665</v>
      </c>
    </row>
    <row r="91" spans="1:21" ht="14.4" hidden="1" customHeight="1" x14ac:dyDescent="0.3">
      <c r="A91" s="10" t="s">
        <v>21</v>
      </c>
      <c r="B91">
        <v>12</v>
      </c>
      <c r="C91" t="s">
        <v>122</v>
      </c>
      <c r="D91">
        <v>2</v>
      </c>
      <c r="E91" t="s">
        <v>140</v>
      </c>
      <c r="F91">
        <v>1</v>
      </c>
      <c r="G91" t="s">
        <v>113</v>
      </c>
      <c r="H91" s="17">
        <v>280782.91690000001</v>
      </c>
      <c r="I91" s="17">
        <v>1.3213609649999999E-2</v>
      </c>
      <c r="J91" s="17">
        <v>2.0227702600000002</v>
      </c>
      <c r="K91" s="17">
        <v>0.65324322349999997</v>
      </c>
      <c r="L91" t="s">
        <v>129</v>
      </c>
      <c r="M91" s="22">
        <f>K91</f>
        <v>0.65324322349999997</v>
      </c>
      <c r="O91">
        <f t="shared" si="9"/>
        <v>-0.65324322349999997</v>
      </c>
      <c r="P91" s="21">
        <f t="shared" si="10"/>
        <v>-6.5324322349999994E-4</v>
      </c>
      <c r="R91">
        <v>130</v>
      </c>
      <c r="S91">
        <f t="shared" si="11"/>
        <v>2.1666666666666665</v>
      </c>
    </row>
    <row r="92" spans="1:21" ht="14.4" hidden="1" customHeight="1" x14ac:dyDescent="0.3">
      <c r="A92" s="10" t="s">
        <v>21</v>
      </c>
      <c r="B92">
        <v>12</v>
      </c>
      <c r="C92" t="s">
        <v>122</v>
      </c>
      <c r="D92">
        <v>2</v>
      </c>
      <c r="E92" t="s">
        <v>140</v>
      </c>
      <c r="F92">
        <v>1</v>
      </c>
      <c r="G92" t="s">
        <v>114</v>
      </c>
      <c r="H92" s="17">
        <v>3580.807425</v>
      </c>
      <c r="I92" s="17">
        <v>1.8297298789999999E-2</v>
      </c>
      <c r="J92" s="17">
        <v>2.0543264140000002</v>
      </c>
      <c r="K92" s="17">
        <v>0.89067144649999996</v>
      </c>
      <c r="L92" t="s">
        <v>129</v>
      </c>
      <c r="M92" s="22">
        <f>K92</f>
        <v>0.89067144649999996</v>
      </c>
      <c r="O92">
        <f t="shared" si="9"/>
        <v>-0.89067144649999996</v>
      </c>
      <c r="P92" s="21">
        <f t="shared" si="10"/>
        <v>-8.9067144649999995E-4</v>
      </c>
      <c r="R92">
        <v>130</v>
      </c>
      <c r="S92">
        <f t="shared" si="11"/>
        <v>2.1666666666666665</v>
      </c>
    </row>
    <row r="93" spans="1:21" ht="14.4" hidden="1" customHeight="1" x14ac:dyDescent="0.3">
      <c r="A93" s="10" t="s">
        <v>21</v>
      </c>
      <c r="B93">
        <v>12</v>
      </c>
      <c r="C93" t="s">
        <v>122</v>
      </c>
      <c r="D93">
        <v>2</v>
      </c>
      <c r="E93" t="s">
        <v>140</v>
      </c>
      <c r="F93">
        <v>1</v>
      </c>
      <c r="G93" t="s">
        <v>115</v>
      </c>
      <c r="H93" s="17">
        <v>64340.901360000003</v>
      </c>
      <c r="I93" s="17">
        <v>1.0356613269999999</v>
      </c>
      <c r="J93" s="17">
        <v>1.2197428610000001</v>
      </c>
      <c r="K93" s="17">
        <v>84.908168779999997</v>
      </c>
      <c r="L93" t="s">
        <v>128</v>
      </c>
      <c r="M93" s="20">
        <f>K93/1000</f>
        <v>8.4908168780000001E-2</v>
      </c>
      <c r="O93">
        <f t="shared" si="9"/>
        <v>-8.4908168780000001E-2</v>
      </c>
      <c r="P93" s="21">
        <f t="shared" si="10"/>
        <v>-8.4908168780000007E-5</v>
      </c>
      <c r="R93">
        <v>130</v>
      </c>
      <c r="S93">
        <f t="shared" si="11"/>
        <v>2.1666666666666665</v>
      </c>
    </row>
    <row r="94" spans="1:21" ht="14.4" hidden="1" customHeight="1" x14ac:dyDescent="0.3">
      <c r="A94" s="10" t="s">
        <v>21</v>
      </c>
      <c r="B94">
        <v>12</v>
      </c>
      <c r="C94" t="s">
        <v>122</v>
      </c>
      <c r="D94">
        <v>2</v>
      </c>
      <c r="E94" t="s">
        <v>140</v>
      </c>
      <c r="F94">
        <v>1</v>
      </c>
      <c r="G94" t="s">
        <v>116</v>
      </c>
      <c r="H94" s="17">
        <v>153.37524920000001</v>
      </c>
      <c r="I94" s="17">
        <v>0.83811929439999999</v>
      </c>
      <c r="J94" s="17">
        <v>4.2900361489999996</v>
      </c>
      <c r="K94" s="17">
        <v>19.53641567</v>
      </c>
      <c r="L94" t="s">
        <v>128</v>
      </c>
      <c r="M94" s="20">
        <f>K94/1000</f>
        <v>1.9536415670000001E-2</v>
      </c>
      <c r="O94">
        <f t="shared" si="9"/>
        <v>-1.9536415670000001E-2</v>
      </c>
      <c r="P94" s="21">
        <f t="shared" si="10"/>
        <v>-1.9536415670000001E-5</v>
      </c>
      <c r="R94">
        <v>130</v>
      </c>
      <c r="S94">
        <f t="shared" si="11"/>
        <v>2.1666666666666665</v>
      </c>
    </row>
    <row r="95" spans="1:21" ht="14.4" customHeight="1" x14ac:dyDescent="0.3">
      <c r="A95" s="10" t="s">
        <v>21</v>
      </c>
      <c r="B95">
        <v>12</v>
      </c>
      <c r="C95" t="s">
        <v>122</v>
      </c>
      <c r="D95">
        <v>2</v>
      </c>
      <c r="E95" t="s">
        <v>140</v>
      </c>
      <c r="F95">
        <v>1</v>
      </c>
      <c r="G95" t="s">
        <v>117</v>
      </c>
      <c r="H95" s="17">
        <v>619.94083909999995</v>
      </c>
      <c r="I95" s="17">
        <v>4.956928746</v>
      </c>
      <c r="J95" s="17">
        <v>0.76019257080000002</v>
      </c>
      <c r="K95" s="17">
        <v>652.06224540000005</v>
      </c>
      <c r="L95" t="s">
        <v>128</v>
      </c>
      <c r="M95" s="20">
        <f>K95/1000</f>
        <v>0.65206224540000002</v>
      </c>
      <c r="O95">
        <f t="shared" si="9"/>
        <v>-0.65206224540000002</v>
      </c>
      <c r="P95" s="21">
        <f t="shared" si="10"/>
        <v>-6.5206224540000004E-4</v>
      </c>
      <c r="R95">
        <v>130</v>
      </c>
      <c r="S95">
        <f t="shared" si="11"/>
        <v>2.1666666666666665</v>
      </c>
    </row>
    <row r="96" spans="1:21" ht="14.4" hidden="1" customHeight="1" x14ac:dyDescent="0.3">
      <c r="A96" s="10" t="s">
        <v>21</v>
      </c>
      <c r="B96">
        <v>12</v>
      </c>
      <c r="C96" t="s">
        <v>122</v>
      </c>
      <c r="D96">
        <v>2</v>
      </c>
      <c r="E96" t="s">
        <v>140</v>
      </c>
      <c r="F96">
        <v>1</v>
      </c>
      <c r="G96" t="s">
        <v>118</v>
      </c>
      <c r="H96" s="17"/>
      <c r="I96" s="17"/>
      <c r="J96" s="17"/>
      <c r="K96" s="17"/>
      <c r="M96" s="23">
        <v>0.34799999999999998</v>
      </c>
      <c r="O96">
        <f t="shared" si="9"/>
        <v>-0.34799999999999998</v>
      </c>
      <c r="P96" s="21">
        <f t="shared" si="10"/>
        <v>-3.48E-4</v>
      </c>
      <c r="R96">
        <v>130</v>
      </c>
      <c r="S96">
        <f t="shared" si="11"/>
        <v>2.1666666666666665</v>
      </c>
    </row>
    <row r="97" spans="1:21" ht="14.4" hidden="1" customHeight="1" x14ac:dyDescent="0.3">
      <c r="A97" s="10" t="s">
        <v>21</v>
      </c>
      <c r="B97">
        <v>12</v>
      </c>
      <c r="C97" t="s">
        <v>122</v>
      </c>
      <c r="D97">
        <v>2</v>
      </c>
      <c r="E97" t="s">
        <v>140</v>
      </c>
      <c r="F97">
        <v>1</v>
      </c>
      <c r="G97" t="s">
        <v>119</v>
      </c>
      <c r="H97" s="17"/>
      <c r="I97" s="17"/>
      <c r="J97" s="17"/>
      <c r="K97" s="17"/>
      <c r="M97" s="23">
        <v>2.8000000000000001E-2</v>
      </c>
      <c r="O97">
        <f t="shared" si="9"/>
        <v>-2.8000000000000001E-2</v>
      </c>
      <c r="P97" s="21">
        <f t="shared" si="10"/>
        <v>-2.8E-5</v>
      </c>
      <c r="R97">
        <v>130</v>
      </c>
      <c r="S97">
        <f t="shared" si="11"/>
        <v>2.1666666666666665</v>
      </c>
    </row>
    <row r="98" spans="1:21" hidden="1" x14ac:dyDescent="0.3">
      <c r="A98" s="10" t="s">
        <v>22</v>
      </c>
      <c r="B98">
        <v>13</v>
      </c>
      <c r="C98" t="s">
        <v>122</v>
      </c>
      <c r="D98">
        <v>2</v>
      </c>
      <c r="E98" t="s">
        <v>141</v>
      </c>
      <c r="F98">
        <v>1</v>
      </c>
      <c r="G98" t="s">
        <v>112</v>
      </c>
      <c r="H98" s="17">
        <v>10651.908170000001</v>
      </c>
      <c r="I98" s="17">
        <v>1.8345039599999999</v>
      </c>
      <c r="J98" s="17">
        <v>1.5253010300000001</v>
      </c>
      <c r="K98" s="17">
        <v>120.27160050000001</v>
      </c>
      <c r="L98" t="s">
        <v>128</v>
      </c>
      <c r="M98" s="20">
        <f>K98/1000</f>
        <v>0.12027160050000001</v>
      </c>
      <c r="N98" s="21">
        <v>3.9195617505E-3</v>
      </c>
      <c r="O98">
        <f t="shared" si="9"/>
        <v>-0.11635203874950001</v>
      </c>
      <c r="P98" s="21">
        <f t="shared" si="10"/>
        <v>-1.1635203874950001E-4</v>
      </c>
      <c r="Q98">
        <v>2.5</v>
      </c>
      <c r="R98">
        <v>128</v>
      </c>
      <c r="S98">
        <f t="shared" si="11"/>
        <v>2.1333333333333333</v>
      </c>
      <c r="T98" s="21">
        <f t="shared" ref="T98:T121" si="13">N98/Q98/S98</f>
        <v>7.3491782821874995E-4</v>
      </c>
      <c r="U98">
        <v>4.0999999999999996</v>
      </c>
    </row>
    <row r="99" spans="1:21" ht="14.4" hidden="1" customHeight="1" x14ac:dyDescent="0.3">
      <c r="A99" s="10" t="s">
        <v>22</v>
      </c>
      <c r="B99">
        <v>13</v>
      </c>
      <c r="C99" t="s">
        <v>122</v>
      </c>
      <c r="D99">
        <v>2</v>
      </c>
      <c r="E99" t="s">
        <v>141</v>
      </c>
      <c r="F99">
        <v>1</v>
      </c>
      <c r="G99" t="s">
        <v>113</v>
      </c>
      <c r="H99" s="17">
        <v>864168.98019999999</v>
      </c>
      <c r="I99" s="17">
        <v>3.1916514090000001E-2</v>
      </c>
      <c r="J99" s="17">
        <v>1.5874956609999999</v>
      </c>
      <c r="K99" s="17">
        <v>2.0104945719999998</v>
      </c>
      <c r="L99" t="s">
        <v>129</v>
      </c>
      <c r="M99" s="22">
        <f>K99</f>
        <v>2.0104945719999998</v>
      </c>
      <c r="N99" s="21">
        <v>0.64330618949999996</v>
      </c>
      <c r="O99">
        <f t="shared" si="9"/>
        <v>-1.3671883824999997</v>
      </c>
      <c r="P99" s="21">
        <f t="shared" si="10"/>
        <v>-1.3671883824999996E-3</v>
      </c>
      <c r="Q99">
        <v>2.5</v>
      </c>
      <c r="R99">
        <v>128</v>
      </c>
      <c r="S99">
        <f t="shared" si="11"/>
        <v>2.1333333333333333</v>
      </c>
      <c r="T99" s="21">
        <f t="shared" si="13"/>
        <v>0.12061991053125</v>
      </c>
      <c r="U99">
        <v>4.0999999999999996</v>
      </c>
    </row>
    <row r="100" spans="1:21" ht="14.4" hidden="1" customHeight="1" x14ac:dyDescent="0.3">
      <c r="A100" s="10" t="s">
        <v>22</v>
      </c>
      <c r="B100">
        <v>13</v>
      </c>
      <c r="C100" t="s">
        <v>122</v>
      </c>
      <c r="D100">
        <v>2</v>
      </c>
      <c r="E100" t="s">
        <v>141</v>
      </c>
      <c r="F100">
        <v>1</v>
      </c>
      <c r="G100" t="s">
        <v>114</v>
      </c>
      <c r="H100" s="17">
        <v>22442.080419999998</v>
      </c>
      <c r="I100" s="17">
        <v>4.317190873E-2</v>
      </c>
      <c r="J100" s="17">
        <v>0.77339537690000004</v>
      </c>
      <c r="K100" s="17">
        <v>5.5821265569999996</v>
      </c>
      <c r="L100" t="s">
        <v>129</v>
      </c>
      <c r="M100" s="22">
        <f>K100</f>
        <v>5.5821265569999996</v>
      </c>
      <c r="N100" s="21">
        <v>2.2655551360000001</v>
      </c>
      <c r="O100">
        <f t="shared" si="9"/>
        <v>-3.3165714209999995</v>
      </c>
      <c r="P100" s="21">
        <f t="shared" si="10"/>
        <v>-3.3165714209999995E-3</v>
      </c>
      <c r="Q100">
        <v>2.5</v>
      </c>
      <c r="R100">
        <v>128</v>
      </c>
      <c r="S100">
        <f t="shared" si="11"/>
        <v>2.1333333333333333</v>
      </c>
      <c r="T100" s="21">
        <f t="shared" si="13"/>
        <v>0.424791588</v>
      </c>
      <c r="U100">
        <v>4.0999999999999996</v>
      </c>
    </row>
    <row r="101" spans="1:21" ht="14.4" hidden="1" customHeight="1" x14ac:dyDescent="0.3">
      <c r="A101" s="10" t="s">
        <v>22</v>
      </c>
      <c r="B101">
        <v>13</v>
      </c>
      <c r="C101" t="s">
        <v>122</v>
      </c>
      <c r="D101">
        <v>2</v>
      </c>
      <c r="E101" t="s">
        <v>141</v>
      </c>
      <c r="F101">
        <v>1</v>
      </c>
      <c r="G101" t="s">
        <v>115</v>
      </c>
      <c r="H101" s="17">
        <v>284554.79800000001</v>
      </c>
      <c r="I101" s="17">
        <v>7.5663051929999998</v>
      </c>
      <c r="J101" s="17">
        <v>2.014909796</v>
      </c>
      <c r="K101" s="17">
        <v>375.5158275</v>
      </c>
      <c r="L101" t="s">
        <v>128</v>
      </c>
      <c r="M101" s="20">
        <f>K101/1000</f>
        <v>0.37551582750000001</v>
      </c>
      <c r="N101" s="21">
        <v>8.5522269255000005E-2</v>
      </c>
      <c r="O101">
        <f t="shared" si="9"/>
        <v>-0.289993558245</v>
      </c>
      <c r="P101" s="21">
        <f t="shared" si="10"/>
        <v>-2.8999355824500003E-4</v>
      </c>
      <c r="Q101">
        <v>2.5</v>
      </c>
      <c r="R101">
        <v>128</v>
      </c>
      <c r="S101">
        <f t="shared" si="11"/>
        <v>2.1333333333333333</v>
      </c>
      <c r="T101" s="21">
        <f t="shared" si="13"/>
        <v>1.6035425485312501E-2</v>
      </c>
      <c r="U101">
        <v>4.0999999999999996</v>
      </c>
    </row>
    <row r="102" spans="1:21" ht="14.4" hidden="1" customHeight="1" x14ac:dyDescent="0.3">
      <c r="A102" s="10" t="s">
        <v>22</v>
      </c>
      <c r="B102">
        <v>13</v>
      </c>
      <c r="C102" t="s">
        <v>122</v>
      </c>
      <c r="D102">
        <v>2</v>
      </c>
      <c r="E102" t="s">
        <v>141</v>
      </c>
      <c r="F102">
        <v>1</v>
      </c>
      <c r="G102" t="s">
        <v>116</v>
      </c>
      <c r="H102" s="17">
        <v>366.14716399999998</v>
      </c>
      <c r="I102" s="17">
        <v>2.1946591099999999</v>
      </c>
      <c r="J102" s="17">
        <v>4.7056735099999996</v>
      </c>
      <c r="K102" s="17">
        <v>46.638575860000003</v>
      </c>
      <c r="L102" t="s">
        <v>128</v>
      </c>
      <c r="M102" s="20">
        <f>K102/1000</f>
        <v>4.6638575860000003E-2</v>
      </c>
      <c r="N102" s="21">
        <v>1.7216551275000002E-2</v>
      </c>
      <c r="O102">
        <f t="shared" si="9"/>
        <v>-2.9422024585000001E-2</v>
      </c>
      <c r="P102" s="21">
        <f t="shared" si="10"/>
        <v>-2.9422024585000001E-5</v>
      </c>
      <c r="Q102">
        <v>2.5</v>
      </c>
      <c r="R102">
        <v>128</v>
      </c>
      <c r="S102">
        <f t="shared" si="11"/>
        <v>2.1333333333333333</v>
      </c>
      <c r="T102" s="21">
        <f t="shared" si="13"/>
        <v>3.2281033640625006E-3</v>
      </c>
      <c r="U102">
        <v>4.0999999999999996</v>
      </c>
    </row>
    <row r="103" spans="1:21" ht="14.4" customHeight="1" x14ac:dyDescent="0.3">
      <c r="A103" s="10" t="s">
        <v>22</v>
      </c>
      <c r="B103">
        <v>13</v>
      </c>
      <c r="C103" t="s">
        <v>122</v>
      </c>
      <c r="D103">
        <v>2</v>
      </c>
      <c r="E103" t="s">
        <v>141</v>
      </c>
      <c r="F103">
        <v>1</v>
      </c>
      <c r="G103" t="s">
        <v>117</v>
      </c>
      <c r="H103" s="17">
        <v>1026.6074590000001</v>
      </c>
      <c r="I103" s="17">
        <v>13.94620922</v>
      </c>
      <c r="J103" s="17">
        <v>1.2915551409999999</v>
      </c>
      <c r="K103" s="17">
        <v>1079.799753</v>
      </c>
      <c r="L103" t="s">
        <v>128</v>
      </c>
      <c r="M103" s="20">
        <f>K103/1000</f>
        <v>1.0797997530000001</v>
      </c>
      <c r="N103" s="21">
        <v>0.46323920709999999</v>
      </c>
      <c r="O103">
        <f t="shared" si="9"/>
        <v>-0.61656054590000009</v>
      </c>
      <c r="P103" s="21">
        <f t="shared" si="10"/>
        <v>-6.1656054590000006E-4</v>
      </c>
      <c r="Q103">
        <v>2.5</v>
      </c>
      <c r="R103">
        <v>128</v>
      </c>
      <c r="S103">
        <f t="shared" si="11"/>
        <v>2.1333333333333333</v>
      </c>
      <c r="T103" s="21">
        <f t="shared" si="13"/>
        <v>8.6857351331249999E-2</v>
      </c>
      <c r="U103">
        <v>4.0999999999999996</v>
      </c>
    </row>
    <row r="104" spans="1:21" ht="14.4" hidden="1" customHeight="1" x14ac:dyDescent="0.3">
      <c r="A104" s="10" t="s">
        <v>22</v>
      </c>
      <c r="B104">
        <v>13</v>
      </c>
      <c r="C104" t="s">
        <v>122</v>
      </c>
      <c r="D104">
        <v>2</v>
      </c>
      <c r="E104" t="s">
        <v>141</v>
      </c>
      <c r="F104">
        <v>1</v>
      </c>
      <c r="G104" t="s">
        <v>118</v>
      </c>
      <c r="H104" s="17"/>
      <c r="I104" s="17"/>
      <c r="J104" s="17"/>
      <c r="K104" s="17"/>
      <c r="M104" s="20">
        <v>0.39500000000000002</v>
      </c>
      <c r="N104" s="21">
        <v>0.35599999999999998</v>
      </c>
      <c r="O104">
        <f t="shared" si="9"/>
        <v>-3.9000000000000035E-2</v>
      </c>
      <c r="P104" s="21">
        <f t="shared" si="10"/>
        <v>-3.9000000000000033E-5</v>
      </c>
      <c r="Q104">
        <v>2.5</v>
      </c>
      <c r="R104">
        <v>128</v>
      </c>
      <c r="S104">
        <f t="shared" si="11"/>
        <v>2.1333333333333333</v>
      </c>
      <c r="T104" s="21">
        <f t="shared" si="13"/>
        <v>6.6750000000000004E-2</v>
      </c>
      <c r="U104">
        <v>4.0999999999999996</v>
      </c>
    </row>
    <row r="105" spans="1:21" ht="14.4" hidden="1" customHeight="1" x14ac:dyDescent="0.3">
      <c r="A105" s="10" t="s">
        <v>22</v>
      </c>
      <c r="B105">
        <v>13</v>
      </c>
      <c r="C105" t="s">
        <v>122</v>
      </c>
      <c r="D105">
        <v>2</v>
      </c>
      <c r="E105" t="s">
        <v>141</v>
      </c>
      <c r="F105">
        <v>1</v>
      </c>
      <c r="G105" t="s">
        <v>119</v>
      </c>
      <c r="H105" s="17"/>
      <c r="I105" s="17"/>
      <c r="J105" s="17"/>
      <c r="K105" s="17"/>
      <c r="M105" s="20">
        <v>0.19</v>
      </c>
      <c r="N105" s="21">
        <v>2.8999999999999998E-2</v>
      </c>
      <c r="O105">
        <f t="shared" si="9"/>
        <v>-0.161</v>
      </c>
      <c r="P105" s="21">
        <f t="shared" si="10"/>
        <v>-1.6100000000000001E-4</v>
      </c>
      <c r="Q105">
        <v>2.5</v>
      </c>
      <c r="R105">
        <v>128</v>
      </c>
      <c r="S105">
        <f t="shared" si="11"/>
        <v>2.1333333333333333</v>
      </c>
      <c r="T105" s="21">
        <f t="shared" si="13"/>
        <v>5.4374999999999996E-3</v>
      </c>
      <c r="U105">
        <v>4.0999999999999996</v>
      </c>
    </row>
    <row r="106" spans="1:21" hidden="1" x14ac:dyDescent="0.3">
      <c r="A106" s="10" t="s">
        <v>23</v>
      </c>
      <c r="B106">
        <v>14</v>
      </c>
      <c r="C106" t="s">
        <v>122</v>
      </c>
      <c r="D106">
        <v>2</v>
      </c>
      <c r="E106" t="s">
        <v>141</v>
      </c>
      <c r="F106">
        <v>1</v>
      </c>
      <c r="G106" t="s">
        <v>112</v>
      </c>
      <c r="H106" s="17">
        <v>1919.1712319999999</v>
      </c>
      <c r="I106" s="17">
        <v>1.474280815</v>
      </c>
      <c r="J106" s="17">
        <v>6.803475304</v>
      </c>
      <c r="K106" s="17">
        <v>21.669525480000001</v>
      </c>
      <c r="L106" t="s">
        <v>128</v>
      </c>
      <c r="M106" s="20">
        <f>K106/1000</f>
        <v>2.166952548E-2</v>
      </c>
      <c r="N106" s="21">
        <v>3.9195617505E-3</v>
      </c>
      <c r="O106">
        <f t="shared" si="9"/>
        <v>-1.7749963729499999E-2</v>
      </c>
      <c r="P106" s="21">
        <f t="shared" si="10"/>
        <v>-1.7749963729500001E-5</v>
      </c>
      <c r="Q106">
        <v>0.5</v>
      </c>
      <c r="R106">
        <v>124</v>
      </c>
      <c r="S106">
        <f t="shared" si="11"/>
        <v>2.0666666666666669</v>
      </c>
      <c r="T106" s="21">
        <f t="shared" si="13"/>
        <v>3.793124274677419E-3</v>
      </c>
      <c r="U106">
        <v>3.1</v>
      </c>
    </row>
    <row r="107" spans="1:21" ht="14.4" hidden="1" customHeight="1" x14ac:dyDescent="0.3">
      <c r="A107" s="10" t="s">
        <v>23</v>
      </c>
      <c r="B107">
        <v>14</v>
      </c>
      <c r="C107" t="s">
        <v>122</v>
      </c>
      <c r="D107">
        <v>2</v>
      </c>
      <c r="E107" t="s">
        <v>141</v>
      </c>
      <c r="F107">
        <v>1</v>
      </c>
      <c r="G107" t="s">
        <v>113</v>
      </c>
      <c r="H107" s="17">
        <v>1530455.6159999999</v>
      </c>
      <c r="I107" s="17">
        <v>1.4497336729999999E-2</v>
      </c>
      <c r="J107" s="17">
        <v>0.40715826510000003</v>
      </c>
      <c r="K107" s="17">
        <v>3.5606146239999998</v>
      </c>
      <c r="L107" t="s">
        <v>129</v>
      </c>
      <c r="M107" s="22">
        <f>K107</f>
        <v>3.5606146239999998</v>
      </c>
      <c r="N107" s="21">
        <v>0.64330618949999996</v>
      </c>
      <c r="O107">
        <f t="shared" si="9"/>
        <v>-2.9173084344999998</v>
      </c>
      <c r="P107" s="21">
        <f t="shared" si="10"/>
        <v>-2.9173084344999997E-3</v>
      </c>
      <c r="Q107">
        <v>0.5</v>
      </c>
      <c r="R107">
        <v>124</v>
      </c>
      <c r="S107">
        <f t="shared" si="11"/>
        <v>2.0666666666666669</v>
      </c>
      <c r="T107" s="21">
        <f t="shared" si="13"/>
        <v>0.62255437693548377</v>
      </c>
      <c r="U107">
        <v>3.1</v>
      </c>
    </row>
    <row r="108" spans="1:21" ht="14.4" hidden="1" customHeight="1" x14ac:dyDescent="0.3">
      <c r="A108" s="10" t="s">
        <v>23</v>
      </c>
      <c r="B108">
        <v>14</v>
      </c>
      <c r="C108" t="s">
        <v>122</v>
      </c>
      <c r="D108">
        <v>2</v>
      </c>
      <c r="E108" t="s">
        <v>141</v>
      </c>
      <c r="F108">
        <v>1</v>
      </c>
      <c r="G108" t="s">
        <v>114</v>
      </c>
      <c r="H108" s="17">
        <v>12458.33944</v>
      </c>
      <c r="I108" s="17">
        <v>5.3277891850000002E-2</v>
      </c>
      <c r="J108" s="17">
        <v>1.7192946360000001</v>
      </c>
      <c r="K108" s="17">
        <v>3.0988226650000001</v>
      </c>
      <c r="L108" t="s">
        <v>129</v>
      </c>
      <c r="M108" s="22">
        <f>K108</f>
        <v>3.0988226650000001</v>
      </c>
      <c r="N108" s="21">
        <v>2.2655551360000001</v>
      </c>
      <c r="O108">
        <f t="shared" si="9"/>
        <v>-0.83326752900000001</v>
      </c>
      <c r="P108" s="21">
        <f t="shared" si="10"/>
        <v>-8.33267529E-4</v>
      </c>
      <c r="Q108">
        <v>0.5</v>
      </c>
      <c r="R108">
        <v>124</v>
      </c>
      <c r="S108">
        <f t="shared" si="11"/>
        <v>2.0666666666666669</v>
      </c>
      <c r="T108" s="21">
        <f t="shared" si="13"/>
        <v>2.1924727122580645</v>
      </c>
      <c r="U108">
        <v>3.1</v>
      </c>
    </row>
    <row r="109" spans="1:21" ht="14.4" hidden="1" customHeight="1" x14ac:dyDescent="0.3">
      <c r="A109" s="10" t="s">
        <v>23</v>
      </c>
      <c r="B109">
        <v>14</v>
      </c>
      <c r="C109" t="s">
        <v>122</v>
      </c>
      <c r="D109">
        <v>2</v>
      </c>
      <c r="E109" t="s">
        <v>141</v>
      </c>
      <c r="F109">
        <v>1</v>
      </c>
      <c r="G109" t="s">
        <v>115</v>
      </c>
      <c r="H109" s="17">
        <v>716347.3125</v>
      </c>
      <c r="I109" s="17">
        <v>6.0887160319999998</v>
      </c>
      <c r="J109" s="17">
        <v>0.64407990569999996</v>
      </c>
      <c r="K109" s="17">
        <v>945.33550549999995</v>
      </c>
      <c r="L109" t="s">
        <v>128</v>
      </c>
      <c r="M109" s="20">
        <f>K109/1000</f>
        <v>0.94533550550000001</v>
      </c>
      <c r="N109" s="21">
        <v>8.5522269255000005E-2</v>
      </c>
      <c r="O109">
        <f t="shared" si="9"/>
        <v>-0.85981323624499995</v>
      </c>
      <c r="P109" s="21">
        <f t="shared" si="10"/>
        <v>-8.5981323624499998E-4</v>
      </c>
      <c r="Q109">
        <v>0.5</v>
      </c>
      <c r="R109">
        <v>124</v>
      </c>
      <c r="S109">
        <f t="shared" si="11"/>
        <v>2.0666666666666669</v>
      </c>
      <c r="T109" s="21">
        <f t="shared" si="13"/>
        <v>8.2763486375806453E-2</v>
      </c>
      <c r="U109">
        <v>3.1</v>
      </c>
    </row>
    <row r="110" spans="1:21" ht="14.4" hidden="1" customHeight="1" x14ac:dyDescent="0.3">
      <c r="A110" s="10" t="s">
        <v>23</v>
      </c>
      <c r="B110">
        <v>14</v>
      </c>
      <c r="C110" t="s">
        <v>122</v>
      </c>
      <c r="D110">
        <v>2</v>
      </c>
      <c r="E110" t="s">
        <v>141</v>
      </c>
      <c r="F110">
        <v>1</v>
      </c>
      <c r="G110" t="s">
        <v>116</v>
      </c>
      <c r="H110" s="17">
        <v>114.06017780000001</v>
      </c>
      <c r="I110" s="17">
        <v>0.85277375759999996</v>
      </c>
      <c r="J110" s="17">
        <v>5.8696225870000003</v>
      </c>
      <c r="K110" s="17">
        <v>14.528596090000001</v>
      </c>
      <c r="L110" t="s">
        <v>128</v>
      </c>
      <c r="M110" s="20">
        <f>K110/1000</f>
        <v>1.452859609E-2</v>
      </c>
      <c r="N110" s="21">
        <v>1.7216551275000002E-2</v>
      </c>
      <c r="O110">
        <f t="shared" si="9"/>
        <v>2.687955185000002E-3</v>
      </c>
      <c r="P110" s="21">
        <f t="shared" si="10"/>
        <v>2.687955185000002E-6</v>
      </c>
      <c r="Q110">
        <v>0.5</v>
      </c>
      <c r="R110">
        <v>124</v>
      </c>
      <c r="S110">
        <f t="shared" si="11"/>
        <v>2.0666666666666669</v>
      </c>
      <c r="T110" s="21">
        <f t="shared" si="13"/>
        <v>1.6661178653225805E-2</v>
      </c>
      <c r="U110">
        <v>3.1</v>
      </c>
    </row>
    <row r="111" spans="1:21" ht="14.4" customHeight="1" x14ac:dyDescent="0.3">
      <c r="A111" s="10" t="s">
        <v>23</v>
      </c>
      <c r="B111">
        <v>14</v>
      </c>
      <c r="C111" t="s">
        <v>122</v>
      </c>
      <c r="D111">
        <v>2</v>
      </c>
      <c r="E111" t="s">
        <v>141</v>
      </c>
      <c r="F111">
        <v>1</v>
      </c>
      <c r="G111" t="s">
        <v>117</v>
      </c>
      <c r="H111" s="17">
        <v>177.6040165</v>
      </c>
      <c r="I111" s="17">
        <v>1.259303021</v>
      </c>
      <c r="J111" s="17">
        <v>0.67412223790000003</v>
      </c>
      <c r="K111" s="17">
        <v>186.80633130000001</v>
      </c>
      <c r="L111" t="s">
        <v>128</v>
      </c>
      <c r="M111" s="20">
        <f>K111/1000</f>
        <v>0.18680633130000002</v>
      </c>
      <c r="N111" s="21">
        <v>0.46323920709999999</v>
      </c>
      <c r="O111">
        <f t="shared" si="9"/>
        <v>0.27643287579999998</v>
      </c>
      <c r="P111" s="21">
        <f t="shared" si="10"/>
        <v>2.7643287579999997E-4</v>
      </c>
      <c r="Q111">
        <v>0.5</v>
      </c>
      <c r="R111">
        <v>124</v>
      </c>
      <c r="S111">
        <f t="shared" si="11"/>
        <v>2.0666666666666669</v>
      </c>
      <c r="T111" s="21">
        <f t="shared" si="13"/>
        <v>0.44829600687096771</v>
      </c>
      <c r="U111">
        <v>3.1</v>
      </c>
    </row>
    <row r="112" spans="1:21" ht="14.4" hidden="1" customHeight="1" x14ac:dyDescent="0.3">
      <c r="A112" s="10" t="s">
        <v>23</v>
      </c>
      <c r="B112">
        <v>14</v>
      </c>
      <c r="C112" t="s">
        <v>122</v>
      </c>
      <c r="D112">
        <v>2</v>
      </c>
      <c r="E112" t="s">
        <v>141</v>
      </c>
      <c r="F112">
        <v>1</v>
      </c>
      <c r="G112" t="s">
        <v>118</v>
      </c>
      <c r="H112" s="17"/>
      <c r="I112" s="17"/>
      <c r="J112" s="17"/>
      <c r="K112" s="17"/>
      <c r="M112" s="23">
        <v>0.36299999999999999</v>
      </c>
      <c r="N112" s="21">
        <v>0.35599999999999998</v>
      </c>
      <c r="O112">
        <f t="shared" si="9"/>
        <v>-7.0000000000000062E-3</v>
      </c>
      <c r="P112" s="21">
        <f t="shared" si="10"/>
        <v>-7.0000000000000058E-6</v>
      </c>
      <c r="Q112">
        <v>0.5</v>
      </c>
      <c r="R112">
        <v>124</v>
      </c>
      <c r="S112">
        <f t="shared" si="11"/>
        <v>2.0666666666666669</v>
      </c>
      <c r="T112" s="21">
        <f t="shared" si="13"/>
        <v>0.34451612903225803</v>
      </c>
      <c r="U112">
        <v>3.1</v>
      </c>
    </row>
    <row r="113" spans="1:21" ht="14.4" hidden="1" customHeight="1" x14ac:dyDescent="0.3">
      <c r="A113" s="10" t="s">
        <v>23</v>
      </c>
      <c r="B113">
        <v>14</v>
      </c>
      <c r="C113" t="s">
        <v>122</v>
      </c>
      <c r="D113">
        <v>2</v>
      </c>
      <c r="E113" t="s">
        <v>141</v>
      </c>
      <c r="F113">
        <v>1</v>
      </c>
      <c r="G113" t="s">
        <v>119</v>
      </c>
      <c r="H113" s="17"/>
      <c r="I113" s="17"/>
      <c r="J113" s="17"/>
      <c r="K113" s="17"/>
      <c r="M113" s="23">
        <v>3.7999999999999999E-2</v>
      </c>
      <c r="N113" s="21">
        <v>2.8999999999999998E-2</v>
      </c>
      <c r="O113">
        <f t="shared" si="9"/>
        <v>-9.0000000000000011E-3</v>
      </c>
      <c r="P113" s="21">
        <f t="shared" si="10"/>
        <v>-9.0000000000000002E-6</v>
      </c>
      <c r="Q113">
        <v>0.5</v>
      </c>
      <c r="R113">
        <v>124</v>
      </c>
      <c r="S113">
        <f t="shared" si="11"/>
        <v>2.0666666666666669</v>
      </c>
      <c r="T113" s="21">
        <f t="shared" si="13"/>
        <v>2.8064516129032255E-2</v>
      </c>
      <c r="U113">
        <v>3.1</v>
      </c>
    </row>
    <row r="114" spans="1:21" hidden="1" x14ac:dyDescent="0.3">
      <c r="A114" s="10" t="s">
        <v>24</v>
      </c>
      <c r="B114">
        <v>15</v>
      </c>
      <c r="C114" t="s">
        <v>122</v>
      </c>
      <c r="D114">
        <v>2</v>
      </c>
      <c r="E114" t="s">
        <v>141</v>
      </c>
      <c r="F114">
        <v>1</v>
      </c>
      <c r="G114" t="s">
        <v>112</v>
      </c>
      <c r="H114" s="17">
        <v>1500.022078</v>
      </c>
      <c r="I114" s="17">
        <v>1.391701737</v>
      </c>
      <c r="J114" s="17">
        <v>8.2169915810000003</v>
      </c>
      <c r="K114" s="17">
        <v>16.936876760000001</v>
      </c>
      <c r="L114" t="s">
        <v>128</v>
      </c>
      <c r="M114" s="20">
        <f>K114/1000</f>
        <v>1.693687676E-2</v>
      </c>
      <c r="N114" s="21">
        <v>3.9195617505E-3</v>
      </c>
      <c r="O114">
        <f t="shared" si="9"/>
        <v>-1.30173150095E-2</v>
      </c>
      <c r="P114" s="21">
        <f t="shared" si="10"/>
        <v>-1.3017315009499999E-5</v>
      </c>
      <c r="Q114">
        <v>0.1</v>
      </c>
      <c r="R114">
        <v>128</v>
      </c>
      <c r="S114">
        <f t="shared" si="11"/>
        <v>2.1333333333333333</v>
      </c>
      <c r="T114" s="21">
        <f t="shared" si="13"/>
        <v>1.8372945705468748E-2</v>
      </c>
      <c r="U114">
        <v>8.8000000000000007</v>
      </c>
    </row>
    <row r="115" spans="1:21" ht="14.4" hidden="1" customHeight="1" x14ac:dyDescent="0.3">
      <c r="A115" s="10" t="s">
        <v>24</v>
      </c>
      <c r="B115">
        <v>15</v>
      </c>
      <c r="C115" t="s">
        <v>122</v>
      </c>
      <c r="D115">
        <v>2</v>
      </c>
      <c r="E115" t="s">
        <v>141</v>
      </c>
      <c r="F115">
        <v>1</v>
      </c>
      <c r="G115" t="s">
        <v>113</v>
      </c>
      <c r="H115" s="17">
        <v>844519.4105</v>
      </c>
      <c r="I115" s="17">
        <v>0.10266043580000001</v>
      </c>
      <c r="J115" s="17">
        <v>5.2250353829999998</v>
      </c>
      <c r="K115" s="17">
        <v>1.964779724</v>
      </c>
      <c r="L115" t="s">
        <v>129</v>
      </c>
      <c r="M115" s="22">
        <f>K115</f>
        <v>1.964779724</v>
      </c>
      <c r="N115" s="21">
        <v>0.64330618949999996</v>
      </c>
      <c r="O115">
        <f t="shared" si="9"/>
        <v>-1.3214735344999999</v>
      </c>
      <c r="P115" s="21">
        <f t="shared" si="10"/>
        <v>-1.3214735344999999E-3</v>
      </c>
      <c r="Q115">
        <v>0.1</v>
      </c>
      <c r="R115">
        <v>128</v>
      </c>
      <c r="S115">
        <f t="shared" si="11"/>
        <v>2.1333333333333333</v>
      </c>
      <c r="T115" s="21">
        <f t="shared" si="13"/>
        <v>3.0154977632812496</v>
      </c>
      <c r="U115">
        <v>8.8000000000000007</v>
      </c>
    </row>
    <row r="116" spans="1:21" ht="14.4" hidden="1" customHeight="1" x14ac:dyDescent="0.3">
      <c r="A116" s="10" t="s">
        <v>24</v>
      </c>
      <c r="B116">
        <v>15</v>
      </c>
      <c r="C116" t="s">
        <v>122</v>
      </c>
      <c r="D116">
        <v>2</v>
      </c>
      <c r="E116" t="s">
        <v>141</v>
      </c>
      <c r="F116">
        <v>1</v>
      </c>
      <c r="G116" t="s">
        <v>114</v>
      </c>
      <c r="H116" s="17">
        <v>6940.1032500000001</v>
      </c>
      <c r="I116" s="17">
        <v>1.9123947329999998E-2</v>
      </c>
      <c r="J116" s="17">
        <v>1.1078349009999999</v>
      </c>
      <c r="K116" s="17">
        <v>1.726245247</v>
      </c>
      <c r="L116" t="s">
        <v>129</v>
      </c>
      <c r="M116" s="22">
        <f>K116</f>
        <v>1.726245247</v>
      </c>
      <c r="N116" s="21">
        <v>2.2655551360000001</v>
      </c>
      <c r="O116">
        <f t="shared" si="9"/>
        <v>0.5393098890000001</v>
      </c>
      <c r="P116" s="21">
        <f t="shared" si="10"/>
        <v>5.393098890000001E-4</v>
      </c>
      <c r="Q116">
        <v>0.1</v>
      </c>
      <c r="R116">
        <v>128</v>
      </c>
      <c r="S116">
        <f t="shared" si="11"/>
        <v>2.1333333333333333</v>
      </c>
      <c r="T116" s="21">
        <f t="shared" si="13"/>
        <v>10.6197897</v>
      </c>
      <c r="U116">
        <v>8.8000000000000007</v>
      </c>
    </row>
    <row r="117" spans="1:21" ht="14.4" hidden="1" customHeight="1" x14ac:dyDescent="0.3">
      <c r="A117" s="10" t="s">
        <v>24</v>
      </c>
      <c r="B117">
        <v>15</v>
      </c>
      <c r="C117" t="s">
        <v>122</v>
      </c>
      <c r="D117">
        <v>2</v>
      </c>
      <c r="E117" t="s">
        <v>141</v>
      </c>
      <c r="F117">
        <v>1</v>
      </c>
      <c r="G117" t="s">
        <v>115</v>
      </c>
      <c r="H117" s="17">
        <v>238197.4711</v>
      </c>
      <c r="I117" s="17">
        <v>6.7033511590000003</v>
      </c>
      <c r="J117" s="17">
        <v>2.1325169449999999</v>
      </c>
      <c r="K117" s="17">
        <v>314.33987789999998</v>
      </c>
      <c r="L117" t="s">
        <v>128</v>
      </c>
      <c r="M117" s="20">
        <f>K117/1000</f>
        <v>0.31433987789999995</v>
      </c>
      <c r="N117" s="21">
        <v>8.5522269255000005E-2</v>
      </c>
      <c r="O117">
        <f t="shared" si="9"/>
        <v>-0.22881760864499995</v>
      </c>
      <c r="P117" s="21">
        <f t="shared" si="10"/>
        <v>-2.2881760864499996E-4</v>
      </c>
      <c r="Q117">
        <v>0.1</v>
      </c>
      <c r="R117">
        <v>128</v>
      </c>
      <c r="S117">
        <f t="shared" si="11"/>
        <v>2.1333333333333333</v>
      </c>
      <c r="T117" s="21">
        <f t="shared" si="13"/>
        <v>0.40088563713281256</v>
      </c>
      <c r="U117">
        <v>8.8000000000000007</v>
      </c>
    </row>
    <row r="118" spans="1:21" ht="14.4" hidden="1" customHeight="1" x14ac:dyDescent="0.3">
      <c r="A118" s="10" t="s">
        <v>24</v>
      </c>
      <c r="B118">
        <v>15</v>
      </c>
      <c r="C118" t="s">
        <v>122</v>
      </c>
      <c r="D118">
        <v>2</v>
      </c>
      <c r="E118" t="s">
        <v>141</v>
      </c>
      <c r="F118">
        <v>1</v>
      </c>
      <c r="G118" t="s">
        <v>116</v>
      </c>
      <c r="H118" s="17">
        <v>319.70282889999999</v>
      </c>
      <c r="I118" s="17">
        <v>0.24768551620000001</v>
      </c>
      <c r="J118" s="17">
        <v>0.60822536319999998</v>
      </c>
      <c r="K118" s="17">
        <v>40.722654990000002</v>
      </c>
      <c r="L118" t="s">
        <v>128</v>
      </c>
      <c r="M118" s="20">
        <f>K118/1000</f>
        <v>4.0722654990000003E-2</v>
      </c>
      <c r="N118" s="21">
        <v>1.7216551275000002E-2</v>
      </c>
      <c r="O118">
        <f t="shared" si="9"/>
        <v>-2.3506103715000001E-2</v>
      </c>
      <c r="P118" s="21">
        <f t="shared" si="10"/>
        <v>-2.3506103714999999E-5</v>
      </c>
      <c r="Q118">
        <v>0.1</v>
      </c>
      <c r="R118">
        <v>128</v>
      </c>
      <c r="S118">
        <f t="shared" si="11"/>
        <v>2.1333333333333333</v>
      </c>
      <c r="T118" s="21">
        <f t="shared" si="13"/>
        <v>8.0702584101562502E-2</v>
      </c>
      <c r="U118">
        <v>8.8000000000000007</v>
      </c>
    </row>
    <row r="119" spans="1:21" ht="14.4" customHeight="1" x14ac:dyDescent="0.3">
      <c r="A119" s="10" t="s">
        <v>24</v>
      </c>
      <c r="B119">
        <v>15</v>
      </c>
      <c r="C119" t="s">
        <v>122</v>
      </c>
      <c r="D119">
        <v>2</v>
      </c>
      <c r="E119" t="s">
        <v>141</v>
      </c>
      <c r="F119">
        <v>1</v>
      </c>
      <c r="G119" t="s">
        <v>117</v>
      </c>
      <c r="H119" s="17">
        <v>393.61929120000002</v>
      </c>
      <c r="I119" s="17">
        <v>3.9244368390000002</v>
      </c>
      <c r="J119" s="17">
        <v>0.94789920809999995</v>
      </c>
      <c r="K119" s="17">
        <v>414.01414890000001</v>
      </c>
      <c r="L119" t="s">
        <v>128</v>
      </c>
      <c r="M119" s="20">
        <f>K119/1000</f>
        <v>0.41401414889999999</v>
      </c>
      <c r="N119" s="21">
        <v>0.46323920709999999</v>
      </c>
      <c r="O119">
        <f t="shared" si="9"/>
        <v>4.9225058200000005E-2</v>
      </c>
      <c r="P119" s="21">
        <f t="shared" si="10"/>
        <v>4.9225058200000006E-5</v>
      </c>
      <c r="Q119">
        <v>0.1</v>
      </c>
      <c r="R119">
        <v>128</v>
      </c>
      <c r="S119">
        <f t="shared" si="11"/>
        <v>2.1333333333333333</v>
      </c>
      <c r="T119" s="21">
        <f t="shared" si="13"/>
        <v>2.17143378328125</v>
      </c>
      <c r="U119">
        <v>8.8000000000000007</v>
      </c>
    </row>
    <row r="120" spans="1:21" ht="14.4" hidden="1" customHeight="1" x14ac:dyDescent="0.3">
      <c r="A120" s="10" t="s">
        <v>24</v>
      </c>
      <c r="B120">
        <v>15</v>
      </c>
      <c r="C120" t="s">
        <v>122</v>
      </c>
      <c r="D120">
        <v>2</v>
      </c>
      <c r="E120" t="s">
        <v>141</v>
      </c>
      <c r="F120">
        <v>1</v>
      </c>
      <c r="G120" t="s">
        <v>118</v>
      </c>
      <c r="H120" s="17"/>
      <c r="I120" s="17"/>
      <c r="J120" s="17"/>
      <c r="K120" s="17"/>
      <c r="M120" s="23">
        <v>0.43</v>
      </c>
      <c r="N120" s="21">
        <v>0.35599999999999998</v>
      </c>
      <c r="O120">
        <f t="shared" si="9"/>
        <v>-7.400000000000001E-2</v>
      </c>
      <c r="P120" s="21">
        <f t="shared" si="10"/>
        <v>-7.400000000000001E-5</v>
      </c>
      <c r="Q120">
        <v>0.1</v>
      </c>
      <c r="R120">
        <v>128</v>
      </c>
      <c r="S120">
        <f t="shared" si="11"/>
        <v>2.1333333333333333</v>
      </c>
      <c r="T120" s="21">
        <f t="shared" si="13"/>
        <v>1.6687499999999997</v>
      </c>
      <c r="U120">
        <v>8.8000000000000007</v>
      </c>
    </row>
    <row r="121" spans="1:21" ht="14.4" hidden="1" customHeight="1" x14ac:dyDescent="0.3">
      <c r="A121" s="10" t="s">
        <v>24</v>
      </c>
      <c r="B121">
        <v>15</v>
      </c>
      <c r="C121" t="s">
        <v>122</v>
      </c>
      <c r="D121">
        <v>2</v>
      </c>
      <c r="E121" t="s">
        <v>141</v>
      </c>
      <c r="F121">
        <v>1</v>
      </c>
      <c r="G121" t="s">
        <v>119</v>
      </c>
      <c r="H121" s="17"/>
      <c r="I121" s="17"/>
      <c r="J121" s="17"/>
      <c r="K121" s="17"/>
      <c r="M121" s="23">
        <v>0.22700000000000001</v>
      </c>
      <c r="N121" s="21">
        <v>2.8999999999999998E-2</v>
      </c>
      <c r="O121">
        <f t="shared" si="9"/>
        <v>-0.19800000000000001</v>
      </c>
      <c r="P121" s="21">
        <f t="shared" si="10"/>
        <v>-1.9800000000000002E-4</v>
      </c>
      <c r="Q121">
        <v>0.1</v>
      </c>
      <c r="R121">
        <v>128</v>
      </c>
      <c r="S121">
        <f t="shared" si="11"/>
        <v>2.1333333333333333</v>
      </c>
      <c r="T121" s="21">
        <f t="shared" si="13"/>
        <v>0.13593749999999999</v>
      </c>
      <c r="U121">
        <v>8.8000000000000007</v>
      </c>
    </row>
    <row r="122" spans="1:21" hidden="1" x14ac:dyDescent="0.3">
      <c r="A122" s="10" t="s">
        <v>25</v>
      </c>
      <c r="B122">
        <v>16</v>
      </c>
      <c r="C122" t="s">
        <v>122</v>
      </c>
      <c r="D122">
        <v>2</v>
      </c>
      <c r="E122" t="s">
        <v>141</v>
      </c>
      <c r="F122">
        <v>1</v>
      </c>
      <c r="G122" t="s">
        <v>112</v>
      </c>
      <c r="H122" s="17">
        <v>427.18011860000001</v>
      </c>
      <c r="I122" s="17">
        <v>1.5829304719999999</v>
      </c>
      <c r="J122" s="17">
        <v>32.818228240000003</v>
      </c>
      <c r="K122" s="17">
        <v>4.8233270240000001</v>
      </c>
      <c r="L122" t="s">
        <v>128</v>
      </c>
      <c r="M122" s="20">
        <f>K122/1000</f>
        <v>4.8233270240000004E-3</v>
      </c>
      <c r="O122">
        <f t="shared" si="9"/>
        <v>-4.8233270240000004E-3</v>
      </c>
      <c r="P122" s="21">
        <f t="shared" si="10"/>
        <v>-4.8233270240000007E-6</v>
      </c>
      <c r="R122">
        <v>130</v>
      </c>
      <c r="S122">
        <f t="shared" si="11"/>
        <v>2.1666666666666665</v>
      </c>
    </row>
    <row r="123" spans="1:21" ht="14.4" hidden="1" customHeight="1" x14ac:dyDescent="0.3">
      <c r="A123" s="10" t="s">
        <v>25</v>
      </c>
      <c r="B123">
        <v>16</v>
      </c>
      <c r="C123" t="s">
        <v>122</v>
      </c>
      <c r="D123">
        <v>2</v>
      </c>
      <c r="E123" t="s">
        <v>141</v>
      </c>
      <c r="F123">
        <v>1</v>
      </c>
      <c r="G123" t="s">
        <v>113</v>
      </c>
      <c r="H123" s="17">
        <v>272240.46509999997</v>
      </c>
      <c r="I123" s="17">
        <v>1.5756614620000001E-2</v>
      </c>
      <c r="J123" s="17">
        <v>2.4877458090000002</v>
      </c>
      <c r="K123" s="17">
        <v>0.63336915549999995</v>
      </c>
      <c r="L123" t="s">
        <v>129</v>
      </c>
      <c r="M123" s="22">
        <f>K123</f>
        <v>0.63336915549999995</v>
      </c>
      <c r="O123">
        <f t="shared" si="9"/>
        <v>-0.63336915549999995</v>
      </c>
      <c r="P123" s="21">
        <f t="shared" si="10"/>
        <v>-6.3336915549999998E-4</v>
      </c>
      <c r="R123">
        <v>130</v>
      </c>
      <c r="S123">
        <f t="shared" si="11"/>
        <v>2.1666666666666665</v>
      </c>
    </row>
    <row r="124" spans="1:21" ht="14.4" hidden="1" customHeight="1" x14ac:dyDescent="0.3">
      <c r="A124" s="10" t="s">
        <v>25</v>
      </c>
      <c r="B124">
        <v>16</v>
      </c>
      <c r="C124" t="s">
        <v>122</v>
      </c>
      <c r="D124">
        <v>2</v>
      </c>
      <c r="E124" t="s">
        <v>141</v>
      </c>
      <c r="F124">
        <v>1</v>
      </c>
      <c r="G124" t="s">
        <v>114</v>
      </c>
      <c r="H124" s="17">
        <v>3781.0343859999998</v>
      </c>
      <c r="I124" s="17">
        <v>1.9851324199999999E-2</v>
      </c>
      <c r="J124" s="17">
        <v>2.1107766959999998</v>
      </c>
      <c r="K124" s="17">
        <v>0.9404748611</v>
      </c>
      <c r="L124" t="s">
        <v>129</v>
      </c>
      <c r="M124" s="22">
        <f>K124</f>
        <v>0.9404748611</v>
      </c>
      <c r="O124">
        <f t="shared" si="9"/>
        <v>-0.9404748611</v>
      </c>
      <c r="P124" s="21">
        <f t="shared" si="10"/>
        <v>-9.4047486109999996E-4</v>
      </c>
      <c r="R124">
        <v>130</v>
      </c>
      <c r="S124">
        <f t="shared" si="11"/>
        <v>2.1666666666666665</v>
      </c>
    </row>
    <row r="125" spans="1:21" ht="14.4" hidden="1" customHeight="1" x14ac:dyDescent="0.3">
      <c r="A125" s="10" t="s">
        <v>25</v>
      </c>
      <c r="B125">
        <v>16</v>
      </c>
      <c r="C125" t="s">
        <v>122</v>
      </c>
      <c r="D125">
        <v>2</v>
      </c>
      <c r="E125" t="s">
        <v>141</v>
      </c>
      <c r="F125">
        <v>1</v>
      </c>
      <c r="G125" t="s">
        <v>115</v>
      </c>
      <c r="H125" s="17">
        <v>65271.59575</v>
      </c>
      <c r="I125" s="17">
        <v>2.2793352470000001</v>
      </c>
      <c r="J125" s="17">
        <v>2.6461937670000002</v>
      </c>
      <c r="K125" s="17">
        <v>86.136369729999998</v>
      </c>
      <c r="L125" t="s">
        <v>128</v>
      </c>
      <c r="M125" s="20">
        <f>K125/1000</f>
        <v>8.6136369729999995E-2</v>
      </c>
      <c r="O125">
        <f t="shared" si="9"/>
        <v>-8.6136369729999995E-2</v>
      </c>
      <c r="P125" s="21">
        <f t="shared" si="10"/>
        <v>-8.6136369729999997E-5</v>
      </c>
      <c r="R125">
        <v>130</v>
      </c>
      <c r="S125">
        <f t="shared" si="11"/>
        <v>2.1666666666666665</v>
      </c>
    </row>
    <row r="126" spans="1:21" ht="14.4" hidden="1" customHeight="1" x14ac:dyDescent="0.3">
      <c r="A126" s="10" t="s">
        <v>25</v>
      </c>
      <c r="B126">
        <v>16</v>
      </c>
      <c r="C126" t="s">
        <v>122</v>
      </c>
      <c r="D126">
        <v>2</v>
      </c>
      <c r="E126" t="s">
        <v>141</v>
      </c>
      <c r="F126">
        <v>1</v>
      </c>
      <c r="G126" t="s">
        <v>116</v>
      </c>
      <c r="H126" s="17">
        <v>116.94996159999999</v>
      </c>
      <c r="I126" s="17">
        <v>0.8658276855</v>
      </c>
      <c r="J126" s="17">
        <v>5.8122164510000003</v>
      </c>
      <c r="K126" s="17">
        <v>14.896686880000001</v>
      </c>
      <c r="L126" t="s">
        <v>128</v>
      </c>
      <c r="M126" s="20">
        <f>K126/1000</f>
        <v>1.4896686880000001E-2</v>
      </c>
      <c r="O126">
        <f t="shared" si="9"/>
        <v>-1.4896686880000001E-2</v>
      </c>
      <c r="P126" s="21">
        <f t="shared" si="10"/>
        <v>-1.4896686880000001E-5</v>
      </c>
      <c r="R126">
        <v>130</v>
      </c>
      <c r="S126">
        <f t="shared" si="11"/>
        <v>2.1666666666666665</v>
      </c>
    </row>
    <row r="127" spans="1:21" ht="14.4" customHeight="1" x14ac:dyDescent="0.3">
      <c r="A127" s="10" t="s">
        <v>25</v>
      </c>
      <c r="B127">
        <v>16</v>
      </c>
      <c r="C127" t="s">
        <v>122</v>
      </c>
      <c r="D127">
        <v>2</v>
      </c>
      <c r="E127" t="s">
        <v>141</v>
      </c>
      <c r="F127">
        <v>1</v>
      </c>
      <c r="G127" t="s">
        <v>117</v>
      </c>
      <c r="H127" s="17">
        <v>260.89808319999997</v>
      </c>
      <c r="I127" s="17">
        <v>1.90818786</v>
      </c>
      <c r="J127" s="17">
        <v>0.69536276539999997</v>
      </c>
      <c r="K127" s="17">
        <v>274.41616879999998</v>
      </c>
      <c r="L127" t="s">
        <v>128</v>
      </c>
      <c r="M127" s="20">
        <f>K127/1000</f>
        <v>0.27441616879999997</v>
      </c>
      <c r="O127">
        <f t="shared" si="9"/>
        <v>-0.27441616879999997</v>
      </c>
      <c r="P127" s="21">
        <f t="shared" si="10"/>
        <v>-2.7441616879999995E-4</v>
      </c>
      <c r="R127">
        <v>130</v>
      </c>
      <c r="S127">
        <f t="shared" si="11"/>
        <v>2.1666666666666665</v>
      </c>
    </row>
    <row r="128" spans="1:21" ht="14.4" hidden="1" customHeight="1" x14ac:dyDescent="0.3">
      <c r="A128" s="10" t="s">
        <v>25</v>
      </c>
      <c r="B128">
        <v>16</v>
      </c>
      <c r="C128" t="s">
        <v>122</v>
      </c>
      <c r="D128">
        <v>2</v>
      </c>
      <c r="E128" t="s">
        <v>141</v>
      </c>
      <c r="F128">
        <v>1</v>
      </c>
      <c r="G128" t="s">
        <v>118</v>
      </c>
      <c r="H128" s="17"/>
      <c r="I128" s="17"/>
      <c r="J128" s="17"/>
      <c r="K128" s="17"/>
      <c r="M128" s="23">
        <v>0.36399999999999999</v>
      </c>
      <c r="O128">
        <f t="shared" si="9"/>
        <v>-0.36399999999999999</v>
      </c>
      <c r="P128" s="21">
        <f t="shared" si="10"/>
        <v>-3.6400000000000001E-4</v>
      </c>
      <c r="R128">
        <v>130</v>
      </c>
      <c r="S128">
        <f t="shared" si="11"/>
        <v>2.1666666666666665</v>
      </c>
    </row>
    <row r="129" spans="1:21" ht="14.4" hidden="1" customHeight="1" x14ac:dyDescent="0.3">
      <c r="A129" s="10" t="s">
        <v>25</v>
      </c>
      <c r="B129">
        <v>16</v>
      </c>
      <c r="C129" t="s">
        <v>122</v>
      </c>
      <c r="D129">
        <v>2</v>
      </c>
      <c r="E129" t="s">
        <v>141</v>
      </c>
      <c r="F129">
        <v>1</v>
      </c>
      <c r="G129" t="s">
        <v>119</v>
      </c>
      <c r="H129" s="17"/>
      <c r="I129" s="17"/>
      <c r="J129" s="17"/>
      <c r="K129" s="17"/>
      <c r="M129" s="23">
        <v>0.03</v>
      </c>
      <c r="O129">
        <f t="shared" si="9"/>
        <v>-0.03</v>
      </c>
      <c r="P129" s="21">
        <f t="shared" si="10"/>
        <v>-2.9999999999999997E-5</v>
      </c>
      <c r="R129">
        <v>130</v>
      </c>
      <c r="S129">
        <f t="shared" si="11"/>
        <v>2.1666666666666665</v>
      </c>
    </row>
    <row r="130" spans="1:21" hidden="1" x14ac:dyDescent="0.3">
      <c r="A130" s="10" t="s">
        <v>26</v>
      </c>
      <c r="B130">
        <v>17</v>
      </c>
      <c r="C130" t="s">
        <v>122</v>
      </c>
      <c r="D130">
        <v>3</v>
      </c>
      <c r="E130" t="s">
        <v>140</v>
      </c>
      <c r="F130">
        <v>1</v>
      </c>
      <c r="G130" t="s">
        <v>112</v>
      </c>
      <c r="H130" s="17">
        <v>1989.7025630000001</v>
      </c>
      <c r="I130" s="17">
        <v>0.41029746890000002</v>
      </c>
      <c r="J130" s="17">
        <v>1.826312124</v>
      </c>
      <c r="K130" s="17">
        <v>22.465900739999999</v>
      </c>
      <c r="L130" t="s">
        <v>128</v>
      </c>
      <c r="M130" s="20">
        <f>K130/1000</f>
        <v>2.2465900739999999E-2</v>
      </c>
      <c r="N130" s="21">
        <f t="shared" ref="N130:N137" si="14">(M154+M186)/2</f>
        <v>3.8727906694999998E-3</v>
      </c>
      <c r="O130">
        <f t="shared" ref="O130:O193" si="15">N130-M130</f>
        <v>-1.8593110070499998E-2</v>
      </c>
      <c r="P130" s="21">
        <f t="shared" ref="P130:P193" si="16">O130/1000</f>
        <v>-1.8593110070499996E-5</v>
      </c>
      <c r="Q130">
        <v>0.9</v>
      </c>
      <c r="R130">
        <v>121</v>
      </c>
      <c r="S130">
        <f t="shared" ref="S130:S193" si="17">R130/60</f>
        <v>2.0166666666666666</v>
      </c>
      <c r="T130" s="21">
        <f t="shared" ref="T130:T153" si="18">N130/Q130/S130</f>
        <v>2.1337689639118456E-3</v>
      </c>
      <c r="U130">
        <v>5.6</v>
      </c>
    </row>
    <row r="131" spans="1:21" ht="14.4" hidden="1" customHeight="1" x14ac:dyDescent="0.3">
      <c r="A131" s="10" t="s">
        <v>26</v>
      </c>
      <c r="B131">
        <v>17</v>
      </c>
      <c r="C131" t="s">
        <v>122</v>
      </c>
      <c r="D131">
        <v>3</v>
      </c>
      <c r="E131" t="s">
        <v>140</v>
      </c>
      <c r="F131">
        <v>1</v>
      </c>
      <c r="G131" t="s">
        <v>113</v>
      </c>
      <c r="H131" s="17">
        <v>901287.24040000001</v>
      </c>
      <c r="I131" s="17">
        <v>8.0843633179999999E-2</v>
      </c>
      <c r="J131" s="17">
        <v>3.8554792340000001</v>
      </c>
      <c r="K131" s="17">
        <v>2.0968504380000001</v>
      </c>
      <c r="L131" t="s">
        <v>129</v>
      </c>
      <c r="M131" s="22">
        <f>K131</f>
        <v>2.0968504380000001</v>
      </c>
      <c r="N131" s="21">
        <f t="shared" si="14"/>
        <v>0.69653792849999996</v>
      </c>
      <c r="O131">
        <f t="shared" si="15"/>
        <v>-1.4003125095000002</v>
      </c>
      <c r="P131" s="21">
        <f t="shared" si="16"/>
        <v>-1.4003125095000003E-3</v>
      </c>
      <c r="Q131">
        <v>0.9</v>
      </c>
      <c r="R131">
        <v>121</v>
      </c>
      <c r="S131">
        <f t="shared" si="17"/>
        <v>2.0166666666666666</v>
      </c>
      <c r="T131" s="21">
        <f t="shared" si="18"/>
        <v>0.38376745371900822</v>
      </c>
      <c r="U131">
        <v>5.6</v>
      </c>
    </row>
    <row r="132" spans="1:21" ht="14.4" hidden="1" customHeight="1" x14ac:dyDescent="0.3">
      <c r="A132" s="10" t="s">
        <v>26</v>
      </c>
      <c r="B132">
        <v>17</v>
      </c>
      <c r="C132" t="s">
        <v>122</v>
      </c>
      <c r="D132">
        <v>3</v>
      </c>
      <c r="E132" t="s">
        <v>140</v>
      </c>
      <c r="F132">
        <v>1</v>
      </c>
      <c r="G132" t="s">
        <v>114</v>
      </c>
      <c r="H132" s="17">
        <v>7139.4374969999999</v>
      </c>
      <c r="I132" s="17">
        <v>3.7808563279999999E-2</v>
      </c>
      <c r="J132" s="17">
        <v>2.1290684010000001</v>
      </c>
      <c r="K132" s="17">
        <v>1.775826613</v>
      </c>
      <c r="L132" t="s">
        <v>129</v>
      </c>
      <c r="M132" s="22">
        <f>K132</f>
        <v>1.775826613</v>
      </c>
      <c r="N132" s="21">
        <f t="shared" si="14"/>
        <v>0.88727782845000003</v>
      </c>
      <c r="O132">
        <f t="shared" si="15"/>
        <v>-0.88854878454999997</v>
      </c>
      <c r="P132" s="21">
        <f t="shared" si="16"/>
        <v>-8.8854878455000002E-4</v>
      </c>
      <c r="Q132">
        <v>0.9</v>
      </c>
      <c r="R132">
        <v>121</v>
      </c>
      <c r="S132">
        <f t="shared" si="17"/>
        <v>2.0166666666666666</v>
      </c>
      <c r="T132" s="21">
        <f t="shared" si="18"/>
        <v>0.4888583076859504</v>
      </c>
      <c r="U132">
        <v>5.6</v>
      </c>
    </row>
    <row r="133" spans="1:21" ht="14.4" hidden="1" customHeight="1" x14ac:dyDescent="0.3">
      <c r="A133" s="10" t="s">
        <v>26</v>
      </c>
      <c r="B133">
        <v>17</v>
      </c>
      <c r="C133" t="s">
        <v>122</v>
      </c>
      <c r="D133">
        <v>3</v>
      </c>
      <c r="E133" t="s">
        <v>140</v>
      </c>
      <c r="F133">
        <v>1</v>
      </c>
      <c r="G133" t="s">
        <v>115</v>
      </c>
      <c r="H133" s="17">
        <v>227019.69289999999</v>
      </c>
      <c r="I133" s="17">
        <v>5.9344410200000004</v>
      </c>
      <c r="J133" s="17">
        <v>1.980860775</v>
      </c>
      <c r="K133" s="17">
        <v>299.58900160000002</v>
      </c>
      <c r="L133" t="s">
        <v>128</v>
      </c>
      <c r="M133" s="20">
        <f>K133/1000</f>
        <v>0.29958900160000002</v>
      </c>
      <c r="N133" s="21">
        <f t="shared" si="14"/>
        <v>8.8302821274999999E-2</v>
      </c>
      <c r="O133">
        <f t="shared" si="15"/>
        <v>-0.21128618032500002</v>
      </c>
      <c r="P133" s="21">
        <f t="shared" si="16"/>
        <v>-2.11286180325E-4</v>
      </c>
      <c r="Q133">
        <v>0.9</v>
      </c>
      <c r="R133">
        <v>121</v>
      </c>
      <c r="S133">
        <f t="shared" si="17"/>
        <v>2.0166666666666666</v>
      </c>
      <c r="T133" s="21">
        <f t="shared" si="18"/>
        <v>4.8651692162534434E-2</v>
      </c>
      <c r="U133">
        <v>5.6</v>
      </c>
    </row>
    <row r="134" spans="1:21" ht="14.4" hidden="1" customHeight="1" x14ac:dyDescent="0.3">
      <c r="A134" s="10" t="s">
        <v>26</v>
      </c>
      <c r="B134">
        <v>17</v>
      </c>
      <c r="C134" t="s">
        <v>122</v>
      </c>
      <c r="D134">
        <v>3</v>
      </c>
      <c r="E134" t="s">
        <v>140</v>
      </c>
      <c r="F134">
        <v>1</v>
      </c>
      <c r="G134" t="s">
        <v>116</v>
      </c>
      <c r="H134" s="17">
        <v>529.80233080000005</v>
      </c>
      <c r="I134" s="17">
        <v>1.3268180089999999</v>
      </c>
      <c r="J134" s="17">
        <v>1.96611034</v>
      </c>
      <c r="K134" s="17">
        <v>67.484412329999998</v>
      </c>
      <c r="L134" t="s">
        <v>128</v>
      </c>
      <c r="M134" s="20">
        <f>K134/1000</f>
        <v>6.7484412329999993E-2</v>
      </c>
      <c r="N134" s="21">
        <f t="shared" si="14"/>
        <v>1.4980875130000001E-2</v>
      </c>
      <c r="O134">
        <f t="shared" si="15"/>
        <v>-5.2503537199999992E-2</v>
      </c>
      <c r="P134" s="21">
        <f t="shared" si="16"/>
        <v>-5.2503537199999994E-5</v>
      </c>
      <c r="Q134">
        <v>0.9</v>
      </c>
      <c r="R134">
        <v>121</v>
      </c>
      <c r="S134">
        <f t="shared" si="17"/>
        <v>2.0166666666666666</v>
      </c>
      <c r="T134" s="21">
        <f t="shared" si="18"/>
        <v>8.2539256914600564E-3</v>
      </c>
      <c r="U134">
        <v>5.6</v>
      </c>
    </row>
    <row r="135" spans="1:21" ht="14.4" customHeight="1" x14ac:dyDescent="0.3">
      <c r="A135" s="10" t="s">
        <v>26</v>
      </c>
      <c r="B135">
        <v>17</v>
      </c>
      <c r="C135" t="s">
        <v>122</v>
      </c>
      <c r="D135">
        <v>3</v>
      </c>
      <c r="E135" t="s">
        <v>140</v>
      </c>
      <c r="F135">
        <v>1</v>
      </c>
      <c r="G135" t="s">
        <v>117</v>
      </c>
      <c r="H135" s="17">
        <v>561.77683139999999</v>
      </c>
      <c r="I135" s="17">
        <v>5.6884574680000002</v>
      </c>
      <c r="J135" s="17">
        <v>0.96270201909999997</v>
      </c>
      <c r="K135" s="17">
        <v>590.88454739999997</v>
      </c>
      <c r="L135" t="s">
        <v>128</v>
      </c>
      <c r="M135" s="20">
        <f>K135/1000</f>
        <v>0.59088454739999996</v>
      </c>
      <c r="N135" s="21">
        <f t="shared" si="14"/>
        <v>0.23701329385</v>
      </c>
      <c r="O135">
        <f t="shared" si="15"/>
        <v>-0.35387125354999993</v>
      </c>
      <c r="P135" s="21">
        <f t="shared" si="16"/>
        <v>-3.5387125354999991E-4</v>
      </c>
      <c r="Q135">
        <v>0.9</v>
      </c>
      <c r="R135">
        <v>121</v>
      </c>
      <c r="S135">
        <f t="shared" si="17"/>
        <v>2.0166666666666666</v>
      </c>
      <c r="T135" s="21">
        <f t="shared" si="18"/>
        <v>0.13058583683195593</v>
      </c>
      <c r="U135">
        <v>5.6</v>
      </c>
    </row>
    <row r="136" spans="1:21" ht="14.4" hidden="1" customHeight="1" x14ac:dyDescent="0.3">
      <c r="A136" s="10" t="s">
        <v>26</v>
      </c>
      <c r="B136">
        <v>17</v>
      </c>
      <c r="C136" t="s">
        <v>122</v>
      </c>
      <c r="D136">
        <v>3</v>
      </c>
      <c r="E136" t="s">
        <v>140</v>
      </c>
      <c r="F136">
        <v>1</v>
      </c>
      <c r="G136" t="s">
        <v>118</v>
      </c>
      <c r="H136" s="17"/>
      <c r="I136" s="17"/>
      <c r="J136" s="17"/>
      <c r="K136" s="17"/>
      <c r="M136" s="23">
        <v>0.4</v>
      </c>
      <c r="N136" s="21">
        <f t="shared" si="14"/>
        <v>0.316</v>
      </c>
      <c r="O136">
        <f t="shared" si="15"/>
        <v>-8.4000000000000019E-2</v>
      </c>
      <c r="P136" s="21">
        <f t="shared" si="16"/>
        <v>-8.4000000000000022E-5</v>
      </c>
      <c r="Q136">
        <v>0.9</v>
      </c>
      <c r="R136">
        <v>121</v>
      </c>
      <c r="S136">
        <f t="shared" si="17"/>
        <v>2.0166666666666666</v>
      </c>
      <c r="T136" s="21">
        <f t="shared" si="18"/>
        <v>0.17410468319559227</v>
      </c>
      <c r="U136">
        <v>5.6</v>
      </c>
    </row>
    <row r="137" spans="1:21" ht="14.4" hidden="1" customHeight="1" x14ac:dyDescent="0.3">
      <c r="A137" s="10" t="s">
        <v>26</v>
      </c>
      <c r="B137">
        <v>17</v>
      </c>
      <c r="C137" t="s">
        <v>122</v>
      </c>
      <c r="D137">
        <v>3</v>
      </c>
      <c r="E137" t="s">
        <v>140</v>
      </c>
      <c r="F137">
        <v>1</v>
      </c>
      <c r="G137" t="s">
        <v>119</v>
      </c>
      <c r="H137" s="17"/>
      <c r="I137" s="17"/>
      <c r="J137" s="17"/>
      <c r="K137" s="17"/>
      <c r="M137" s="23">
        <v>9.6000000000000002E-2</v>
      </c>
      <c r="N137" s="21">
        <f t="shared" si="14"/>
        <v>2.8499999999999998E-2</v>
      </c>
      <c r="O137">
        <f t="shared" si="15"/>
        <v>-6.7500000000000004E-2</v>
      </c>
      <c r="P137" s="21">
        <f t="shared" si="16"/>
        <v>-6.7500000000000001E-5</v>
      </c>
      <c r="Q137">
        <v>0.9</v>
      </c>
      <c r="R137">
        <v>121</v>
      </c>
      <c r="S137">
        <f t="shared" si="17"/>
        <v>2.0166666666666666</v>
      </c>
      <c r="T137" s="21">
        <f t="shared" si="18"/>
        <v>1.5702479338842973E-2</v>
      </c>
      <c r="U137">
        <v>5.6</v>
      </c>
    </row>
    <row r="138" spans="1:21" hidden="1" x14ac:dyDescent="0.3">
      <c r="A138" s="10" t="s">
        <v>27</v>
      </c>
      <c r="B138">
        <v>18</v>
      </c>
      <c r="C138" t="s">
        <v>122</v>
      </c>
      <c r="D138">
        <v>3</v>
      </c>
      <c r="E138" t="s">
        <v>140</v>
      </c>
      <c r="F138">
        <v>1</v>
      </c>
      <c r="G138" t="s">
        <v>112</v>
      </c>
      <c r="H138" s="17">
        <v>650.14955629999997</v>
      </c>
      <c r="I138" s="17">
        <v>0.51336775050000005</v>
      </c>
      <c r="J138" s="17">
        <v>6.9932593760000001</v>
      </c>
      <c r="K138" s="17">
        <v>7.3408938939999997</v>
      </c>
      <c r="L138" t="s">
        <v>128</v>
      </c>
      <c r="M138" s="20">
        <f>K138/1000</f>
        <v>7.3408938939999993E-3</v>
      </c>
      <c r="N138" s="21">
        <v>3.8727906694999998E-3</v>
      </c>
      <c r="O138">
        <f t="shared" si="15"/>
        <v>-3.4681032244999995E-3</v>
      </c>
      <c r="P138" s="21">
        <f t="shared" si="16"/>
        <v>-3.4681032244999995E-6</v>
      </c>
      <c r="Q138">
        <v>0.1</v>
      </c>
      <c r="R138">
        <v>123</v>
      </c>
      <c r="S138">
        <f t="shared" si="17"/>
        <v>2.0499999999999998</v>
      </c>
      <c r="T138" s="21">
        <f t="shared" si="18"/>
        <v>1.8891661802439022E-2</v>
      </c>
      <c r="U138">
        <v>3.1</v>
      </c>
    </row>
    <row r="139" spans="1:21" ht="14.4" hidden="1" customHeight="1" x14ac:dyDescent="0.3">
      <c r="A139" s="10" t="s">
        <v>27</v>
      </c>
      <c r="B139">
        <v>18</v>
      </c>
      <c r="C139" t="s">
        <v>122</v>
      </c>
      <c r="D139">
        <v>3</v>
      </c>
      <c r="E139" t="s">
        <v>140</v>
      </c>
      <c r="F139">
        <v>1</v>
      </c>
      <c r="G139" t="s">
        <v>113</v>
      </c>
      <c r="H139" s="17">
        <v>505294.37550000002</v>
      </c>
      <c r="I139" s="17">
        <v>7.0018166970000004E-3</v>
      </c>
      <c r="J139" s="17">
        <v>0.59561008280000005</v>
      </c>
      <c r="K139" s="17">
        <v>1.175570545</v>
      </c>
      <c r="L139" t="s">
        <v>129</v>
      </c>
      <c r="M139" s="22">
        <f>K139</f>
        <v>1.175570545</v>
      </c>
      <c r="N139" s="21">
        <v>0.69653792849999996</v>
      </c>
      <c r="O139">
        <f t="shared" si="15"/>
        <v>-0.47903261650000006</v>
      </c>
      <c r="P139" s="21">
        <f t="shared" si="16"/>
        <v>-4.7903261650000009E-4</v>
      </c>
      <c r="Q139">
        <v>0.1</v>
      </c>
      <c r="R139">
        <v>123</v>
      </c>
      <c r="S139">
        <f t="shared" si="17"/>
        <v>2.0499999999999998</v>
      </c>
      <c r="T139" s="21">
        <f t="shared" si="18"/>
        <v>3.3977459926829265</v>
      </c>
      <c r="U139">
        <v>3.1</v>
      </c>
    </row>
    <row r="140" spans="1:21" ht="14.4" hidden="1" customHeight="1" x14ac:dyDescent="0.3">
      <c r="A140" s="10" t="s">
        <v>27</v>
      </c>
      <c r="B140">
        <v>18</v>
      </c>
      <c r="C140" t="s">
        <v>122</v>
      </c>
      <c r="D140">
        <v>3</v>
      </c>
      <c r="E140" t="s">
        <v>140</v>
      </c>
      <c r="F140">
        <v>1</v>
      </c>
      <c r="G140" t="s">
        <v>114</v>
      </c>
      <c r="H140" s="17">
        <v>4894.5890579999996</v>
      </c>
      <c r="I140" s="17">
        <v>2.5479541620000001E-2</v>
      </c>
      <c r="J140" s="17">
        <v>2.0928534170000002</v>
      </c>
      <c r="K140" s="17">
        <v>1.217454668</v>
      </c>
      <c r="L140" t="s">
        <v>129</v>
      </c>
      <c r="M140" s="22">
        <f>K140</f>
        <v>1.217454668</v>
      </c>
      <c r="N140" s="21">
        <v>2.2655551360000001</v>
      </c>
      <c r="O140">
        <f t="shared" si="15"/>
        <v>1.0481004680000001</v>
      </c>
      <c r="P140" s="21">
        <f t="shared" si="16"/>
        <v>1.048100468E-3</v>
      </c>
      <c r="Q140">
        <v>0.1</v>
      </c>
      <c r="R140">
        <v>123</v>
      </c>
      <c r="S140">
        <f t="shared" si="17"/>
        <v>2.0499999999999998</v>
      </c>
      <c r="T140" s="21">
        <f t="shared" si="18"/>
        <v>11.051488468292684</v>
      </c>
      <c r="U140">
        <v>3.1</v>
      </c>
    </row>
    <row r="141" spans="1:21" ht="14.4" hidden="1" customHeight="1" x14ac:dyDescent="0.3">
      <c r="A141" s="10" t="s">
        <v>27</v>
      </c>
      <c r="B141">
        <v>18</v>
      </c>
      <c r="C141" t="s">
        <v>122</v>
      </c>
      <c r="D141">
        <v>3</v>
      </c>
      <c r="E141" t="s">
        <v>140</v>
      </c>
      <c r="F141">
        <v>1</v>
      </c>
      <c r="G141" t="s">
        <v>115</v>
      </c>
      <c r="H141" s="17">
        <v>116605.02469999999</v>
      </c>
      <c r="I141" s="17">
        <v>0.84474517559999995</v>
      </c>
      <c r="J141" s="17">
        <v>0.54896685140000001</v>
      </c>
      <c r="K141" s="17">
        <v>153.87908640000001</v>
      </c>
      <c r="L141" t="s">
        <v>128</v>
      </c>
      <c r="M141" s="20">
        <f>K141/1000</f>
        <v>0.1538790864</v>
      </c>
      <c r="N141" s="21">
        <v>8.8302821274999999E-2</v>
      </c>
      <c r="O141">
        <f t="shared" si="15"/>
        <v>-6.5576265125000005E-2</v>
      </c>
      <c r="P141" s="21">
        <f t="shared" si="16"/>
        <v>-6.5576265125000008E-5</v>
      </c>
      <c r="Q141">
        <v>0.1</v>
      </c>
      <c r="R141">
        <v>123</v>
      </c>
      <c r="S141">
        <f t="shared" si="17"/>
        <v>2.0499999999999998</v>
      </c>
      <c r="T141" s="21">
        <f t="shared" si="18"/>
        <v>0.43074546963414639</v>
      </c>
      <c r="U141">
        <v>3.1</v>
      </c>
    </row>
    <row r="142" spans="1:21" ht="14.4" hidden="1" customHeight="1" x14ac:dyDescent="0.3">
      <c r="A142" s="10" t="s">
        <v>27</v>
      </c>
      <c r="B142">
        <v>18</v>
      </c>
      <c r="C142" t="s">
        <v>122</v>
      </c>
      <c r="D142">
        <v>3</v>
      </c>
      <c r="E142" t="s">
        <v>140</v>
      </c>
      <c r="F142">
        <v>1</v>
      </c>
      <c r="G142" t="s">
        <v>116</v>
      </c>
      <c r="H142" s="17">
        <v>136.54350869999999</v>
      </c>
      <c r="I142" s="17">
        <v>1.382299548</v>
      </c>
      <c r="J142" s="17">
        <v>7.9477006579999996</v>
      </c>
      <c r="K142" s="17">
        <v>17.392446029999999</v>
      </c>
      <c r="L142" t="s">
        <v>128</v>
      </c>
      <c r="M142" s="20">
        <f>K142/1000</f>
        <v>1.7392446029999998E-2</v>
      </c>
      <c r="N142" s="21">
        <v>1.4980875130000001E-2</v>
      </c>
      <c r="O142">
        <f t="shared" si="15"/>
        <v>-2.4115708999999964E-3</v>
      </c>
      <c r="P142" s="21">
        <f t="shared" si="16"/>
        <v>-2.4115708999999964E-6</v>
      </c>
      <c r="Q142">
        <v>0.1</v>
      </c>
      <c r="R142">
        <v>123</v>
      </c>
      <c r="S142">
        <f t="shared" si="17"/>
        <v>2.0499999999999998</v>
      </c>
      <c r="T142" s="21">
        <f t="shared" si="18"/>
        <v>7.3077439658536594E-2</v>
      </c>
      <c r="U142">
        <v>3.1</v>
      </c>
    </row>
    <row r="143" spans="1:21" ht="14.4" customHeight="1" x14ac:dyDescent="0.3">
      <c r="A143" s="10" t="s">
        <v>27</v>
      </c>
      <c r="B143">
        <v>18</v>
      </c>
      <c r="C143" t="s">
        <v>122</v>
      </c>
      <c r="D143">
        <v>3</v>
      </c>
      <c r="E143" t="s">
        <v>140</v>
      </c>
      <c r="F143">
        <v>1</v>
      </c>
      <c r="G143" t="s">
        <v>117</v>
      </c>
      <c r="H143" s="17">
        <v>562.10717039999997</v>
      </c>
      <c r="I143" s="17">
        <v>1.700639615</v>
      </c>
      <c r="J143" s="17">
        <v>0.28764336299999999</v>
      </c>
      <c r="K143" s="17">
        <v>591.23200240000006</v>
      </c>
      <c r="L143" t="s">
        <v>128</v>
      </c>
      <c r="M143" s="20">
        <f>K143/1000</f>
        <v>0.59123200240000007</v>
      </c>
      <c r="N143" s="21">
        <v>0.23701329385</v>
      </c>
      <c r="O143">
        <f t="shared" si="15"/>
        <v>-0.35421870855000004</v>
      </c>
      <c r="P143" s="21">
        <f t="shared" si="16"/>
        <v>-3.5421870855000003E-4</v>
      </c>
      <c r="Q143">
        <v>0.1</v>
      </c>
      <c r="R143">
        <v>123</v>
      </c>
      <c r="S143">
        <f t="shared" si="17"/>
        <v>2.0499999999999998</v>
      </c>
      <c r="T143" s="21">
        <f t="shared" si="18"/>
        <v>1.1561624090243903</v>
      </c>
      <c r="U143">
        <v>3.1</v>
      </c>
    </row>
    <row r="144" spans="1:21" ht="14.4" hidden="1" customHeight="1" x14ac:dyDescent="0.3">
      <c r="A144" s="10" t="s">
        <v>27</v>
      </c>
      <c r="B144">
        <v>18</v>
      </c>
      <c r="C144" t="s">
        <v>122</v>
      </c>
      <c r="D144">
        <v>3</v>
      </c>
      <c r="E144" t="s">
        <v>140</v>
      </c>
      <c r="F144">
        <v>1</v>
      </c>
      <c r="G144" t="s">
        <v>118</v>
      </c>
      <c r="H144" s="17"/>
      <c r="I144" s="17"/>
      <c r="J144" s="17"/>
      <c r="K144" s="17"/>
      <c r="M144" s="23">
        <v>0.41499999999999998</v>
      </c>
      <c r="N144" s="21">
        <v>0.316</v>
      </c>
      <c r="O144">
        <f t="shared" si="15"/>
        <v>-9.8999999999999977E-2</v>
      </c>
      <c r="P144" s="21">
        <f t="shared" si="16"/>
        <v>-9.899999999999998E-5</v>
      </c>
      <c r="Q144">
        <v>0.1</v>
      </c>
      <c r="R144">
        <v>123</v>
      </c>
      <c r="S144">
        <f t="shared" si="17"/>
        <v>2.0499999999999998</v>
      </c>
      <c r="T144" s="21">
        <f t="shared" si="18"/>
        <v>1.5414634146341464</v>
      </c>
      <c r="U144">
        <v>3.1</v>
      </c>
    </row>
    <row r="145" spans="1:21" ht="14.4" hidden="1" customHeight="1" x14ac:dyDescent="0.3">
      <c r="A145" s="10" t="s">
        <v>27</v>
      </c>
      <c r="B145">
        <v>18</v>
      </c>
      <c r="C145" t="s">
        <v>122</v>
      </c>
      <c r="D145">
        <v>3</v>
      </c>
      <c r="E145" t="s">
        <v>140</v>
      </c>
      <c r="F145">
        <v>1</v>
      </c>
      <c r="G145" t="s">
        <v>119</v>
      </c>
      <c r="H145" s="17"/>
      <c r="I145" s="17"/>
      <c r="J145" s="17"/>
      <c r="K145" s="17"/>
      <c r="M145" s="23">
        <v>0.17899999999999999</v>
      </c>
      <c r="N145" s="21">
        <v>2.8499999999999998E-2</v>
      </c>
      <c r="O145">
        <f t="shared" si="15"/>
        <v>-0.15049999999999999</v>
      </c>
      <c r="P145" s="21">
        <f t="shared" si="16"/>
        <v>-1.505E-4</v>
      </c>
      <c r="Q145">
        <v>0.1</v>
      </c>
      <c r="R145">
        <v>123</v>
      </c>
      <c r="S145">
        <f t="shared" si="17"/>
        <v>2.0499999999999998</v>
      </c>
      <c r="T145" s="21">
        <f t="shared" si="18"/>
        <v>0.13902439024390245</v>
      </c>
      <c r="U145">
        <v>3.1</v>
      </c>
    </row>
    <row r="146" spans="1:21" hidden="1" x14ac:dyDescent="0.3">
      <c r="A146" s="10" t="s">
        <v>28</v>
      </c>
      <c r="B146">
        <v>19</v>
      </c>
      <c r="C146" t="s">
        <v>122</v>
      </c>
      <c r="D146">
        <v>3</v>
      </c>
      <c r="E146" t="s">
        <v>140</v>
      </c>
      <c r="F146">
        <v>1</v>
      </c>
      <c r="G146" t="s">
        <v>112</v>
      </c>
      <c r="H146" s="17">
        <v>3361.7369410000001</v>
      </c>
      <c r="I146" s="17">
        <v>1.4466488390000001</v>
      </c>
      <c r="J146" s="17">
        <v>3.8112173770000002</v>
      </c>
      <c r="K146" s="17">
        <v>37.957657500000003</v>
      </c>
      <c r="L146" t="s">
        <v>128</v>
      </c>
      <c r="M146" s="20">
        <f>K146/1000</f>
        <v>3.7957657500000005E-2</v>
      </c>
      <c r="N146" s="21">
        <v>3.8727906694999998E-3</v>
      </c>
      <c r="O146">
        <f t="shared" si="15"/>
        <v>-3.4084866830500007E-2</v>
      </c>
      <c r="P146" s="21">
        <f t="shared" si="16"/>
        <v>-3.4084866830500006E-5</v>
      </c>
      <c r="Q146">
        <v>1.8</v>
      </c>
      <c r="R146">
        <v>123</v>
      </c>
      <c r="S146">
        <f t="shared" si="17"/>
        <v>2.0499999999999998</v>
      </c>
      <c r="T146" s="21">
        <f t="shared" si="18"/>
        <v>1.049536766802168E-3</v>
      </c>
      <c r="U146">
        <v>7.2</v>
      </c>
    </row>
    <row r="147" spans="1:21" ht="14.4" hidden="1" customHeight="1" x14ac:dyDescent="0.3">
      <c r="A147" s="10" t="s">
        <v>28</v>
      </c>
      <c r="B147">
        <v>19</v>
      </c>
      <c r="C147" t="s">
        <v>122</v>
      </c>
      <c r="D147">
        <v>3</v>
      </c>
      <c r="E147" t="s">
        <v>140</v>
      </c>
      <c r="F147">
        <v>1</v>
      </c>
      <c r="G147" t="s">
        <v>113</v>
      </c>
      <c r="H147" s="17">
        <v>1126404.6599999999</v>
      </c>
      <c r="I147" s="17">
        <v>6.9124779659999996E-2</v>
      </c>
      <c r="J147" s="17">
        <v>2.637758855</v>
      </c>
      <c r="K147" s="17">
        <v>2.620587531</v>
      </c>
      <c r="L147" t="s">
        <v>129</v>
      </c>
      <c r="M147" s="22">
        <f>K147</f>
        <v>2.620587531</v>
      </c>
      <c r="N147" s="21">
        <v>0.69653792849999996</v>
      </c>
      <c r="O147">
        <f t="shared" si="15"/>
        <v>-1.9240496025</v>
      </c>
      <c r="P147" s="21">
        <f t="shared" si="16"/>
        <v>-1.9240496024999999E-3</v>
      </c>
      <c r="Q147">
        <v>1.8</v>
      </c>
      <c r="R147">
        <v>123</v>
      </c>
      <c r="S147">
        <f t="shared" si="17"/>
        <v>2.0499999999999998</v>
      </c>
      <c r="T147" s="21">
        <f t="shared" si="18"/>
        <v>0.18876366626016258</v>
      </c>
      <c r="U147">
        <v>7.2</v>
      </c>
    </row>
    <row r="148" spans="1:21" ht="14.4" hidden="1" customHeight="1" x14ac:dyDescent="0.3">
      <c r="A148" s="10" t="s">
        <v>28</v>
      </c>
      <c r="B148">
        <v>19</v>
      </c>
      <c r="C148" t="s">
        <v>122</v>
      </c>
      <c r="D148">
        <v>3</v>
      </c>
      <c r="E148" t="s">
        <v>140</v>
      </c>
      <c r="F148">
        <v>1</v>
      </c>
      <c r="G148" t="s">
        <v>114</v>
      </c>
      <c r="H148" s="17">
        <v>14012.270339999999</v>
      </c>
      <c r="I148" s="17">
        <v>7.3926143910000006E-2</v>
      </c>
      <c r="J148" s="17">
        <v>2.121060135</v>
      </c>
      <c r="K148" s="17">
        <v>3.4853393690000001</v>
      </c>
      <c r="L148" t="s">
        <v>129</v>
      </c>
      <c r="M148" s="22">
        <f>K148</f>
        <v>3.4853393690000001</v>
      </c>
      <c r="N148" s="21">
        <v>2.2655551360000001</v>
      </c>
      <c r="O148">
        <f t="shared" si="15"/>
        <v>-1.2197842329999999</v>
      </c>
      <c r="P148" s="21">
        <f t="shared" si="16"/>
        <v>-1.219784233E-3</v>
      </c>
      <c r="Q148">
        <v>1.8</v>
      </c>
      <c r="R148">
        <v>123</v>
      </c>
      <c r="S148">
        <f t="shared" si="17"/>
        <v>2.0499999999999998</v>
      </c>
      <c r="T148" s="21">
        <f t="shared" si="18"/>
        <v>0.61397158157181575</v>
      </c>
      <c r="U148">
        <v>7.2</v>
      </c>
    </row>
    <row r="149" spans="1:21" ht="14.4" hidden="1" customHeight="1" x14ac:dyDescent="0.3">
      <c r="A149" s="10" t="s">
        <v>28</v>
      </c>
      <c r="B149">
        <v>19</v>
      </c>
      <c r="C149" t="s">
        <v>122</v>
      </c>
      <c r="D149">
        <v>3</v>
      </c>
      <c r="E149" t="s">
        <v>140</v>
      </c>
      <c r="F149">
        <v>1</v>
      </c>
      <c r="G149" t="s">
        <v>115</v>
      </c>
      <c r="H149" s="17">
        <v>357732.43849999999</v>
      </c>
      <c r="I149" s="17">
        <v>10.96648506</v>
      </c>
      <c r="J149" s="17">
        <v>2.3229870799999999</v>
      </c>
      <c r="K149" s="17">
        <v>472.08549499999998</v>
      </c>
      <c r="L149" t="s">
        <v>128</v>
      </c>
      <c r="M149" s="20">
        <f>K149/1000</f>
        <v>0.47208549499999997</v>
      </c>
      <c r="N149" s="21">
        <v>8.8302821274999999E-2</v>
      </c>
      <c r="O149">
        <f t="shared" si="15"/>
        <v>-0.38378267372499997</v>
      </c>
      <c r="P149" s="21">
        <f t="shared" si="16"/>
        <v>-3.8378267372499999E-4</v>
      </c>
      <c r="Q149">
        <v>1.8</v>
      </c>
      <c r="R149">
        <v>123</v>
      </c>
      <c r="S149">
        <f t="shared" si="17"/>
        <v>2.0499999999999998</v>
      </c>
      <c r="T149" s="21">
        <f t="shared" si="18"/>
        <v>2.3930303868563686E-2</v>
      </c>
      <c r="U149">
        <v>7.2</v>
      </c>
    </row>
    <row r="150" spans="1:21" ht="14.4" hidden="1" customHeight="1" x14ac:dyDescent="0.3">
      <c r="A150" s="10" t="s">
        <v>28</v>
      </c>
      <c r="B150">
        <v>19</v>
      </c>
      <c r="C150" t="s">
        <v>122</v>
      </c>
      <c r="D150">
        <v>3</v>
      </c>
      <c r="E150" t="s">
        <v>140</v>
      </c>
      <c r="F150">
        <v>1</v>
      </c>
      <c r="G150" t="s">
        <v>116</v>
      </c>
      <c r="H150" s="17">
        <v>1669.0456099999999</v>
      </c>
      <c r="I150" s="17">
        <v>2.1646764859999998</v>
      </c>
      <c r="J150" s="17">
        <v>1.0182049150000001</v>
      </c>
      <c r="K150" s="17">
        <v>212.59733230000001</v>
      </c>
      <c r="L150" t="s">
        <v>128</v>
      </c>
      <c r="M150" s="20">
        <f>K150/1000</f>
        <v>0.2125973323</v>
      </c>
      <c r="N150" s="21">
        <v>1.4980875130000001E-2</v>
      </c>
      <c r="O150">
        <f t="shared" si="15"/>
        <v>-0.19761645716999998</v>
      </c>
      <c r="P150" s="21">
        <f t="shared" si="16"/>
        <v>-1.9761645716999998E-4</v>
      </c>
      <c r="Q150">
        <v>1.8</v>
      </c>
      <c r="R150">
        <v>123</v>
      </c>
      <c r="S150">
        <f t="shared" si="17"/>
        <v>2.0499999999999998</v>
      </c>
      <c r="T150" s="21">
        <f t="shared" si="18"/>
        <v>4.0598577588075889E-3</v>
      </c>
      <c r="U150">
        <v>7.2</v>
      </c>
    </row>
    <row r="151" spans="1:21" ht="14.4" customHeight="1" x14ac:dyDescent="0.3">
      <c r="A151" s="10" t="s">
        <v>28</v>
      </c>
      <c r="B151">
        <v>19</v>
      </c>
      <c r="C151" t="s">
        <v>122</v>
      </c>
      <c r="D151">
        <v>3</v>
      </c>
      <c r="E151" t="s">
        <v>140</v>
      </c>
      <c r="F151">
        <v>1</v>
      </c>
      <c r="G151" t="s">
        <v>117</v>
      </c>
      <c r="H151" s="17">
        <v>757.51795100000004</v>
      </c>
      <c r="I151" s="17">
        <v>2.6249084589999998</v>
      </c>
      <c r="J151" s="17">
        <v>0.32944462419999998</v>
      </c>
      <c r="K151" s="17">
        <v>796.76773149999997</v>
      </c>
      <c r="L151" t="s">
        <v>128</v>
      </c>
      <c r="M151" s="20">
        <f>K151/1000</f>
        <v>0.79676773150000002</v>
      </c>
      <c r="N151" s="21">
        <v>0.23701329385</v>
      </c>
      <c r="O151">
        <f t="shared" si="15"/>
        <v>-0.55975443764999999</v>
      </c>
      <c r="P151" s="21">
        <f t="shared" si="16"/>
        <v>-5.5975443764999999E-4</v>
      </c>
      <c r="Q151">
        <v>1.8</v>
      </c>
      <c r="R151">
        <v>123</v>
      </c>
      <c r="S151">
        <f t="shared" si="17"/>
        <v>2.0499999999999998</v>
      </c>
      <c r="T151" s="21">
        <f t="shared" si="18"/>
        <v>6.4231244945799459E-2</v>
      </c>
      <c r="U151">
        <v>7.2</v>
      </c>
    </row>
    <row r="152" spans="1:21" ht="14.4" hidden="1" customHeight="1" x14ac:dyDescent="0.3">
      <c r="A152" s="10" t="s">
        <v>28</v>
      </c>
      <c r="B152">
        <v>19</v>
      </c>
      <c r="C152" t="s">
        <v>122</v>
      </c>
      <c r="D152">
        <v>3</v>
      </c>
      <c r="E152" t="s">
        <v>140</v>
      </c>
      <c r="F152">
        <v>1</v>
      </c>
      <c r="G152" t="s">
        <v>118</v>
      </c>
      <c r="H152" s="17"/>
      <c r="I152" s="17"/>
      <c r="J152" s="17"/>
      <c r="K152" s="17"/>
      <c r="M152" s="23">
        <v>0.371</v>
      </c>
      <c r="N152" s="21">
        <v>0.316</v>
      </c>
      <c r="O152">
        <f t="shared" si="15"/>
        <v>-5.4999999999999993E-2</v>
      </c>
      <c r="P152" s="21">
        <f t="shared" si="16"/>
        <v>-5.4999999999999995E-5</v>
      </c>
      <c r="Q152">
        <v>1.8</v>
      </c>
      <c r="R152">
        <v>123</v>
      </c>
      <c r="S152">
        <f t="shared" si="17"/>
        <v>2.0499999999999998</v>
      </c>
      <c r="T152" s="21">
        <f t="shared" si="18"/>
        <v>8.5636856368563691E-2</v>
      </c>
      <c r="U152">
        <v>7.2</v>
      </c>
    </row>
    <row r="153" spans="1:21" ht="14.4" hidden="1" customHeight="1" x14ac:dyDescent="0.3">
      <c r="A153" s="10" t="s">
        <v>28</v>
      </c>
      <c r="B153">
        <v>19</v>
      </c>
      <c r="C153" t="s">
        <v>122</v>
      </c>
      <c r="D153">
        <v>3</v>
      </c>
      <c r="E153" t="s">
        <v>140</v>
      </c>
      <c r="F153">
        <v>1</v>
      </c>
      <c r="G153" t="s">
        <v>119</v>
      </c>
      <c r="H153" s="17"/>
      <c r="I153" s="17"/>
      <c r="J153" s="17"/>
      <c r="K153" s="17"/>
      <c r="M153" s="23">
        <v>0.20499999999999999</v>
      </c>
      <c r="N153" s="21">
        <v>2.8499999999999998E-2</v>
      </c>
      <c r="O153">
        <f t="shared" si="15"/>
        <v>-0.17649999999999999</v>
      </c>
      <c r="P153" s="21">
        <f t="shared" si="16"/>
        <v>-1.7649999999999998E-4</v>
      </c>
      <c r="Q153">
        <v>1.8</v>
      </c>
      <c r="R153">
        <v>123</v>
      </c>
      <c r="S153">
        <f t="shared" si="17"/>
        <v>2.0499999999999998</v>
      </c>
      <c r="T153" s="21">
        <f t="shared" si="18"/>
        <v>7.7235772357723571E-3</v>
      </c>
      <c r="U153">
        <v>7.2</v>
      </c>
    </row>
    <row r="154" spans="1:21" hidden="1" x14ac:dyDescent="0.3">
      <c r="A154" s="10" t="s">
        <v>29</v>
      </c>
      <c r="B154">
        <v>20</v>
      </c>
      <c r="C154" t="s">
        <v>122</v>
      </c>
      <c r="D154">
        <v>3</v>
      </c>
      <c r="E154" t="s">
        <v>140</v>
      </c>
      <c r="F154">
        <v>1</v>
      </c>
      <c r="G154" t="s">
        <v>112</v>
      </c>
      <c r="H154" s="17">
        <v>279.98665699999998</v>
      </c>
      <c r="I154" s="17">
        <v>0.34125733380000001</v>
      </c>
      <c r="J154" s="17">
        <v>10.794660349999999</v>
      </c>
      <c r="K154" s="17">
        <v>3.161353139</v>
      </c>
      <c r="L154" t="s">
        <v>128</v>
      </c>
      <c r="M154" s="20">
        <f>K154/1000</f>
        <v>3.1613531389999999E-3</v>
      </c>
      <c r="O154">
        <f t="shared" si="15"/>
        <v>-3.1613531389999999E-3</v>
      </c>
      <c r="P154" s="21">
        <f t="shared" si="16"/>
        <v>-3.1613531389999999E-6</v>
      </c>
      <c r="R154">
        <v>128</v>
      </c>
      <c r="S154">
        <f t="shared" si="17"/>
        <v>2.1333333333333333</v>
      </c>
    </row>
    <row r="155" spans="1:21" ht="14.4" hidden="1" customHeight="1" x14ac:dyDescent="0.3">
      <c r="A155" s="10" t="s">
        <v>29</v>
      </c>
      <c r="B155">
        <v>20</v>
      </c>
      <c r="C155" t="s">
        <v>122</v>
      </c>
      <c r="D155">
        <v>3</v>
      </c>
      <c r="E155" t="s">
        <v>140</v>
      </c>
      <c r="F155">
        <v>1</v>
      </c>
      <c r="G155" t="s">
        <v>113</v>
      </c>
      <c r="H155" s="17">
        <v>285377.07559999998</v>
      </c>
      <c r="I155" s="17">
        <v>1.2669261189999999E-2</v>
      </c>
      <c r="J155" s="17">
        <v>1.908217941</v>
      </c>
      <c r="K155" s="17">
        <v>0.66393156259999997</v>
      </c>
      <c r="L155" t="s">
        <v>129</v>
      </c>
      <c r="M155" s="22">
        <f>K155</f>
        <v>0.66393156259999997</v>
      </c>
      <c r="O155">
        <f t="shared" si="15"/>
        <v>-0.66393156259999997</v>
      </c>
      <c r="P155" s="21">
        <f t="shared" si="16"/>
        <v>-6.6393156259999999E-4</v>
      </c>
      <c r="R155">
        <v>128</v>
      </c>
      <c r="S155">
        <f t="shared" si="17"/>
        <v>2.1333333333333333</v>
      </c>
    </row>
    <row r="156" spans="1:21" ht="14.4" hidden="1" customHeight="1" x14ac:dyDescent="0.3">
      <c r="A156" s="10" t="s">
        <v>29</v>
      </c>
      <c r="B156">
        <v>20</v>
      </c>
      <c r="C156" t="s">
        <v>122</v>
      </c>
      <c r="D156">
        <v>3</v>
      </c>
      <c r="E156" t="s">
        <v>140</v>
      </c>
      <c r="F156">
        <v>1</v>
      </c>
      <c r="G156" t="s">
        <v>114</v>
      </c>
      <c r="H156" s="17">
        <v>3465.7262759999999</v>
      </c>
      <c r="I156" s="17">
        <v>2.2619083389999999E-2</v>
      </c>
      <c r="J156" s="17">
        <v>2.6238812629999999</v>
      </c>
      <c r="K156" s="17">
        <v>0.86204675890000004</v>
      </c>
      <c r="L156" t="s">
        <v>129</v>
      </c>
      <c r="M156" s="22">
        <f>K156</f>
        <v>0.86204675890000004</v>
      </c>
      <c r="O156">
        <f t="shared" si="15"/>
        <v>-0.86204675890000004</v>
      </c>
      <c r="P156" s="21">
        <f t="shared" si="16"/>
        <v>-8.6204675890000002E-4</v>
      </c>
      <c r="R156">
        <v>128</v>
      </c>
      <c r="S156">
        <f t="shared" si="17"/>
        <v>2.1333333333333333</v>
      </c>
    </row>
    <row r="157" spans="1:21" ht="14.4" hidden="1" customHeight="1" x14ac:dyDescent="0.3">
      <c r="A157" s="10" t="s">
        <v>29</v>
      </c>
      <c r="B157">
        <v>20</v>
      </c>
      <c r="C157" t="s">
        <v>122</v>
      </c>
      <c r="D157">
        <v>3</v>
      </c>
      <c r="E157" t="s">
        <v>140</v>
      </c>
      <c r="F157">
        <v>1</v>
      </c>
      <c r="G157" t="s">
        <v>115</v>
      </c>
      <c r="H157" s="17">
        <v>65707.547869999995</v>
      </c>
      <c r="I157" s="17">
        <v>0.62633943420000004</v>
      </c>
      <c r="J157" s="17">
        <v>0.72232419410000004</v>
      </c>
      <c r="K157" s="17">
        <v>86.711678680000006</v>
      </c>
      <c r="L157" t="s">
        <v>128</v>
      </c>
      <c r="M157" s="20">
        <f>K157/1000</f>
        <v>8.6711678680000001E-2</v>
      </c>
      <c r="O157">
        <f t="shared" si="15"/>
        <v>-8.6711678680000001E-2</v>
      </c>
      <c r="P157" s="21">
        <f t="shared" si="16"/>
        <v>-8.6711678680000007E-5</v>
      </c>
      <c r="R157">
        <v>128</v>
      </c>
      <c r="S157">
        <f t="shared" si="17"/>
        <v>2.1333333333333333</v>
      </c>
    </row>
    <row r="158" spans="1:21" ht="14.4" hidden="1" customHeight="1" x14ac:dyDescent="0.3">
      <c r="A158" s="10" t="s">
        <v>29</v>
      </c>
      <c r="B158">
        <v>20</v>
      </c>
      <c r="C158" t="s">
        <v>122</v>
      </c>
      <c r="D158">
        <v>3</v>
      </c>
      <c r="E158" t="s">
        <v>140</v>
      </c>
      <c r="F158">
        <v>1</v>
      </c>
      <c r="G158" t="s">
        <v>116</v>
      </c>
      <c r="H158" s="17">
        <v>118.5819213</v>
      </c>
      <c r="I158" s="17">
        <v>1.7498964420000001</v>
      </c>
      <c r="J158" s="17">
        <v>11.585219309999999</v>
      </c>
      <c r="K158" s="17">
        <v>15.104560340000001</v>
      </c>
      <c r="L158" t="s">
        <v>128</v>
      </c>
      <c r="M158" s="20">
        <f>K158/1000</f>
        <v>1.5104560340000002E-2</v>
      </c>
      <c r="O158">
        <f t="shared" si="15"/>
        <v>-1.5104560340000002E-2</v>
      </c>
      <c r="P158" s="21">
        <f t="shared" si="16"/>
        <v>-1.5104560340000002E-5</v>
      </c>
      <c r="R158">
        <v>128</v>
      </c>
      <c r="S158">
        <f t="shared" si="17"/>
        <v>2.1333333333333333</v>
      </c>
    </row>
    <row r="159" spans="1:21" ht="14.4" customHeight="1" x14ac:dyDescent="0.3">
      <c r="A159" s="10" t="s">
        <v>29</v>
      </c>
      <c r="B159">
        <v>20</v>
      </c>
      <c r="C159" t="s">
        <v>122</v>
      </c>
      <c r="D159">
        <v>3</v>
      </c>
      <c r="E159" t="s">
        <v>140</v>
      </c>
      <c r="F159">
        <v>1</v>
      </c>
      <c r="G159" t="s">
        <v>117</v>
      </c>
      <c r="H159" s="17">
        <v>226.79166799999999</v>
      </c>
      <c r="I159" s="17">
        <v>2.3017801069999999</v>
      </c>
      <c r="J159" s="17">
        <v>0.96493471019999999</v>
      </c>
      <c r="K159" s="17">
        <v>238.54257519999999</v>
      </c>
      <c r="L159" t="s">
        <v>128</v>
      </c>
      <c r="M159" s="20">
        <f>K159/1000</f>
        <v>0.2385425752</v>
      </c>
      <c r="O159">
        <f t="shared" si="15"/>
        <v>-0.2385425752</v>
      </c>
      <c r="P159" s="21">
        <f t="shared" si="16"/>
        <v>-2.385425752E-4</v>
      </c>
      <c r="R159">
        <v>128</v>
      </c>
      <c r="S159">
        <f t="shared" si="17"/>
        <v>2.1333333333333333</v>
      </c>
    </row>
    <row r="160" spans="1:21" ht="14.4" hidden="1" customHeight="1" x14ac:dyDescent="0.3">
      <c r="A160" s="10" t="s">
        <v>29</v>
      </c>
      <c r="B160">
        <v>20</v>
      </c>
      <c r="C160" t="s">
        <v>122</v>
      </c>
      <c r="D160">
        <v>3</v>
      </c>
      <c r="E160" t="s">
        <v>140</v>
      </c>
      <c r="F160">
        <v>1</v>
      </c>
      <c r="G160" t="s">
        <v>118</v>
      </c>
      <c r="H160" s="17"/>
      <c r="I160" s="17"/>
      <c r="J160" s="17"/>
      <c r="K160" s="17"/>
      <c r="M160" s="23">
        <v>0.32300000000000001</v>
      </c>
      <c r="O160">
        <f t="shared" si="15"/>
        <v>-0.32300000000000001</v>
      </c>
      <c r="P160" s="21">
        <f t="shared" si="16"/>
        <v>-3.2299999999999999E-4</v>
      </c>
      <c r="R160">
        <v>128</v>
      </c>
      <c r="S160">
        <f t="shared" si="17"/>
        <v>2.1333333333333333</v>
      </c>
    </row>
    <row r="161" spans="1:21" ht="14.4" hidden="1" customHeight="1" x14ac:dyDescent="0.3">
      <c r="A161" s="10" t="s">
        <v>29</v>
      </c>
      <c r="B161">
        <v>20</v>
      </c>
      <c r="C161" t="s">
        <v>122</v>
      </c>
      <c r="D161">
        <v>3</v>
      </c>
      <c r="E161" t="s">
        <v>140</v>
      </c>
      <c r="F161">
        <v>1</v>
      </c>
      <c r="G161" t="s">
        <v>119</v>
      </c>
      <c r="H161" s="17"/>
      <c r="I161" s="17"/>
      <c r="J161" s="17"/>
      <c r="K161" s="17"/>
      <c r="M161" s="23">
        <v>3.1E-2</v>
      </c>
      <c r="O161">
        <f t="shared" si="15"/>
        <v>-3.1E-2</v>
      </c>
      <c r="P161" s="21">
        <f t="shared" si="16"/>
        <v>-3.1000000000000001E-5</v>
      </c>
      <c r="R161">
        <v>128</v>
      </c>
      <c r="S161">
        <f t="shared" si="17"/>
        <v>2.1333333333333333</v>
      </c>
    </row>
    <row r="162" spans="1:21" hidden="1" x14ac:dyDescent="0.3">
      <c r="A162" s="10" t="s">
        <v>30</v>
      </c>
      <c r="B162">
        <v>21</v>
      </c>
      <c r="C162" t="s">
        <v>122</v>
      </c>
      <c r="D162">
        <v>3</v>
      </c>
      <c r="E162" t="s">
        <v>141</v>
      </c>
      <c r="F162">
        <v>1</v>
      </c>
      <c r="G162" t="s">
        <v>112</v>
      </c>
      <c r="H162" s="17">
        <v>4210.6960989999998</v>
      </c>
      <c r="I162" s="17">
        <v>1.008393061</v>
      </c>
      <c r="J162" s="17">
        <v>2.1209980740000001</v>
      </c>
      <c r="K162" s="17">
        <v>47.543327499999997</v>
      </c>
      <c r="L162" t="s">
        <v>128</v>
      </c>
      <c r="M162" s="20">
        <f>K162/1000</f>
        <v>4.7543327499999996E-2</v>
      </c>
      <c r="N162" s="21">
        <v>3.8727906694999998E-3</v>
      </c>
      <c r="O162">
        <f t="shared" si="15"/>
        <v>-4.3670536830499998E-2</v>
      </c>
      <c r="P162" s="21">
        <f t="shared" si="16"/>
        <v>-4.3670536830499996E-5</v>
      </c>
      <c r="Q162">
        <v>3.5</v>
      </c>
      <c r="R162">
        <v>125</v>
      </c>
      <c r="S162">
        <f t="shared" si="17"/>
        <v>2.0833333333333335</v>
      </c>
      <c r="T162" s="21">
        <f t="shared" ref="T162:T185" si="19">N162/Q162/S162</f>
        <v>5.3112557753142852E-4</v>
      </c>
      <c r="U162">
        <v>9.9</v>
      </c>
    </row>
    <row r="163" spans="1:21" ht="14.4" hidden="1" customHeight="1" x14ac:dyDescent="0.3">
      <c r="A163" s="10" t="s">
        <v>30</v>
      </c>
      <c r="B163">
        <v>21</v>
      </c>
      <c r="C163" t="s">
        <v>122</v>
      </c>
      <c r="D163">
        <v>3</v>
      </c>
      <c r="E163" t="s">
        <v>141</v>
      </c>
      <c r="F163">
        <v>1</v>
      </c>
      <c r="G163" t="s">
        <v>113</v>
      </c>
      <c r="H163" s="17">
        <v>1228993.4509999999</v>
      </c>
      <c r="I163" s="17">
        <v>7.2361273249999997E-2</v>
      </c>
      <c r="J163" s="17">
        <v>2.530768379</v>
      </c>
      <c r="K163" s="17">
        <v>2.8592610000000001</v>
      </c>
      <c r="L163" t="s">
        <v>129</v>
      </c>
      <c r="M163" s="22">
        <f>K163</f>
        <v>2.8592610000000001</v>
      </c>
      <c r="N163" s="21">
        <v>0.69653792849999996</v>
      </c>
      <c r="O163">
        <f t="shared" si="15"/>
        <v>-2.1627230715000003</v>
      </c>
      <c r="P163" s="21">
        <f t="shared" si="16"/>
        <v>-2.1627230715000004E-3</v>
      </c>
      <c r="Q163">
        <v>3.5</v>
      </c>
      <c r="R163">
        <v>125</v>
      </c>
      <c r="S163">
        <f t="shared" si="17"/>
        <v>2.0833333333333335</v>
      </c>
      <c r="T163" s="21">
        <f t="shared" si="19"/>
        <v>9.5525201622857131E-2</v>
      </c>
      <c r="U163">
        <v>9.9</v>
      </c>
    </row>
    <row r="164" spans="1:21" ht="14.4" hidden="1" customHeight="1" x14ac:dyDescent="0.3">
      <c r="A164" s="10" t="s">
        <v>30</v>
      </c>
      <c r="B164">
        <v>21</v>
      </c>
      <c r="C164" t="s">
        <v>122</v>
      </c>
      <c r="D164">
        <v>3</v>
      </c>
      <c r="E164" t="s">
        <v>141</v>
      </c>
      <c r="F164">
        <v>1</v>
      </c>
      <c r="G164" t="s">
        <v>114</v>
      </c>
      <c r="H164" s="17">
        <v>73605.368090000004</v>
      </c>
      <c r="I164" s="17">
        <v>0.1312355378</v>
      </c>
      <c r="J164" s="17">
        <v>0.7168122227</v>
      </c>
      <c r="K164" s="17">
        <v>18.308217079999999</v>
      </c>
      <c r="L164" t="s">
        <v>129</v>
      </c>
      <c r="M164" s="22">
        <f>K164</f>
        <v>18.308217079999999</v>
      </c>
      <c r="N164" s="21">
        <v>2.2655551360000001</v>
      </c>
      <c r="O164">
        <f t="shared" si="15"/>
        <v>-16.042661943999999</v>
      </c>
      <c r="P164" s="21">
        <f t="shared" si="16"/>
        <v>-1.6042661943999999E-2</v>
      </c>
      <c r="Q164">
        <v>3.5</v>
      </c>
      <c r="R164">
        <v>125</v>
      </c>
      <c r="S164">
        <f t="shared" si="17"/>
        <v>2.0833333333333335</v>
      </c>
      <c r="T164" s="21">
        <f t="shared" si="19"/>
        <v>0.31070470436571423</v>
      </c>
      <c r="U164">
        <v>9.9</v>
      </c>
    </row>
    <row r="165" spans="1:21" ht="14.4" hidden="1" customHeight="1" x14ac:dyDescent="0.3">
      <c r="A165" s="10" t="s">
        <v>30</v>
      </c>
      <c r="B165">
        <v>21</v>
      </c>
      <c r="C165" t="s">
        <v>122</v>
      </c>
      <c r="D165">
        <v>3</v>
      </c>
      <c r="E165" t="s">
        <v>141</v>
      </c>
      <c r="F165">
        <v>1</v>
      </c>
      <c r="G165" t="s">
        <v>115</v>
      </c>
      <c r="H165" s="17">
        <v>314394.79989999998</v>
      </c>
      <c r="I165" s="17">
        <v>4.629996502</v>
      </c>
      <c r="J165" s="17">
        <v>1.115945473</v>
      </c>
      <c r="K165" s="17">
        <v>414.8945099</v>
      </c>
      <c r="L165" t="s">
        <v>128</v>
      </c>
      <c r="M165" s="20">
        <f>K165/1000</f>
        <v>0.41489450989999999</v>
      </c>
      <c r="N165" s="21">
        <v>8.8302821274999999E-2</v>
      </c>
      <c r="O165">
        <f t="shared" si="15"/>
        <v>-0.32659168862499999</v>
      </c>
      <c r="P165" s="21">
        <f t="shared" si="16"/>
        <v>-3.26591688625E-4</v>
      </c>
      <c r="Q165">
        <v>3.5</v>
      </c>
      <c r="R165">
        <v>125</v>
      </c>
      <c r="S165">
        <f t="shared" si="17"/>
        <v>2.0833333333333335</v>
      </c>
      <c r="T165" s="21">
        <f t="shared" si="19"/>
        <v>1.2110101203428571E-2</v>
      </c>
      <c r="U165">
        <v>9.9</v>
      </c>
    </row>
    <row r="166" spans="1:21" ht="14.4" hidden="1" customHeight="1" x14ac:dyDescent="0.3">
      <c r="A166" s="10" t="s">
        <v>30</v>
      </c>
      <c r="B166">
        <v>21</v>
      </c>
      <c r="C166" t="s">
        <v>122</v>
      </c>
      <c r="D166">
        <v>3</v>
      </c>
      <c r="E166" t="s">
        <v>141</v>
      </c>
      <c r="F166">
        <v>1</v>
      </c>
      <c r="G166" t="s">
        <v>116</v>
      </c>
      <c r="H166" s="17">
        <v>2078.2439380000001</v>
      </c>
      <c r="I166" s="17">
        <v>2.7027210199999998</v>
      </c>
      <c r="J166" s="17">
        <v>1.0209749610000001</v>
      </c>
      <c r="K166" s="17">
        <v>264.7196184</v>
      </c>
      <c r="L166" t="s">
        <v>128</v>
      </c>
      <c r="M166" s="20">
        <f>K166/1000</f>
        <v>0.26471961840000002</v>
      </c>
      <c r="N166" s="21">
        <v>1.4980875130000001E-2</v>
      </c>
      <c r="O166">
        <f t="shared" si="15"/>
        <v>-0.24973874327000001</v>
      </c>
      <c r="P166" s="21">
        <f t="shared" si="16"/>
        <v>-2.4973874327000002E-4</v>
      </c>
      <c r="Q166">
        <v>3.5</v>
      </c>
      <c r="R166">
        <v>125</v>
      </c>
      <c r="S166">
        <f t="shared" si="17"/>
        <v>2.0833333333333335</v>
      </c>
      <c r="T166" s="21">
        <f t="shared" si="19"/>
        <v>2.0545200178285713E-3</v>
      </c>
      <c r="U166">
        <v>9.9</v>
      </c>
    </row>
    <row r="167" spans="1:21" ht="14.4" customHeight="1" x14ac:dyDescent="0.3">
      <c r="A167" s="10" t="s">
        <v>30</v>
      </c>
      <c r="B167">
        <v>21</v>
      </c>
      <c r="C167" t="s">
        <v>122</v>
      </c>
      <c r="D167">
        <v>3</v>
      </c>
      <c r="E167" t="s">
        <v>141</v>
      </c>
      <c r="F167">
        <v>1</v>
      </c>
      <c r="G167" t="s">
        <v>117</v>
      </c>
      <c r="H167" s="17">
        <v>1127.2982099999999</v>
      </c>
      <c r="I167" s="17">
        <v>5.4803877639999996</v>
      </c>
      <c r="J167" s="17">
        <v>0.4622039604</v>
      </c>
      <c r="K167" s="17">
        <v>1185.70766</v>
      </c>
      <c r="L167" t="s">
        <v>128</v>
      </c>
      <c r="M167" s="20">
        <f>K167/1000</f>
        <v>1.1857076600000001</v>
      </c>
      <c r="N167" s="21">
        <v>0.23701329385</v>
      </c>
      <c r="O167">
        <f t="shared" si="15"/>
        <v>-0.94869436615000002</v>
      </c>
      <c r="P167" s="21">
        <f t="shared" si="16"/>
        <v>-9.4869436615E-4</v>
      </c>
      <c r="Q167">
        <v>3.5</v>
      </c>
      <c r="R167">
        <v>125</v>
      </c>
      <c r="S167">
        <f t="shared" si="17"/>
        <v>2.0833333333333335</v>
      </c>
      <c r="T167" s="21">
        <f t="shared" si="19"/>
        <v>3.2504680299428573E-2</v>
      </c>
      <c r="U167">
        <v>9.9</v>
      </c>
    </row>
    <row r="168" spans="1:21" ht="14.4" hidden="1" customHeight="1" x14ac:dyDescent="0.3">
      <c r="A168" s="10" t="s">
        <v>30</v>
      </c>
      <c r="B168">
        <v>21</v>
      </c>
      <c r="C168" t="s">
        <v>122</v>
      </c>
      <c r="D168">
        <v>3</v>
      </c>
      <c r="E168" t="s">
        <v>141</v>
      </c>
      <c r="F168">
        <v>1</v>
      </c>
      <c r="G168" t="s">
        <v>118</v>
      </c>
      <c r="H168" s="17"/>
      <c r="I168" s="17"/>
      <c r="J168" s="17"/>
      <c r="K168" s="17"/>
      <c r="M168" s="20">
        <v>0.01</v>
      </c>
      <c r="N168" s="21">
        <v>0.316</v>
      </c>
      <c r="O168">
        <f t="shared" si="15"/>
        <v>0.30599999999999999</v>
      </c>
      <c r="P168" s="21">
        <f t="shared" si="16"/>
        <v>3.0600000000000001E-4</v>
      </c>
      <c r="Q168">
        <v>3.5</v>
      </c>
      <c r="R168">
        <v>125</v>
      </c>
      <c r="S168">
        <f t="shared" si="17"/>
        <v>2.0833333333333335</v>
      </c>
      <c r="T168" s="21">
        <f t="shared" si="19"/>
        <v>4.3337142857142859E-2</v>
      </c>
      <c r="U168">
        <v>9.9</v>
      </c>
    </row>
    <row r="169" spans="1:21" ht="14.4" hidden="1" customHeight="1" x14ac:dyDescent="0.3">
      <c r="A169" s="10" t="s">
        <v>30</v>
      </c>
      <c r="B169">
        <v>21</v>
      </c>
      <c r="C169" t="s">
        <v>122</v>
      </c>
      <c r="D169">
        <v>3</v>
      </c>
      <c r="E169" t="s">
        <v>141</v>
      </c>
      <c r="F169">
        <v>1</v>
      </c>
      <c r="G169" t="s">
        <v>119</v>
      </c>
      <c r="H169" s="17"/>
      <c r="I169" s="17"/>
      <c r="J169" s="17"/>
      <c r="K169" s="17"/>
      <c r="M169" s="20">
        <v>0.112</v>
      </c>
      <c r="N169" s="21">
        <v>2.8499999999999998E-2</v>
      </c>
      <c r="O169">
        <f t="shared" si="15"/>
        <v>-8.3500000000000005E-2</v>
      </c>
      <c r="P169" s="21">
        <f t="shared" si="16"/>
        <v>-8.350000000000001E-5</v>
      </c>
      <c r="Q169">
        <v>3.5</v>
      </c>
      <c r="R169">
        <v>125</v>
      </c>
      <c r="S169">
        <f t="shared" si="17"/>
        <v>2.0833333333333335</v>
      </c>
      <c r="T169" s="21">
        <f t="shared" si="19"/>
        <v>3.9085714285714279E-3</v>
      </c>
      <c r="U169">
        <v>9.9</v>
      </c>
    </row>
    <row r="170" spans="1:21" hidden="1" x14ac:dyDescent="0.3">
      <c r="A170" s="10" t="s">
        <v>31</v>
      </c>
      <c r="B170">
        <v>22</v>
      </c>
      <c r="C170" t="s">
        <v>122</v>
      </c>
      <c r="D170">
        <v>3</v>
      </c>
      <c r="E170" t="s">
        <v>141</v>
      </c>
      <c r="F170">
        <v>1</v>
      </c>
      <c r="G170" t="s">
        <v>112</v>
      </c>
      <c r="H170" s="17">
        <v>18079.207009999998</v>
      </c>
      <c r="I170" s="17">
        <v>1.5600267480000001</v>
      </c>
      <c r="J170" s="17">
        <v>0.76421752229999995</v>
      </c>
      <c r="K170" s="17">
        <v>204.1338628</v>
      </c>
      <c r="L170" t="s">
        <v>128</v>
      </c>
      <c r="M170" s="20">
        <f>K170/1000</f>
        <v>0.20413386280000001</v>
      </c>
      <c r="N170" s="21">
        <v>3.8727906694999998E-3</v>
      </c>
      <c r="O170">
        <f t="shared" si="15"/>
        <v>-0.20026107213050001</v>
      </c>
      <c r="P170" s="21">
        <f t="shared" si="16"/>
        <v>-2.002610721305E-4</v>
      </c>
      <c r="Q170">
        <v>3.2</v>
      </c>
      <c r="R170">
        <v>124</v>
      </c>
      <c r="S170">
        <f t="shared" si="17"/>
        <v>2.0666666666666669</v>
      </c>
      <c r="T170" s="21">
        <f t="shared" si="19"/>
        <v>5.8560342784778213E-4</v>
      </c>
      <c r="U170">
        <f t="shared" ref="U170:U177" si="20">(7.9+11.5)/2</f>
        <v>9.6999999999999993</v>
      </c>
    </row>
    <row r="171" spans="1:21" ht="14.4" hidden="1" customHeight="1" x14ac:dyDescent="0.3">
      <c r="A171" s="10" t="s">
        <v>31</v>
      </c>
      <c r="B171">
        <v>22</v>
      </c>
      <c r="C171" t="s">
        <v>122</v>
      </c>
      <c r="D171">
        <v>3</v>
      </c>
      <c r="E171" t="s">
        <v>141</v>
      </c>
      <c r="F171">
        <v>1</v>
      </c>
      <c r="G171" t="s">
        <v>113</v>
      </c>
      <c r="H171" s="17">
        <v>1742704.29</v>
      </c>
      <c r="I171" s="17">
        <v>1.6589477530000001E-2</v>
      </c>
      <c r="J171" s="17">
        <v>0.40917093469999999</v>
      </c>
      <c r="K171" s="17">
        <v>4.0544124999999998</v>
      </c>
      <c r="L171" t="s">
        <v>129</v>
      </c>
      <c r="M171" s="22">
        <f>K171</f>
        <v>4.0544124999999998</v>
      </c>
      <c r="N171" s="21">
        <v>0.69653792849999996</v>
      </c>
      <c r="O171">
        <f t="shared" si="15"/>
        <v>-3.3578745715</v>
      </c>
      <c r="P171" s="21">
        <f t="shared" si="16"/>
        <v>-3.3578745714999999E-3</v>
      </c>
      <c r="Q171">
        <v>3.2</v>
      </c>
      <c r="R171">
        <v>124</v>
      </c>
      <c r="S171">
        <f t="shared" si="17"/>
        <v>2.0666666666666669</v>
      </c>
      <c r="T171" s="21">
        <f t="shared" si="19"/>
        <v>0.10532327547883062</v>
      </c>
      <c r="U171">
        <f t="shared" si="20"/>
        <v>9.6999999999999993</v>
      </c>
    </row>
    <row r="172" spans="1:21" ht="14.4" hidden="1" customHeight="1" x14ac:dyDescent="0.3">
      <c r="A172" s="10" t="s">
        <v>31</v>
      </c>
      <c r="B172">
        <v>22</v>
      </c>
      <c r="C172" t="s">
        <v>122</v>
      </c>
      <c r="D172">
        <v>3</v>
      </c>
      <c r="E172" t="s">
        <v>141</v>
      </c>
      <c r="F172">
        <v>1</v>
      </c>
      <c r="G172" t="s">
        <v>114</v>
      </c>
      <c r="H172" s="17">
        <v>13606.33476</v>
      </c>
      <c r="I172" s="17">
        <v>4.6287002200000003E-2</v>
      </c>
      <c r="J172" s="17">
        <v>1.3676700550000001</v>
      </c>
      <c r="K172" s="17">
        <v>3.3843690610000001</v>
      </c>
      <c r="L172" t="s">
        <v>129</v>
      </c>
      <c r="M172" s="22">
        <f>K172</f>
        <v>3.3843690610000001</v>
      </c>
      <c r="N172" s="21">
        <v>2.2655551360000001</v>
      </c>
      <c r="O172">
        <f t="shared" si="15"/>
        <v>-1.118813925</v>
      </c>
      <c r="P172" s="21">
        <f t="shared" si="16"/>
        <v>-1.118813925E-3</v>
      </c>
      <c r="Q172">
        <v>3.2</v>
      </c>
      <c r="R172">
        <v>124</v>
      </c>
      <c r="S172">
        <f t="shared" si="17"/>
        <v>2.0666666666666669</v>
      </c>
      <c r="T172" s="21">
        <f t="shared" si="19"/>
        <v>0.34257386129032258</v>
      </c>
      <c r="U172">
        <f t="shared" si="20"/>
        <v>9.6999999999999993</v>
      </c>
    </row>
    <row r="173" spans="1:21" ht="14.4" hidden="1" customHeight="1" x14ac:dyDescent="0.3">
      <c r="A173" s="10" t="s">
        <v>31</v>
      </c>
      <c r="B173">
        <v>22</v>
      </c>
      <c r="C173" t="s">
        <v>122</v>
      </c>
      <c r="D173">
        <v>3</v>
      </c>
      <c r="E173" t="s">
        <v>141</v>
      </c>
      <c r="F173">
        <v>1</v>
      </c>
      <c r="G173" t="s">
        <v>115</v>
      </c>
      <c r="H173" s="17">
        <v>362835.18800000002</v>
      </c>
      <c r="I173" s="17">
        <v>3.3011209570000002</v>
      </c>
      <c r="J173" s="17">
        <v>0.68942925030000002</v>
      </c>
      <c r="K173" s="17">
        <v>478.81939369999998</v>
      </c>
      <c r="L173" t="s">
        <v>128</v>
      </c>
      <c r="M173" s="20">
        <f>K173/1000</f>
        <v>0.47881939369999998</v>
      </c>
      <c r="N173" s="21">
        <v>8.8302821274999999E-2</v>
      </c>
      <c r="O173">
        <f t="shared" si="15"/>
        <v>-0.39051657242499999</v>
      </c>
      <c r="P173" s="21">
        <f t="shared" si="16"/>
        <v>-3.9051657242499996E-4</v>
      </c>
      <c r="Q173">
        <v>3.2</v>
      </c>
      <c r="R173">
        <v>124</v>
      </c>
      <c r="S173">
        <f t="shared" si="17"/>
        <v>2.0666666666666669</v>
      </c>
      <c r="T173" s="21">
        <f t="shared" si="19"/>
        <v>1.3352241120211692E-2</v>
      </c>
      <c r="U173">
        <f t="shared" si="20"/>
        <v>9.6999999999999993</v>
      </c>
    </row>
    <row r="174" spans="1:21" ht="14.4" hidden="1" customHeight="1" x14ac:dyDescent="0.3">
      <c r="A174" s="10" t="s">
        <v>31</v>
      </c>
      <c r="B174">
        <v>22</v>
      </c>
      <c r="C174" t="s">
        <v>122</v>
      </c>
      <c r="D174">
        <v>3</v>
      </c>
      <c r="E174" t="s">
        <v>141</v>
      </c>
      <c r="F174">
        <v>1</v>
      </c>
      <c r="G174" t="s">
        <v>116</v>
      </c>
      <c r="H174" s="17">
        <v>4351.958533</v>
      </c>
      <c r="I174" s="17">
        <v>2.1127113780000002</v>
      </c>
      <c r="J174" s="17">
        <v>0.38112357790000001</v>
      </c>
      <c r="K174" s="17">
        <v>554.33762190000004</v>
      </c>
      <c r="L174" t="s">
        <v>128</v>
      </c>
      <c r="M174" s="20">
        <f>K174/1000</f>
        <v>0.55433762190000002</v>
      </c>
      <c r="N174" s="21">
        <v>1.4980875130000001E-2</v>
      </c>
      <c r="O174">
        <f t="shared" si="15"/>
        <v>-0.53935674677000001</v>
      </c>
      <c r="P174" s="21">
        <f t="shared" si="16"/>
        <v>-5.3935674676999995E-4</v>
      </c>
      <c r="Q174">
        <v>3.2</v>
      </c>
      <c r="R174">
        <v>124</v>
      </c>
      <c r="S174">
        <f t="shared" si="17"/>
        <v>2.0666666666666669</v>
      </c>
      <c r="T174" s="21">
        <f t="shared" si="19"/>
        <v>2.2652532958669356E-3</v>
      </c>
      <c r="U174">
        <f t="shared" si="20"/>
        <v>9.6999999999999993</v>
      </c>
    </row>
    <row r="175" spans="1:21" ht="14.4" customHeight="1" x14ac:dyDescent="0.3">
      <c r="A175" s="10" t="s">
        <v>31</v>
      </c>
      <c r="B175">
        <v>22</v>
      </c>
      <c r="C175" t="s">
        <v>122</v>
      </c>
      <c r="D175">
        <v>3</v>
      </c>
      <c r="E175" t="s">
        <v>141</v>
      </c>
      <c r="F175">
        <v>1</v>
      </c>
      <c r="G175" t="s">
        <v>117</v>
      </c>
      <c r="H175" s="17">
        <v>1188.681417</v>
      </c>
      <c r="I175" s="17">
        <v>6.317886133</v>
      </c>
      <c r="J175" s="17">
        <v>0.505321193</v>
      </c>
      <c r="K175" s="17">
        <v>1250.271356</v>
      </c>
      <c r="L175" t="s">
        <v>128</v>
      </c>
      <c r="M175" s="20">
        <f>K175/1000</f>
        <v>1.2502713560000001</v>
      </c>
      <c r="N175" s="21">
        <v>0.23701329385</v>
      </c>
      <c r="O175">
        <f t="shared" si="15"/>
        <v>-1.01325806215</v>
      </c>
      <c r="P175" s="21">
        <f t="shared" si="16"/>
        <v>-1.0132580621499999E-3</v>
      </c>
      <c r="Q175">
        <v>3.2</v>
      </c>
      <c r="R175">
        <v>124</v>
      </c>
      <c r="S175">
        <f t="shared" si="17"/>
        <v>2.0666666666666669</v>
      </c>
      <c r="T175" s="21">
        <f t="shared" si="19"/>
        <v>3.5838703707157249E-2</v>
      </c>
      <c r="U175">
        <f t="shared" si="20"/>
        <v>9.6999999999999993</v>
      </c>
    </row>
    <row r="176" spans="1:21" ht="14.4" hidden="1" customHeight="1" x14ac:dyDescent="0.3">
      <c r="A176" s="10" t="s">
        <v>31</v>
      </c>
      <c r="B176">
        <v>22</v>
      </c>
      <c r="C176" t="s">
        <v>122</v>
      </c>
      <c r="D176">
        <v>3</v>
      </c>
      <c r="E176" t="s">
        <v>141</v>
      </c>
      <c r="F176">
        <v>1</v>
      </c>
      <c r="G176" t="s">
        <v>118</v>
      </c>
      <c r="H176" s="17"/>
      <c r="I176" s="17"/>
      <c r="J176" s="17"/>
      <c r="K176" s="17"/>
      <c r="M176" s="20">
        <v>0.32100000000000001</v>
      </c>
      <c r="N176" s="21">
        <v>0.316</v>
      </c>
      <c r="O176">
        <f t="shared" si="15"/>
        <v>-5.0000000000000044E-3</v>
      </c>
      <c r="P176" s="21">
        <f t="shared" si="16"/>
        <v>-5.0000000000000046E-6</v>
      </c>
      <c r="Q176">
        <v>3.2</v>
      </c>
      <c r="R176">
        <v>124</v>
      </c>
      <c r="S176">
        <f t="shared" si="17"/>
        <v>2.0666666666666669</v>
      </c>
      <c r="T176" s="21">
        <f t="shared" si="19"/>
        <v>4.7782258064516123E-2</v>
      </c>
      <c r="U176">
        <f t="shared" si="20"/>
        <v>9.6999999999999993</v>
      </c>
    </row>
    <row r="177" spans="1:21" ht="14.4" hidden="1" customHeight="1" x14ac:dyDescent="0.3">
      <c r="A177" s="10" t="s">
        <v>31</v>
      </c>
      <c r="B177">
        <v>22</v>
      </c>
      <c r="C177" t="s">
        <v>122</v>
      </c>
      <c r="D177">
        <v>3</v>
      </c>
      <c r="E177" t="s">
        <v>141</v>
      </c>
      <c r="F177">
        <v>1</v>
      </c>
      <c r="G177" t="s">
        <v>119</v>
      </c>
      <c r="H177" s="17"/>
      <c r="I177" s="17"/>
      <c r="J177" s="17"/>
      <c r="K177" s="17"/>
      <c r="M177" s="20">
        <v>0.27600000000000002</v>
      </c>
      <c r="N177" s="21">
        <v>2.8499999999999998E-2</v>
      </c>
      <c r="O177">
        <f t="shared" si="15"/>
        <v>-0.24750000000000003</v>
      </c>
      <c r="P177" s="21">
        <f t="shared" si="16"/>
        <v>-2.475E-4</v>
      </c>
      <c r="Q177">
        <v>3.2</v>
      </c>
      <c r="R177">
        <v>124</v>
      </c>
      <c r="S177">
        <f t="shared" si="17"/>
        <v>2.0666666666666669</v>
      </c>
      <c r="T177" s="21">
        <f t="shared" si="19"/>
        <v>4.3094758064516122E-3</v>
      </c>
      <c r="U177">
        <f t="shared" si="20"/>
        <v>9.6999999999999993</v>
      </c>
    </row>
    <row r="178" spans="1:21" hidden="1" x14ac:dyDescent="0.3">
      <c r="A178" s="10" t="s">
        <v>32</v>
      </c>
      <c r="B178">
        <v>23</v>
      </c>
      <c r="C178" t="s">
        <v>122</v>
      </c>
      <c r="D178">
        <v>3</v>
      </c>
      <c r="E178" t="s">
        <v>141</v>
      </c>
      <c r="F178">
        <v>1</v>
      </c>
      <c r="G178" t="s">
        <v>112</v>
      </c>
      <c r="H178" s="17">
        <v>4677.345918</v>
      </c>
      <c r="I178" s="17">
        <v>0.97274755639999999</v>
      </c>
      <c r="J178" s="17">
        <v>1.8418954809999999</v>
      </c>
      <c r="K178" s="17">
        <v>52.812310269999998</v>
      </c>
      <c r="L178" t="s">
        <v>128</v>
      </c>
      <c r="M178" s="20">
        <f>K178/1000</f>
        <v>5.2812310269999996E-2</v>
      </c>
      <c r="N178" s="21">
        <v>3.8727906694999998E-3</v>
      </c>
      <c r="O178">
        <f t="shared" si="15"/>
        <v>-4.8939519600499998E-2</v>
      </c>
      <c r="P178" s="21">
        <f t="shared" si="16"/>
        <v>-4.8939519600499996E-5</v>
      </c>
      <c r="Q178">
        <v>0.7</v>
      </c>
      <c r="R178">
        <v>129</v>
      </c>
      <c r="S178">
        <f t="shared" si="17"/>
        <v>2.15</v>
      </c>
      <c r="T178" s="21">
        <f t="shared" si="19"/>
        <v>2.5732828368770764E-3</v>
      </c>
      <c r="U178">
        <v>7</v>
      </c>
    </row>
    <row r="179" spans="1:21" ht="14.4" hidden="1" customHeight="1" x14ac:dyDescent="0.3">
      <c r="A179" s="10" t="s">
        <v>32</v>
      </c>
      <c r="B179">
        <v>23</v>
      </c>
      <c r="C179" t="s">
        <v>122</v>
      </c>
      <c r="D179">
        <v>3</v>
      </c>
      <c r="E179" t="s">
        <v>141</v>
      </c>
      <c r="F179">
        <v>1</v>
      </c>
      <c r="G179" t="s">
        <v>113</v>
      </c>
      <c r="H179" s="17">
        <v>478270.59989999997</v>
      </c>
      <c r="I179" s="17">
        <v>4.668433088E-2</v>
      </c>
      <c r="J179" s="17">
        <v>4.1955917410000003</v>
      </c>
      <c r="K179" s="17">
        <v>1.1126995609999999</v>
      </c>
      <c r="L179" t="s">
        <v>129</v>
      </c>
      <c r="M179" s="22">
        <f>K179</f>
        <v>1.1126995609999999</v>
      </c>
      <c r="N179" s="21">
        <v>0.69653792849999996</v>
      </c>
      <c r="O179">
        <f t="shared" si="15"/>
        <v>-0.41616163249999993</v>
      </c>
      <c r="P179" s="21">
        <f t="shared" si="16"/>
        <v>-4.1616163249999993E-4</v>
      </c>
      <c r="Q179">
        <v>0.7</v>
      </c>
      <c r="R179">
        <v>129</v>
      </c>
      <c r="S179">
        <f t="shared" si="17"/>
        <v>2.15</v>
      </c>
      <c r="T179" s="21">
        <f t="shared" si="19"/>
        <v>0.46281589933554823</v>
      </c>
      <c r="U179">
        <v>7</v>
      </c>
    </row>
    <row r="180" spans="1:21" ht="14.4" hidden="1" customHeight="1" x14ac:dyDescent="0.3">
      <c r="A180" s="10" t="s">
        <v>32</v>
      </c>
      <c r="B180">
        <v>23</v>
      </c>
      <c r="C180" t="s">
        <v>122</v>
      </c>
      <c r="D180">
        <v>3</v>
      </c>
      <c r="E180" t="s">
        <v>141</v>
      </c>
      <c r="F180">
        <v>1</v>
      </c>
      <c r="G180" t="s">
        <v>114</v>
      </c>
      <c r="H180" s="17">
        <v>11510.76355</v>
      </c>
      <c r="I180" s="17">
        <v>9.0736324309999995E-3</v>
      </c>
      <c r="J180" s="17">
        <v>0.31691331410000001</v>
      </c>
      <c r="K180" s="17">
        <v>2.863127558</v>
      </c>
      <c r="L180" t="s">
        <v>129</v>
      </c>
      <c r="M180" s="22">
        <f>K180</f>
        <v>2.863127558</v>
      </c>
      <c r="N180" s="21">
        <v>2.2655551360000001</v>
      </c>
      <c r="O180">
        <f t="shared" si="15"/>
        <v>-0.59757242199999983</v>
      </c>
      <c r="P180" s="21">
        <f t="shared" si="16"/>
        <v>-5.9757242199999982E-4</v>
      </c>
      <c r="Q180">
        <v>0.7</v>
      </c>
      <c r="R180">
        <v>129</v>
      </c>
      <c r="S180">
        <f t="shared" si="17"/>
        <v>2.15</v>
      </c>
      <c r="T180" s="21">
        <f t="shared" si="19"/>
        <v>1.5053522498338874</v>
      </c>
      <c r="U180">
        <v>7</v>
      </c>
    </row>
    <row r="181" spans="1:21" ht="14.4" hidden="1" customHeight="1" x14ac:dyDescent="0.3">
      <c r="A181" s="10" t="s">
        <v>32</v>
      </c>
      <c r="B181">
        <v>23</v>
      </c>
      <c r="C181" t="s">
        <v>122</v>
      </c>
      <c r="D181">
        <v>3</v>
      </c>
      <c r="E181" t="s">
        <v>141</v>
      </c>
      <c r="F181">
        <v>1</v>
      </c>
      <c r="G181" t="s">
        <v>115</v>
      </c>
      <c r="H181" s="17">
        <v>197309.32089999999</v>
      </c>
      <c r="I181" s="17">
        <v>11.82348474</v>
      </c>
      <c r="J181" s="17">
        <v>4.5408333110000001</v>
      </c>
      <c r="K181" s="17">
        <v>260.38138670000001</v>
      </c>
      <c r="L181" t="s">
        <v>128</v>
      </c>
      <c r="M181" s="20">
        <f>K181/1000</f>
        <v>0.26038138669999999</v>
      </c>
      <c r="N181" s="21">
        <v>8.8302821274999999E-2</v>
      </c>
      <c r="O181">
        <f t="shared" si="15"/>
        <v>-0.172078565425</v>
      </c>
      <c r="P181" s="21">
        <f t="shared" si="16"/>
        <v>-1.7207856542499999E-4</v>
      </c>
      <c r="Q181">
        <v>0.7</v>
      </c>
      <c r="R181">
        <v>129</v>
      </c>
      <c r="S181">
        <f t="shared" si="17"/>
        <v>2.15</v>
      </c>
      <c r="T181" s="21">
        <f t="shared" si="19"/>
        <v>5.8672970946843858E-2</v>
      </c>
      <c r="U181">
        <v>7</v>
      </c>
    </row>
    <row r="182" spans="1:21" ht="14.4" hidden="1" customHeight="1" x14ac:dyDescent="0.3">
      <c r="A182" s="10" t="s">
        <v>32</v>
      </c>
      <c r="B182">
        <v>23</v>
      </c>
      <c r="C182" t="s">
        <v>122</v>
      </c>
      <c r="D182">
        <v>3</v>
      </c>
      <c r="E182" t="s">
        <v>141</v>
      </c>
      <c r="F182">
        <v>1</v>
      </c>
      <c r="G182" t="s">
        <v>116</v>
      </c>
      <c r="H182" s="17">
        <v>521.11690309999994</v>
      </c>
      <c r="I182" s="17">
        <v>1.258168011</v>
      </c>
      <c r="J182" s="17">
        <v>1.895456722</v>
      </c>
      <c r="K182" s="17">
        <v>66.378092210000005</v>
      </c>
      <c r="L182" t="s">
        <v>128</v>
      </c>
      <c r="M182" s="20">
        <f>K182/1000</f>
        <v>6.6378092210000003E-2</v>
      </c>
      <c r="N182" s="21">
        <v>1.4980875130000001E-2</v>
      </c>
      <c r="O182">
        <f t="shared" si="15"/>
        <v>-5.1397217080000002E-2</v>
      </c>
      <c r="P182" s="21">
        <f t="shared" si="16"/>
        <v>-5.1397217080000002E-5</v>
      </c>
      <c r="Q182">
        <v>0.7</v>
      </c>
      <c r="R182">
        <v>129</v>
      </c>
      <c r="S182">
        <f t="shared" si="17"/>
        <v>2.15</v>
      </c>
      <c r="T182" s="21">
        <f t="shared" si="19"/>
        <v>9.9540698538205987E-3</v>
      </c>
      <c r="U182">
        <v>7</v>
      </c>
    </row>
    <row r="183" spans="1:21" ht="14.4" customHeight="1" x14ac:dyDescent="0.3">
      <c r="A183" s="10" t="s">
        <v>32</v>
      </c>
      <c r="B183">
        <v>23</v>
      </c>
      <c r="C183" t="s">
        <v>122</v>
      </c>
      <c r="D183">
        <v>3</v>
      </c>
      <c r="E183" t="s">
        <v>141</v>
      </c>
      <c r="F183">
        <v>1</v>
      </c>
      <c r="G183" t="s">
        <v>117</v>
      </c>
      <c r="H183" s="17">
        <v>478.83913960000001</v>
      </c>
      <c r="I183" s="17">
        <v>6.5391859779999999</v>
      </c>
      <c r="J183" s="17">
        <v>1.2983603340000001</v>
      </c>
      <c r="K183" s="17">
        <v>503.64954979999999</v>
      </c>
      <c r="L183" t="s">
        <v>128</v>
      </c>
      <c r="M183" s="20">
        <f>K183/1000</f>
        <v>0.50364954979999998</v>
      </c>
      <c r="N183" s="21">
        <v>0.23701329385</v>
      </c>
      <c r="O183">
        <f t="shared" si="15"/>
        <v>-0.26663625594999996</v>
      </c>
      <c r="P183" s="21">
        <f t="shared" si="16"/>
        <v>-2.6663625594999996E-4</v>
      </c>
      <c r="Q183">
        <v>0.7</v>
      </c>
      <c r="R183">
        <v>129</v>
      </c>
      <c r="S183">
        <f t="shared" si="17"/>
        <v>2.15</v>
      </c>
      <c r="T183" s="21">
        <f t="shared" si="19"/>
        <v>0.15748391617940199</v>
      </c>
      <c r="U183">
        <v>7</v>
      </c>
    </row>
    <row r="184" spans="1:21" ht="14.4" hidden="1" customHeight="1" x14ac:dyDescent="0.3">
      <c r="A184" s="10" t="s">
        <v>32</v>
      </c>
      <c r="B184">
        <v>23</v>
      </c>
      <c r="C184" t="s">
        <v>122</v>
      </c>
      <c r="D184">
        <v>3</v>
      </c>
      <c r="E184" t="s">
        <v>141</v>
      </c>
      <c r="F184">
        <v>1</v>
      </c>
      <c r="G184" t="s">
        <v>118</v>
      </c>
      <c r="H184" s="17"/>
      <c r="I184" s="17"/>
      <c r="J184" s="17"/>
      <c r="K184" s="17"/>
      <c r="M184" s="23">
        <v>0.112</v>
      </c>
      <c r="N184" s="21">
        <v>0.316</v>
      </c>
      <c r="O184">
        <f t="shared" si="15"/>
        <v>0.20400000000000001</v>
      </c>
      <c r="P184" s="21">
        <f t="shared" si="16"/>
        <v>2.0400000000000003E-4</v>
      </c>
      <c r="Q184">
        <v>0.7</v>
      </c>
      <c r="R184">
        <v>129</v>
      </c>
      <c r="S184">
        <f t="shared" si="17"/>
        <v>2.15</v>
      </c>
      <c r="T184" s="21">
        <f t="shared" si="19"/>
        <v>0.20996677740863789</v>
      </c>
      <c r="U184">
        <v>7</v>
      </c>
    </row>
    <row r="185" spans="1:21" ht="14.4" hidden="1" customHeight="1" x14ac:dyDescent="0.3">
      <c r="A185" s="10" t="s">
        <v>32</v>
      </c>
      <c r="B185">
        <v>23</v>
      </c>
      <c r="C185" t="s">
        <v>122</v>
      </c>
      <c r="D185">
        <v>3</v>
      </c>
      <c r="E185" t="s">
        <v>141</v>
      </c>
      <c r="F185">
        <v>1</v>
      </c>
      <c r="G185" t="s">
        <v>119</v>
      </c>
      <c r="H185" s="17"/>
      <c r="I185" s="17"/>
      <c r="J185" s="17"/>
      <c r="K185" s="17"/>
      <c r="M185" s="23">
        <v>3.3000000000000002E-2</v>
      </c>
      <c r="N185" s="21">
        <v>2.8499999999999998E-2</v>
      </c>
      <c r="O185">
        <f t="shared" si="15"/>
        <v>-4.500000000000004E-3</v>
      </c>
      <c r="P185" s="21">
        <f t="shared" si="16"/>
        <v>-4.5000000000000043E-6</v>
      </c>
      <c r="Q185">
        <v>0.7</v>
      </c>
      <c r="R185">
        <v>129</v>
      </c>
      <c r="S185">
        <f t="shared" si="17"/>
        <v>2.15</v>
      </c>
      <c r="T185" s="21">
        <f t="shared" si="19"/>
        <v>1.8936877076411961E-2</v>
      </c>
      <c r="U185">
        <v>7</v>
      </c>
    </row>
    <row r="186" spans="1:21" hidden="1" x14ac:dyDescent="0.3">
      <c r="A186" s="10" t="s">
        <v>33</v>
      </c>
      <c r="B186">
        <v>24</v>
      </c>
      <c r="C186" t="s">
        <v>122</v>
      </c>
      <c r="D186">
        <v>3</v>
      </c>
      <c r="E186" t="s">
        <v>141</v>
      </c>
      <c r="F186">
        <v>1</v>
      </c>
      <c r="G186" t="s">
        <v>112</v>
      </c>
      <c r="H186" s="17">
        <v>406.00422420000001</v>
      </c>
      <c r="I186" s="17">
        <v>2.2017177069999998</v>
      </c>
      <c r="J186" s="17">
        <v>48.02810006</v>
      </c>
      <c r="K186" s="17">
        <v>4.5842282000000001</v>
      </c>
      <c r="L186" t="s">
        <v>128</v>
      </c>
      <c r="M186" s="20">
        <f>K186/1000</f>
        <v>4.5842282000000002E-3</v>
      </c>
      <c r="O186">
        <f t="shared" si="15"/>
        <v>-4.5842282000000002E-3</v>
      </c>
      <c r="P186" s="21">
        <f t="shared" si="16"/>
        <v>-4.5842281999999999E-6</v>
      </c>
      <c r="R186">
        <v>128</v>
      </c>
      <c r="S186">
        <f t="shared" si="17"/>
        <v>2.1333333333333333</v>
      </c>
    </row>
    <row r="187" spans="1:21" ht="14.4" hidden="1" customHeight="1" x14ac:dyDescent="0.3">
      <c r="A187" s="10" t="s">
        <v>33</v>
      </c>
      <c r="B187">
        <v>24</v>
      </c>
      <c r="C187" t="s">
        <v>122</v>
      </c>
      <c r="D187">
        <v>3</v>
      </c>
      <c r="E187" t="s">
        <v>141</v>
      </c>
      <c r="F187">
        <v>1</v>
      </c>
      <c r="G187" t="s">
        <v>113</v>
      </c>
      <c r="H187" s="17">
        <v>313407.40240000002</v>
      </c>
      <c r="I187" s="17">
        <v>7.4614217590000004E-2</v>
      </c>
      <c r="J187" s="17">
        <v>10.233120960000001</v>
      </c>
      <c r="K187" s="17">
        <v>0.72914429439999995</v>
      </c>
      <c r="L187" t="s">
        <v>129</v>
      </c>
      <c r="M187" s="22">
        <f>K187</f>
        <v>0.72914429439999995</v>
      </c>
      <c r="O187">
        <f t="shared" si="15"/>
        <v>-0.72914429439999995</v>
      </c>
      <c r="P187" s="21">
        <f t="shared" si="16"/>
        <v>-7.2914429439999997E-4</v>
      </c>
      <c r="R187">
        <v>128</v>
      </c>
      <c r="S187">
        <f t="shared" si="17"/>
        <v>2.1333333333333333</v>
      </c>
    </row>
    <row r="188" spans="1:21" ht="14.4" hidden="1" customHeight="1" x14ac:dyDescent="0.3">
      <c r="A188" s="10" t="s">
        <v>33</v>
      </c>
      <c r="B188">
        <v>24</v>
      </c>
      <c r="C188" t="s">
        <v>122</v>
      </c>
      <c r="D188">
        <v>3</v>
      </c>
      <c r="E188" t="s">
        <v>141</v>
      </c>
      <c r="F188">
        <v>1</v>
      </c>
      <c r="G188" t="s">
        <v>114</v>
      </c>
      <c r="H188" s="17">
        <v>3668.601537</v>
      </c>
      <c r="I188" s="17">
        <v>2.9670788139999999E-3</v>
      </c>
      <c r="J188" s="17">
        <v>0.32515615139999998</v>
      </c>
      <c r="K188" s="17">
        <v>0.91250889800000001</v>
      </c>
      <c r="L188" t="s">
        <v>129</v>
      </c>
      <c r="M188" s="22">
        <f>K188</f>
        <v>0.91250889800000001</v>
      </c>
      <c r="O188">
        <f t="shared" si="15"/>
        <v>-0.91250889800000001</v>
      </c>
      <c r="P188" s="21">
        <f t="shared" si="16"/>
        <v>-9.1250889800000002E-4</v>
      </c>
      <c r="R188">
        <v>128</v>
      </c>
      <c r="S188">
        <f t="shared" si="17"/>
        <v>2.1333333333333333</v>
      </c>
    </row>
    <row r="189" spans="1:21" ht="14.4" hidden="1" customHeight="1" x14ac:dyDescent="0.3">
      <c r="A189" s="10" t="s">
        <v>33</v>
      </c>
      <c r="B189">
        <v>24</v>
      </c>
      <c r="C189" t="s">
        <v>122</v>
      </c>
      <c r="D189">
        <v>3</v>
      </c>
      <c r="E189" t="s">
        <v>141</v>
      </c>
      <c r="F189">
        <v>1</v>
      </c>
      <c r="G189" t="s">
        <v>115</v>
      </c>
      <c r="H189" s="17">
        <v>68118.989560000002</v>
      </c>
      <c r="I189" s="17">
        <v>4.8724265129999997</v>
      </c>
      <c r="J189" s="17">
        <v>5.4201931959999996</v>
      </c>
      <c r="K189" s="17">
        <v>89.893963869999993</v>
      </c>
      <c r="L189" t="s">
        <v>128</v>
      </c>
      <c r="M189" s="20">
        <f>K189/1000</f>
        <v>8.9893963869999996E-2</v>
      </c>
      <c r="O189">
        <f t="shared" si="15"/>
        <v>-8.9893963869999996E-2</v>
      </c>
      <c r="P189" s="21">
        <f t="shared" si="16"/>
        <v>-8.9893963869999997E-5</v>
      </c>
      <c r="R189">
        <v>128</v>
      </c>
      <c r="S189">
        <f t="shared" si="17"/>
        <v>2.1333333333333333</v>
      </c>
    </row>
    <row r="190" spans="1:21" ht="14.4" hidden="1" customHeight="1" x14ac:dyDescent="0.3">
      <c r="A190" s="10" t="s">
        <v>33</v>
      </c>
      <c r="B190">
        <v>24</v>
      </c>
      <c r="C190" t="s">
        <v>122</v>
      </c>
      <c r="D190">
        <v>3</v>
      </c>
      <c r="E190" t="s">
        <v>141</v>
      </c>
      <c r="F190">
        <v>1</v>
      </c>
      <c r="G190" t="s">
        <v>116</v>
      </c>
      <c r="H190" s="17">
        <v>116.63988139999999</v>
      </c>
      <c r="I190" s="17">
        <v>0.80041956619999999</v>
      </c>
      <c r="J190" s="17">
        <v>5.3874223209999998</v>
      </c>
      <c r="K190" s="17">
        <v>14.85718992</v>
      </c>
      <c r="L190" t="s">
        <v>128</v>
      </c>
      <c r="M190" s="20">
        <f>K190/1000</f>
        <v>1.485718992E-2</v>
      </c>
      <c r="O190">
        <f t="shared" si="15"/>
        <v>-1.485718992E-2</v>
      </c>
      <c r="P190" s="21">
        <f t="shared" si="16"/>
        <v>-1.485718992E-5</v>
      </c>
      <c r="R190">
        <v>128</v>
      </c>
      <c r="S190">
        <f t="shared" si="17"/>
        <v>2.1333333333333333</v>
      </c>
    </row>
    <row r="191" spans="1:21" ht="14.4" customHeight="1" x14ac:dyDescent="0.3">
      <c r="A191" s="10" t="s">
        <v>33</v>
      </c>
      <c r="B191">
        <v>24</v>
      </c>
      <c r="C191" t="s">
        <v>122</v>
      </c>
      <c r="D191">
        <v>3</v>
      </c>
      <c r="E191" t="s">
        <v>141</v>
      </c>
      <c r="F191">
        <v>1</v>
      </c>
      <c r="G191" t="s">
        <v>117</v>
      </c>
      <c r="H191" s="17">
        <v>223.88377389999999</v>
      </c>
      <c r="I191" s="17">
        <v>1.5354254490000001</v>
      </c>
      <c r="J191" s="17">
        <v>0.6520295934</v>
      </c>
      <c r="K191" s="17">
        <v>235.48401250000001</v>
      </c>
      <c r="L191" t="s">
        <v>128</v>
      </c>
      <c r="M191" s="20">
        <f>K191/1000</f>
        <v>0.23548401250000001</v>
      </c>
      <c r="O191">
        <f t="shared" si="15"/>
        <v>-0.23548401250000001</v>
      </c>
      <c r="P191" s="21">
        <f t="shared" si="16"/>
        <v>-2.354840125E-4</v>
      </c>
      <c r="R191">
        <v>128</v>
      </c>
      <c r="S191">
        <f t="shared" si="17"/>
        <v>2.1333333333333333</v>
      </c>
    </row>
    <row r="192" spans="1:21" ht="14.4" hidden="1" customHeight="1" x14ac:dyDescent="0.3">
      <c r="A192" s="10" t="s">
        <v>33</v>
      </c>
      <c r="B192">
        <v>24</v>
      </c>
      <c r="C192" t="s">
        <v>122</v>
      </c>
      <c r="D192">
        <v>3</v>
      </c>
      <c r="E192" t="s">
        <v>141</v>
      </c>
      <c r="F192">
        <v>1</v>
      </c>
      <c r="G192" t="s">
        <v>118</v>
      </c>
      <c r="H192" s="17"/>
      <c r="I192" s="17"/>
      <c r="J192" s="17"/>
      <c r="K192" s="17"/>
      <c r="M192" s="23">
        <v>0.309</v>
      </c>
      <c r="O192">
        <f t="shared" si="15"/>
        <v>-0.309</v>
      </c>
      <c r="P192" s="21">
        <f t="shared" si="16"/>
        <v>-3.0899999999999998E-4</v>
      </c>
      <c r="R192">
        <v>128</v>
      </c>
      <c r="S192">
        <f t="shared" si="17"/>
        <v>2.1333333333333333</v>
      </c>
    </row>
    <row r="193" spans="1:21" ht="14.4" hidden="1" customHeight="1" x14ac:dyDescent="0.3">
      <c r="A193" s="10" t="s">
        <v>33</v>
      </c>
      <c r="B193">
        <v>24</v>
      </c>
      <c r="C193" t="s">
        <v>122</v>
      </c>
      <c r="D193">
        <v>3</v>
      </c>
      <c r="E193" t="s">
        <v>141</v>
      </c>
      <c r="F193">
        <v>1</v>
      </c>
      <c r="G193" t="s">
        <v>119</v>
      </c>
      <c r="H193" s="17"/>
      <c r="I193" s="17"/>
      <c r="J193" s="17"/>
      <c r="K193" s="17"/>
      <c r="M193" s="23">
        <v>2.5999999999999999E-2</v>
      </c>
      <c r="O193">
        <f t="shared" si="15"/>
        <v>-2.5999999999999999E-2</v>
      </c>
      <c r="P193" s="21">
        <f t="shared" si="16"/>
        <v>-2.5999999999999998E-5</v>
      </c>
      <c r="R193">
        <v>128</v>
      </c>
      <c r="S193">
        <f t="shared" si="17"/>
        <v>2.1333333333333333</v>
      </c>
    </row>
    <row r="194" spans="1:21" hidden="1" x14ac:dyDescent="0.3">
      <c r="A194" s="10" t="s">
        <v>34</v>
      </c>
      <c r="B194">
        <v>25</v>
      </c>
      <c r="C194" t="s">
        <v>122</v>
      </c>
      <c r="D194">
        <v>4</v>
      </c>
      <c r="E194" t="s">
        <v>140</v>
      </c>
      <c r="F194">
        <v>1</v>
      </c>
      <c r="G194" t="s">
        <v>112</v>
      </c>
      <c r="H194" s="17">
        <v>4337.9646199999997</v>
      </c>
      <c r="I194" s="17">
        <v>1.467407152</v>
      </c>
      <c r="J194" s="17">
        <v>2.9959112910000001</v>
      </c>
      <c r="K194" s="17">
        <v>48.980327189999997</v>
      </c>
      <c r="L194" t="s">
        <v>128</v>
      </c>
      <c r="M194" s="20">
        <f>K194/1000</f>
        <v>4.8980327189999999E-2</v>
      </c>
      <c r="N194" s="21">
        <f t="shared" ref="N194:N199" si="21">(M218+M250)/2</f>
        <v>4.2570425150000001E-3</v>
      </c>
      <c r="O194">
        <f t="shared" ref="O194:O257" si="22">N194-M194</f>
        <v>-4.4723284675000002E-2</v>
      </c>
      <c r="P194" s="21">
        <f t="shared" ref="P194:P257" si="23">O194/1000</f>
        <v>-4.4723284675000002E-5</v>
      </c>
      <c r="Q194">
        <v>0.9</v>
      </c>
      <c r="R194">
        <v>123</v>
      </c>
      <c r="S194">
        <f t="shared" ref="S194:S257" si="24">R194/60</f>
        <v>2.0499999999999998</v>
      </c>
      <c r="T194" s="21">
        <f t="shared" ref="T194:T217" si="25">N194/Q194/S194</f>
        <v>2.3073401165311655E-3</v>
      </c>
      <c r="U194">
        <f t="shared" ref="U194:U201" si="26">(3.8+4.4+3.2)/3</f>
        <v>3.7999999999999994</v>
      </c>
    </row>
    <row r="195" spans="1:21" ht="14.4" hidden="1" customHeight="1" x14ac:dyDescent="0.3">
      <c r="A195" s="10" t="s">
        <v>34</v>
      </c>
      <c r="B195">
        <v>25</v>
      </c>
      <c r="C195" t="s">
        <v>122</v>
      </c>
      <c r="D195">
        <v>4</v>
      </c>
      <c r="E195" t="s">
        <v>140</v>
      </c>
      <c r="F195">
        <v>1</v>
      </c>
      <c r="G195" t="s">
        <v>113</v>
      </c>
      <c r="H195" s="17">
        <v>1135885.503</v>
      </c>
      <c r="I195" s="17">
        <v>3.8011308840000001E-2</v>
      </c>
      <c r="J195" s="17">
        <v>1.438381323</v>
      </c>
      <c r="K195" s="17">
        <v>2.6426447729999998</v>
      </c>
      <c r="L195" t="s">
        <v>129</v>
      </c>
      <c r="M195" s="22">
        <f>K195</f>
        <v>2.6426447729999998</v>
      </c>
      <c r="N195" s="21">
        <f t="shared" si="21"/>
        <v>0.70679753865000006</v>
      </c>
      <c r="O195">
        <f t="shared" si="22"/>
        <v>-1.9358472343499997</v>
      </c>
      <c r="P195" s="21">
        <f t="shared" si="23"/>
        <v>-1.9358472343499998E-3</v>
      </c>
      <c r="Q195">
        <v>0.9</v>
      </c>
      <c r="R195">
        <v>123</v>
      </c>
      <c r="S195">
        <f t="shared" si="24"/>
        <v>2.0499999999999998</v>
      </c>
      <c r="T195" s="21">
        <f t="shared" si="25"/>
        <v>0.38308809682926837</v>
      </c>
      <c r="U195">
        <f t="shared" si="26"/>
        <v>3.7999999999999994</v>
      </c>
    </row>
    <row r="196" spans="1:21" ht="14.4" hidden="1" customHeight="1" x14ac:dyDescent="0.3">
      <c r="A196" s="10" t="s">
        <v>34</v>
      </c>
      <c r="B196">
        <v>25</v>
      </c>
      <c r="C196" t="s">
        <v>122</v>
      </c>
      <c r="D196">
        <v>4</v>
      </c>
      <c r="E196" t="s">
        <v>140</v>
      </c>
      <c r="F196">
        <v>1</v>
      </c>
      <c r="G196" t="s">
        <v>114</v>
      </c>
      <c r="H196" s="17">
        <v>7729.6021440000004</v>
      </c>
      <c r="I196" s="17">
        <v>2.9344756989999998E-2</v>
      </c>
      <c r="J196" s="17">
        <v>1.5262891350000001</v>
      </c>
      <c r="K196" s="17">
        <v>1.922621103</v>
      </c>
      <c r="L196" t="s">
        <v>129</v>
      </c>
      <c r="M196" s="22">
        <f>K196</f>
        <v>1.922621103</v>
      </c>
      <c r="N196" s="21">
        <f t="shared" si="21"/>
        <v>0.94204080095000009</v>
      </c>
      <c r="O196">
        <f t="shared" si="22"/>
        <v>-0.98058030204999991</v>
      </c>
      <c r="P196" s="21">
        <f t="shared" si="23"/>
        <v>-9.8058030204999981E-4</v>
      </c>
      <c r="Q196">
        <v>0.9</v>
      </c>
      <c r="R196">
        <v>123</v>
      </c>
      <c r="S196">
        <f t="shared" si="24"/>
        <v>2.0499999999999998</v>
      </c>
      <c r="T196" s="21">
        <f t="shared" si="25"/>
        <v>0.51059122002710045</v>
      </c>
      <c r="U196">
        <f t="shared" si="26"/>
        <v>3.7999999999999994</v>
      </c>
    </row>
    <row r="197" spans="1:21" ht="14.4" hidden="1" customHeight="1" x14ac:dyDescent="0.3">
      <c r="A197" s="10" t="s">
        <v>34</v>
      </c>
      <c r="B197">
        <v>25</v>
      </c>
      <c r="C197" t="s">
        <v>122</v>
      </c>
      <c r="D197">
        <v>4</v>
      </c>
      <c r="E197" t="s">
        <v>140</v>
      </c>
      <c r="F197">
        <v>1</v>
      </c>
      <c r="G197" t="s">
        <v>115</v>
      </c>
      <c r="H197" s="17">
        <v>274710.77220000001</v>
      </c>
      <c r="I197" s="17">
        <v>1.754804161</v>
      </c>
      <c r="J197" s="17">
        <v>0.4840504544</v>
      </c>
      <c r="K197" s="17">
        <v>362.52505200000002</v>
      </c>
      <c r="L197" t="s">
        <v>128</v>
      </c>
      <c r="M197" s="20">
        <f>K197/1000</f>
        <v>0.36252505200000001</v>
      </c>
      <c r="N197" s="21">
        <f t="shared" si="21"/>
        <v>9.0714251504999996E-2</v>
      </c>
      <c r="O197">
        <f t="shared" si="22"/>
        <v>-0.271810800495</v>
      </c>
      <c r="P197" s="21">
        <f t="shared" si="23"/>
        <v>-2.7181080049500003E-4</v>
      </c>
      <c r="Q197">
        <v>0.9</v>
      </c>
      <c r="R197">
        <v>123</v>
      </c>
      <c r="S197">
        <f t="shared" si="24"/>
        <v>2.0499999999999998</v>
      </c>
      <c r="T197" s="21">
        <f t="shared" si="25"/>
        <v>4.9167615991869917E-2</v>
      </c>
      <c r="U197">
        <f t="shared" si="26"/>
        <v>3.7999999999999994</v>
      </c>
    </row>
    <row r="198" spans="1:21" ht="14.4" hidden="1" customHeight="1" x14ac:dyDescent="0.3">
      <c r="A198" s="10" t="s">
        <v>34</v>
      </c>
      <c r="B198">
        <v>25</v>
      </c>
      <c r="C198" t="s">
        <v>122</v>
      </c>
      <c r="D198">
        <v>4</v>
      </c>
      <c r="E198" t="s">
        <v>140</v>
      </c>
      <c r="F198">
        <v>1</v>
      </c>
      <c r="G198" t="s">
        <v>116</v>
      </c>
      <c r="H198" s="17">
        <v>1286.7760920000001</v>
      </c>
      <c r="I198" s="17">
        <v>1.6289411540000001</v>
      </c>
      <c r="J198" s="17">
        <v>0.99383161149999999</v>
      </c>
      <c r="K198" s="17">
        <v>163.905146</v>
      </c>
      <c r="L198" t="s">
        <v>128</v>
      </c>
      <c r="M198" s="20">
        <f>K198/1000</f>
        <v>0.163905146</v>
      </c>
      <c r="N198" s="21">
        <f t="shared" si="21"/>
        <v>9.6146387749999999E-3</v>
      </c>
      <c r="O198">
        <f t="shared" si="22"/>
        <v>-0.15429050722500001</v>
      </c>
      <c r="P198" s="21">
        <f t="shared" si="23"/>
        <v>-1.54290507225E-4</v>
      </c>
      <c r="Q198">
        <v>0.9</v>
      </c>
      <c r="R198">
        <v>123</v>
      </c>
      <c r="S198">
        <f t="shared" si="24"/>
        <v>2.0499999999999998</v>
      </c>
      <c r="T198" s="21">
        <f t="shared" si="25"/>
        <v>5.2111863279132795E-3</v>
      </c>
      <c r="U198">
        <f t="shared" si="26"/>
        <v>3.7999999999999994</v>
      </c>
    </row>
    <row r="199" spans="1:21" ht="14.4" customHeight="1" x14ac:dyDescent="0.3">
      <c r="A199" s="10" t="s">
        <v>34</v>
      </c>
      <c r="B199">
        <v>25</v>
      </c>
      <c r="C199" t="s">
        <v>122</v>
      </c>
      <c r="D199">
        <v>4</v>
      </c>
      <c r="E199" t="s">
        <v>140</v>
      </c>
      <c r="F199">
        <v>1</v>
      </c>
      <c r="G199" t="s">
        <v>117</v>
      </c>
      <c r="H199" s="17">
        <v>781.1173053</v>
      </c>
      <c r="I199" s="17">
        <v>5.5121647449999998</v>
      </c>
      <c r="J199" s="17">
        <v>0.67091441220000003</v>
      </c>
      <c r="K199" s="17">
        <v>821.58985480000001</v>
      </c>
      <c r="L199" t="s">
        <v>128</v>
      </c>
      <c r="M199" s="20">
        <f>K199/1000</f>
        <v>0.82158985480000002</v>
      </c>
      <c r="N199" s="21">
        <f t="shared" si="21"/>
        <v>0.15745633458000002</v>
      </c>
      <c r="O199">
        <f t="shared" si="22"/>
        <v>-0.66413352022000005</v>
      </c>
      <c r="P199" s="21">
        <f t="shared" si="23"/>
        <v>-6.6413352022000002E-4</v>
      </c>
      <c r="Q199">
        <v>0.9</v>
      </c>
      <c r="R199">
        <v>123</v>
      </c>
      <c r="S199">
        <f t="shared" si="24"/>
        <v>2.0499999999999998</v>
      </c>
      <c r="T199" s="21">
        <f t="shared" si="25"/>
        <v>8.5342186764227668E-2</v>
      </c>
      <c r="U199">
        <f t="shared" si="26"/>
        <v>3.7999999999999994</v>
      </c>
    </row>
    <row r="200" spans="1:21" ht="14.4" hidden="1" customHeight="1" x14ac:dyDescent="0.3">
      <c r="A200" s="10" t="s">
        <v>34</v>
      </c>
      <c r="B200">
        <v>25</v>
      </c>
      <c r="C200" t="s">
        <v>122</v>
      </c>
      <c r="D200">
        <v>4</v>
      </c>
      <c r="E200" t="s">
        <v>140</v>
      </c>
      <c r="F200">
        <v>1</v>
      </c>
      <c r="G200" t="s">
        <v>118</v>
      </c>
      <c r="H200" s="17"/>
      <c r="I200" s="17"/>
      <c r="J200" s="17"/>
      <c r="K200" s="17"/>
      <c r="M200" s="23">
        <v>0.34799999999999998</v>
      </c>
      <c r="N200" s="21">
        <f>SUM(M224+M256)/2</f>
        <v>0.35849999999999999</v>
      </c>
      <c r="O200">
        <f t="shared" si="22"/>
        <v>1.0500000000000009E-2</v>
      </c>
      <c r="P200" s="21">
        <f t="shared" si="23"/>
        <v>1.050000000000001E-5</v>
      </c>
      <c r="Q200">
        <v>0.9</v>
      </c>
      <c r="R200">
        <v>123</v>
      </c>
      <c r="S200">
        <f t="shared" si="24"/>
        <v>2.0499999999999998</v>
      </c>
      <c r="T200" s="21">
        <f t="shared" si="25"/>
        <v>0.19430894308943089</v>
      </c>
      <c r="U200">
        <f t="shared" si="26"/>
        <v>3.7999999999999994</v>
      </c>
    </row>
    <row r="201" spans="1:21" ht="14.4" hidden="1" customHeight="1" x14ac:dyDescent="0.3">
      <c r="A201" s="10" t="s">
        <v>34</v>
      </c>
      <c r="B201">
        <v>25</v>
      </c>
      <c r="C201" t="s">
        <v>122</v>
      </c>
      <c r="D201">
        <v>4</v>
      </c>
      <c r="E201" t="s">
        <v>140</v>
      </c>
      <c r="F201">
        <v>1</v>
      </c>
      <c r="G201" t="s">
        <v>119</v>
      </c>
      <c r="H201" s="17"/>
      <c r="I201" s="17"/>
      <c r="J201" s="17"/>
      <c r="K201" s="17"/>
      <c r="M201" s="23">
        <v>8.1000000000000003E-2</v>
      </c>
      <c r="N201" s="21">
        <f>SUM(M225+M257)/2</f>
        <v>2.8999999999999998E-2</v>
      </c>
      <c r="O201">
        <f t="shared" si="22"/>
        <v>-5.2000000000000005E-2</v>
      </c>
      <c r="P201" s="21">
        <f t="shared" si="23"/>
        <v>-5.2000000000000004E-5</v>
      </c>
      <c r="Q201">
        <v>0.9</v>
      </c>
      <c r="R201">
        <v>123</v>
      </c>
      <c r="S201">
        <f t="shared" si="24"/>
        <v>2.0499999999999998</v>
      </c>
      <c r="T201" s="21">
        <f t="shared" si="25"/>
        <v>1.5718157181571817E-2</v>
      </c>
      <c r="U201">
        <f t="shared" si="26"/>
        <v>3.7999999999999994</v>
      </c>
    </row>
    <row r="202" spans="1:21" hidden="1" x14ac:dyDescent="0.3">
      <c r="A202" s="10" t="s">
        <v>35</v>
      </c>
      <c r="B202">
        <v>26</v>
      </c>
      <c r="C202" t="s">
        <v>122</v>
      </c>
      <c r="D202">
        <v>4</v>
      </c>
      <c r="E202" t="s">
        <v>140</v>
      </c>
      <c r="F202">
        <v>1</v>
      </c>
      <c r="G202" t="s">
        <v>112</v>
      </c>
      <c r="H202" s="17">
        <v>5187.4508990000004</v>
      </c>
      <c r="I202" s="17">
        <v>1.357694223</v>
      </c>
      <c r="J202" s="17">
        <v>2.3179939319999998</v>
      </c>
      <c r="K202" s="17">
        <v>58.57194896</v>
      </c>
      <c r="L202" t="s">
        <v>128</v>
      </c>
      <c r="M202" s="20">
        <f>K202/1000</f>
        <v>5.8571948960000002E-2</v>
      </c>
      <c r="N202" s="21">
        <v>4.2570425150000001E-3</v>
      </c>
      <c r="O202">
        <f t="shared" si="22"/>
        <v>-5.4314906445000005E-2</v>
      </c>
      <c r="P202" s="21">
        <f t="shared" si="23"/>
        <v>-5.4314906445000008E-5</v>
      </c>
      <c r="Q202">
        <v>1.2</v>
      </c>
      <c r="R202">
        <v>122</v>
      </c>
      <c r="S202">
        <f t="shared" si="24"/>
        <v>2.0333333333333332</v>
      </c>
      <c r="T202" s="21">
        <f t="shared" si="25"/>
        <v>1.744689555327869E-3</v>
      </c>
      <c r="U202">
        <v>3.9</v>
      </c>
    </row>
    <row r="203" spans="1:21" ht="14.4" hidden="1" customHeight="1" x14ac:dyDescent="0.3">
      <c r="A203" s="10" t="s">
        <v>35</v>
      </c>
      <c r="B203">
        <v>26</v>
      </c>
      <c r="C203" t="s">
        <v>122</v>
      </c>
      <c r="D203">
        <v>4</v>
      </c>
      <c r="E203" t="s">
        <v>140</v>
      </c>
      <c r="F203">
        <v>1</v>
      </c>
      <c r="G203" t="s">
        <v>113</v>
      </c>
      <c r="H203" s="17">
        <v>535781.0834</v>
      </c>
      <c r="I203" s="17">
        <v>7.1248379139999998E-2</v>
      </c>
      <c r="J203" s="17">
        <v>5.7158836629999996</v>
      </c>
      <c r="K203" s="17">
        <v>1.246498063</v>
      </c>
      <c r="L203" t="s">
        <v>129</v>
      </c>
      <c r="M203" s="22">
        <f>K203</f>
        <v>1.246498063</v>
      </c>
      <c r="N203" s="21">
        <v>0.70679753865000006</v>
      </c>
      <c r="O203">
        <f t="shared" si="22"/>
        <v>-0.53970052434999993</v>
      </c>
      <c r="P203" s="21">
        <f t="shared" si="23"/>
        <v>-5.3970052434999989E-4</v>
      </c>
      <c r="Q203">
        <v>1.2</v>
      </c>
      <c r="R203">
        <v>122</v>
      </c>
      <c r="S203">
        <f t="shared" si="24"/>
        <v>2.0333333333333332</v>
      </c>
      <c r="T203" s="21">
        <f t="shared" si="25"/>
        <v>0.28967112239754106</v>
      </c>
      <c r="U203">
        <v>3.9</v>
      </c>
    </row>
    <row r="204" spans="1:21" ht="14.4" hidden="1" customHeight="1" x14ac:dyDescent="0.3">
      <c r="A204" s="10" t="s">
        <v>35</v>
      </c>
      <c r="B204">
        <v>26</v>
      </c>
      <c r="C204" t="s">
        <v>122</v>
      </c>
      <c r="D204">
        <v>4</v>
      </c>
      <c r="E204" t="s">
        <v>140</v>
      </c>
      <c r="F204">
        <v>1</v>
      </c>
      <c r="G204" t="s">
        <v>114</v>
      </c>
      <c r="H204" s="17">
        <v>14876.51994</v>
      </c>
      <c r="I204" s="17">
        <v>4.8592644880000001E-2</v>
      </c>
      <c r="J204" s="17">
        <v>1.3132052949999999</v>
      </c>
      <c r="K204" s="17">
        <v>3.7003083280000002</v>
      </c>
      <c r="L204" t="s">
        <v>129</v>
      </c>
      <c r="M204" s="22">
        <f>K204</f>
        <v>3.7003083280000002</v>
      </c>
      <c r="N204" s="21">
        <v>2.2655551360000001</v>
      </c>
      <c r="O204">
        <f t="shared" si="22"/>
        <v>-1.4347531920000001</v>
      </c>
      <c r="P204" s="21">
        <f t="shared" si="23"/>
        <v>-1.4347531920000001E-3</v>
      </c>
      <c r="Q204">
        <v>1.2</v>
      </c>
      <c r="R204">
        <v>122</v>
      </c>
      <c r="S204">
        <f t="shared" si="24"/>
        <v>2.0333333333333332</v>
      </c>
      <c r="T204" s="21">
        <f t="shared" si="25"/>
        <v>0.92850620327868871</v>
      </c>
      <c r="U204">
        <v>3.9</v>
      </c>
    </row>
    <row r="205" spans="1:21" ht="14.4" hidden="1" customHeight="1" x14ac:dyDescent="0.3">
      <c r="A205" s="10" t="s">
        <v>35</v>
      </c>
      <c r="B205">
        <v>26</v>
      </c>
      <c r="C205" t="s">
        <v>122</v>
      </c>
      <c r="D205">
        <v>4</v>
      </c>
      <c r="E205" t="s">
        <v>140</v>
      </c>
      <c r="F205">
        <v>1</v>
      </c>
      <c r="G205" t="s">
        <v>115</v>
      </c>
      <c r="H205" s="17">
        <v>233184.255</v>
      </c>
      <c r="I205" s="17">
        <v>8.359356687</v>
      </c>
      <c r="J205" s="17">
        <v>2.7165099490000002</v>
      </c>
      <c r="K205" s="17">
        <v>307.72413289999997</v>
      </c>
      <c r="L205" t="s">
        <v>128</v>
      </c>
      <c r="M205" s="20">
        <f>K205/1000</f>
        <v>0.30772413289999995</v>
      </c>
      <c r="N205" s="21">
        <v>9.0714251504999996E-2</v>
      </c>
      <c r="O205">
        <f t="shared" si="22"/>
        <v>-0.21700988139499994</v>
      </c>
      <c r="P205" s="21">
        <f t="shared" si="23"/>
        <v>-2.1700988139499995E-4</v>
      </c>
      <c r="Q205">
        <v>1.2</v>
      </c>
      <c r="R205">
        <v>122</v>
      </c>
      <c r="S205">
        <f t="shared" si="24"/>
        <v>2.0333333333333332</v>
      </c>
      <c r="T205" s="21">
        <f t="shared" si="25"/>
        <v>3.7177971928278694E-2</v>
      </c>
      <c r="U205">
        <v>3.9</v>
      </c>
    </row>
    <row r="206" spans="1:21" ht="14.4" hidden="1" customHeight="1" x14ac:dyDescent="0.3">
      <c r="A206" s="10" t="s">
        <v>35</v>
      </c>
      <c r="B206">
        <v>26</v>
      </c>
      <c r="C206" t="s">
        <v>122</v>
      </c>
      <c r="D206">
        <v>4</v>
      </c>
      <c r="E206" t="s">
        <v>140</v>
      </c>
      <c r="F206">
        <v>1</v>
      </c>
      <c r="G206" t="s">
        <v>116</v>
      </c>
      <c r="H206" s="17">
        <v>311.6956419</v>
      </c>
      <c r="I206" s="17">
        <v>1.1099441059999999</v>
      </c>
      <c r="J206" s="17">
        <v>2.7956369599999999</v>
      </c>
      <c r="K206" s="17">
        <v>39.702726839999997</v>
      </c>
      <c r="L206" t="s">
        <v>128</v>
      </c>
      <c r="M206" s="20">
        <f>K206/1000</f>
        <v>3.9702726839999994E-2</v>
      </c>
      <c r="N206" s="21">
        <v>9.6146387749999999E-3</v>
      </c>
      <c r="O206">
        <f t="shared" si="22"/>
        <v>-3.0088088064999994E-2</v>
      </c>
      <c r="P206" s="21">
        <f t="shared" si="23"/>
        <v>-3.0088088064999995E-5</v>
      </c>
      <c r="Q206">
        <v>1.2</v>
      </c>
      <c r="R206">
        <v>122</v>
      </c>
      <c r="S206">
        <f t="shared" si="24"/>
        <v>2.0333333333333332</v>
      </c>
      <c r="T206" s="21">
        <f t="shared" si="25"/>
        <v>3.9404257274590175E-3</v>
      </c>
      <c r="U206">
        <v>3.9</v>
      </c>
    </row>
    <row r="207" spans="1:21" ht="14.4" customHeight="1" x14ac:dyDescent="0.3">
      <c r="A207" s="10" t="s">
        <v>35</v>
      </c>
      <c r="B207">
        <v>26</v>
      </c>
      <c r="C207" t="s">
        <v>122</v>
      </c>
      <c r="D207">
        <v>4</v>
      </c>
      <c r="E207" t="s">
        <v>140</v>
      </c>
      <c r="F207">
        <v>1</v>
      </c>
      <c r="G207" t="s">
        <v>117</v>
      </c>
      <c r="H207" s="17">
        <v>651.64983970000003</v>
      </c>
      <c r="I207" s="17">
        <v>1.818055897</v>
      </c>
      <c r="J207" s="17">
        <v>0.26524922909999998</v>
      </c>
      <c r="K207" s="17">
        <v>685.41420549999998</v>
      </c>
      <c r="L207" t="s">
        <v>128</v>
      </c>
      <c r="M207" s="20">
        <f>K207/1000</f>
        <v>0.68541420549999998</v>
      </c>
      <c r="N207" s="21">
        <v>0.15745633458000002</v>
      </c>
      <c r="O207">
        <f t="shared" si="22"/>
        <v>-0.52795787091999991</v>
      </c>
      <c r="P207" s="21">
        <f t="shared" si="23"/>
        <v>-5.2795787091999987E-4</v>
      </c>
      <c r="Q207">
        <v>1.2</v>
      </c>
      <c r="R207">
        <v>122</v>
      </c>
      <c r="S207">
        <f t="shared" si="24"/>
        <v>2.0333333333333332</v>
      </c>
      <c r="T207" s="21">
        <f t="shared" si="25"/>
        <v>6.4531284663934443E-2</v>
      </c>
      <c r="U207">
        <v>3.9</v>
      </c>
    </row>
    <row r="208" spans="1:21" ht="14.4" hidden="1" customHeight="1" x14ac:dyDescent="0.3">
      <c r="A208" s="10" t="s">
        <v>35</v>
      </c>
      <c r="B208">
        <v>26</v>
      </c>
      <c r="C208" t="s">
        <v>122</v>
      </c>
      <c r="D208">
        <v>4</v>
      </c>
      <c r="E208" t="s">
        <v>140</v>
      </c>
      <c r="F208">
        <v>1</v>
      </c>
      <c r="G208" t="s">
        <v>118</v>
      </c>
      <c r="H208" s="17"/>
      <c r="I208" s="17"/>
      <c r="J208" s="17"/>
      <c r="K208" s="17"/>
      <c r="M208" s="23">
        <v>0.45200000000000001</v>
      </c>
      <c r="N208" s="21">
        <v>0.35849999999999999</v>
      </c>
      <c r="O208">
        <f t="shared" si="22"/>
        <v>-9.3500000000000028E-2</v>
      </c>
      <c r="P208" s="21">
        <f t="shared" si="23"/>
        <v>-9.3500000000000023E-5</v>
      </c>
      <c r="Q208">
        <v>1.2</v>
      </c>
      <c r="R208">
        <v>122</v>
      </c>
      <c r="S208">
        <f t="shared" si="24"/>
        <v>2.0333333333333332</v>
      </c>
      <c r="T208" s="21">
        <f t="shared" si="25"/>
        <v>0.14692622950819673</v>
      </c>
      <c r="U208">
        <v>3.9</v>
      </c>
    </row>
    <row r="209" spans="1:21" ht="14.4" hidden="1" customHeight="1" x14ac:dyDescent="0.3">
      <c r="A209" s="10" t="s">
        <v>35</v>
      </c>
      <c r="B209">
        <v>26</v>
      </c>
      <c r="C209" t="s">
        <v>122</v>
      </c>
      <c r="D209">
        <v>4</v>
      </c>
      <c r="E209" t="s">
        <v>140</v>
      </c>
      <c r="F209">
        <v>1</v>
      </c>
      <c r="G209" t="s">
        <v>119</v>
      </c>
      <c r="H209" s="17"/>
      <c r="I209" s="17"/>
      <c r="J209" s="17"/>
      <c r="K209" s="17"/>
      <c r="M209" s="23">
        <v>3.6999999999999998E-2</v>
      </c>
      <c r="N209" s="21">
        <v>2.8999999999999998E-2</v>
      </c>
      <c r="O209">
        <f t="shared" si="22"/>
        <v>-8.0000000000000002E-3</v>
      </c>
      <c r="P209" s="21">
        <f t="shared" si="23"/>
        <v>-7.9999999999999996E-6</v>
      </c>
      <c r="Q209">
        <v>1.2</v>
      </c>
      <c r="R209">
        <v>122</v>
      </c>
      <c r="S209">
        <f t="shared" si="24"/>
        <v>2.0333333333333332</v>
      </c>
      <c r="T209" s="21">
        <f t="shared" si="25"/>
        <v>1.1885245901639344E-2</v>
      </c>
      <c r="U209">
        <v>3.9</v>
      </c>
    </row>
    <row r="210" spans="1:21" hidden="1" x14ac:dyDescent="0.3">
      <c r="A210" s="10" t="s">
        <v>36</v>
      </c>
      <c r="B210">
        <v>27</v>
      </c>
      <c r="C210" t="s">
        <v>122</v>
      </c>
      <c r="D210">
        <v>4</v>
      </c>
      <c r="E210" t="s">
        <v>140</v>
      </c>
      <c r="F210">
        <v>1</v>
      </c>
      <c r="G210" t="s">
        <v>112</v>
      </c>
      <c r="H210" s="17">
        <v>21838.280579999999</v>
      </c>
      <c r="I210" s="17">
        <v>3.3280748629999999</v>
      </c>
      <c r="J210" s="17">
        <v>1.3497053489999999</v>
      </c>
      <c r="K210" s="17">
        <v>246.57788199999999</v>
      </c>
      <c r="L210" t="s">
        <v>128</v>
      </c>
      <c r="M210" s="20">
        <f>K210/1000</f>
        <v>0.246577882</v>
      </c>
      <c r="N210" s="21">
        <v>4.2570425150000001E-3</v>
      </c>
      <c r="O210">
        <f t="shared" si="22"/>
        <v>-0.24232083948499999</v>
      </c>
      <c r="P210" s="21">
        <f t="shared" si="23"/>
        <v>-2.4232083948499999E-4</v>
      </c>
      <c r="Q210">
        <v>3.8</v>
      </c>
      <c r="R210">
        <v>122</v>
      </c>
      <c r="S210">
        <f t="shared" si="24"/>
        <v>2.0333333333333332</v>
      </c>
      <c r="T210" s="21">
        <f t="shared" si="25"/>
        <v>5.509545964193271E-4</v>
      </c>
      <c r="U210">
        <v>2.6</v>
      </c>
    </row>
    <row r="211" spans="1:21" ht="14.4" hidden="1" customHeight="1" x14ac:dyDescent="0.3">
      <c r="A211" s="10" t="s">
        <v>36</v>
      </c>
      <c r="B211">
        <v>27</v>
      </c>
      <c r="C211" t="s">
        <v>122</v>
      </c>
      <c r="D211">
        <v>4</v>
      </c>
      <c r="E211" t="s">
        <v>140</v>
      </c>
      <c r="F211">
        <v>1</v>
      </c>
      <c r="G211" t="s">
        <v>113</v>
      </c>
      <c r="H211" s="17">
        <v>702060.60459999996</v>
      </c>
      <c r="I211" s="17">
        <v>6.2408525610000001E-2</v>
      </c>
      <c r="J211" s="17">
        <v>3.8208948569999999</v>
      </c>
      <c r="K211" s="17">
        <v>1.633348416</v>
      </c>
      <c r="L211" t="s">
        <v>129</v>
      </c>
      <c r="M211" s="22">
        <f>K211</f>
        <v>1.633348416</v>
      </c>
      <c r="N211" s="21">
        <v>0.70679753865000006</v>
      </c>
      <c r="O211">
        <f t="shared" si="22"/>
        <v>-0.92655087734999997</v>
      </c>
      <c r="P211" s="21">
        <f t="shared" si="23"/>
        <v>-9.2655087734999999E-4</v>
      </c>
      <c r="Q211">
        <v>3.8</v>
      </c>
      <c r="R211">
        <v>122</v>
      </c>
      <c r="S211">
        <f t="shared" si="24"/>
        <v>2.0333333333333332</v>
      </c>
      <c r="T211" s="21">
        <f t="shared" si="25"/>
        <v>9.1475091283434007E-2</v>
      </c>
      <c r="U211">
        <v>2.6</v>
      </c>
    </row>
    <row r="212" spans="1:21" ht="14.4" hidden="1" customHeight="1" x14ac:dyDescent="0.3">
      <c r="A212" s="10" t="s">
        <v>36</v>
      </c>
      <c r="B212">
        <v>27</v>
      </c>
      <c r="C212" t="s">
        <v>122</v>
      </c>
      <c r="D212">
        <v>4</v>
      </c>
      <c r="E212" t="s">
        <v>140</v>
      </c>
      <c r="F212">
        <v>1</v>
      </c>
      <c r="G212" t="s">
        <v>114</v>
      </c>
      <c r="H212" s="17">
        <v>13150.000700000001</v>
      </c>
      <c r="I212" s="17">
        <v>1.3155820340000001E-2</v>
      </c>
      <c r="J212" s="17">
        <v>0.40221252800000001</v>
      </c>
      <c r="K212" s="17">
        <v>3.2708628960000001</v>
      </c>
      <c r="L212" t="s">
        <v>129</v>
      </c>
      <c r="M212" s="22">
        <f>K212</f>
        <v>3.2708628960000001</v>
      </c>
      <c r="N212" s="21">
        <v>2.2655551360000001</v>
      </c>
      <c r="O212">
        <f t="shared" si="22"/>
        <v>-1.00530776</v>
      </c>
      <c r="P212" s="21">
        <f t="shared" si="23"/>
        <v>-1.00530776E-3</v>
      </c>
      <c r="Q212">
        <v>3.8</v>
      </c>
      <c r="R212">
        <v>122</v>
      </c>
      <c r="S212">
        <f t="shared" si="24"/>
        <v>2.0333333333333332</v>
      </c>
      <c r="T212" s="21">
        <f t="shared" si="25"/>
        <v>0.29321248524590171</v>
      </c>
      <c r="U212">
        <v>2.6</v>
      </c>
    </row>
    <row r="213" spans="1:21" ht="14.4" hidden="1" customHeight="1" x14ac:dyDescent="0.3">
      <c r="A213" s="10" t="s">
        <v>36</v>
      </c>
      <c r="B213">
        <v>27</v>
      </c>
      <c r="C213" t="s">
        <v>122</v>
      </c>
      <c r="D213">
        <v>4</v>
      </c>
      <c r="E213" t="s">
        <v>140</v>
      </c>
      <c r="F213">
        <v>1</v>
      </c>
      <c r="G213" t="s">
        <v>115</v>
      </c>
      <c r="H213" s="17">
        <v>299789.78769999999</v>
      </c>
      <c r="I213" s="17">
        <v>13.390009920000001</v>
      </c>
      <c r="J213" s="17">
        <v>3.3845562039999999</v>
      </c>
      <c r="K213" s="17">
        <v>395.62084700000003</v>
      </c>
      <c r="L213" t="s">
        <v>128</v>
      </c>
      <c r="M213" s="20">
        <f>K213/1000</f>
        <v>0.39562084700000005</v>
      </c>
      <c r="N213" s="21">
        <v>9.0714251504999996E-2</v>
      </c>
      <c r="O213">
        <f t="shared" si="22"/>
        <v>-0.30490659549500004</v>
      </c>
      <c r="P213" s="21">
        <f t="shared" si="23"/>
        <v>-3.0490659549500007E-4</v>
      </c>
      <c r="Q213">
        <v>3.8</v>
      </c>
      <c r="R213">
        <v>122</v>
      </c>
      <c r="S213">
        <f t="shared" si="24"/>
        <v>2.0333333333333332</v>
      </c>
      <c r="T213" s="21">
        <f t="shared" si="25"/>
        <v>1.174041218787748E-2</v>
      </c>
      <c r="U213">
        <v>2.6</v>
      </c>
    </row>
    <row r="214" spans="1:21" ht="14.4" hidden="1" customHeight="1" x14ac:dyDescent="0.3">
      <c r="A214" s="10" t="s">
        <v>36</v>
      </c>
      <c r="B214">
        <v>27</v>
      </c>
      <c r="C214" t="s">
        <v>122</v>
      </c>
      <c r="D214">
        <v>4</v>
      </c>
      <c r="E214" t="s">
        <v>140</v>
      </c>
      <c r="F214">
        <v>1</v>
      </c>
      <c r="G214" t="s">
        <v>116</v>
      </c>
      <c r="H214" s="17">
        <v>82.686217490000004</v>
      </c>
      <c r="I214" s="17">
        <v>1.3314812709999999</v>
      </c>
      <c r="J214" s="17">
        <v>12.64189942</v>
      </c>
      <c r="K214" s="17">
        <v>10.53228812</v>
      </c>
      <c r="L214" t="s">
        <v>128</v>
      </c>
      <c r="M214" s="20">
        <f>K214/1000</f>
        <v>1.053228812E-2</v>
      </c>
      <c r="N214" s="21">
        <v>9.6146387749999999E-3</v>
      </c>
      <c r="O214">
        <f t="shared" si="22"/>
        <v>-9.1764934500000034E-4</v>
      </c>
      <c r="P214" s="21">
        <f t="shared" si="23"/>
        <v>-9.1764934500000029E-7</v>
      </c>
      <c r="Q214">
        <v>3.8</v>
      </c>
      <c r="R214">
        <v>122</v>
      </c>
      <c r="S214">
        <f t="shared" si="24"/>
        <v>2.0333333333333332</v>
      </c>
      <c r="T214" s="21">
        <f t="shared" si="25"/>
        <v>1.2443449665660053E-3</v>
      </c>
      <c r="U214">
        <v>2.6</v>
      </c>
    </row>
    <row r="215" spans="1:21" ht="14.4" customHeight="1" x14ac:dyDescent="0.3">
      <c r="A215" s="10" t="s">
        <v>36</v>
      </c>
      <c r="B215">
        <v>27</v>
      </c>
      <c r="C215" t="s">
        <v>122</v>
      </c>
      <c r="D215">
        <v>4</v>
      </c>
      <c r="E215" t="s">
        <v>140</v>
      </c>
      <c r="F215">
        <v>1</v>
      </c>
      <c r="G215" t="s">
        <v>117</v>
      </c>
      <c r="H215" s="17">
        <v>794.14290440000002</v>
      </c>
      <c r="I215" s="17">
        <v>3.574430966</v>
      </c>
      <c r="J215" s="17">
        <v>0.42792676010000003</v>
      </c>
      <c r="K215" s="17">
        <v>835.29035799999997</v>
      </c>
      <c r="L215" t="s">
        <v>128</v>
      </c>
      <c r="M215" s="20">
        <f>K215/1000</f>
        <v>0.83529035799999996</v>
      </c>
      <c r="N215" s="21">
        <v>0.15745633458000002</v>
      </c>
      <c r="O215">
        <f t="shared" si="22"/>
        <v>-0.67783402341999999</v>
      </c>
      <c r="P215" s="21">
        <f t="shared" si="23"/>
        <v>-6.7783402341999998E-4</v>
      </c>
      <c r="Q215">
        <v>3.8</v>
      </c>
      <c r="R215">
        <v>122</v>
      </c>
      <c r="S215">
        <f t="shared" si="24"/>
        <v>2.0333333333333332</v>
      </c>
      <c r="T215" s="21">
        <f t="shared" si="25"/>
        <v>2.0378300420189826E-2</v>
      </c>
      <c r="U215">
        <v>2.6</v>
      </c>
    </row>
    <row r="216" spans="1:21" ht="14.4" hidden="1" customHeight="1" x14ac:dyDescent="0.3">
      <c r="A216" s="10" t="s">
        <v>36</v>
      </c>
      <c r="B216">
        <v>27</v>
      </c>
      <c r="C216" t="s">
        <v>122</v>
      </c>
      <c r="D216">
        <v>4</v>
      </c>
      <c r="E216" t="s">
        <v>140</v>
      </c>
      <c r="F216">
        <v>1</v>
      </c>
      <c r="G216" t="s">
        <v>118</v>
      </c>
      <c r="H216" s="17"/>
      <c r="I216" s="17"/>
      <c r="J216" s="17"/>
      <c r="K216" s="17"/>
      <c r="M216" s="23">
        <v>0.46700000000000003</v>
      </c>
      <c r="N216" s="21">
        <v>0.35849999999999999</v>
      </c>
      <c r="O216">
        <f t="shared" si="22"/>
        <v>-0.10850000000000004</v>
      </c>
      <c r="P216" s="21">
        <f t="shared" si="23"/>
        <v>-1.0850000000000004E-4</v>
      </c>
      <c r="Q216">
        <v>3.8</v>
      </c>
      <c r="R216">
        <v>122</v>
      </c>
      <c r="S216">
        <f t="shared" si="24"/>
        <v>2.0333333333333332</v>
      </c>
      <c r="T216" s="21">
        <f t="shared" si="25"/>
        <v>4.639775668679897E-2</v>
      </c>
      <c r="U216">
        <v>2.6</v>
      </c>
    </row>
    <row r="217" spans="1:21" ht="14.4" hidden="1" customHeight="1" x14ac:dyDescent="0.3">
      <c r="A217" s="10" t="s">
        <v>36</v>
      </c>
      <c r="B217">
        <v>27</v>
      </c>
      <c r="C217" t="s">
        <v>122</v>
      </c>
      <c r="D217">
        <v>4</v>
      </c>
      <c r="E217" t="s">
        <v>140</v>
      </c>
      <c r="F217">
        <v>1</v>
      </c>
      <c r="G217" t="s">
        <v>119</v>
      </c>
      <c r="H217" s="17"/>
      <c r="I217" s="17"/>
      <c r="J217" s="17"/>
      <c r="K217" s="17"/>
      <c r="M217" s="23">
        <v>0.23100000000000001</v>
      </c>
      <c r="N217" s="21">
        <v>2.8999999999999998E-2</v>
      </c>
      <c r="O217">
        <f t="shared" si="22"/>
        <v>-0.20200000000000001</v>
      </c>
      <c r="P217" s="21">
        <f t="shared" si="23"/>
        <v>-2.02E-4</v>
      </c>
      <c r="Q217">
        <v>3.8</v>
      </c>
      <c r="R217">
        <v>122</v>
      </c>
      <c r="S217">
        <f t="shared" si="24"/>
        <v>2.0333333333333332</v>
      </c>
      <c r="T217" s="21">
        <f t="shared" si="25"/>
        <v>3.7532355478861086E-3</v>
      </c>
      <c r="U217">
        <v>2.6</v>
      </c>
    </row>
    <row r="218" spans="1:21" hidden="1" x14ac:dyDescent="0.3">
      <c r="A218" s="10" t="s">
        <v>37</v>
      </c>
      <c r="B218">
        <v>28</v>
      </c>
      <c r="C218" t="s">
        <v>122</v>
      </c>
      <c r="D218">
        <v>4</v>
      </c>
      <c r="E218" t="s">
        <v>140</v>
      </c>
      <c r="F218">
        <v>1</v>
      </c>
      <c r="G218" t="s">
        <v>112</v>
      </c>
      <c r="H218" s="17">
        <v>337.4979831</v>
      </c>
      <c r="I218" s="17">
        <v>1.2112166289999999</v>
      </c>
      <c r="J218" s="17">
        <v>31.78446946</v>
      </c>
      <c r="K218" s="17">
        <v>3.8107184099999998</v>
      </c>
      <c r="L218" t="s">
        <v>128</v>
      </c>
      <c r="M218" s="20">
        <f>K218/1000</f>
        <v>3.8107184099999999E-3</v>
      </c>
      <c r="O218">
        <f t="shared" si="22"/>
        <v>-3.8107184099999999E-3</v>
      </c>
      <c r="P218" s="21">
        <f t="shared" si="23"/>
        <v>-3.8107184099999999E-6</v>
      </c>
      <c r="R218">
        <v>119</v>
      </c>
      <c r="S218">
        <f t="shared" si="24"/>
        <v>1.9833333333333334</v>
      </c>
    </row>
    <row r="219" spans="1:21" ht="14.4" hidden="1" customHeight="1" x14ac:dyDescent="0.3">
      <c r="A219" s="10" t="s">
        <v>37</v>
      </c>
      <c r="B219">
        <v>28</v>
      </c>
      <c r="C219" t="s">
        <v>122</v>
      </c>
      <c r="D219">
        <v>4</v>
      </c>
      <c r="E219" t="s">
        <v>140</v>
      </c>
      <c r="F219">
        <v>1</v>
      </c>
      <c r="G219" t="s">
        <v>113</v>
      </c>
      <c r="H219" s="17">
        <v>313364.55709999998</v>
      </c>
      <c r="I219" s="17">
        <v>5.3619002370000002E-2</v>
      </c>
      <c r="J219" s="17">
        <v>7.3546942550000001</v>
      </c>
      <c r="K219" s="17">
        <v>0.72904461440000001</v>
      </c>
      <c r="L219" t="s">
        <v>129</v>
      </c>
      <c r="M219" s="22">
        <f>K219</f>
        <v>0.72904461440000001</v>
      </c>
      <c r="O219">
        <f t="shared" si="22"/>
        <v>-0.72904461440000001</v>
      </c>
      <c r="P219" s="21">
        <f t="shared" si="23"/>
        <v>-7.2904461440000004E-4</v>
      </c>
      <c r="R219">
        <v>119</v>
      </c>
      <c r="S219">
        <f t="shared" si="24"/>
        <v>1.9833333333333334</v>
      </c>
    </row>
    <row r="220" spans="1:21" ht="14.4" hidden="1" customHeight="1" x14ac:dyDescent="0.3">
      <c r="A220" s="10" t="s">
        <v>37</v>
      </c>
      <c r="B220">
        <v>28</v>
      </c>
      <c r="C220" t="s">
        <v>122</v>
      </c>
      <c r="D220">
        <v>4</v>
      </c>
      <c r="E220" t="s">
        <v>140</v>
      </c>
      <c r="F220">
        <v>1</v>
      </c>
      <c r="G220" t="s">
        <v>114</v>
      </c>
      <c r="H220" s="17">
        <v>3908.7980269999998</v>
      </c>
      <c r="I220" s="17">
        <v>6.9679827080000004E-4</v>
      </c>
      <c r="J220" s="17">
        <v>7.1668327490000003E-2</v>
      </c>
      <c r="K220" s="17">
        <v>0.97225412560000002</v>
      </c>
      <c r="L220" t="s">
        <v>129</v>
      </c>
      <c r="M220" s="22">
        <f>K220</f>
        <v>0.97225412560000002</v>
      </c>
      <c r="O220">
        <f t="shared" si="22"/>
        <v>-0.97225412560000002</v>
      </c>
      <c r="P220" s="21">
        <f t="shared" si="23"/>
        <v>-9.722541256E-4</v>
      </c>
      <c r="R220">
        <v>119</v>
      </c>
      <c r="S220">
        <f t="shared" si="24"/>
        <v>1.9833333333333334</v>
      </c>
    </row>
    <row r="221" spans="1:21" ht="14.4" hidden="1" customHeight="1" x14ac:dyDescent="0.3">
      <c r="A221" s="10" t="s">
        <v>37</v>
      </c>
      <c r="B221">
        <v>28</v>
      </c>
      <c r="C221" t="s">
        <v>122</v>
      </c>
      <c r="D221">
        <v>4</v>
      </c>
      <c r="E221" t="s">
        <v>140</v>
      </c>
      <c r="F221">
        <v>1</v>
      </c>
      <c r="G221" t="s">
        <v>115</v>
      </c>
      <c r="H221" s="17">
        <v>71432.753410000005</v>
      </c>
      <c r="I221" s="17">
        <v>4.5570749470000003</v>
      </c>
      <c r="J221" s="17">
        <v>4.8342204009999996</v>
      </c>
      <c r="K221" s="17">
        <v>94.267008300000001</v>
      </c>
      <c r="L221" t="s">
        <v>128</v>
      </c>
      <c r="M221" s="20">
        <f>K221/1000</f>
        <v>9.4267008299999996E-2</v>
      </c>
      <c r="O221">
        <f t="shared" si="22"/>
        <v>-9.4267008299999996E-2</v>
      </c>
      <c r="P221" s="21">
        <f t="shared" si="23"/>
        <v>-9.4267008299999994E-5</v>
      </c>
      <c r="R221">
        <v>119</v>
      </c>
      <c r="S221">
        <f t="shared" si="24"/>
        <v>1.9833333333333334</v>
      </c>
    </row>
    <row r="222" spans="1:21" ht="14.4" hidden="1" customHeight="1" x14ac:dyDescent="0.3">
      <c r="A222" s="10" t="s">
        <v>37</v>
      </c>
      <c r="B222">
        <v>28</v>
      </c>
      <c r="C222" t="s">
        <v>122</v>
      </c>
      <c r="D222">
        <v>4</v>
      </c>
      <c r="E222" t="s">
        <v>140</v>
      </c>
      <c r="F222">
        <v>1</v>
      </c>
      <c r="G222" t="s">
        <v>116</v>
      </c>
      <c r="H222" s="17">
        <v>110.9648581</v>
      </c>
      <c r="I222" s="17">
        <v>0.66948474769999999</v>
      </c>
      <c r="J222" s="17">
        <v>4.7365881009999997</v>
      </c>
      <c r="K222" s="17">
        <v>14.13432482</v>
      </c>
      <c r="L222" t="s">
        <v>128</v>
      </c>
      <c r="M222" s="20">
        <f>K222/1000</f>
        <v>1.413432482E-2</v>
      </c>
      <c r="O222">
        <f t="shared" si="22"/>
        <v>-1.413432482E-2</v>
      </c>
      <c r="P222" s="21">
        <f t="shared" si="23"/>
        <v>-1.4134324820000001E-5</v>
      </c>
      <c r="R222">
        <v>119</v>
      </c>
      <c r="S222">
        <f t="shared" si="24"/>
        <v>1.9833333333333334</v>
      </c>
    </row>
    <row r="223" spans="1:21" ht="14.4" customHeight="1" x14ac:dyDescent="0.3">
      <c r="A223" s="10" t="s">
        <v>37</v>
      </c>
      <c r="B223">
        <v>28</v>
      </c>
      <c r="C223" t="s">
        <v>122</v>
      </c>
      <c r="D223">
        <v>4</v>
      </c>
      <c r="E223" t="s">
        <v>140</v>
      </c>
      <c r="F223">
        <v>1</v>
      </c>
      <c r="G223" t="s">
        <v>117</v>
      </c>
      <c r="H223" s="17">
        <v>212.65304380000001</v>
      </c>
      <c r="I223" s="17">
        <v>3.2369011030000001</v>
      </c>
      <c r="J223" s="17">
        <v>1.4471682269999999</v>
      </c>
      <c r="K223" s="17">
        <v>223.6713771</v>
      </c>
      <c r="L223" t="s">
        <v>128</v>
      </c>
      <c r="M223" s="20">
        <f>K223/1000</f>
        <v>0.22367137710000001</v>
      </c>
      <c r="O223">
        <f t="shared" si="22"/>
        <v>-0.22367137710000001</v>
      </c>
      <c r="P223" s="21">
        <f t="shared" si="23"/>
        <v>-2.2367137710000001E-4</v>
      </c>
      <c r="R223">
        <v>119</v>
      </c>
      <c r="S223">
        <f t="shared" si="24"/>
        <v>1.9833333333333334</v>
      </c>
    </row>
    <row r="224" spans="1:21" ht="14.4" hidden="1" customHeight="1" x14ac:dyDescent="0.3">
      <c r="A224" s="10" t="s">
        <v>37</v>
      </c>
      <c r="B224">
        <v>28</v>
      </c>
      <c r="C224" t="s">
        <v>122</v>
      </c>
      <c r="D224">
        <v>4</v>
      </c>
      <c r="E224" t="s">
        <v>140</v>
      </c>
      <c r="F224">
        <v>1</v>
      </c>
      <c r="G224" t="s">
        <v>118</v>
      </c>
      <c r="H224" s="17"/>
      <c r="I224" s="17"/>
      <c r="J224" s="17"/>
      <c r="K224" s="17"/>
      <c r="M224" s="23">
        <v>0.36699999999999999</v>
      </c>
      <c r="O224">
        <f t="shared" si="22"/>
        <v>-0.36699999999999999</v>
      </c>
      <c r="P224" s="21">
        <f t="shared" si="23"/>
        <v>-3.6699999999999998E-4</v>
      </c>
      <c r="R224">
        <v>119</v>
      </c>
      <c r="S224">
        <f t="shared" si="24"/>
        <v>1.9833333333333334</v>
      </c>
    </row>
    <row r="225" spans="1:21" ht="14.4" hidden="1" customHeight="1" x14ac:dyDescent="0.3">
      <c r="A225" s="10" t="s">
        <v>37</v>
      </c>
      <c r="B225">
        <v>28</v>
      </c>
      <c r="C225" t="s">
        <v>122</v>
      </c>
      <c r="D225">
        <v>4</v>
      </c>
      <c r="E225" t="s">
        <v>140</v>
      </c>
      <c r="F225">
        <v>1</v>
      </c>
      <c r="G225" t="s">
        <v>119</v>
      </c>
      <c r="H225" s="17"/>
      <c r="I225" s="17"/>
      <c r="J225" s="17"/>
      <c r="K225" s="17"/>
      <c r="M225" s="23">
        <v>3.5999999999999997E-2</v>
      </c>
      <c r="O225">
        <f t="shared" si="22"/>
        <v>-3.5999999999999997E-2</v>
      </c>
      <c r="P225" s="21">
        <f t="shared" si="23"/>
        <v>-3.5999999999999994E-5</v>
      </c>
      <c r="R225">
        <v>119</v>
      </c>
      <c r="S225">
        <f t="shared" si="24"/>
        <v>1.9833333333333334</v>
      </c>
    </row>
    <row r="226" spans="1:21" hidden="1" x14ac:dyDescent="0.3">
      <c r="A226" s="10" t="s">
        <v>38</v>
      </c>
      <c r="B226">
        <v>29</v>
      </c>
      <c r="C226" t="s">
        <v>122</v>
      </c>
      <c r="D226">
        <v>4</v>
      </c>
      <c r="E226" t="s">
        <v>141</v>
      </c>
      <c r="F226">
        <v>1</v>
      </c>
      <c r="G226" t="s">
        <v>112</v>
      </c>
      <c r="H226" s="17">
        <v>4694.382533</v>
      </c>
      <c r="I226" s="17">
        <v>3.498952337</v>
      </c>
      <c r="J226" s="17">
        <v>6.6012149420000004</v>
      </c>
      <c r="K226" s="17">
        <v>53.004672139999997</v>
      </c>
      <c r="L226" t="s">
        <v>128</v>
      </c>
      <c r="M226" s="20">
        <f>K226/1000</f>
        <v>5.3004672139999993E-2</v>
      </c>
      <c r="N226" s="21">
        <v>4.2570425150000001E-3</v>
      </c>
      <c r="O226">
        <f t="shared" si="22"/>
        <v>-4.8747629624999997E-2</v>
      </c>
      <c r="P226" s="21">
        <f t="shared" si="23"/>
        <v>-4.8747629624999997E-5</v>
      </c>
      <c r="Q226">
        <v>1.6</v>
      </c>
      <c r="R226">
        <v>122</v>
      </c>
      <c r="S226">
        <f t="shared" si="24"/>
        <v>2.0333333333333332</v>
      </c>
      <c r="T226" s="21">
        <f t="shared" ref="T226:T249" si="27">N226/Q226/S226</f>
        <v>1.3085171664959016E-3</v>
      </c>
      <c r="U226" s="25">
        <f t="shared" ref="U226:U233" si="28">(10.1+12.2+9.5)/3</f>
        <v>10.6</v>
      </c>
    </row>
    <row r="227" spans="1:21" ht="14.4" hidden="1" customHeight="1" x14ac:dyDescent="0.3">
      <c r="A227" s="10" t="s">
        <v>38</v>
      </c>
      <c r="B227">
        <v>29</v>
      </c>
      <c r="C227" t="s">
        <v>122</v>
      </c>
      <c r="D227">
        <v>4</v>
      </c>
      <c r="E227" t="s">
        <v>141</v>
      </c>
      <c r="F227">
        <v>1</v>
      </c>
      <c r="G227" t="s">
        <v>113</v>
      </c>
      <c r="H227" s="17">
        <v>2160745.9909999999</v>
      </c>
      <c r="I227" s="17">
        <v>7.4096344369999997E-2</v>
      </c>
      <c r="J227" s="17">
        <v>1.4739706450000001</v>
      </c>
      <c r="K227" s="17">
        <v>5.0269891490000003</v>
      </c>
      <c r="L227" t="s">
        <v>129</v>
      </c>
      <c r="M227" s="22">
        <f>K227</f>
        <v>5.0269891490000003</v>
      </c>
      <c r="N227" s="21">
        <v>0.70679753865000006</v>
      </c>
      <c r="O227">
        <f t="shared" si="22"/>
        <v>-4.3201916103500002</v>
      </c>
      <c r="P227" s="21">
        <f t="shared" si="23"/>
        <v>-4.3201916103499998E-3</v>
      </c>
      <c r="Q227">
        <v>1.6</v>
      </c>
      <c r="R227">
        <v>122</v>
      </c>
      <c r="S227">
        <f t="shared" si="24"/>
        <v>2.0333333333333332</v>
      </c>
      <c r="T227" s="21">
        <f t="shared" si="27"/>
        <v>0.21725334179815578</v>
      </c>
      <c r="U227" s="25">
        <f t="shared" si="28"/>
        <v>10.6</v>
      </c>
    </row>
    <row r="228" spans="1:21" ht="14.4" hidden="1" customHeight="1" x14ac:dyDescent="0.3">
      <c r="A228" s="10" t="s">
        <v>38</v>
      </c>
      <c r="B228">
        <v>29</v>
      </c>
      <c r="C228" t="s">
        <v>122</v>
      </c>
      <c r="D228">
        <v>4</v>
      </c>
      <c r="E228" t="s">
        <v>141</v>
      </c>
      <c r="F228">
        <v>1</v>
      </c>
      <c r="G228" t="s">
        <v>114</v>
      </c>
      <c r="H228" s="17">
        <v>27825.549279999999</v>
      </c>
      <c r="I228" s="17">
        <v>4.7483518299999999E-2</v>
      </c>
      <c r="J228" s="17">
        <v>0.68606076010000006</v>
      </c>
      <c r="K228" s="17">
        <v>6.9211826500000004</v>
      </c>
      <c r="L228" t="s">
        <v>129</v>
      </c>
      <c r="M228" s="22">
        <f>K228</f>
        <v>6.9211826500000004</v>
      </c>
      <c r="N228" s="21">
        <v>2.2655551360000001</v>
      </c>
      <c r="O228">
        <f t="shared" si="22"/>
        <v>-4.6556275140000007</v>
      </c>
      <c r="P228" s="21">
        <f t="shared" si="23"/>
        <v>-4.6556275140000004E-3</v>
      </c>
      <c r="Q228">
        <v>1.6</v>
      </c>
      <c r="R228">
        <v>122</v>
      </c>
      <c r="S228">
        <f t="shared" si="24"/>
        <v>2.0333333333333332</v>
      </c>
      <c r="T228" s="21">
        <f t="shared" si="27"/>
        <v>0.69637965245901645</v>
      </c>
      <c r="U228" s="25">
        <f t="shared" si="28"/>
        <v>10.6</v>
      </c>
    </row>
    <row r="229" spans="1:21" ht="14.4" hidden="1" customHeight="1" x14ac:dyDescent="0.3">
      <c r="A229" s="10" t="s">
        <v>38</v>
      </c>
      <c r="B229">
        <v>29</v>
      </c>
      <c r="C229" t="s">
        <v>122</v>
      </c>
      <c r="D229">
        <v>4</v>
      </c>
      <c r="E229" t="s">
        <v>141</v>
      </c>
      <c r="F229">
        <v>1</v>
      </c>
      <c r="G229" t="s">
        <v>115</v>
      </c>
      <c r="H229" s="17">
        <v>647039.24919999996</v>
      </c>
      <c r="I229" s="17">
        <v>16.46151536</v>
      </c>
      <c r="J229" s="17">
        <v>1.9278660350000001</v>
      </c>
      <c r="K229" s="17">
        <v>853.8723675</v>
      </c>
      <c r="L229" t="s">
        <v>128</v>
      </c>
      <c r="M229" s="20">
        <f>K229/1000</f>
        <v>0.85387236749999995</v>
      </c>
      <c r="N229" s="21">
        <v>9.0714251504999996E-2</v>
      </c>
      <c r="O229">
        <f t="shared" si="22"/>
        <v>-0.76315811599499994</v>
      </c>
      <c r="P229" s="21">
        <f t="shared" si="23"/>
        <v>-7.6315811599499996E-4</v>
      </c>
      <c r="Q229">
        <v>1.6</v>
      </c>
      <c r="R229">
        <v>122</v>
      </c>
      <c r="S229">
        <f t="shared" si="24"/>
        <v>2.0333333333333332</v>
      </c>
      <c r="T229" s="21">
        <f t="shared" si="27"/>
        <v>2.7883478946209014E-2</v>
      </c>
      <c r="U229" s="25">
        <f t="shared" si="28"/>
        <v>10.6</v>
      </c>
    </row>
    <row r="230" spans="1:21" ht="14.4" hidden="1" customHeight="1" x14ac:dyDescent="0.3">
      <c r="A230" s="10" t="s">
        <v>38</v>
      </c>
      <c r="B230">
        <v>29</v>
      </c>
      <c r="C230" t="s">
        <v>122</v>
      </c>
      <c r="D230">
        <v>4</v>
      </c>
      <c r="E230" t="s">
        <v>141</v>
      </c>
      <c r="F230">
        <v>1</v>
      </c>
      <c r="G230" t="s">
        <v>116</v>
      </c>
      <c r="H230" s="17">
        <v>159.76381910000001</v>
      </c>
      <c r="I230" s="17">
        <v>1.3001372609999999</v>
      </c>
      <c r="J230" s="17">
        <v>6.3888275510000003</v>
      </c>
      <c r="K230" s="17">
        <v>20.350169900000001</v>
      </c>
      <c r="L230" t="s">
        <v>128</v>
      </c>
      <c r="M230" s="20">
        <f>K230/1000</f>
        <v>2.0350169899999999E-2</v>
      </c>
      <c r="N230" s="21">
        <v>9.6146387749999999E-3</v>
      </c>
      <c r="O230">
        <f t="shared" si="22"/>
        <v>-1.0735531124999999E-2</v>
      </c>
      <c r="P230" s="21">
        <f t="shared" si="23"/>
        <v>-1.0735531125E-5</v>
      </c>
      <c r="Q230">
        <v>1.6</v>
      </c>
      <c r="R230">
        <v>122</v>
      </c>
      <c r="S230">
        <f t="shared" si="24"/>
        <v>2.0333333333333332</v>
      </c>
      <c r="T230" s="21">
        <f t="shared" si="27"/>
        <v>2.9553192955942623E-3</v>
      </c>
      <c r="U230" s="25">
        <f t="shared" si="28"/>
        <v>10.6</v>
      </c>
    </row>
    <row r="231" spans="1:21" ht="14.4" customHeight="1" x14ac:dyDescent="0.3">
      <c r="A231" s="10" t="s">
        <v>38</v>
      </c>
      <c r="B231">
        <v>29</v>
      </c>
      <c r="C231" t="s">
        <v>122</v>
      </c>
      <c r="D231">
        <v>4</v>
      </c>
      <c r="E231" t="s">
        <v>141</v>
      </c>
      <c r="F231">
        <v>1</v>
      </c>
      <c r="G231" t="s">
        <v>117</v>
      </c>
      <c r="H231" s="17">
        <v>334.9067804</v>
      </c>
      <c r="I231" s="17">
        <v>3.1483274670000001</v>
      </c>
      <c r="J231" s="17">
        <v>0.89375225329999997</v>
      </c>
      <c r="K231" s="17">
        <v>352.25952769999998</v>
      </c>
      <c r="L231" t="s">
        <v>128</v>
      </c>
      <c r="M231" s="20">
        <f>K231/1000</f>
        <v>0.35225952769999996</v>
      </c>
      <c r="N231" s="21">
        <v>0.15745633458000002</v>
      </c>
      <c r="O231">
        <f t="shared" si="22"/>
        <v>-0.19480319311999994</v>
      </c>
      <c r="P231" s="21">
        <f t="shared" si="23"/>
        <v>-1.9480319311999993E-4</v>
      </c>
      <c r="Q231">
        <v>1.6</v>
      </c>
      <c r="R231">
        <v>122</v>
      </c>
      <c r="S231">
        <f t="shared" si="24"/>
        <v>2.0333333333333332</v>
      </c>
      <c r="T231" s="21">
        <f t="shared" si="27"/>
        <v>4.8398463497950829E-2</v>
      </c>
      <c r="U231" s="25">
        <f t="shared" si="28"/>
        <v>10.6</v>
      </c>
    </row>
    <row r="232" spans="1:21" ht="14.4" hidden="1" customHeight="1" x14ac:dyDescent="0.3">
      <c r="A232" s="10" t="s">
        <v>38</v>
      </c>
      <c r="B232">
        <v>29</v>
      </c>
      <c r="C232" t="s">
        <v>122</v>
      </c>
      <c r="D232">
        <v>4</v>
      </c>
      <c r="E232" t="s">
        <v>141</v>
      </c>
      <c r="F232">
        <v>1</v>
      </c>
      <c r="G232" t="s">
        <v>118</v>
      </c>
      <c r="H232" s="17"/>
      <c r="I232" s="17"/>
      <c r="J232" s="17"/>
      <c r="K232" s="17"/>
      <c r="M232" s="23">
        <v>0.39100000000000001</v>
      </c>
      <c r="N232" s="21">
        <v>0.35849999999999999</v>
      </c>
      <c r="O232">
        <f t="shared" si="22"/>
        <v>-3.2500000000000029E-2</v>
      </c>
      <c r="P232" s="21">
        <f t="shared" si="23"/>
        <v>-3.2500000000000031E-5</v>
      </c>
      <c r="Q232">
        <v>1.6</v>
      </c>
      <c r="R232">
        <v>122</v>
      </c>
      <c r="S232">
        <f t="shared" si="24"/>
        <v>2.0333333333333332</v>
      </c>
      <c r="T232" s="21">
        <f t="shared" si="27"/>
        <v>0.11019467213114753</v>
      </c>
      <c r="U232" s="25">
        <f t="shared" si="28"/>
        <v>10.6</v>
      </c>
    </row>
    <row r="233" spans="1:21" ht="14.4" hidden="1" customHeight="1" x14ac:dyDescent="0.3">
      <c r="A233" s="10" t="s">
        <v>38</v>
      </c>
      <c r="B233">
        <v>29</v>
      </c>
      <c r="C233" t="s">
        <v>122</v>
      </c>
      <c r="D233">
        <v>4</v>
      </c>
      <c r="E233" t="s">
        <v>141</v>
      </c>
      <c r="F233">
        <v>1</v>
      </c>
      <c r="G233" t="s">
        <v>119</v>
      </c>
      <c r="H233" s="17"/>
      <c r="I233" s="17"/>
      <c r="J233" s="17"/>
      <c r="K233" s="17"/>
      <c r="M233" s="23">
        <v>0.34399999999999997</v>
      </c>
      <c r="N233" s="21">
        <v>2.8999999999999998E-2</v>
      </c>
      <c r="O233">
        <f t="shared" si="22"/>
        <v>-0.31499999999999995</v>
      </c>
      <c r="P233" s="21">
        <f t="shared" si="23"/>
        <v>-3.1499999999999996E-4</v>
      </c>
      <c r="Q233">
        <v>1.6</v>
      </c>
      <c r="R233">
        <v>122</v>
      </c>
      <c r="S233">
        <f t="shared" si="24"/>
        <v>2.0333333333333332</v>
      </c>
      <c r="T233" s="21">
        <f t="shared" si="27"/>
        <v>8.9139344262295084E-3</v>
      </c>
      <c r="U233" s="25">
        <f t="shared" si="28"/>
        <v>10.6</v>
      </c>
    </row>
    <row r="234" spans="1:21" hidden="1" x14ac:dyDescent="0.3">
      <c r="A234" s="10" t="s">
        <v>39</v>
      </c>
      <c r="B234">
        <v>30</v>
      </c>
      <c r="C234" t="s">
        <v>122</v>
      </c>
      <c r="D234">
        <v>4</v>
      </c>
      <c r="E234" t="s">
        <v>141</v>
      </c>
      <c r="F234">
        <v>1</v>
      </c>
      <c r="G234" t="s">
        <v>112</v>
      </c>
      <c r="H234" s="17">
        <v>1276.671499</v>
      </c>
      <c r="I234" s="17">
        <v>1.837572005</v>
      </c>
      <c r="J234" s="17">
        <v>12.747632250000001</v>
      </c>
      <c r="K234" s="17">
        <v>14.415006399999999</v>
      </c>
      <c r="L234" t="s">
        <v>128</v>
      </c>
      <c r="M234" s="20">
        <f>K234/1000</f>
        <v>1.4415006399999999E-2</v>
      </c>
      <c r="N234" s="21">
        <v>4.2570425150000001E-3</v>
      </c>
      <c r="O234">
        <f t="shared" si="22"/>
        <v>-1.0157963884999999E-2</v>
      </c>
      <c r="P234" s="21">
        <f t="shared" si="23"/>
        <v>-1.0157963885E-5</v>
      </c>
      <c r="Q234">
        <v>0.2</v>
      </c>
      <c r="R234">
        <v>113</v>
      </c>
      <c r="S234">
        <f t="shared" si="24"/>
        <v>1.8833333333333333</v>
      </c>
      <c r="T234" s="21">
        <f t="shared" si="27"/>
        <v>1.1301882783185842E-2</v>
      </c>
      <c r="U234" s="26">
        <v>9.4</v>
      </c>
    </row>
    <row r="235" spans="1:21" ht="14.4" hidden="1" customHeight="1" x14ac:dyDescent="0.3">
      <c r="A235" s="10" t="s">
        <v>39</v>
      </c>
      <c r="B235">
        <v>30</v>
      </c>
      <c r="C235" t="s">
        <v>122</v>
      </c>
      <c r="D235">
        <v>4</v>
      </c>
      <c r="E235" t="s">
        <v>141</v>
      </c>
      <c r="F235">
        <v>1</v>
      </c>
      <c r="G235" t="s">
        <v>113</v>
      </c>
      <c r="H235" s="17">
        <v>1032200.6040000001</v>
      </c>
      <c r="I235" s="17">
        <v>1.7943345249999999E-2</v>
      </c>
      <c r="J235" s="17">
        <v>0.74719691960000001</v>
      </c>
      <c r="K235" s="17">
        <v>2.4014212019999999</v>
      </c>
      <c r="L235" t="s">
        <v>129</v>
      </c>
      <c r="M235" s="22">
        <f>K235</f>
        <v>2.4014212019999999</v>
      </c>
      <c r="N235" s="21">
        <v>0.70679753865000006</v>
      </c>
      <c r="O235">
        <f t="shared" si="22"/>
        <v>-1.6946236633499998</v>
      </c>
      <c r="P235" s="21">
        <f t="shared" si="23"/>
        <v>-1.6946236633499998E-3</v>
      </c>
      <c r="Q235">
        <v>0.2</v>
      </c>
      <c r="R235">
        <v>113</v>
      </c>
      <c r="S235">
        <f t="shared" si="24"/>
        <v>1.8833333333333333</v>
      </c>
      <c r="T235" s="21">
        <f t="shared" si="27"/>
        <v>1.8764536424336284</v>
      </c>
      <c r="U235" s="26">
        <v>9.4</v>
      </c>
    </row>
    <row r="236" spans="1:21" ht="14.4" hidden="1" customHeight="1" x14ac:dyDescent="0.3">
      <c r="A236" s="10" t="s">
        <v>39</v>
      </c>
      <c r="B236">
        <v>30</v>
      </c>
      <c r="C236" t="s">
        <v>122</v>
      </c>
      <c r="D236">
        <v>4</v>
      </c>
      <c r="E236" t="s">
        <v>141</v>
      </c>
      <c r="F236">
        <v>1</v>
      </c>
      <c r="G236" t="s">
        <v>114</v>
      </c>
      <c r="H236" s="17">
        <v>7885.2050140000001</v>
      </c>
      <c r="I236" s="17">
        <v>2.0236644910000001E-2</v>
      </c>
      <c r="J236" s="17">
        <v>1.0317844009999999</v>
      </c>
      <c r="K236" s="17">
        <v>1.9613249530000001</v>
      </c>
      <c r="L236" t="s">
        <v>129</v>
      </c>
      <c r="M236" s="22">
        <f>K236</f>
        <v>1.9613249530000001</v>
      </c>
      <c r="N236" s="21">
        <v>2.2655551360000001</v>
      </c>
      <c r="O236">
        <f t="shared" si="22"/>
        <v>0.30423018300000004</v>
      </c>
      <c r="P236" s="21">
        <f t="shared" si="23"/>
        <v>3.0423018300000003E-4</v>
      </c>
      <c r="Q236">
        <v>0.2</v>
      </c>
      <c r="R236">
        <v>113</v>
      </c>
      <c r="S236">
        <f t="shared" si="24"/>
        <v>1.8833333333333333</v>
      </c>
      <c r="T236" s="21">
        <f t="shared" si="27"/>
        <v>6.0147481486725667</v>
      </c>
      <c r="U236" s="26">
        <v>9.4</v>
      </c>
    </row>
    <row r="237" spans="1:21" ht="14.4" hidden="1" customHeight="1" x14ac:dyDescent="0.3">
      <c r="A237" s="10" t="s">
        <v>39</v>
      </c>
      <c r="B237">
        <v>30</v>
      </c>
      <c r="C237" t="s">
        <v>122</v>
      </c>
      <c r="D237">
        <v>4</v>
      </c>
      <c r="E237" t="s">
        <v>141</v>
      </c>
      <c r="F237">
        <v>1</v>
      </c>
      <c r="G237" t="s">
        <v>115</v>
      </c>
      <c r="H237" s="17">
        <v>268629.10320000001</v>
      </c>
      <c r="I237" s="17">
        <v>1.36485284</v>
      </c>
      <c r="J237" s="17">
        <v>0.38500860100000001</v>
      </c>
      <c r="K237" s="17">
        <v>354.49931149999998</v>
      </c>
      <c r="L237" t="s">
        <v>128</v>
      </c>
      <c r="M237" s="20">
        <f>K237/1000</f>
        <v>0.35449931149999997</v>
      </c>
      <c r="N237" s="21">
        <v>9.0714251504999996E-2</v>
      </c>
      <c r="O237">
        <f t="shared" si="22"/>
        <v>-0.26378505999499996</v>
      </c>
      <c r="P237" s="21">
        <f t="shared" si="23"/>
        <v>-2.6378505999499996E-4</v>
      </c>
      <c r="Q237">
        <v>0.2</v>
      </c>
      <c r="R237">
        <v>113</v>
      </c>
      <c r="S237">
        <f t="shared" si="24"/>
        <v>1.8833333333333333</v>
      </c>
      <c r="T237" s="21">
        <f t="shared" si="27"/>
        <v>0.24083429603097342</v>
      </c>
      <c r="U237" s="26">
        <v>9.4</v>
      </c>
    </row>
    <row r="238" spans="1:21" ht="14.4" hidden="1" customHeight="1" x14ac:dyDescent="0.3">
      <c r="A238" s="10" t="s">
        <v>39</v>
      </c>
      <c r="B238">
        <v>30</v>
      </c>
      <c r="C238" t="s">
        <v>122</v>
      </c>
      <c r="D238">
        <v>4</v>
      </c>
      <c r="E238" t="s">
        <v>141</v>
      </c>
      <c r="F238">
        <v>1</v>
      </c>
      <c r="G238" t="s">
        <v>116</v>
      </c>
      <c r="H238" s="17">
        <v>79.079849210000006</v>
      </c>
      <c r="I238" s="17">
        <v>0.63857346999999998</v>
      </c>
      <c r="J238" s="17">
        <v>6.3395062339999999</v>
      </c>
      <c r="K238" s="17">
        <v>10.072921239999999</v>
      </c>
      <c r="L238" t="s">
        <v>128</v>
      </c>
      <c r="M238" s="20">
        <f>K238/1000</f>
        <v>1.0072921239999999E-2</v>
      </c>
      <c r="N238" s="21">
        <v>9.6146387749999999E-3</v>
      </c>
      <c r="O238">
        <f t="shared" si="22"/>
        <v>-4.582824649999994E-4</v>
      </c>
      <c r="P238" s="21">
        <f t="shared" si="23"/>
        <v>-4.5828246499999941E-7</v>
      </c>
      <c r="Q238">
        <v>0.2</v>
      </c>
      <c r="R238">
        <v>113</v>
      </c>
      <c r="S238">
        <f t="shared" si="24"/>
        <v>1.8833333333333333</v>
      </c>
      <c r="T238" s="21">
        <f t="shared" si="27"/>
        <v>2.5525589668141592E-2</v>
      </c>
      <c r="U238" s="26">
        <v>9.4</v>
      </c>
    </row>
    <row r="239" spans="1:21" ht="14.4" customHeight="1" x14ac:dyDescent="0.3">
      <c r="A239" s="10" t="s">
        <v>39</v>
      </c>
      <c r="B239">
        <v>30</v>
      </c>
      <c r="C239" t="s">
        <v>122</v>
      </c>
      <c r="D239">
        <v>4</v>
      </c>
      <c r="E239" t="s">
        <v>141</v>
      </c>
      <c r="F239">
        <v>1</v>
      </c>
      <c r="G239" t="s">
        <v>117</v>
      </c>
      <c r="H239" s="17">
        <v>212.99037509999999</v>
      </c>
      <c r="I239" s="17">
        <v>1.807697238</v>
      </c>
      <c r="J239" s="17">
        <v>0.80691336300000005</v>
      </c>
      <c r="K239" s="17">
        <v>224.0261868</v>
      </c>
      <c r="L239" t="s">
        <v>128</v>
      </c>
      <c r="M239" s="20">
        <f>K239/1000</f>
        <v>0.2240261868</v>
      </c>
      <c r="N239" s="21">
        <v>0.15745633458000002</v>
      </c>
      <c r="O239">
        <f t="shared" si="22"/>
        <v>-6.6569852219999975E-2</v>
      </c>
      <c r="P239" s="21">
        <f t="shared" si="23"/>
        <v>-6.6569852219999979E-5</v>
      </c>
      <c r="Q239">
        <v>0.2</v>
      </c>
      <c r="R239">
        <v>113</v>
      </c>
      <c r="S239">
        <f t="shared" si="24"/>
        <v>1.8833333333333333</v>
      </c>
      <c r="T239" s="21">
        <f t="shared" si="27"/>
        <v>0.4180256670265487</v>
      </c>
      <c r="U239" s="26">
        <v>9.4</v>
      </c>
    </row>
    <row r="240" spans="1:21" ht="14.4" hidden="1" customHeight="1" x14ac:dyDescent="0.3">
      <c r="A240" s="10" t="s">
        <v>39</v>
      </c>
      <c r="B240">
        <v>30</v>
      </c>
      <c r="C240" t="s">
        <v>122</v>
      </c>
      <c r="D240">
        <v>4</v>
      </c>
      <c r="E240" t="s">
        <v>141</v>
      </c>
      <c r="F240">
        <v>1</v>
      </c>
      <c r="G240" t="s">
        <v>118</v>
      </c>
      <c r="H240" s="17"/>
      <c r="I240" s="17"/>
      <c r="J240" s="17"/>
      <c r="K240" s="17"/>
      <c r="M240" s="23">
        <v>0.41799999999999998</v>
      </c>
      <c r="N240" s="21">
        <v>0.35849999999999999</v>
      </c>
      <c r="O240">
        <f t="shared" si="22"/>
        <v>-5.9499999999999997E-2</v>
      </c>
      <c r="P240" s="21">
        <f t="shared" si="23"/>
        <v>-5.9499999999999996E-5</v>
      </c>
      <c r="Q240">
        <v>0.2</v>
      </c>
      <c r="R240">
        <v>113</v>
      </c>
      <c r="S240">
        <f t="shared" si="24"/>
        <v>1.8833333333333333</v>
      </c>
      <c r="T240" s="21">
        <f t="shared" si="27"/>
        <v>0.95176991150442469</v>
      </c>
      <c r="U240" s="26">
        <v>9.4</v>
      </c>
    </row>
    <row r="241" spans="1:21" ht="14.4" hidden="1" customHeight="1" x14ac:dyDescent="0.3">
      <c r="A241" s="10" t="s">
        <v>39</v>
      </c>
      <c r="B241">
        <v>30</v>
      </c>
      <c r="C241" t="s">
        <v>122</v>
      </c>
      <c r="D241">
        <v>4</v>
      </c>
      <c r="E241" t="s">
        <v>141</v>
      </c>
      <c r="F241">
        <v>1</v>
      </c>
      <c r="G241" t="s">
        <v>119</v>
      </c>
      <c r="H241" s="17"/>
      <c r="I241" s="17"/>
      <c r="J241" s="17"/>
      <c r="K241" s="17"/>
      <c r="M241" s="23">
        <v>0.08</v>
      </c>
      <c r="N241" s="21">
        <v>2.8999999999999998E-2</v>
      </c>
      <c r="O241">
        <f t="shared" si="22"/>
        <v>-5.1000000000000004E-2</v>
      </c>
      <c r="P241" s="21">
        <f t="shared" si="23"/>
        <v>-5.1000000000000006E-5</v>
      </c>
      <c r="Q241">
        <v>0.2</v>
      </c>
      <c r="R241">
        <v>113</v>
      </c>
      <c r="S241">
        <f t="shared" si="24"/>
        <v>1.8833333333333333</v>
      </c>
      <c r="T241" s="21">
        <f t="shared" si="27"/>
        <v>7.6991150442477868E-2</v>
      </c>
      <c r="U241" s="26">
        <v>9.4</v>
      </c>
    </row>
    <row r="242" spans="1:21" hidden="1" x14ac:dyDescent="0.3">
      <c r="A242" s="10" t="s">
        <v>40</v>
      </c>
      <c r="B242">
        <v>31</v>
      </c>
      <c r="C242" t="s">
        <v>122</v>
      </c>
      <c r="D242">
        <v>4</v>
      </c>
      <c r="E242" t="s">
        <v>141</v>
      </c>
      <c r="F242">
        <v>1</v>
      </c>
      <c r="G242" t="s">
        <v>112</v>
      </c>
      <c r="H242" s="17">
        <v>535.30274629999997</v>
      </c>
      <c r="I242" s="17">
        <v>1.160050408</v>
      </c>
      <c r="J242" s="17">
        <v>19.192949179999999</v>
      </c>
      <c r="K242" s="17">
        <v>6.0441488019999996</v>
      </c>
      <c r="L242" t="s">
        <v>128</v>
      </c>
      <c r="M242" s="20">
        <f>K242/1000</f>
        <v>6.0441488019999995E-3</v>
      </c>
      <c r="N242" s="21">
        <v>4.2570425150000001E-3</v>
      </c>
      <c r="O242">
        <f t="shared" si="22"/>
        <v>-1.7871062869999994E-3</v>
      </c>
      <c r="P242" s="21">
        <f t="shared" si="23"/>
        <v>-1.7871062869999994E-6</v>
      </c>
      <c r="Q242">
        <v>0.3</v>
      </c>
      <c r="R242">
        <v>123</v>
      </c>
      <c r="S242">
        <f t="shared" si="24"/>
        <v>2.0499999999999998</v>
      </c>
      <c r="T242" s="21">
        <f t="shared" si="27"/>
        <v>6.9220203495934966E-3</v>
      </c>
      <c r="U242" s="26">
        <v>2.6</v>
      </c>
    </row>
    <row r="243" spans="1:21" ht="14.4" hidden="1" customHeight="1" x14ac:dyDescent="0.3">
      <c r="A243" s="10" t="s">
        <v>40</v>
      </c>
      <c r="B243">
        <v>31</v>
      </c>
      <c r="C243" t="s">
        <v>122</v>
      </c>
      <c r="D243">
        <v>4</v>
      </c>
      <c r="E243" t="s">
        <v>141</v>
      </c>
      <c r="F243">
        <v>1</v>
      </c>
      <c r="G243" t="s">
        <v>113</v>
      </c>
      <c r="H243" s="17">
        <v>729578.23770000006</v>
      </c>
      <c r="I243" s="17">
        <v>9.3730282410000004E-2</v>
      </c>
      <c r="J243" s="17">
        <v>5.5220943489999996</v>
      </c>
      <c r="K243" s="17">
        <v>1.697368362</v>
      </c>
      <c r="L243" t="s">
        <v>129</v>
      </c>
      <c r="M243" s="22">
        <f>K243</f>
        <v>1.697368362</v>
      </c>
      <c r="N243" s="21">
        <v>0.70679753865000006</v>
      </c>
      <c r="O243">
        <f t="shared" si="22"/>
        <v>-0.99057082334999991</v>
      </c>
      <c r="P243" s="21">
        <f t="shared" si="23"/>
        <v>-9.905708233499998E-4</v>
      </c>
      <c r="Q243">
        <v>0.3</v>
      </c>
      <c r="R243">
        <v>123</v>
      </c>
      <c r="S243">
        <f t="shared" si="24"/>
        <v>2.0499999999999998</v>
      </c>
      <c r="T243" s="21">
        <f t="shared" si="27"/>
        <v>1.1492642904878052</v>
      </c>
      <c r="U243" s="26">
        <v>2.6</v>
      </c>
    </row>
    <row r="244" spans="1:21" ht="14.4" hidden="1" customHeight="1" x14ac:dyDescent="0.3">
      <c r="A244" s="10" t="s">
        <v>40</v>
      </c>
      <c r="B244">
        <v>31</v>
      </c>
      <c r="C244" t="s">
        <v>122</v>
      </c>
      <c r="D244">
        <v>4</v>
      </c>
      <c r="E244" t="s">
        <v>141</v>
      </c>
      <c r="F244">
        <v>1</v>
      </c>
      <c r="G244" t="s">
        <v>114</v>
      </c>
      <c r="H244" s="17">
        <v>5872.7457109999996</v>
      </c>
      <c r="I244" s="17">
        <v>5.7710688119999999E-2</v>
      </c>
      <c r="J244" s="17">
        <v>3.9507403870000002</v>
      </c>
      <c r="K244" s="17">
        <v>1.460756275</v>
      </c>
      <c r="L244" t="s">
        <v>129</v>
      </c>
      <c r="M244" s="22">
        <f>K244</f>
        <v>1.460756275</v>
      </c>
      <c r="N244" s="21">
        <v>2.2655551360000001</v>
      </c>
      <c r="O244">
        <f t="shared" si="22"/>
        <v>0.80479886100000009</v>
      </c>
      <c r="P244" s="21">
        <f t="shared" si="23"/>
        <v>8.0479886100000004E-4</v>
      </c>
      <c r="Q244">
        <v>0.3</v>
      </c>
      <c r="R244">
        <v>123</v>
      </c>
      <c r="S244">
        <f t="shared" si="24"/>
        <v>2.0499999999999998</v>
      </c>
      <c r="T244" s="21">
        <f t="shared" si="27"/>
        <v>3.6838294894308952</v>
      </c>
      <c r="U244" s="26">
        <v>2.6</v>
      </c>
    </row>
    <row r="245" spans="1:21" ht="14.4" hidden="1" customHeight="1" x14ac:dyDescent="0.3">
      <c r="A245" s="10" t="s">
        <v>40</v>
      </c>
      <c r="B245">
        <v>31</v>
      </c>
      <c r="C245" t="s">
        <v>122</v>
      </c>
      <c r="D245">
        <v>4</v>
      </c>
      <c r="E245" t="s">
        <v>141</v>
      </c>
      <c r="F245">
        <v>1</v>
      </c>
      <c r="G245" t="s">
        <v>115</v>
      </c>
      <c r="H245" s="17">
        <v>229336.19699999999</v>
      </c>
      <c r="I245" s="17">
        <v>7.2155056460000004</v>
      </c>
      <c r="J245" s="17">
        <v>2.384140419</v>
      </c>
      <c r="K245" s="17">
        <v>302.64600139999999</v>
      </c>
      <c r="L245" t="s">
        <v>128</v>
      </c>
      <c r="M245" s="20">
        <f>K245/1000</f>
        <v>0.30264600139999998</v>
      </c>
      <c r="N245" s="21">
        <v>9.0714251504999996E-2</v>
      </c>
      <c r="O245">
        <f t="shared" si="22"/>
        <v>-0.21193174989499997</v>
      </c>
      <c r="P245" s="21">
        <f t="shared" si="23"/>
        <v>-2.1193174989499997E-4</v>
      </c>
      <c r="Q245">
        <v>0.3</v>
      </c>
      <c r="R245">
        <v>123</v>
      </c>
      <c r="S245">
        <f t="shared" si="24"/>
        <v>2.0499999999999998</v>
      </c>
      <c r="T245" s="21">
        <f t="shared" si="27"/>
        <v>0.14750284797560978</v>
      </c>
      <c r="U245" s="26">
        <v>2.6</v>
      </c>
    </row>
    <row r="246" spans="1:21" ht="14.4" hidden="1" customHeight="1" x14ac:dyDescent="0.3">
      <c r="A246" s="10" t="s">
        <v>40</v>
      </c>
      <c r="B246">
        <v>31</v>
      </c>
      <c r="C246" t="s">
        <v>122</v>
      </c>
      <c r="D246">
        <v>4</v>
      </c>
      <c r="E246" t="s">
        <v>141</v>
      </c>
      <c r="F246">
        <v>1</v>
      </c>
      <c r="G246" t="s">
        <v>116</v>
      </c>
      <c r="H246" s="17">
        <v>111.7168626</v>
      </c>
      <c r="I246" s="17">
        <v>0.46683594940000001</v>
      </c>
      <c r="J246" s="17">
        <v>3.2806202089999998</v>
      </c>
      <c r="K246" s="17">
        <v>14.230112589999999</v>
      </c>
      <c r="L246" t="s">
        <v>128</v>
      </c>
      <c r="M246" s="20">
        <f>K246/1000</f>
        <v>1.423011259E-2</v>
      </c>
      <c r="N246" s="21">
        <v>9.6146387749999999E-3</v>
      </c>
      <c r="O246">
        <f t="shared" si="22"/>
        <v>-4.6154738149999999E-3</v>
      </c>
      <c r="P246" s="21">
        <f t="shared" si="23"/>
        <v>-4.6154738149999997E-6</v>
      </c>
      <c r="Q246">
        <v>0.3</v>
      </c>
      <c r="R246">
        <v>123</v>
      </c>
      <c r="S246">
        <f t="shared" si="24"/>
        <v>2.0499999999999998</v>
      </c>
      <c r="T246" s="21">
        <f t="shared" si="27"/>
        <v>1.5633558983739842E-2</v>
      </c>
      <c r="U246" s="26">
        <v>2.6</v>
      </c>
    </row>
    <row r="247" spans="1:21" ht="14.4" customHeight="1" x14ac:dyDescent="0.3">
      <c r="A247" s="10" t="s">
        <v>40</v>
      </c>
      <c r="B247">
        <v>31</v>
      </c>
      <c r="C247" t="s">
        <v>122</v>
      </c>
      <c r="D247">
        <v>4</v>
      </c>
      <c r="E247" t="s">
        <v>141</v>
      </c>
      <c r="F247">
        <v>1</v>
      </c>
      <c r="G247" t="s">
        <v>117</v>
      </c>
      <c r="H247" s="17">
        <v>531.10623629999998</v>
      </c>
      <c r="I247" s="17">
        <v>3.0086445550000001</v>
      </c>
      <c r="J247" s="17">
        <v>0.53858055979999997</v>
      </c>
      <c r="K247" s="17">
        <v>558.62479629999996</v>
      </c>
      <c r="L247" t="s">
        <v>128</v>
      </c>
      <c r="M247" s="20">
        <f>K247/1000</f>
        <v>0.55862479629999995</v>
      </c>
      <c r="N247" s="21">
        <v>0.15745633458000002</v>
      </c>
      <c r="O247">
        <f t="shared" si="22"/>
        <v>-0.40116846171999992</v>
      </c>
      <c r="P247" s="21">
        <f t="shared" si="23"/>
        <v>-4.0116846171999994E-4</v>
      </c>
      <c r="Q247">
        <v>0.3</v>
      </c>
      <c r="R247">
        <v>123</v>
      </c>
      <c r="S247">
        <f t="shared" si="24"/>
        <v>2.0499999999999998</v>
      </c>
      <c r="T247" s="21">
        <f t="shared" si="27"/>
        <v>0.256026560292683</v>
      </c>
      <c r="U247" s="26">
        <v>2.6</v>
      </c>
    </row>
    <row r="248" spans="1:21" ht="14.4" hidden="1" customHeight="1" x14ac:dyDescent="0.3">
      <c r="A248" s="10" t="s">
        <v>40</v>
      </c>
      <c r="B248">
        <v>31</v>
      </c>
      <c r="C248" t="s">
        <v>122</v>
      </c>
      <c r="D248">
        <v>4</v>
      </c>
      <c r="E248" t="s">
        <v>141</v>
      </c>
      <c r="F248">
        <v>1</v>
      </c>
      <c r="G248" t="s">
        <v>118</v>
      </c>
      <c r="H248" s="17"/>
      <c r="I248" s="17"/>
      <c r="J248" s="17"/>
      <c r="K248" s="17"/>
      <c r="M248" s="23">
        <v>0.42899999999999999</v>
      </c>
      <c r="N248" s="21">
        <v>0.35849999999999999</v>
      </c>
      <c r="O248">
        <f t="shared" si="22"/>
        <v>-7.0500000000000007E-2</v>
      </c>
      <c r="P248" s="21">
        <f t="shared" si="23"/>
        <v>-7.0500000000000006E-5</v>
      </c>
      <c r="Q248">
        <v>0.3</v>
      </c>
      <c r="R248">
        <v>123</v>
      </c>
      <c r="S248">
        <f t="shared" si="24"/>
        <v>2.0499999999999998</v>
      </c>
      <c r="T248" s="21">
        <f t="shared" si="27"/>
        <v>0.58292682926829276</v>
      </c>
      <c r="U248" s="26">
        <v>2.6</v>
      </c>
    </row>
    <row r="249" spans="1:21" ht="14.4" hidden="1" customHeight="1" x14ac:dyDescent="0.3">
      <c r="A249" s="10" t="s">
        <v>40</v>
      </c>
      <c r="B249">
        <v>31</v>
      </c>
      <c r="C249" t="s">
        <v>122</v>
      </c>
      <c r="D249">
        <v>4</v>
      </c>
      <c r="E249" t="s">
        <v>141</v>
      </c>
      <c r="F249">
        <v>1</v>
      </c>
      <c r="G249" t="s">
        <v>119</v>
      </c>
      <c r="H249" s="17"/>
      <c r="I249" s="17"/>
      <c r="J249" s="17"/>
      <c r="K249" s="17"/>
      <c r="M249" s="23">
        <v>2.5999999999999999E-2</v>
      </c>
      <c r="N249" s="21">
        <v>2.8999999999999998E-2</v>
      </c>
      <c r="O249">
        <f t="shared" si="22"/>
        <v>2.9999999999999992E-3</v>
      </c>
      <c r="P249" s="21">
        <f t="shared" si="23"/>
        <v>2.9999999999999992E-6</v>
      </c>
      <c r="Q249">
        <v>0.3</v>
      </c>
      <c r="R249">
        <v>123</v>
      </c>
      <c r="S249">
        <f t="shared" si="24"/>
        <v>2.0499999999999998</v>
      </c>
      <c r="T249" s="21">
        <f t="shared" si="27"/>
        <v>4.715447154471545E-2</v>
      </c>
      <c r="U249" s="26">
        <v>2.6</v>
      </c>
    </row>
    <row r="250" spans="1:21" hidden="1" x14ac:dyDescent="0.3">
      <c r="A250" s="10" t="s">
        <v>41</v>
      </c>
      <c r="B250">
        <v>32</v>
      </c>
      <c r="C250" t="s">
        <v>122</v>
      </c>
      <c r="D250">
        <v>4</v>
      </c>
      <c r="E250" t="s">
        <v>141</v>
      </c>
      <c r="F250">
        <v>1</v>
      </c>
      <c r="G250" t="s">
        <v>112</v>
      </c>
      <c r="H250" s="17">
        <v>416.55577169999998</v>
      </c>
      <c r="I250" s="17">
        <v>0.97095491089999997</v>
      </c>
      <c r="J250" s="17">
        <v>20.643827909999999</v>
      </c>
      <c r="K250" s="17">
        <v>4.7033666199999997</v>
      </c>
      <c r="L250" t="s">
        <v>128</v>
      </c>
      <c r="M250" s="20">
        <f>K250/1000</f>
        <v>4.7033666199999997E-3</v>
      </c>
      <c r="O250">
        <f t="shared" si="22"/>
        <v>-4.7033666199999997E-3</v>
      </c>
      <c r="P250" s="21">
        <f t="shared" si="23"/>
        <v>-4.7033666199999993E-6</v>
      </c>
      <c r="R250">
        <v>119</v>
      </c>
      <c r="S250">
        <f t="shared" si="24"/>
        <v>1.9833333333333334</v>
      </c>
    </row>
    <row r="251" spans="1:21" ht="14.4" hidden="1" customHeight="1" x14ac:dyDescent="0.3">
      <c r="A251" s="10" t="s">
        <v>41</v>
      </c>
      <c r="B251">
        <v>32</v>
      </c>
      <c r="C251" t="s">
        <v>122</v>
      </c>
      <c r="D251">
        <v>4</v>
      </c>
      <c r="E251" t="s">
        <v>141</v>
      </c>
      <c r="F251">
        <v>1</v>
      </c>
      <c r="G251" t="s">
        <v>113</v>
      </c>
      <c r="H251" s="17">
        <v>294239.67800000001</v>
      </c>
      <c r="I251" s="17">
        <v>4.0634802380000003E-3</v>
      </c>
      <c r="J251" s="17">
        <v>0.59359834779999998</v>
      </c>
      <c r="K251" s="17">
        <v>0.68455046289999999</v>
      </c>
      <c r="L251" t="s">
        <v>129</v>
      </c>
      <c r="M251" s="22">
        <f>K251</f>
        <v>0.68455046289999999</v>
      </c>
      <c r="O251">
        <f t="shared" si="22"/>
        <v>-0.68455046289999999</v>
      </c>
      <c r="P251" s="21">
        <f t="shared" si="23"/>
        <v>-6.8455046290000004E-4</v>
      </c>
      <c r="R251">
        <v>119</v>
      </c>
      <c r="S251">
        <f t="shared" si="24"/>
        <v>1.9833333333333334</v>
      </c>
    </row>
    <row r="252" spans="1:21" ht="14.4" hidden="1" customHeight="1" x14ac:dyDescent="0.3">
      <c r="A252" s="10" t="s">
        <v>41</v>
      </c>
      <c r="B252">
        <v>32</v>
      </c>
      <c r="C252" t="s">
        <v>122</v>
      </c>
      <c r="D252">
        <v>4</v>
      </c>
      <c r="E252" t="s">
        <v>141</v>
      </c>
      <c r="F252">
        <v>1</v>
      </c>
      <c r="G252" t="s">
        <v>114</v>
      </c>
      <c r="H252" s="17">
        <v>3665.8619859999999</v>
      </c>
      <c r="I252" s="17">
        <v>3.8584389570000002E-2</v>
      </c>
      <c r="J252" s="17">
        <v>4.2315449550000004</v>
      </c>
      <c r="K252" s="17">
        <v>0.91182747630000005</v>
      </c>
      <c r="L252" t="s">
        <v>129</v>
      </c>
      <c r="M252" s="22">
        <f>K252</f>
        <v>0.91182747630000005</v>
      </c>
      <c r="O252">
        <f t="shared" si="22"/>
        <v>-0.91182747630000005</v>
      </c>
      <c r="P252" s="21">
        <f t="shared" si="23"/>
        <v>-9.1182747630000002E-4</v>
      </c>
      <c r="R252">
        <v>119</v>
      </c>
      <c r="S252">
        <f t="shared" si="24"/>
        <v>1.9833333333333334</v>
      </c>
    </row>
    <row r="253" spans="1:21" ht="14.4" hidden="1" customHeight="1" x14ac:dyDescent="0.3">
      <c r="A253" s="10" t="s">
        <v>41</v>
      </c>
      <c r="B253">
        <v>32</v>
      </c>
      <c r="C253" t="s">
        <v>122</v>
      </c>
      <c r="D253">
        <v>4</v>
      </c>
      <c r="E253" t="s">
        <v>141</v>
      </c>
      <c r="F253">
        <v>1</v>
      </c>
      <c r="G253" t="s">
        <v>115</v>
      </c>
      <c r="H253" s="17">
        <v>66048.405169999998</v>
      </c>
      <c r="I253" s="17">
        <v>0.65732924209999999</v>
      </c>
      <c r="J253" s="17">
        <v>0.75415095200000004</v>
      </c>
      <c r="K253" s="17">
        <v>87.161494709999999</v>
      </c>
      <c r="L253" t="s">
        <v>128</v>
      </c>
      <c r="M253" s="20">
        <f>K253/1000</f>
        <v>8.7161494709999995E-2</v>
      </c>
      <c r="O253">
        <f t="shared" si="22"/>
        <v>-8.7161494709999995E-2</v>
      </c>
      <c r="P253" s="21">
        <f t="shared" si="23"/>
        <v>-8.716149470999999E-5</v>
      </c>
      <c r="R253">
        <v>119</v>
      </c>
      <c r="S253">
        <f t="shared" si="24"/>
        <v>1.9833333333333334</v>
      </c>
    </row>
    <row r="254" spans="1:21" ht="14.4" hidden="1" customHeight="1" x14ac:dyDescent="0.3">
      <c r="A254" s="10" t="s">
        <v>41</v>
      </c>
      <c r="B254">
        <v>32</v>
      </c>
      <c r="C254" t="s">
        <v>122</v>
      </c>
      <c r="D254">
        <v>4</v>
      </c>
      <c r="E254" t="s">
        <v>141</v>
      </c>
      <c r="F254">
        <v>1</v>
      </c>
      <c r="G254" t="s">
        <v>116</v>
      </c>
      <c r="H254" s="17">
        <v>39.999130729999997</v>
      </c>
      <c r="I254" s="17">
        <v>0.85174081489999998</v>
      </c>
      <c r="J254" s="17">
        <v>16.717344789999999</v>
      </c>
      <c r="K254" s="17">
        <v>5.0949527300000002</v>
      </c>
      <c r="L254" t="s">
        <v>128</v>
      </c>
      <c r="M254" s="20">
        <f>K254/1000</f>
        <v>5.0949527300000004E-3</v>
      </c>
      <c r="O254">
        <f t="shared" si="22"/>
        <v>-5.0949527300000004E-3</v>
      </c>
      <c r="P254" s="21">
        <f t="shared" si="23"/>
        <v>-5.0949527300000006E-6</v>
      </c>
      <c r="R254">
        <v>119</v>
      </c>
      <c r="S254">
        <f t="shared" si="24"/>
        <v>1.9833333333333334</v>
      </c>
    </row>
    <row r="255" spans="1:21" ht="14.4" customHeight="1" x14ac:dyDescent="0.3">
      <c r="A255" s="10" t="s">
        <v>41</v>
      </c>
      <c r="B255">
        <v>32</v>
      </c>
      <c r="C255" t="s">
        <v>122</v>
      </c>
      <c r="D255">
        <v>4</v>
      </c>
      <c r="E255" t="s">
        <v>141</v>
      </c>
      <c r="F255">
        <v>1</v>
      </c>
      <c r="G255" t="s">
        <v>117</v>
      </c>
      <c r="H255" s="17">
        <v>86.746631260000001</v>
      </c>
      <c r="I255" s="17">
        <v>1.789257224</v>
      </c>
      <c r="J255" s="17">
        <v>1.961016973</v>
      </c>
      <c r="K255" s="17">
        <v>91.241292060000006</v>
      </c>
      <c r="L255" t="s">
        <v>128</v>
      </c>
      <c r="M255" s="20">
        <f>K255/1000</f>
        <v>9.1241292060000007E-2</v>
      </c>
      <c r="O255">
        <f t="shared" si="22"/>
        <v>-9.1241292060000007E-2</v>
      </c>
      <c r="P255" s="21">
        <f t="shared" si="23"/>
        <v>-9.1241292060000007E-5</v>
      </c>
      <c r="R255">
        <v>119</v>
      </c>
      <c r="S255">
        <f t="shared" si="24"/>
        <v>1.9833333333333334</v>
      </c>
    </row>
    <row r="256" spans="1:21" ht="14.4" hidden="1" customHeight="1" x14ac:dyDescent="0.3">
      <c r="A256" s="10" t="s">
        <v>41</v>
      </c>
      <c r="B256">
        <v>32</v>
      </c>
      <c r="C256" t="s">
        <v>122</v>
      </c>
      <c r="D256">
        <v>4</v>
      </c>
      <c r="E256" t="s">
        <v>141</v>
      </c>
      <c r="F256">
        <v>1</v>
      </c>
      <c r="G256" t="s">
        <v>118</v>
      </c>
      <c r="H256" s="17"/>
      <c r="I256" s="17"/>
      <c r="J256" s="17"/>
      <c r="K256" s="17"/>
      <c r="M256" s="23">
        <v>0.35</v>
      </c>
      <c r="O256">
        <f t="shared" si="22"/>
        <v>-0.35</v>
      </c>
      <c r="P256" s="21">
        <f t="shared" si="23"/>
        <v>-3.5E-4</v>
      </c>
      <c r="R256">
        <v>119</v>
      </c>
      <c r="S256">
        <f t="shared" si="24"/>
        <v>1.9833333333333334</v>
      </c>
    </row>
    <row r="257" spans="1:21" ht="14.4" hidden="1" customHeight="1" x14ac:dyDescent="0.3">
      <c r="A257" s="10" t="s">
        <v>41</v>
      </c>
      <c r="B257">
        <v>32</v>
      </c>
      <c r="C257" t="s">
        <v>122</v>
      </c>
      <c r="D257">
        <v>4</v>
      </c>
      <c r="E257" t="s">
        <v>141</v>
      </c>
      <c r="F257">
        <v>1</v>
      </c>
      <c r="G257" t="s">
        <v>119</v>
      </c>
      <c r="H257" s="17"/>
      <c r="I257" s="17"/>
      <c r="J257" s="17"/>
      <c r="K257" s="17"/>
      <c r="M257" s="23">
        <v>2.1999999999999999E-2</v>
      </c>
      <c r="O257">
        <f t="shared" si="22"/>
        <v>-2.1999999999999999E-2</v>
      </c>
      <c r="P257" s="21">
        <f t="shared" si="23"/>
        <v>-2.1999999999999999E-5</v>
      </c>
      <c r="R257">
        <v>119</v>
      </c>
      <c r="S257">
        <f t="shared" si="24"/>
        <v>1.9833333333333334</v>
      </c>
    </row>
    <row r="258" spans="1:21" hidden="1" x14ac:dyDescent="0.3">
      <c r="A258" s="10" t="s">
        <v>42</v>
      </c>
      <c r="B258">
        <v>33</v>
      </c>
      <c r="C258" t="s">
        <v>122</v>
      </c>
      <c r="D258">
        <v>1</v>
      </c>
      <c r="E258" t="s">
        <v>140</v>
      </c>
      <c r="F258">
        <v>5</v>
      </c>
      <c r="G258" t="s">
        <v>112</v>
      </c>
      <c r="H258" s="17">
        <v>4546.6541719999996</v>
      </c>
      <c r="I258" s="17">
        <v>0.93443886389999997</v>
      </c>
      <c r="J258" s="17">
        <v>1.820217537</v>
      </c>
      <c r="K258" s="17">
        <v>51.336658649999997</v>
      </c>
      <c r="L258" t="s">
        <v>128</v>
      </c>
      <c r="M258" s="20">
        <f>K258/1000</f>
        <v>5.1336658649999999E-2</v>
      </c>
      <c r="N258" s="21">
        <f t="shared" ref="N258:N263" si="29">(M282+M314)/2</f>
        <v>0.21119706675</v>
      </c>
      <c r="O258">
        <f t="shared" ref="O258:O321" si="30">N258-M258</f>
        <v>0.15986040809999999</v>
      </c>
      <c r="P258" s="21">
        <f t="shared" ref="P258:P321" si="31">O258/1000</f>
        <v>1.5986040809999998E-4</v>
      </c>
      <c r="Q258">
        <v>2.5</v>
      </c>
      <c r="R258">
        <v>122</v>
      </c>
      <c r="S258">
        <f t="shared" ref="S258:S321" si="32">R258/60</f>
        <v>2.0333333333333332</v>
      </c>
      <c r="T258" s="21">
        <f t="shared" ref="T258:T281" si="33">N258/Q258/S258</f>
        <v>4.1546963950819672E-2</v>
      </c>
      <c r="U258">
        <v>5.6</v>
      </c>
    </row>
    <row r="259" spans="1:21" ht="14.4" hidden="1" customHeight="1" x14ac:dyDescent="0.3">
      <c r="A259" s="10" t="s">
        <v>42</v>
      </c>
      <c r="B259">
        <v>33</v>
      </c>
      <c r="C259" t="s">
        <v>122</v>
      </c>
      <c r="D259">
        <v>1</v>
      </c>
      <c r="E259" t="s">
        <v>140</v>
      </c>
      <c r="F259">
        <v>5</v>
      </c>
      <c r="G259" t="s">
        <v>113</v>
      </c>
      <c r="H259" s="17">
        <v>2839554.2059999998</v>
      </c>
      <c r="I259" s="17">
        <v>3.6214844150000002E-2</v>
      </c>
      <c r="J259" s="17">
        <v>0.54819140889999995</v>
      </c>
      <c r="K259" s="17">
        <v>6.6062407319999998</v>
      </c>
      <c r="L259" t="s">
        <v>129</v>
      </c>
      <c r="M259" s="22">
        <f>K259</f>
        <v>6.6062407319999998</v>
      </c>
      <c r="N259" s="21">
        <f t="shared" si="29"/>
        <v>6.8578761645000004</v>
      </c>
      <c r="O259">
        <f t="shared" si="30"/>
        <v>0.25163543250000053</v>
      </c>
      <c r="P259" s="21">
        <f t="shared" si="31"/>
        <v>2.5163543250000055E-4</v>
      </c>
      <c r="Q259">
        <v>2.5</v>
      </c>
      <c r="R259">
        <v>122</v>
      </c>
      <c r="S259">
        <f t="shared" si="32"/>
        <v>2.0333333333333332</v>
      </c>
      <c r="T259" s="21">
        <f t="shared" si="33"/>
        <v>1.3490903930163938</v>
      </c>
      <c r="U259">
        <v>5.6</v>
      </c>
    </row>
    <row r="260" spans="1:21" ht="14.4" hidden="1" customHeight="1" x14ac:dyDescent="0.3">
      <c r="A260" s="10" t="s">
        <v>42</v>
      </c>
      <c r="B260">
        <v>33</v>
      </c>
      <c r="C260" t="s">
        <v>122</v>
      </c>
      <c r="D260">
        <v>1</v>
      </c>
      <c r="E260" t="s">
        <v>140</v>
      </c>
      <c r="F260">
        <v>5</v>
      </c>
      <c r="G260" t="s">
        <v>114</v>
      </c>
      <c r="H260" s="17">
        <v>39826.797980000003</v>
      </c>
      <c r="I260" s="17">
        <v>0.1216319536</v>
      </c>
      <c r="J260" s="17">
        <v>1.2278228929999999</v>
      </c>
      <c r="K260" s="17">
        <v>9.9063109380000007</v>
      </c>
      <c r="L260" t="s">
        <v>129</v>
      </c>
      <c r="M260" s="22">
        <f>K260</f>
        <v>9.9063109380000007</v>
      </c>
      <c r="N260" s="21">
        <f t="shared" si="29"/>
        <v>9.7871389005000005</v>
      </c>
      <c r="O260">
        <f t="shared" si="30"/>
        <v>-0.11917203750000027</v>
      </c>
      <c r="P260" s="21">
        <f t="shared" si="31"/>
        <v>-1.1917203750000027E-4</v>
      </c>
      <c r="Q260">
        <v>2.5</v>
      </c>
      <c r="R260">
        <v>122</v>
      </c>
      <c r="S260">
        <f t="shared" si="32"/>
        <v>2.0333333333333332</v>
      </c>
      <c r="T260" s="21">
        <f t="shared" si="33"/>
        <v>1.9253388000983609</v>
      </c>
      <c r="U260">
        <v>5.6</v>
      </c>
    </row>
    <row r="261" spans="1:21" ht="14.4" hidden="1" customHeight="1" x14ac:dyDescent="0.3">
      <c r="A261" s="10" t="s">
        <v>42</v>
      </c>
      <c r="B261">
        <v>33</v>
      </c>
      <c r="C261" t="s">
        <v>122</v>
      </c>
      <c r="D261">
        <v>1</v>
      </c>
      <c r="E261" t="s">
        <v>140</v>
      </c>
      <c r="F261">
        <v>5</v>
      </c>
      <c r="G261" t="s">
        <v>115</v>
      </c>
      <c r="H261" s="17">
        <v>851513.00809999998</v>
      </c>
      <c r="I261" s="17">
        <v>6.5796118010000004</v>
      </c>
      <c r="J261" s="17">
        <v>0.58552662789999999</v>
      </c>
      <c r="K261" s="17">
        <v>1123.7083829999999</v>
      </c>
      <c r="L261" t="s">
        <v>128</v>
      </c>
      <c r="M261" s="20">
        <f>K261/1000</f>
        <v>1.1237083829999999</v>
      </c>
      <c r="N261" s="21">
        <f t="shared" si="29"/>
        <v>0.93653316749999993</v>
      </c>
      <c r="O261">
        <f t="shared" si="30"/>
        <v>-0.18717521549999994</v>
      </c>
      <c r="P261" s="21">
        <f t="shared" si="31"/>
        <v>-1.8717521549999993E-4</v>
      </c>
      <c r="Q261">
        <v>2.5</v>
      </c>
      <c r="R261">
        <v>122</v>
      </c>
      <c r="S261">
        <f t="shared" si="32"/>
        <v>2.0333333333333332</v>
      </c>
      <c r="T261" s="21">
        <f t="shared" si="33"/>
        <v>0.18423603295081967</v>
      </c>
      <c r="U261">
        <v>5.6</v>
      </c>
    </row>
    <row r="262" spans="1:21" ht="14.4" hidden="1" customHeight="1" x14ac:dyDescent="0.3">
      <c r="A262" s="10" t="s">
        <v>42</v>
      </c>
      <c r="B262">
        <v>33</v>
      </c>
      <c r="C262" t="s">
        <v>122</v>
      </c>
      <c r="D262">
        <v>1</v>
      </c>
      <c r="E262" t="s">
        <v>140</v>
      </c>
      <c r="F262">
        <v>5</v>
      </c>
      <c r="G262" t="s">
        <v>116</v>
      </c>
      <c r="H262" s="17">
        <v>1328.513355</v>
      </c>
      <c r="I262" s="17">
        <v>1.591472563</v>
      </c>
      <c r="J262" s="17">
        <v>0.94046713900000001</v>
      </c>
      <c r="K262" s="17">
        <v>169.2214961</v>
      </c>
      <c r="L262" t="s">
        <v>128</v>
      </c>
      <c r="M262" s="20">
        <f>K262/1000</f>
        <v>0.16922149610000001</v>
      </c>
      <c r="N262" s="21">
        <f t="shared" si="29"/>
        <v>8.0983667375000012E-2</v>
      </c>
      <c r="O262">
        <f t="shared" si="30"/>
        <v>-8.8237828724999995E-2</v>
      </c>
      <c r="P262" s="21">
        <f t="shared" si="31"/>
        <v>-8.823782872499999E-5</v>
      </c>
      <c r="Q262">
        <v>2.5</v>
      </c>
      <c r="R262">
        <v>122</v>
      </c>
      <c r="S262">
        <f t="shared" si="32"/>
        <v>2.0333333333333332</v>
      </c>
      <c r="T262" s="21">
        <f t="shared" si="33"/>
        <v>1.5931213254098364E-2</v>
      </c>
      <c r="U262">
        <v>5.6</v>
      </c>
    </row>
    <row r="263" spans="1:21" ht="14.4" customHeight="1" x14ac:dyDescent="0.3">
      <c r="A263" s="10" t="s">
        <v>42</v>
      </c>
      <c r="B263">
        <v>33</v>
      </c>
      <c r="C263" t="s">
        <v>122</v>
      </c>
      <c r="D263">
        <v>1</v>
      </c>
      <c r="E263" t="s">
        <v>140</v>
      </c>
      <c r="F263">
        <v>5</v>
      </c>
      <c r="G263" t="s">
        <v>117</v>
      </c>
      <c r="H263" s="17">
        <v>6435.7820769999998</v>
      </c>
      <c r="I263" s="17">
        <v>33.541726359999998</v>
      </c>
      <c r="J263" s="17">
        <v>0.49550184200000003</v>
      </c>
      <c r="K263" s="17">
        <v>6769.2435269999996</v>
      </c>
      <c r="L263" t="s">
        <v>128</v>
      </c>
      <c r="M263" s="20">
        <f>K263/1000</f>
        <v>6.7692435269999995</v>
      </c>
      <c r="N263" s="21">
        <f t="shared" si="29"/>
        <v>6.9534302854999996</v>
      </c>
      <c r="O263">
        <f t="shared" si="30"/>
        <v>0.1841867585000001</v>
      </c>
      <c r="P263" s="21">
        <f t="shared" si="31"/>
        <v>1.8418675850000011E-4</v>
      </c>
      <c r="Q263">
        <v>2.5</v>
      </c>
      <c r="R263">
        <v>122</v>
      </c>
      <c r="S263">
        <f t="shared" si="32"/>
        <v>2.0333333333333332</v>
      </c>
      <c r="T263" s="21">
        <f t="shared" si="33"/>
        <v>1.3678879250163936</v>
      </c>
      <c r="U263">
        <v>5.6</v>
      </c>
    </row>
    <row r="264" spans="1:21" ht="14.4" hidden="1" customHeight="1" x14ac:dyDescent="0.3">
      <c r="A264" s="10" t="s">
        <v>42</v>
      </c>
      <c r="B264">
        <v>33</v>
      </c>
      <c r="C264" t="s">
        <v>122</v>
      </c>
      <c r="D264">
        <v>1</v>
      </c>
      <c r="E264" t="s">
        <v>140</v>
      </c>
      <c r="F264">
        <v>5</v>
      </c>
      <c r="G264" t="s">
        <v>118</v>
      </c>
      <c r="H264" s="17"/>
      <c r="I264" s="17"/>
      <c r="J264" s="17"/>
      <c r="K264" s="17"/>
      <c r="M264" s="23">
        <v>4.04</v>
      </c>
      <c r="N264" s="21">
        <f>SUM(M288+M320)/2</f>
        <v>4.327</v>
      </c>
      <c r="O264">
        <f t="shared" si="30"/>
        <v>0.28699999999999992</v>
      </c>
      <c r="P264" s="21">
        <f t="shared" si="31"/>
        <v>2.8699999999999993E-4</v>
      </c>
      <c r="Q264">
        <v>2.5</v>
      </c>
      <c r="R264">
        <v>122</v>
      </c>
      <c r="S264">
        <f t="shared" si="32"/>
        <v>2.0333333333333332</v>
      </c>
      <c r="T264" s="21">
        <f t="shared" si="33"/>
        <v>0.85121311475409833</v>
      </c>
      <c r="U264">
        <v>5.6</v>
      </c>
    </row>
    <row r="265" spans="1:21" ht="14.4" hidden="1" customHeight="1" x14ac:dyDescent="0.3">
      <c r="A265" s="10" t="s">
        <v>42</v>
      </c>
      <c r="B265">
        <v>33</v>
      </c>
      <c r="C265" t="s">
        <v>122</v>
      </c>
      <c r="D265">
        <v>1</v>
      </c>
      <c r="E265" t="s">
        <v>140</v>
      </c>
      <c r="F265">
        <v>5</v>
      </c>
      <c r="G265" t="s">
        <v>119</v>
      </c>
      <c r="H265" s="17"/>
      <c r="I265" s="17"/>
      <c r="J265" s="17"/>
      <c r="K265" s="17"/>
      <c r="M265" s="23">
        <v>0.48499999999999999</v>
      </c>
      <c r="N265" s="21">
        <f>SUM(M289+M321)/2</f>
        <v>0.74</v>
      </c>
      <c r="O265">
        <f t="shared" si="30"/>
        <v>0.255</v>
      </c>
      <c r="P265" s="21">
        <f t="shared" si="31"/>
        <v>2.5500000000000002E-4</v>
      </c>
      <c r="Q265">
        <v>2.5</v>
      </c>
      <c r="R265">
        <v>122</v>
      </c>
      <c r="S265">
        <f t="shared" si="32"/>
        <v>2.0333333333333332</v>
      </c>
      <c r="T265" s="21">
        <f t="shared" si="33"/>
        <v>0.14557377049180328</v>
      </c>
      <c r="U265">
        <v>5.6</v>
      </c>
    </row>
    <row r="266" spans="1:21" hidden="1" x14ac:dyDescent="0.3">
      <c r="A266" s="10" t="s">
        <v>43</v>
      </c>
      <c r="B266">
        <v>34</v>
      </c>
      <c r="C266" t="s">
        <v>122</v>
      </c>
      <c r="D266">
        <v>1</v>
      </c>
      <c r="E266" t="s">
        <v>140</v>
      </c>
      <c r="F266">
        <v>5</v>
      </c>
      <c r="G266" t="s">
        <v>112</v>
      </c>
      <c r="H266" s="17">
        <v>9480.4235929999995</v>
      </c>
      <c r="I266" s="17">
        <v>0.90178582429999998</v>
      </c>
      <c r="J266" s="17">
        <v>0.8424419514</v>
      </c>
      <c r="K266" s="17">
        <v>107.0442685</v>
      </c>
      <c r="L266" t="s">
        <v>128</v>
      </c>
      <c r="M266" s="20">
        <f>K266/1000</f>
        <v>0.1070442685</v>
      </c>
      <c r="N266" s="21">
        <v>0.21119706675</v>
      </c>
      <c r="O266">
        <f t="shared" si="30"/>
        <v>0.10415279825</v>
      </c>
      <c r="P266" s="21">
        <f t="shared" si="31"/>
        <v>1.0415279825E-4</v>
      </c>
      <c r="Q266">
        <v>2.8</v>
      </c>
      <c r="R266">
        <v>121</v>
      </c>
      <c r="S266">
        <f t="shared" si="32"/>
        <v>2.0166666666666666</v>
      </c>
      <c r="T266" s="21">
        <f t="shared" si="33"/>
        <v>3.7402077936835892E-2</v>
      </c>
      <c r="U266">
        <v>4</v>
      </c>
    </row>
    <row r="267" spans="1:21" ht="14.4" hidden="1" customHeight="1" x14ac:dyDescent="0.3">
      <c r="A267" s="10" t="s">
        <v>43</v>
      </c>
      <c r="B267">
        <v>34</v>
      </c>
      <c r="C267" t="s">
        <v>122</v>
      </c>
      <c r="D267">
        <v>1</v>
      </c>
      <c r="E267" t="s">
        <v>140</v>
      </c>
      <c r="F267">
        <v>5</v>
      </c>
      <c r="G267" t="s">
        <v>113</v>
      </c>
      <c r="H267" s="17">
        <v>3277465.139</v>
      </c>
      <c r="I267" s="17">
        <v>6.2388737600000001E-2</v>
      </c>
      <c r="J267" s="17">
        <v>0.81820830840000003</v>
      </c>
      <c r="K267" s="17">
        <v>7.6250432760000004</v>
      </c>
      <c r="L267" t="s">
        <v>129</v>
      </c>
      <c r="M267" s="22">
        <f>K267</f>
        <v>7.6250432760000004</v>
      </c>
      <c r="N267" s="21">
        <v>6.8578761645000004</v>
      </c>
      <c r="O267">
        <f t="shared" si="30"/>
        <v>-0.76716711150000005</v>
      </c>
      <c r="P267" s="21">
        <f t="shared" si="31"/>
        <v>-7.6716711150000001E-4</v>
      </c>
      <c r="Q267">
        <v>2.8</v>
      </c>
      <c r="R267">
        <v>121</v>
      </c>
      <c r="S267">
        <f t="shared" si="32"/>
        <v>2.0166666666666666</v>
      </c>
      <c r="T267" s="21">
        <f t="shared" si="33"/>
        <v>1.2144999110684771</v>
      </c>
      <c r="U267">
        <v>4</v>
      </c>
    </row>
    <row r="268" spans="1:21" ht="14.4" hidden="1" customHeight="1" x14ac:dyDescent="0.3">
      <c r="A268" s="10" t="s">
        <v>43</v>
      </c>
      <c r="B268">
        <v>34</v>
      </c>
      <c r="C268" t="s">
        <v>122</v>
      </c>
      <c r="D268">
        <v>1</v>
      </c>
      <c r="E268" t="s">
        <v>140</v>
      </c>
      <c r="F268">
        <v>5</v>
      </c>
      <c r="G268" t="s">
        <v>114</v>
      </c>
      <c r="H268" s="17">
        <v>40928.484060000003</v>
      </c>
      <c r="I268" s="17">
        <v>6.1691988539999999E-2</v>
      </c>
      <c r="J268" s="17">
        <v>0.60599151839999998</v>
      </c>
      <c r="K268" s="17">
        <v>10.18033861</v>
      </c>
      <c r="L268" t="s">
        <v>129</v>
      </c>
      <c r="M268" s="22">
        <f>K268</f>
        <v>10.18033861</v>
      </c>
      <c r="N268" s="21">
        <v>2.2655551360000001</v>
      </c>
      <c r="O268">
        <f t="shared" si="30"/>
        <v>-7.914783474</v>
      </c>
      <c r="P268" s="21">
        <f t="shared" si="31"/>
        <v>-7.9147834740000006E-3</v>
      </c>
      <c r="Q268">
        <v>2.8</v>
      </c>
      <c r="R268">
        <v>121</v>
      </c>
      <c r="S268">
        <f t="shared" si="32"/>
        <v>2.0166666666666666</v>
      </c>
      <c r="T268" s="21">
        <f t="shared" si="33"/>
        <v>0.401219917827627</v>
      </c>
      <c r="U268">
        <v>4</v>
      </c>
    </row>
    <row r="269" spans="1:21" ht="14.4" hidden="1" customHeight="1" x14ac:dyDescent="0.3">
      <c r="A269" s="10" t="s">
        <v>43</v>
      </c>
      <c r="B269">
        <v>34</v>
      </c>
      <c r="C269" t="s">
        <v>122</v>
      </c>
      <c r="D269">
        <v>1</v>
      </c>
      <c r="E269" t="s">
        <v>140</v>
      </c>
      <c r="F269">
        <v>5</v>
      </c>
      <c r="G269" t="s">
        <v>115</v>
      </c>
      <c r="H269" s="17">
        <v>981774.36450000003</v>
      </c>
      <c r="I269" s="17">
        <v>2.3157562739999999</v>
      </c>
      <c r="J269" s="17">
        <v>0.17873879579999999</v>
      </c>
      <c r="K269" s="17">
        <v>1295.609195</v>
      </c>
      <c r="L269" t="s">
        <v>128</v>
      </c>
      <c r="M269" s="20">
        <f>K269/1000</f>
        <v>1.2956091949999999</v>
      </c>
      <c r="N269" s="21">
        <v>0.93653316749999993</v>
      </c>
      <c r="O269">
        <f t="shared" si="30"/>
        <v>-0.35907602750000001</v>
      </c>
      <c r="P269" s="21">
        <f t="shared" si="31"/>
        <v>-3.590760275E-4</v>
      </c>
      <c r="Q269">
        <v>2.8</v>
      </c>
      <c r="R269">
        <v>121</v>
      </c>
      <c r="S269">
        <f t="shared" si="32"/>
        <v>2.0166666666666666</v>
      </c>
      <c r="T269" s="21">
        <f t="shared" si="33"/>
        <v>0.16585593285123967</v>
      </c>
      <c r="U269">
        <v>4</v>
      </c>
    </row>
    <row r="270" spans="1:21" ht="14.4" hidden="1" customHeight="1" x14ac:dyDescent="0.3">
      <c r="A270" s="10" t="s">
        <v>43</v>
      </c>
      <c r="B270">
        <v>34</v>
      </c>
      <c r="C270" t="s">
        <v>122</v>
      </c>
      <c r="D270">
        <v>1</v>
      </c>
      <c r="E270" t="s">
        <v>140</v>
      </c>
      <c r="F270">
        <v>5</v>
      </c>
      <c r="G270" t="s">
        <v>116</v>
      </c>
      <c r="H270" s="17">
        <v>1108.004709</v>
      </c>
      <c r="I270" s="17">
        <v>0.49360894179999998</v>
      </c>
      <c r="J270" s="17">
        <v>0.34974523530000001</v>
      </c>
      <c r="K270" s="17">
        <v>141.13385740000001</v>
      </c>
      <c r="L270" t="s">
        <v>128</v>
      </c>
      <c r="M270" s="20">
        <f>K270/1000</f>
        <v>0.14113385740000001</v>
      </c>
      <c r="N270" s="21">
        <v>8.0983667375000012E-2</v>
      </c>
      <c r="O270">
        <f t="shared" si="30"/>
        <v>-6.0150190024999994E-2</v>
      </c>
      <c r="P270" s="21">
        <f t="shared" si="31"/>
        <v>-6.0150190024999993E-5</v>
      </c>
      <c r="Q270">
        <v>2.8</v>
      </c>
      <c r="R270">
        <v>121</v>
      </c>
      <c r="S270">
        <f t="shared" si="32"/>
        <v>2.0166666666666666</v>
      </c>
      <c r="T270" s="21">
        <f t="shared" si="33"/>
        <v>1.4341853726387252E-2</v>
      </c>
      <c r="U270">
        <v>4</v>
      </c>
    </row>
    <row r="271" spans="1:21" ht="14.4" customHeight="1" x14ac:dyDescent="0.3">
      <c r="A271" s="10" t="s">
        <v>43</v>
      </c>
      <c r="B271">
        <v>34</v>
      </c>
      <c r="C271" t="s">
        <v>122</v>
      </c>
      <c r="D271">
        <v>1</v>
      </c>
      <c r="E271" t="s">
        <v>140</v>
      </c>
      <c r="F271">
        <v>5</v>
      </c>
      <c r="G271" t="s">
        <v>117</v>
      </c>
      <c r="H271" s="17">
        <v>6305.761904</v>
      </c>
      <c r="I271" s="17">
        <v>31.38828934</v>
      </c>
      <c r="J271" s="17">
        <v>0.47325070600000002</v>
      </c>
      <c r="K271" s="17">
        <v>6632.4865319999999</v>
      </c>
      <c r="L271" t="s">
        <v>128</v>
      </c>
      <c r="M271" s="20">
        <f>K271/1000</f>
        <v>6.6324865319999997</v>
      </c>
      <c r="N271" s="21">
        <v>6.9534302854999996</v>
      </c>
      <c r="O271">
        <f t="shared" si="30"/>
        <v>0.32094375349999993</v>
      </c>
      <c r="P271" s="21">
        <f t="shared" si="31"/>
        <v>3.2094375349999994E-4</v>
      </c>
      <c r="Q271">
        <v>2.8</v>
      </c>
      <c r="R271">
        <v>121</v>
      </c>
      <c r="S271">
        <f t="shared" si="32"/>
        <v>2.0166666666666666</v>
      </c>
      <c r="T271" s="21">
        <f t="shared" si="33"/>
        <v>1.2314221284828808</v>
      </c>
      <c r="U271">
        <v>4</v>
      </c>
    </row>
    <row r="272" spans="1:21" ht="14.4" hidden="1" customHeight="1" x14ac:dyDescent="0.3">
      <c r="A272" s="10" t="s">
        <v>43</v>
      </c>
      <c r="B272">
        <v>34</v>
      </c>
      <c r="C272" t="s">
        <v>122</v>
      </c>
      <c r="D272">
        <v>1</v>
      </c>
      <c r="E272" t="s">
        <v>140</v>
      </c>
      <c r="F272">
        <v>5</v>
      </c>
      <c r="G272" t="s">
        <v>118</v>
      </c>
      <c r="H272" s="17"/>
      <c r="I272" s="17"/>
      <c r="J272" s="17"/>
      <c r="K272" s="17"/>
      <c r="M272" s="23">
        <v>4.0179999999999998</v>
      </c>
      <c r="N272" s="21">
        <v>4.327</v>
      </c>
      <c r="O272">
        <f t="shared" si="30"/>
        <v>0.30900000000000016</v>
      </c>
      <c r="P272" s="21">
        <f t="shared" si="31"/>
        <v>3.0900000000000014E-4</v>
      </c>
      <c r="Q272">
        <v>2.8</v>
      </c>
      <c r="R272">
        <v>121</v>
      </c>
      <c r="S272">
        <f t="shared" si="32"/>
        <v>2.0166666666666666</v>
      </c>
      <c r="T272" s="21">
        <f t="shared" si="33"/>
        <v>0.76629279811097994</v>
      </c>
      <c r="U272">
        <v>4</v>
      </c>
    </row>
    <row r="273" spans="1:21" ht="14.4" hidden="1" customHeight="1" x14ac:dyDescent="0.3">
      <c r="A273" s="10" t="s">
        <v>43</v>
      </c>
      <c r="B273">
        <v>34</v>
      </c>
      <c r="C273" t="s">
        <v>122</v>
      </c>
      <c r="D273">
        <v>1</v>
      </c>
      <c r="E273" t="s">
        <v>140</v>
      </c>
      <c r="F273">
        <v>5</v>
      </c>
      <c r="G273" t="s">
        <v>119</v>
      </c>
      <c r="H273" s="17"/>
      <c r="I273" s="17"/>
      <c r="J273" s="17"/>
      <c r="K273" s="17"/>
      <c r="M273" s="23">
        <v>0.26500000000000001</v>
      </c>
      <c r="N273" s="21">
        <v>0.74</v>
      </c>
      <c r="O273">
        <f t="shared" si="30"/>
        <v>0.47499999999999998</v>
      </c>
      <c r="P273" s="21">
        <f t="shared" si="31"/>
        <v>4.75E-4</v>
      </c>
      <c r="Q273">
        <v>2.8</v>
      </c>
      <c r="R273">
        <v>121</v>
      </c>
      <c r="S273">
        <f t="shared" si="32"/>
        <v>2.0166666666666666</v>
      </c>
      <c r="T273" s="21">
        <f t="shared" si="33"/>
        <v>0.13105076741440377</v>
      </c>
      <c r="U273">
        <v>4</v>
      </c>
    </row>
    <row r="274" spans="1:21" hidden="1" x14ac:dyDescent="0.3">
      <c r="A274" s="10" t="s">
        <v>44</v>
      </c>
      <c r="B274">
        <v>35</v>
      </c>
      <c r="C274" t="s">
        <v>122</v>
      </c>
      <c r="D274">
        <v>1</v>
      </c>
      <c r="E274" t="s">
        <v>140</v>
      </c>
      <c r="F274">
        <v>5</v>
      </c>
      <c r="G274" t="s">
        <v>112</v>
      </c>
      <c r="H274" s="17">
        <v>4279.3921190000001</v>
      </c>
      <c r="I274" s="17">
        <v>1.6717936959999999</v>
      </c>
      <c r="J274" s="17">
        <v>3.4599109769999998</v>
      </c>
      <c r="K274" s="17">
        <v>48.318980099999997</v>
      </c>
      <c r="L274" t="s">
        <v>128</v>
      </c>
      <c r="M274" s="20">
        <f>K274/1000</f>
        <v>4.8318980099999999E-2</v>
      </c>
      <c r="N274" s="21">
        <v>0.21119706675</v>
      </c>
      <c r="O274">
        <f t="shared" si="30"/>
        <v>0.16287808665</v>
      </c>
      <c r="P274" s="21">
        <f t="shared" si="31"/>
        <v>1.6287808665000001E-4</v>
      </c>
      <c r="Q274">
        <v>1.4</v>
      </c>
      <c r="R274">
        <v>116</v>
      </c>
      <c r="S274">
        <f t="shared" si="32"/>
        <v>1.9333333333333333</v>
      </c>
      <c r="T274" s="21">
        <f t="shared" si="33"/>
        <v>7.8028472937192131E-2</v>
      </c>
      <c r="U274">
        <v>7.7</v>
      </c>
    </row>
    <row r="275" spans="1:21" ht="14.4" hidden="1" customHeight="1" x14ac:dyDescent="0.3">
      <c r="A275" s="10" t="s">
        <v>44</v>
      </c>
      <c r="B275">
        <v>35</v>
      </c>
      <c r="C275" t="s">
        <v>122</v>
      </c>
      <c r="D275">
        <v>1</v>
      </c>
      <c r="E275" t="s">
        <v>140</v>
      </c>
      <c r="F275">
        <v>5</v>
      </c>
      <c r="G275" t="s">
        <v>113</v>
      </c>
      <c r="H275" s="17">
        <v>2898879.5759999999</v>
      </c>
      <c r="I275" s="17">
        <v>2.4774866520000001E-2</v>
      </c>
      <c r="J275" s="17">
        <v>0.36734735489999998</v>
      </c>
      <c r="K275" s="17">
        <v>6.7442615799999999</v>
      </c>
      <c r="L275" t="s">
        <v>129</v>
      </c>
      <c r="M275" s="22">
        <f>K275</f>
        <v>6.7442615799999999</v>
      </c>
      <c r="N275" s="21">
        <v>6.8578761645000004</v>
      </c>
      <c r="O275">
        <f t="shared" si="30"/>
        <v>0.1136145845000005</v>
      </c>
      <c r="P275" s="21">
        <f t="shared" si="31"/>
        <v>1.1361458450000051E-4</v>
      </c>
      <c r="Q275">
        <v>1.4</v>
      </c>
      <c r="R275">
        <v>116</v>
      </c>
      <c r="S275">
        <f t="shared" si="32"/>
        <v>1.9333333333333333</v>
      </c>
      <c r="T275" s="21">
        <f t="shared" si="33"/>
        <v>2.5336980903325124</v>
      </c>
      <c r="U275">
        <v>7.7</v>
      </c>
    </row>
    <row r="276" spans="1:21" ht="14.4" hidden="1" customHeight="1" x14ac:dyDescent="0.3">
      <c r="A276" s="10" t="s">
        <v>44</v>
      </c>
      <c r="B276">
        <v>35</v>
      </c>
      <c r="C276" t="s">
        <v>122</v>
      </c>
      <c r="D276">
        <v>1</v>
      </c>
      <c r="E276" t="s">
        <v>140</v>
      </c>
      <c r="F276">
        <v>5</v>
      </c>
      <c r="G276" t="s">
        <v>114</v>
      </c>
      <c r="H276" s="17">
        <v>45356.108500000002</v>
      </c>
      <c r="I276" s="17">
        <v>0.1123369633</v>
      </c>
      <c r="J276" s="17">
        <v>0.9957500346</v>
      </c>
      <c r="K276" s="17">
        <v>11.28164293</v>
      </c>
      <c r="L276" t="s">
        <v>129</v>
      </c>
      <c r="M276" s="22">
        <f>K276</f>
        <v>11.28164293</v>
      </c>
      <c r="N276" s="21">
        <v>2.2655551360000001</v>
      </c>
      <c r="O276">
        <f t="shared" si="30"/>
        <v>-9.0160877940000006</v>
      </c>
      <c r="P276" s="21">
        <f t="shared" si="31"/>
        <v>-9.0160877940000002E-3</v>
      </c>
      <c r="Q276">
        <v>1.4</v>
      </c>
      <c r="R276">
        <v>116</v>
      </c>
      <c r="S276">
        <f t="shared" si="32"/>
        <v>1.9333333333333333</v>
      </c>
      <c r="T276" s="21">
        <f t="shared" si="33"/>
        <v>0.83702775960591147</v>
      </c>
      <c r="U276">
        <v>7.7</v>
      </c>
    </row>
    <row r="277" spans="1:21" ht="14.4" hidden="1" customHeight="1" x14ac:dyDescent="0.3">
      <c r="A277" s="10" t="s">
        <v>44</v>
      </c>
      <c r="B277">
        <v>35</v>
      </c>
      <c r="C277" t="s">
        <v>122</v>
      </c>
      <c r="D277">
        <v>1</v>
      </c>
      <c r="E277" t="s">
        <v>140</v>
      </c>
      <c r="F277">
        <v>5</v>
      </c>
      <c r="G277" t="s">
        <v>115</v>
      </c>
      <c r="H277" s="17">
        <v>834062.05299999996</v>
      </c>
      <c r="I277" s="17">
        <v>11.197394020000001</v>
      </c>
      <c r="J277" s="17">
        <v>1.0173169120000001</v>
      </c>
      <c r="K277" s="17">
        <v>1100.67904</v>
      </c>
      <c r="L277" t="s">
        <v>128</v>
      </c>
      <c r="M277" s="20">
        <f>K277/1000</f>
        <v>1.1006790399999999</v>
      </c>
      <c r="N277" s="21">
        <v>0.93653316749999993</v>
      </c>
      <c r="O277">
        <f t="shared" si="30"/>
        <v>-0.16414587250000001</v>
      </c>
      <c r="P277" s="21">
        <f t="shared" si="31"/>
        <v>-1.6414587250000002E-4</v>
      </c>
      <c r="Q277">
        <v>1.4</v>
      </c>
      <c r="R277">
        <v>116</v>
      </c>
      <c r="S277">
        <f t="shared" si="32"/>
        <v>1.9333333333333333</v>
      </c>
      <c r="T277" s="21">
        <f t="shared" si="33"/>
        <v>0.34600979094827583</v>
      </c>
      <c r="U277">
        <v>7.7</v>
      </c>
    </row>
    <row r="278" spans="1:21" ht="14.4" hidden="1" customHeight="1" x14ac:dyDescent="0.3">
      <c r="A278" s="10" t="s">
        <v>44</v>
      </c>
      <c r="B278">
        <v>35</v>
      </c>
      <c r="C278" t="s">
        <v>122</v>
      </c>
      <c r="D278">
        <v>1</v>
      </c>
      <c r="E278" t="s">
        <v>140</v>
      </c>
      <c r="F278">
        <v>5</v>
      </c>
      <c r="G278" t="s">
        <v>116</v>
      </c>
      <c r="H278" s="17">
        <v>1450.8749580000001</v>
      </c>
      <c r="I278" s="17">
        <v>1.02519936</v>
      </c>
      <c r="J278" s="17">
        <v>0.55473904659999995</v>
      </c>
      <c r="K278" s="17">
        <v>184.80749940000001</v>
      </c>
      <c r="L278" t="s">
        <v>128</v>
      </c>
      <c r="M278" s="20">
        <f>K278/1000</f>
        <v>0.18480749940000002</v>
      </c>
      <c r="N278" s="21">
        <v>8.0983667375000012E-2</v>
      </c>
      <c r="O278">
        <f t="shared" si="30"/>
        <v>-0.10382383202500001</v>
      </c>
      <c r="P278" s="21">
        <f t="shared" si="31"/>
        <v>-1.03823832025E-4</v>
      </c>
      <c r="Q278">
        <v>1.4</v>
      </c>
      <c r="R278">
        <v>116</v>
      </c>
      <c r="S278">
        <f t="shared" si="32"/>
        <v>1.9333333333333333</v>
      </c>
      <c r="T278" s="21">
        <f t="shared" si="33"/>
        <v>2.9920074153325128E-2</v>
      </c>
      <c r="U278">
        <v>7.7</v>
      </c>
    </row>
    <row r="279" spans="1:21" ht="14.4" customHeight="1" x14ac:dyDescent="0.3">
      <c r="A279" s="10" t="s">
        <v>44</v>
      </c>
      <c r="B279">
        <v>35</v>
      </c>
      <c r="C279" t="s">
        <v>122</v>
      </c>
      <c r="D279">
        <v>1</v>
      </c>
      <c r="E279" t="s">
        <v>140</v>
      </c>
      <c r="F279">
        <v>5</v>
      </c>
      <c r="G279" t="s">
        <v>117</v>
      </c>
      <c r="H279" s="17">
        <v>6489.0827449999997</v>
      </c>
      <c r="I279" s="17">
        <v>32.556355369999999</v>
      </c>
      <c r="J279" s="17">
        <v>0.47699481690000001</v>
      </c>
      <c r="K279" s="17">
        <v>6825.3058979999996</v>
      </c>
      <c r="L279" t="s">
        <v>128</v>
      </c>
      <c r="M279" s="20">
        <f>K279/1000</f>
        <v>6.8253058979999999</v>
      </c>
      <c r="N279" s="21">
        <v>6.9534302854999996</v>
      </c>
      <c r="O279">
        <f t="shared" si="30"/>
        <v>0.12812438749999977</v>
      </c>
      <c r="P279" s="21">
        <f t="shared" si="31"/>
        <v>1.2812438749999977E-4</v>
      </c>
      <c r="Q279">
        <v>1.4</v>
      </c>
      <c r="R279">
        <v>116</v>
      </c>
      <c r="S279">
        <f t="shared" si="32"/>
        <v>1.9333333333333333</v>
      </c>
      <c r="T279" s="21">
        <f t="shared" si="33"/>
        <v>2.5690013370073892</v>
      </c>
      <c r="U279">
        <v>7.7</v>
      </c>
    </row>
    <row r="280" spans="1:21" ht="14.4" hidden="1" customHeight="1" x14ac:dyDescent="0.3">
      <c r="A280" s="10" t="s">
        <v>44</v>
      </c>
      <c r="B280">
        <v>35</v>
      </c>
      <c r="C280" t="s">
        <v>122</v>
      </c>
      <c r="D280">
        <v>1</v>
      </c>
      <c r="E280" t="s">
        <v>140</v>
      </c>
      <c r="F280">
        <v>5</v>
      </c>
      <c r="G280" t="s">
        <v>118</v>
      </c>
      <c r="H280" s="17"/>
      <c r="I280" s="17"/>
      <c r="J280" s="17"/>
      <c r="K280" s="17"/>
      <c r="M280" s="23">
        <v>4.1660000000000004</v>
      </c>
      <c r="N280" s="21">
        <v>4.327</v>
      </c>
      <c r="O280">
        <f t="shared" si="30"/>
        <v>0.16099999999999959</v>
      </c>
      <c r="P280" s="21">
        <f t="shared" si="31"/>
        <v>1.6099999999999958E-4</v>
      </c>
      <c r="Q280">
        <v>1.4</v>
      </c>
      <c r="R280">
        <v>116</v>
      </c>
      <c r="S280">
        <f t="shared" si="32"/>
        <v>1.9333333333333333</v>
      </c>
      <c r="T280" s="21">
        <f t="shared" si="33"/>
        <v>1.5986453201970443</v>
      </c>
      <c r="U280">
        <v>7.7</v>
      </c>
    </row>
    <row r="281" spans="1:21" ht="14.4" hidden="1" customHeight="1" x14ac:dyDescent="0.3">
      <c r="A281" s="10" t="s">
        <v>44</v>
      </c>
      <c r="B281">
        <v>35</v>
      </c>
      <c r="C281" t="s">
        <v>122</v>
      </c>
      <c r="D281">
        <v>1</v>
      </c>
      <c r="E281" t="s">
        <v>140</v>
      </c>
      <c r="F281">
        <v>5</v>
      </c>
      <c r="G281" t="s">
        <v>119</v>
      </c>
      <c r="H281" s="17"/>
      <c r="I281" s="17"/>
      <c r="J281" s="17"/>
      <c r="K281" s="17"/>
      <c r="M281" s="23">
        <v>0.84099999999999997</v>
      </c>
      <c r="N281" s="21">
        <v>0.74</v>
      </c>
      <c r="O281">
        <f t="shared" si="30"/>
        <v>-0.10099999999999998</v>
      </c>
      <c r="P281" s="21">
        <f t="shared" si="31"/>
        <v>-1.0099999999999997E-4</v>
      </c>
      <c r="Q281">
        <v>1.4</v>
      </c>
      <c r="R281">
        <v>116</v>
      </c>
      <c r="S281">
        <f t="shared" si="32"/>
        <v>1.9333333333333333</v>
      </c>
      <c r="T281" s="21">
        <f t="shared" si="33"/>
        <v>0.27339901477832512</v>
      </c>
      <c r="U281">
        <v>7.7</v>
      </c>
    </row>
    <row r="282" spans="1:21" hidden="1" x14ac:dyDescent="0.3">
      <c r="A282" s="10" t="s">
        <v>45</v>
      </c>
      <c r="B282">
        <v>36</v>
      </c>
      <c r="C282" t="s">
        <v>122</v>
      </c>
      <c r="D282">
        <v>1</v>
      </c>
      <c r="E282" t="s">
        <v>140</v>
      </c>
      <c r="F282">
        <v>5</v>
      </c>
      <c r="G282" t="s">
        <v>112</v>
      </c>
      <c r="H282" s="17">
        <v>19405.688409999999</v>
      </c>
      <c r="I282" s="17">
        <v>9.4372180930000003</v>
      </c>
      <c r="J282" s="17">
        <v>4.307043535</v>
      </c>
      <c r="K282" s="17">
        <v>219.1112771</v>
      </c>
      <c r="L282" t="s">
        <v>128</v>
      </c>
      <c r="M282" s="20">
        <f>K282/1000</f>
        <v>0.2191112771</v>
      </c>
      <c r="O282">
        <f t="shared" si="30"/>
        <v>-0.2191112771</v>
      </c>
      <c r="P282" s="21">
        <f t="shared" si="31"/>
        <v>-2.1911127710000001E-4</v>
      </c>
      <c r="R282">
        <v>116</v>
      </c>
      <c r="S282">
        <f t="shared" si="32"/>
        <v>1.9333333333333333</v>
      </c>
    </row>
    <row r="283" spans="1:21" ht="14.4" hidden="1" customHeight="1" x14ac:dyDescent="0.3">
      <c r="A283" s="10" t="s">
        <v>45</v>
      </c>
      <c r="B283">
        <v>36</v>
      </c>
      <c r="C283" t="s">
        <v>122</v>
      </c>
      <c r="D283">
        <v>1</v>
      </c>
      <c r="E283" t="s">
        <v>140</v>
      </c>
      <c r="F283">
        <v>5</v>
      </c>
      <c r="G283" t="s">
        <v>113</v>
      </c>
      <c r="H283" s="17">
        <v>2998815.5959999999</v>
      </c>
      <c r="I283" s="17">
        <v>1.344756737E-2</v>
      </c>
      <c r="J283" s="17">
        <v>0.19274793600000001</v>
      </c>
      <c r="K283" s="17">
        <v>6.9767633599999996</v>
      </c>
      <c r="L283" t="s">
        <v>129</v>
      </c>
      <c r="M283" s="22">
        <f>K283</f>
        <v>6.9767633599999996</v>
      </c>
      <c r="O283">
        <f t="shared" si="30"/>
        <v>-6.9767633599999996</v>
      </c>
      <c r="P283" s="21">
        <f t="shared" si="31"/>
        <v>-6.9767633599999998E-3</v>
      </c>
      <c r="R283">
        <v>116</v>
      </c>
      <c r="S283">
        <f t="shared" si="32"/>
        <v>1.9333333333333333</v>
      </c>
    </row>
    <row r="284" spans="1:21" ht="14.4" hidden="1" customHeight="1" x14ac:dyDescent="0.3">
      <c r="A284" s="10" t="s">
        <v>45</v>
      </c>
      <c r="B284">
        <v>36</v>
      </c>
      <c r="C284" t="s">
        <v>122</v>
      </c>
      <c r="D284">
        <v>1</v>
      </c>
      <c r="E284" t="s">
        <v>140</v>
      </c>
      <c r="F284">
        <v>5</v>
      </c>
      <c r="G284" t="s">
        <v>114</v>
      </c>
      <c r="H284" s="17">
        <v>39349.152820000003</v>
      </c>
      <c r="I284" s="17">
        <v>0.1365154147</v>
      </c>
      <c r="J284" s="17">
        <v>1.3947929450000001</v>
      </c>
      <c r="K284" s="17">
        <v>9.7875039620000006</v>
      </c>
      <c r="L284" t="s">
        <v>129</v>
      </c>
      <c r="M284" s="22">
        <f>K284</f>
        <v>9.7875039620000006</v>
      </c>
      <c r="O284">
        <f t="shared" si="30"/>
        <v>-9.7875039620000006</v>
      </c>
      <c r="P284" s="21">
        <f t="shared" si="31"/>
        <v>-9.787503962E-3</v>
      </c>
      <c r="R284">
        <v>116</v>
      </c>
      <c r="S284">
        <f t="shared" si="32"/>
        <v>1.9333333333333333</v>
      </c>
    </row>
    <row r="285" spans="1:21" ht="14.4" hidden="1" customHeight="1" x14ac:dyDescent="0.3">
      <c r="A285" s="10" t="s">
        <v>45</v>
      </c>
      <c r="B285">
        <v>36</v>
      </c>
      <c r="C285" t="s">
        <v>122</v>
      </c>
      <c r="D285">
        <v>1</v>
      </c>
      <c r="E285" t="s">
        <v>140</v>
      </c>
      <c r="F285">
        <v>5</v>
      </c>
      <c r="G285" t="s">
        <v>115</v>
      </c>
      <c r="H285" s="17">
        <v>717836.81400000001</v>
      </c>
      <c r="I285" s="17">
        <v>7.4484230949999999</v>
      </c>
      <c r="J285" s="17">
        <v>0.78627827650000004</v>
      </c>
      <c r="K285" s="17">
        <v>947.30114230000004</v>
      </c>
      <c r="L285" t="s">
        <v>128</v>
      </c>
      <c r="M285" s="20">
        <f>K285/1000</f>
        <v>0.94730114230000007</v>
      </c>
      <c r="O285">
        <f t="shared" si="30"/>
        <v>-0.94730114230000007</v>
      </c>
      <c r="P285" s="21">
        <f t="shared" si="31"/>
        <v>-9.4730114230000002E-4</v>
      </c>
      <c r="R285">
        <v>116</v>
      </c>
      <c r="S285">
        <f t="shared" si="32"/>
        <v>1.9333333333333333</v>
      </c>
    </row>
    <row r="286" spans="1:21" ht="14.4" hidden="1" customHeight="1" x14ac:dyDescent="0.3">
      <c r="A286" s="10" t="s">
        <v>45</v>
      </c>
      <c r="B286">
        <v>36</v>
      </c>
      <c r="C286" t="s">
        <v>122</v>
      </c>
      <c r="D286">
        <v>1</v>
      </c>
      <c r="E286" t="s">
        <v>140</v>
      </c>
      <c r="F286">
        <v>5</v>
      </c>
      <c r="G286" t="s">
        <v>116</v>
      </c>
      <c r="H286" s="17">
        <v>717.09706519999997</v>
      </c>
      <c r="I286" s="17">
        <v>0.26066033799999999</v>
      </c>
      <c r="J286" s="17">
        <v>0.2853694007</v>
      </c>
      <c r="K286" s="17">
        <v>91.341376240000002</v>
      </c>
      <c r="L286" t="s">
        <v>128</v>
      </c>
      <c r="M286" s="20">
        <f>K286/1000</f>
        <v>9.1341376240000008E-2</v>
      </c>
      <c r="O286">
        <f t="shared" si="30"/>
        <v>-9.1341376240000008E-2</v>
      </c>
      <c r="P286" s="21">
        <f t="shared" si="31"/>
        <v>-9.1341376240000003E-5</v>
      </c>
      <c r="R286">
        <v>116</v>
      </c>
      <c r="S286">
        <f t="shared" si="32"/>
        <v>1.9333333333333333</v>
      </c>
    </row>
    <row r="287" spans="1:21" ht="14.4" customHeight="1" x14ac:dyDescent="0.3">
      <c r="A287" s="10" t="s">
        <v>45</v>
      </c>
      <c r="B287">
        <v>36</v>
      </c>
      <c r="C287" t="s">
        <v>122</v>
      </c>
      <c r="D287">
        <v>1</v>
      </c>
      <c r="E287" t="s">
        <v>140</v>
      </c>
      <c r="F287">
        <v>5</v>
      </c>
      <c r="G287" t="s">
        <v>117</v>
      </c>
      <c r="H287" s="17">
        <v>6581.800362</v>
      </c>
      <c r="I287" s="17">
        <v>31.569611869999999</v>
      </c>
      <c r="J287" s="17">
        <v>0.45602193070000002</v>
      </c>
      <c r="K287" s="17">
        <v>6922.8275540000004</v>
      </c>
      <c r="L287" t="s">
        <v>128</v>
      </c>
      <c r="M287" s="20">
        <f>K287/1000</f>
        <v>6.9228275540000004</v>
      </c>
      <c r="O287">
        <f t="shared" si="30"/>
        <v>-6.9228275540000004</v>
      </c>
      <c r="P287" s="21">
        <f t="shared" si="31"/>
        <v>-6.9228275540000007E-3</v>
      </c>
      <c r="R287">
        <v>116</v>
      </c>
      <c r="S287">
        <f t="shared" si="32"/>
        <v>1.9333333333333333</v>
      </c>
    </row>
    <row r="288" spans="1:21" ht="14.4" hidden="1" customHeight="1" x14ac:dyDescent="0.3">
      <c r="A288" s="10" t="s">
        <v>45</v>
      </c>
      <c r="B288">
        <v>36</v>
      </c>
      <c r="C288" t="s">
        <v>122</v>
      </c>
      <c r="D288">
        <v>1</v>
      </c>
      <c r="E288" t="s">
        <v>140</v>
      </c>
      <c r="F288">
        <v>5</v>
      </c>
      <c r="G288" t="s">
        <v>118</v>
      </c>
      <c r="H288" s="17"/>
      <c r="I288" s="17"/>
      <c r="J288" s="17"/>
      <c r="K288" s="17"/>
      <c r="M288" s="23">
        <v>4.3529999999999998</v>
      </c>
      <c r="O288">
        <f t="shared" si="30"/>
        <v>-4.3529999999999998</v>
      </c>
      <c r="P288" s="21">
        <f t="shared" si="31"/>
        <v>-4.3530000000000001E-3</v>
      </c>
      <c r="R288">
        <v>116</v>
      </c>
      <c r="S288">
        <f t="shared" si="32"/>
        <v>1.9333333333333333</v>
      </c>
    </row>
    <row r="289" spans="1:21" ht="14.4" hidden="1" customHeight="1" x14ac:dyDescent="0.3">
      <c r="A289" s="10" t="s">
        <v>45</v>
      </c>
      <c r="B289">
        <v>36</v>
      </c>
      <c r="C289" t="s">
        <v>122</v>
      </c>
      <c r="D289">
        <v>1</v>
      </c>
      <c r="E289" t="s">
        <v>140</v>
      </c>
      <c r="F289">
        <v>5</v>
      </c>
      <c r="G289" t="s">
        <v>119</v>
      </c>
      <c r="H289" s="17"/>
      <c r="I289" s="17"/>
      <c r="J289" s="17"/>
      <c r="K289" s="17"/>
      <c r="M289" s="23">
        <v>0.80400000000000005</v>
      </c>
      <c r="O289">
        <f t="shared" si="30"/>
        <v>-0.80400000000000005</v>
      </c>
      <c r="P289" s="21">
        <f t="shared" si="31"/>
        <v>-8.0400000000000003E-4</v>
      </c>
      <c r="R289">
        <v>116</v>
      </c>
      <c r="S289">
        <f t="shared" si="32"/>
        <v>1.9333333333333333</v>
      </c>
    </row>
    <row r="290" spans="1:21" hidden="1" x14ac:dyDescent="0.3">
      <c r="A290" s="10" t="s">
        <v>46</v>
      </c>
      <c r="B290">
        <v>37</v>
      </c>
      <c r="C290" t="s">
        <v>122</v>
      </c>
      <c r="D290">
        <v>1</v>
      </c>
      <c r="E290" t="s">
        <v>141</v>
      </c>
      <c r="F290">
        <v>5</v>
      </c>
      <c r="G290" t="s">
        <v>112</v>
      </c>
      <c r="H290" s="17">
        <v>2359.3384139999998</v>
      </c>
      <c r="I290" s="17">
        <v>1.3644220869999999</v>
      </c>
      <c r="J290" s="17">
        <v>5.1218024780000002</v>
      </c>
      <c r="K290" s="17">
        <v>26.639490550000001</v>
      </c>
      <c r="L290" t="s">
        <v>128</v>
      </c>
      <c r="M290" s="20">
        <f>K290/1000</f>
        <v>2.6639490550000002E-2</v>
      </c>
      <c r="N290" s="21">
        <v>0.21119706675</v>
      </c>
      <c r="O290">
        <f t="shared" si="30"/>
        <v>0.18455757619999999</v>
      </c>
      <c r="P290" s="21">
        <f t="shared" si="31"/>
        <v>1.845575762E-4</v>
      </c>
      <c r="Q290">
        <v>0.5</v>
      </c>
      <c r="R290">
        <v>117</v>
      </c>
      <c r="S290">
        <f t="shared" si="32"/>
        <v>1.95</v>
      </c>
      <c r="T290" s="21">
        <f t="shared" ref="T290:T313" si="34">N290/Q290/S290</f>
        <v>0.21661237615384615</v>
      </c>
      <c r="U290">
        <v>4.5</v>
      </c>
    </row>
    <row r="291" spans="1:21" ht="14.4" hidden="1" customHeight="1" x14ac:dyDescent="0.3">
      <c r="A291" s="10" t="s">
        <v>46</v>
      </c>
      <c r="B291">
        <v>37</v>
      </c>
      <c r="C291" t="s">
        <v>122</v>
      </c>
      <c r="D291">
        <v>1</v>
      </c>
      <c r="E291" t="s">
        <v>141</v>
      </c>
      <c r="F291">
        <v>5</v>
      </c>
      <c r="G291" t="s">
        <v>113</v>
      </c>
      <c r="H291" s="17">
        <v>2924357.6549999998</v>
      </c>
      <c r="I291" s="17">
        <v>0.1255014072</v>
      </c>
      <c r="J291" s="17">
        <v>1.8446495789999999</v>
      </c>
      <c r="K291" s="17">
        <v>6.8035364899999999</v>
      </c>
      <c r="L291" t="s">
        <v>129</v>
      </c>
      <c r="M291" s="22">
        <f>K291</f>
        <v>6.8035364899999999</v>
      </c>
      <c r="N291" s="21">
        <v>6.8578761645000004</v>
      </c>
      <c r="O291">
        <f t="shared" si="30"/>
        <v>5.4339674500000434E-2</v>
      </c>
      <c r="P291" s="21">
        <f t="shared" si="31"/>
        <v>5.4339674500000431E-5</v>
      </c>
      <c r="Q291">
        <v>0.5</v>
      </c>
      <c r="R291">
        <v>117</v>
      </c>
      <c r="S291">
        <f t="shared" si="32"/>
        <v>1.95</v>
      </c>
      <c r="T291" s="21">
        <f t="shared" si="34"/>
        <v>7.0337191430769233</v>
      </c>
      <c r="U291">
        <v>4.5</v>
      </c>
    </row>
    <row r="292" spans="1:21" ht="14.4" hidden="1" customHeight="1" x14ac:dyDescent="0.3">
      <c r="A292" s="10" t="s">
        <v>46</v>
      </c>
      <c r="B292">
        <v>37</v>
      </c>
      <c r="C292" t="s">
        <v>122</v>
      </c>
      <c r="D292">
        <v>1</v>
      </c>
      <c r="E292" t="s">
        <v>141</v>
      </c>
      <c r="F292">
        <v>5</v>
      </c>
      <c r="G292" t="s">
        <v>114</v>
      </c>
      <c r="H292" s="17">
        <v>48444.223559999999</v>
      </c>
      <c r="I292" s="17">
        <v>1.4240070360000001E-2</v>
      </c>
      <c r="J292" s="17">
        <v>0.118177166</v>
      </c>
      <c r="K292" s="17">
        <v>12.04976463</v>
      </c>
      <c r="L292" t="s">
        <v>129</v>
      </c>
      <c r="M292" s="22">
        <f>K292</f>
        <v>12.04976463</v>
      </c>
      <c r="N292" s="21">
        <v>2.2655551360000001</v>
      </c>
      <c r="O292">
        <f t="shared" si="30"/>
        <v>-9.7842094940000006</v>
      </c>
      <c r="P292" s="21">
        <f t="shared" si="31"/>
        <v>-9.7842094940000009E-3</v>
      </c>
      <c r="Q292">
        <v>0.5</v>
      </c>
      <c r="R292">
        <v>117</v>
      </c>
      <c r="S292">
        <f t="shared" si="32"/>
        <v>1.95</v>
      </c>
      <c r="T292" s="21">
        <f t="shared" si="34"/>
        <v>2.3236462933333337</v>
      </c>
      <c r="U292">
        <v>4.5</v>
      </c>
    </row>
    <row r="293" spans="1:21" ht="14.4" hidden="1" customHeight="1" x14ac:dyDescent="0.3">
      <c r="A293" s="10" t="s">
        <v>46</v>
      </c>
      <c r="B293">
        <v>37</v>
      </c>
      <c r="C293" t="s">
        <v>122</v>
      </c>
      <c r="D293">
        <v>1</v>
      </c>
      <c r="E293" t="s">
        <v>141</v>
      </c>
      <c r="F293">
        <v>5</v>
      </c>
      <c r="G293" t="s">
        <v>115</v>
      </c>
      <c r="H293" s="17">
        <v>1018978.058</v>
      </c>
      <c r="I293" s="17">
        <v>18.467745669999999</v>
      </c>
      <c r="J293" s="17">
        <v>1.373367352</v>
      </c>
      <c r="K293" s="17">
        <v>1344.705453</v>
      </c>
      <c r="L293" t="s">
        <v>128</v>
      </c>
      <c r="M293" s="20">
        <f>K293/1000</f>
        <v>1.344705453</v>
      </c>
      <c r="N293" s="21">
        <v>0.93653316749999993</v>
      </c>
      <c r="O293">
        <f t="shared" si="30"/>
        <v>-0.40817228550000006</v>
      </c>
      <c r="P293" s="21">
        <f t="shared" si="31"/>
        <v>-4.0817228550000005E-4</v>
      </c>
      <c r="Q293">
        <v>0.5</v>
      </c>
      <c r="R293">
        <v>117</v>
      </c>
      <c r="S293">
        <f t="shared" si="32"/>
        <v>1.95</v>
      </c>
      <c r="T293" s="21">
        <f t="shared" si="34"/>
        <v>0.96054683846153843</v>
      </c>
      <c r="U293">
        <v>4.5</v>
      </c>
    </row>
    <row r="294" spans="1:21" ht="14.4" hidden="1" customHeight="1" x14ac:dyDescent="0.3">
      <c r="A294" s="10" t="s">
        <v>46</v>
      </c>
      <c r="B294">
        <v>37</v>
      </c>
      <c r="C294" t="s">
        <v>122</v>
      </c>
      <c r="D294">
        <v>1</v>
      </c>
      <c r="E294" t="s">
        <v>141</v>
      </c>
      <c r="F294">
        <v>5</v>
      </c>
      <c r="G294" t="s">
        <v>116</v>
      </c>
      <c r="H294" s="17">
        <v>1087.611314</v>
      </c>
      <c r="I294" s="17">
        <v>1.087628966</v>
      </c>
      <c r="J294" s="17">
        <v>0.78508637910000001</v>
      </c>
      <c r="K294" s="17">
        <v>138.53621649999999</v>
      </c>
      <c r="L294" t="s">
        <v>128</v>
      </c>
      <c r="M294" s="20">
        <f>K294/1000</f>
        <v>0.1385362165</v>
      </c>
      <c r="N294" s="21">
        <v>8.0983667375000012E-2</v>
      </c>
      <c r="O294">
        <f t="shared" si="30"/>
        <v>-5.7552549124999991E-2</v>
      </c>
      <c r="P294" s="21">
        <f t="shared" si="31"/>
        <v>-5.7552549124999988E-5</v>
      </c>
      <c r="Q294">
        <v>0.5</v>
      </c>
      <c r="R294">
        <v>117</v>
      </c>
      <c r="S294">
        <f t="shared" si="32"/>
        <v>1.95</v>
      </c>
      <c r="T294" s="21">
        <f t="shared" si="34"/>
        <v>8.3060171666666682E-2</v>
      </c>
      <c r="U294">
        <v>4.5</v>
      </c>
    </row>
    <row r="295" spans="1:21" ht="14.4" customHeight="1" x14ac:dyDescent="0.3">
      <c r="A295" s="10" t="s">
        <v>46</v>
      </c>
      <c r="B295">
        <v>37</v>
      </c>
      <c r="C295" t="s">
        <v>122</v>
      </c>
      <c r="D295">
        <v>1</v>
      </c>
      <c r="E295" t="s">
        <v>141</v>
      </c>
      <c r="F295">
        <v>5</v>
      </c>
      <c r="G295" t="s">
        <v>117</v>
      </c>
      <c r="H295" s="17">
        <v>6663.1133589999999</v>
      </c>
      <c r="I295" s="17">
        <v>47.086953319999999</v>
      </c>
      <c r="J295" s="17">
        <v>0.67186896529999995</v>
      </c>
      <c r="K295" s="17">
        <v>7008.3536750000003</v>
      </c>
      <c r="L295" t="s">
        <v>128</v>
      </c>
      <c r="M295" s="20">
        <f>K295/1000</f>
        <v>7.0083536750000004</v>
      </c>
      <c r="N295" s="21">
        <v>6.9534302854999996</v>
      </c>
      <c r="O295">
        <f t="shared" si="30"/>
        <v>-5.4923389500000752E-2</v>
      </c>
      <c r="P295" s="21">
        <f t="shared" si="31"/>
        <v>-5.492338950000075E-5</v>
      </c>
      <c r="Q295">
        <v>0.5</v>
      </c>
      <c r="R295">
        <v>117</v>
      </c>
      <c r="S295">
        <f t="shared" si="32"/>
        <v>1.95</v>
      </c>
      <c r="T295" s="21">
        <f t="shared" si="34"/>
        <v>7.1317233697435896</v>
      </c>
      <c r="U295">
        <v>4.5</v>
      </c>
    </row>
    <row r="296" spans="1:21" ht="14.4" hidden="1" customHeight="1" x14ac:dyDescent="0.3">
      <c r="A296" s="10" t="s">
        <v>46</v>
      </c>
      <c r="B296">
        <v>37</v>
      </c>
      <c r="C296" t="s">
        <v>122</v>
      </c>
      <c r="D296">
        <v>1</v>
      </c>
      <c r="E296" t="s">
        <v>141</v>
      </c>
      <c r="F296">
        <v>5</v>
      </c>
      <c r="G296" t="s">
        <v>118</v>
      </c>
      <c r="H296" s="17"/>
      <c r="I296" s="17"/>
      <c r="J296" s="17"/>
      <c r="K296" s="17"/>
      <c r="M296" s="23">
        <v>4.3479999999999999</v>
      </c>
      <c r="N296" s="21">
        <v>4.327</v>
      </c>
      <c r="O296">
        <f t="shared" si="30"/>
        <v>-2.0999999999999908E-2</v>
      </c>
      <c r="P296" s="21">
        <f t="shared" si="31"/>
        <v>-2.0999999999999907E-5</v>
      </c>
      <c r="Q296">
        <v>0.5</v>
      </c>
      <c r="R296">
        <v>117</v>
      </c>
      <c r="S296">
        <f t="shared" si="32"/>
        <v>1.95</v>
      </c>
      <c r="T296" s="21">
        <f t="shared" si="34"/>
        <v>4.4379487179487178</v>
      </c>
      <c r="U296">
        <v>4.5</v>
      </c>
    </row>
    <row r="297" spans="1:21" ht="14.4" hidden="1" customHeight="1" x14ac:dyDescent="0.3">
      <c r="A297" s="10" t="s">
        <v>46</v>
      </c>
      <c r="B297">
        <v>37</v>
      </c>
      <c r="C297" t="s">
        <v>122</v>
      </c>
      <c r="D297">
        <v>1</v>
      </c>
      <c r="E297" t="s">
        <v>141</v>
      </c>
      <c r="F297">
        <v>5</v>
      </c>
      <c r="G297" t="s">
        <v>119</v>
      </c>
      <c r="H297" s="17"/>
      <c r="I297" s="17"/>
      <c r="J297" s="17"/>
      <c r="K297" s="17"/>
      <c r="M297" s="23">
        <v>0.70299999999999996</v>
      </c>
      <c r="N297" s="21">
        <v>0.74</v>
      </c>
      <c r="O297">
        <f t="shared" si="30"/>
        <v>3.7000000000000033E-2</v>
      </c>
      <c r="P297" s="21">
        <f t="shared" si="31"/>
        <v>3.7000000000000032E-5</v>
      </c>
      <c r="Q297">
        <v>0.5</v>
      </c>
      <c r="R297">
        <v>117</v>
      </c>
      <c r="S297">
        <f t="shared" si="32"/>
        <v>1.95</v>
      </c>
      <c r="T297" s="21">
        <f t="shared" si="34"/>
        <v>0.75897435897435894</v>
      </c>
      <c r="U297">
        <v>4.5</v>
      </c>
    </row>
    <row r="298" spans="1:21" hidden="1" x14ac:dyDescent="0.3">
      <c r="A298" s="10" t="s">
        <v>47</v>
      </c>
      <c r="B298">
        <v>38</v>
      </c>
      <c r="C298" t="s">
        <v>122</v>
      </c>
      <c r="D298">
        <v>1</v>
      </c>
      <c r="E298" t="s">
        <v>141</v>
      </c>
      <c r="F298">
        <v>5</v>
      </c>
      <c r="G298" t="s">
        <v>112</v>
      </c>
      <c r="H298" s="17">
        <v>3076.7433219999998</v>
      </c>
      <c r="I298" s="17">
        <v>1.0373697399999999</v>
      </c>
      <c r="J298" s="17">
        <v>3.4231505200000001</v>
      </c>
      <c r="K298" s="17">
        <v>30.304531860000001</v>
      </c>
      <c r="L298" t="s">
        <v>128</v>
      </c>
      <c r="M298" s="20">
        <f>K298/1000</f>
        <v>3.0304531860000001E-2</v>
      </c>
      <c r="N298" s="21">
        <v>0.21119706675</v>
      </c>
      <c r="O298">
        <f t="shared" si="30"/>
        <v>0.18089253488999998</v>
      </c>
      <c r="P298" s="21">
        <f t="shared" si="31"/>
        <v>1.8089253488999998E-4</v>
      </c>
      <c r="Q298">
        <v>0.7</v>
      </c>
      <c r="R298">
        <v>115</v>
      </c>
      <c r="S298">
        <f t="shared" si="32"/>
        <v>1.9166666666666667</v>
      </c>
      <c r="T298" s="21">
        <f t="shared" si="34"/>
        <v>0.15741396279503106</v>
      </c>
      <c r="U298">
        <f t="shared" ref="U298:U305" si="35">(12.2+11.4+11.6)/3</f>
        <v>11.733333333333334</v>
      </c>
    </row>
    <row r="299" spans="1:21" ht="14.4" hidden="1" customHeight="1" x14ac:dyDescent="0.3">
      <c r="A299" s="10" t="s">
        <v>47</v>
      </c>
      <c r="B299">
        <v>38</v>
      </c>
      <c r="C299" t="s">
        <v>122</v>
      </c>
      <c r="D299">
        <v>1</v>
      </c>
      <c r="E299" t="s">
        <v>141</v>
      </c>
      <c r="F299">
        <v>5</v>
      </c>
      <c r="G299" t="s">
        <v>113</v>
      </c>
      <c r="H299" s="17">
        <v>2697925.5720000002</v>
      </c>
      <c r="I299" s="17">
        <v>4.3816480990000002E-3</v>
      </c>
      <c r="J299" s="17">
        <v>6.3674435299999999E-2</v>
      </c>
      <c r="K299" s="17">
        <v>6.8813301259999999</v>
      </c>
      <c r="L299" t="s">
        <v>129</v>
      </c>
      <c r="M299" s="22">
        <f>K299</f>
        <v>6.8813301259999999</v>
      </c>
      <c r="N299" s="21">
        <v>6.8578761645000004</v>
      </c>
      <c r="O299">
        <f t="shared" si="30"/>
        <v>-2.3453961499999565E-2</v>
      </c>
      <c r="P299" s="21">
        <f t="shared" si="31"/>
        <v>-2.3453961499999564E-5</v>
      </c>
      <c r="Q299">
        <v>0.7</v>
      </c>
      <c r="R299">
        <v>115</v>
      </c>
      <c r="S299">
        <f t="shared" si="32"/>
        <v>1.9166666666666667</v>
      </c>
      <c r="T299" s="21">
        <f t="shared" si="34"/>
        <v>5.1114604952795037</v>
      </c>
      <c r="U299">
        <f t="shared" si="35"/>
        <v>11.733333333333334</v>
      </c>
    </row>
    <row r="300" spans="1:21" ht="14.4" hidden="1" customHeight="1" x14ac:dyDescent="0.3">
      <c r="A300" s="10" t="s">
        <v>47</v>
      </c>
      <c r="B300">
        <v>38</v>
      </c>
      <c r="C300" t="s">
        <v>122</v>
      </c>
      <c r="D300">
        <v>1</v>
      </c>
      <c r="E300" t="s">
        <v>141</v>
      </c>
      <c r="F300">
        <v>5</v>
      </c>
      <c r="G300" t="s">
        <v>114</v>
      </c>
      <c r="H300" s="17">
        <v>42437.635750000001</v>
      </c>
      <c r="I300" s="17">
        <v>6.698385623E-2</v>
      </c>
      <c r="J300" s="17">
        <v>0.65554979579999995</v>
      </c>
      <c r="K300" s="17">
        <v>10.217966150000001</v>
      </c>
      <c r="L300" t="s">
        <v>129</v>
      </c>
      <c r="M300" s="22">
        <f>K300</f>
        <v>10.217966150000001</v>
      </c>
      <c r="N300" s="21">
        <v>2.2655551360000001</v>
      </c>
      <c r="O300">
        <f t="shared" si="30"/>
        <v>-7.9524110140000008</v>
      </c>
      <c r="P300" s="21">
        <f t="shared" si="31"/>
        <v>-7.9524110140000003E-3</v>
      </c>
      <c r="Q300">
        <v>0.7</v>
      </c>
      <c r="R300">
        <v>115</v>
      </c>
      <c r="S300">
        <f t="shared" si="32"/>
        <v>1.9166666666666667</v>
      </c>
      <c r="T300" s="21">
        <f t="shared" si="34"/>
        <v>1.6886125237267082</v>
      </c>
      <c r="U300">
        <f t="shared" si="35"/>
        <v>11.733333333333334</v>
      </c>
    </row>
    <row r="301" spans="1:21" ht="14.4" hidden="1" customHeight="1" x14ac:dyDescent="0.3">
      <c r="A301" s="10" t="s">
        <v>47</v>
      </c>
      <c r="B301">
        <v>38</v>
      </c>
      <c r="C301" t="s">
        <v>122</v>
      </c>
      <c r="D301">
        <v>1</v>
      </c>
      <c r="E301" t="s">
        <v>141</v>
      </c>
      <c r="F301">
        <v>5</v>
      </c>
      <c r="G301" t="s">
        <v>115</v>
      </c>
      <c r="H301" s="17">
        <v>892983.92610000004</v>
      </c>
      <c r="I301" s="17">
        <v>10.07621842</v>
      </c>
      <c r="J301" s="17">
        <v>0.93530126589999996</v>
      </c>
      <c r="K301" s="17">
        <v>1077.3232949999999</v>
      </c>
      <c r="L301" t="s">
        <v>128</v>
      </c>
      <c r="M301" s="20">
        <f>K301/1000</f>
        <v>1.077323295</v>
      </c>
      <c r="N301" s="21">
        <v>0.93653316749999993</v>
      </c>
      <c r="O301">
        <f t="shared" si="30"/>
        <v>-0.14079012750000008</v>
      </c>
      <c r="P301" s="21">
        <f t="shared" si="31"/>
        <v>-1.4079012750000007E-4</v>
      </c>
      <c r="Q301">
        <v>0.7</v>
      </c>
      <c r="R301">
        <v>115</v>
      </c>
      <c r="S301">
        <f t="shared" si="32"/>
        <v>1.9166666666666667</v>
      </c>
      <c r="T301" s="21">
        <f t="shared" si="34"/>
        <v>0.69803714347826074</v>
      </c>
      <c r="U301">
        <f t="shared" si="35"/>
        <v>11.733333333333334</v>
      </c>
    </row>
    <row r="302" spans="1:21" ht="14.4" hidden="1" customHeight="1" x14ac:dyDescent="0.3">
      <c r="A302" s="10" t="s">
        <v>47</v>
      </c>
      <c r="B302">
        <v>38</v>
      </c>
      <c r="C302" t="s">
        <v>122</v>
      </c>
      <c r="D302">
        <v>1</v>
      </c>
      <c r="E302" t="s">
        <v>141</v>
      </c>
      <c r="F302">
        <v>5</v>
      </c>
      <c r="G302" t="s">
        <v>116</v>
      </c>
      <c r="H302" s="17">
        <v>1724.420875</v>
      </c>
      <c r="I302" s="17">
        <v>0.55827754809999997</v>
      </c>
      <c r="J302" s="17">
        <v>0.31140729719999999</v>
      </c>
      <c r="K302" s="17">
        <v>179.2756795</v>
      </c>
      <c r="L302" t="s">
        <v>128</v>
      </c>
      <c r="M302" s="20">
        <f>K302/1000</f>
        <v>0.17927567950000001</v>
      </c>
      <c r="N302" s="21">
        <v>8.0983667375000012E-2</v>
      </c>
      <c r="O302">
        <f t="shared" si="30"/>
        <v>-9.8292012124999995E-2</v>
      </c>
      <c r="P302" s="21">
        <f t="shared" si="31"/>
        <v>-9.8292012124999992E-5</v>
      </c>
      <c r="Q302">
        <v>0.7</v>
      </c>
      <c r="R302">
        <v>115</v>
      </c>
      <c r="S302">
        <f t="shared" si="32"/>
        <v>1.9166666666666667</v>
      </c>
      <c r="T302" s="21">
        <f t="shared" si="34"/>
        <v>6.0360497422360257E-2</v>
      </c>
      <c r="U302">
        <f t="shared" si="35"/>
        <v>11.733333333333334</v>
      </c>
    </row>
    <row r="303" spans="1:21" ht="14.4" customHeight="1" x14ac:dyDescent="0.3">
      <c r="A303" s="10" t="s">
        <v>47</v>
      </c>
      <c r="B303">
        <v>38</v>
      </c>
      <c r="C303" t="s">
        <v>122</v>
      </c>
      <c r="D303">
        <v>1</v>
      </c>
      <c r="E303" t="s">
        <v>141</v>
      </c>
      <c r="F303">
        <v>5</v>
      </c>
      <c r="G303" t="s">
        <v>117</v>
      </c>
      <c r="H303" s="17">
        <v>7897.8763479999998</v>
      </c>
      <c r="I303" s="17">
        <v>2.320195988</v>
      </c>
      <c r="J303" s="17">
        <v>3.4951815060000002E-2</v>
      </c>
      <c r="K303" s="17">
        <v>6638.2703849999998</v>
      </c>
      <c r="L303" t="s">
        <v>128</v>
      </c>
      <c r="M303" s="20">
        <f>K303/1000</f>
        <v>6.6382703850000002</v>
      </c>
      <c r="N303" s="21">
        <v>6.9534302854999996</v>
      </c>
      <c r="O303">
        <f t="shared" si="30"/>
        <v>0.31515990049999942</v>
      </c>
      <c r="P303" s="21">
        <f t="shared" si="31"/>
        <v>3.1515990049999941E-4</v>
      </c>
      <c r="Q303">
        <v>0.7</v>
      </c>
      <c r="R303">
        <v>115</v>
      </c>
      <c r="S303">
        <f t="shared" si="32"/>
        <v>1.9166666666666667</v>
      </c>
      <c r="T303" s="21">
        <f t="shared" si="34"/>
        <v>5.182680958136646</v>
      </c>
      <c r="U303">
        <f t="shared" si="35"/>
        <v>11.733333333333334</v>
      </c>
    </row>
    <row r="304" spans="1:21" ht="14.4" hidden="1" customHeight="1" x14ac:dyDescent="0.3">
      <c r="A304" s="10" t="s">
        <v>47</v>
      </c>
      <c r="B304">
        <v>38</v>
      </c>
      <c r="C304" t="s">
        <v>122</v>
      </c>
      <c r="D304">
        <v>1</v>
      </c>
      <c r="E304" t="s">
        <v>141</v>
      </c>
      <c r="F304">
        <v>5</v>
      </c>
      <c r="G304" t="s">
        <v>118</v>
      </c>
      <c r="H304" s="17"/>
      <c r="I304" s="17"/>
      <c r="J304" s="17"/>
      <c r="K304" s="17"/>
      <c r="M304" s="23">
        <v>4.2519999999999998</v>
      </c>
      <c r="N304" s="21">
        <v>4.327</v>
      </c>
      <c r="O304">
        <f t="shared" si="30"/>
        <v>7.5000000000000178E-2</v>
      </c>
      <c r="P304" s="21">
        <f t="shared" si="31"/>
        <v>7.5000000000000183E-5</v>
      </c>
      <c r="Q304">
        <v>0.7</v>
      </c>
      <c r="R304">
        <v>115</v>
      </c>
      <c r="S304">
        <f t="shared" si="32"/>
        <v>1.9166666666666667</v>
      </c>
      <c r="T304" s="21">
        <f t="shared" si="34"/>
        <v>3.2250931677018633</v>
      </c>
      <c r="U304">
        <f t="shared" si="35"/>
        <v>11.733333333333334</v>
      </c>
    </row>
    <row r="305" spans="1:21" ht="14.4" hidden="1" customHeight="1" x14ac:dyDescent="0.3">
      <c r="A305" s="10" t="s">
        <v>47</v>
      </c>
      <c r="B305">
        <v>38</v>
      </c>
      <c r="C305" t="s">
        <v>122</v>
      </c>
      <c r="D305">
        <v>1</v>
      </c>
      <c r="E305" t="s">
        <v>141</v>
      </c>
      <c r="F305">
        <v>5</v>
      </c>
      <c r="G305" t="s">
        <v>119</v>
      </c>
      <c r="H305" s="17"/>
      <c r="I305" s="17"/>
      <c r="J305" s="17"/>
      <c r="K305" s="17"/>
      <c r="M305" s="23">
        <v>0.85199999999999998</v>
      </c>
      <c r="N305" s="21">
        <v>0.74</v>
      </c>
      <c r="O305">
        <f t="shared" si="30"/>
        <v>-0.11199999999999999</v>
      </c>
      <c r="P305" s="21">
        <f t="shared" si="31"/>
        <v>-1.1199999999999998E-4</v>
      </c>
      <c r="Q305">
        <v>0.7</v>
      </c>
      <c r="R305">
        <v>115</v>
      </c>
      <c r="S305">
        <f t="shared" si="32"/>
        <v>1.9166666666666667</v>
      </c>
      <c r="T305" s="21">
        <f t="shared" si="34"/>
        <v>0.55155279503105592</v>
      </c>
      <c r="U305">
        <f t="shared" si="35"/>
        <v>11.733333333333334</v>
      </c>
    </row>
    <row r="306" spans="1:21" hidden="1" x14ac:dyDescent="0.3">
      <c r="A306" s="10" t="s">
        <v>48</v>
      </c>
      <c r="B306">
        <v>39</v>
      </c>
      <c r="C306" t="s">
        <v>122</v>
      </c>
      <c r="D306">
        <v>1</v>
      </c>
      <c r="E306" t="s">
        <v>141</v>
      </c>
      <c r="F306">
        <v>5</v>
      </c>
      <c r="G306" t="s">
        <v>112</v>
      </c>
      <c r="H306" s="17">
        <v>3954.7486159999999</v>
      </c>
      <c r="I306" s="17">
        <v>2.0805167510000002</v>
      </c>
      <c r="J306" s="17">
        <v>4.6592569079999997</v>
      </c>
      <c r="K306" s="17">
        <v>44.653402720000003</v>
      </c>
      <c r="L306" t="s">
        <v>128</v>
      </c>
      <c r="M306" s="20">
        <f>K306/1000</f>
        <v>4.4653402720000006E-2</v>
      </c>
      <c r="N306" s="21">
        <v>0.21119706675</v>
      </c>
      <c r="O306">
        <f t="shared" si="30"/>
        <v>0.16654366402999998</v>
      </c>
      <c r="P306" s="21">
        <f t="shared" si="31"/>
        <v>1.6654366402999999E-4</v>
      </c>
      <c r="Q306">
        <v>0.5</v>
      </c>
      <c r="R306">
        <v>118</v>
      </c>
      <c r="S306">
        <f t="shared" si="32"/>
        <v>1.9666666666666666</v>
      </c>
      <c r="T306" s="21">
        <f t="shared" si="34"/>
        <v>0.21477667805084746</v>
      </c>
      <c r="U306">
        <f t="shared" ref="U306:U313" si="36">(13.5+10.5+3.6+5.2+11.1)/5</f>
        <v>8.7800000000000011</v>
      </c>
    </row>
    <row r="307" spans="1:21" ht="14.4" hidden="1" customHeight="1" x14ac:dyDescent="0.3">
      <c r="A307" s="10" t="s">
        <v>48</v>
      </c>
      <c r="B307">
        <v>39</v>
      </c>
      <c r="C307" t="s">
        <v>122</v>
      </c>
      <c r="D307">
        <v>1</v>
      </c>
      <c r="E307" t="s">
        <v>141</v>
      </c>
      <c r="F307">
        <v>5</v>
      </c>
      <c r="G307" t="s">
        <v>113</v>
      </c>
      <c r="H307" s="17">
        <v>3131942.0649999999</v>
      </c>
      <c r="I307" s="17">
        <v>3.0156555469999999E-2</v>
      </c>
      <c r="J307" s="17">
        <v>0.41386984329999998</v>
      </c>
      <c r="K307" s="17">
        <v>7.2864829269999998</v>
      </c>
      <c r="L307" t="s">
        <v>129</v>
      </c>
      <c r="M307" s="22">
        <f>K307</f>
        <v>7.2864829269999998</v>
      </c>
      <c r="N307" s="21">
        <v>6.8578761645000004</v>
      </c>
      <c r="O307">
        <f t="shared" si="30"/>
        <v>-0.42860676249999941</v>
      </c>
      <c r="P307" s="21">
        <f t="shared" si="31"/>
        <v>-4.2860676249999939E-4</v>
      </c>
      <c r="Q307">
        <v>0.5</v>
      </c>
      <c r="R307">
        <v>118</v>
      </c>
      <c r="S307">
        <f t="shared" si="32"/>
        <v>1.9666666666666666</v>
      </c>
      <c r="T307" s="21">
        <f t="shared" si="34"/>
        <v>6.974111353728814</v>
      </c>
      <c r="U307">
        <f t="shared" si="36"/>
        <v>8.7800000000000011</v>
      </c>
    </row>
    <row r="308" spans="1:21" ht="14.4" hidden="1" customHeight="1" x14ac:dyDescent="0.3">
      <c r="A308" s="10" t="s">
        <v>48</v>
      </c>
      <c r="B308">
        <v>39</v>
      </c>
      <c r="C308" t="s">
        <v>122</v>
      </c>
      <c r="D308">
        <v>1</v>
      </c>
      <c r="E308" t="s">
        <v>141</v>
      </c>
      <c r="F308">
        <v>5</v>
      </c>
      <c r="G308" t="s">
        <v>114</v>
      </c>
      <c r="H308" s="17">
        <v>43969.793310000001</v>
      </c>
      <c r="I308" s="17">
        <v>0.10382890779999999</v>
      </c>
      <c r="J308" s="17">
        <v>0.94935206009999995</v>
      </c>
      <c r="K308" s="17">
        <v>10.93681808</v>
      </c>
      <c r="L308" t="s">
        <v>129</v>
      </c>
      <c r="M308" s="22">
        <f>K308</f>
        <v>10.93681808</v>
      </c>
      <c r="N308" s="21">
        <v>2.2655551360000001</v>
      </c>
      <c r="O308">
        <f t="shared" si="30"/>
        <v>-8.6712629440000004</v>
      </c>
      <c r="P308" s="21">
        <f t="shared" si="31"/>
        <v>-8.6712629440000005E-3</v>
      </c>
      <c r="Q308">
        <v>0.5</v>
      </c>
      <c r="R308">
        <v>118</v>
      </c>
      <c r="S308">
        <f t="shared" si="32"/>
        <v>1.9666666666666666</v>
      </c>
      <c r="T308" s="21">
        <f t="shared" si="34"/>
        <v>2.3039543755932206</v>
      </c>
      <c r="U308">
        <f t="shared" si="36"/>
        <v>8.7800000000000011</v>
      </c>
    </row>
    <row r="309" spans="1:21" ht="14.4" hidden="1" customHeight="1" x14ac:dyDescent="0.3">
      <c r="A309" s="10" t="s">
        <v>48</v>
      </c>
      <c r="B309">
        <v>39</v>
      </c>
      <c r="C309" t="s">
        <v>122</v>
      </c>
      <c r="D309">
        <v>1</v>
      </c>
      <c r="E309" t="s">
        <v>141</v>
      </c>
      <c r="F309">
        <v>5</v>
      </c>
      <c r="G309" t="s">
        <v>115</v>
      </c>
      <c r="H309" s="17">
        <v>868963.83649999998</v>
      </c>
      <c r="I309" s="17">
        <v>16.390863249999999</v>
      </c>
      <c r="J309" s="17">
        <v>1.4293473809999999</v>
      </c>
      <c r="K309" s="17">
        <v>1146.737558</v>
      </c>
      <c r="L309" t="s">
        <v>128</v>
      </c>
      <c r="M309" s="20">
        <f>K309/1000</f>
        <v>1.1467375580000001</v>
      </c>
      <c r="N309" s="21">
        <v>0.93653316749999993</v>
      </c>
      <c r="O309">
        <f t="shared" si="30"/>
        <v>-0.21020439050000017</v>
      </c>
      <c r="P309" s="21">
        <f t="shared" si="31"/>
        <v>-2.1020439050000017E-4</v>
      </c>
      <c r="Q309">
        <v>0.5</v>
      </c>
      <c r="R309">
        <v>118</v>
      </c>
      <c r="S309">
        <f t="shared" si="32"/>
        <v>1.9666666666666666</v>
      </c>
      <c r="T309" s="21">
        <f t="shared" si="34"/>
        <v>0.95240661101694912</v>
      </c>
      <c r="U309">
        <f t="shared" si="36"/>
        <v>8.7800000000000011</v>
      </c>
    </row>
    <row r="310" spans="1:21" ht="14.4" hidden="1" customHeight="1" x14ac:dyDescent="0.3">
      <c r="A310" s="10" t="s">
        <v>48</v>
      </c>
      <c r="B310">
        <v>39</v>
      </c>
      <c r="C310" t="s">
        <v>122</v>
      </c>
      <c r="D310">
        <v>1</v>
      </c>
      <c r="E310" t="s">
        <v>141</v>
      </c>
      <c r="F310">
        <v>5</v>
      </c>
      <c r="G310" t="s">
        <v>116</v>
      </c>
      <c r="H310" s="17">
        <v>1514.991708</v>
      </c>
      <c r="I310" s="17">
        <v>1.6440427200000001</v>
      </c>
      <c r="J310" s="17">
        <v>0.85194829250000004</v>
      </c>
      <c r="K310" s="17">
        <v>192.97447210000001</v>
      </c>
      <c r="L310" t="s">
        <v>128</v>
      </c>
      <c r="M310" s="20">
        <f>K310/1000</f>
        <v>0.19297447210000002</v>
      </c>
      <c r="N310" s="21">
        <v>8.0983667375000012E-2</v>
      </c>
      <c r="O310">
        <f t="shared" si="30"/>
        <v>-0.111990804725</v>
      </c>
      <c r="P310" s="21">
        <f t="shared" si="31"/>
        <v>-1.1199080472500001E-4</v>
      </c>
      <c r="Q310">
        <v>0.5</v>
      </c>
      <c r="R310">
        <v>118</v>
      </c>
      <c r="S310">
        <f t="shared" si="32"/>
        <v>1.9666666666666666</v>
      </c>
      <c r="T310" s="21">
        <f t="shared" si="34"/>
        <v>8.2356271906779674E-2</v>
      </c>
      <c r="U310">
        <f t="shared" si="36"/>
        <v>8.7800000000000011</v>
      </c>
    </row>
    <row r="311" spans="1:21" ht="14.4" customHeight="1" x14ac:dyDescent="0.3">
      <c r="A311" s="10" t="s">
        <v>48</v>
      </c>
      <c r="B311">
        <v>39</v>
      </c>
      <c r="C311" t="s">
        <v>122</v>
      </c>
      <c r="D311">
        <v>1</v>
      </c>
      <c r="E311" t="s">
        <v>141</v>
      </c>
      <c r="F311">
        <v>5</v>
      </c>
      <c r="G311" t="s">
        <v>117</v>
      </c>
      <c r="H311" s="17">
        <v>6618.2333840000001</v>
      </c>
      <c r="I311" s="17">
        <v>25.672580159999999</v>
      </c>
      <c r="J311" s="17">
        <v>0.36879806370000001</v>
      </c>
      <c r="K311" s="17">
        <v>6961.1483040000003</v>
      </c>
      <c r="L311" t="s">
        <v>128</v>
      </c>
      <c r="M311" s="20">
        <f>K311/1000</f>
        <v>6.961148304</v>
      </c>
      <c r="N311" s="21">
        <v>6.9534302854999996</v>
      </c>
      <c r="O311">
        <f t="shared" si="30"/>
        <v>-7.7180185000003121E-3</v>
      </c>
      <c r="P311" s="21">
        <f t="shared" si="31"/>
        <v>-7.718018500000312E-6</v>
      </c>
      <c r="Q311">
        <v>0.5</v>
      </c>
      <c r="R311">
        <v>118</v>
      </c>
      <c r="S311">
        <f t="shared" si="32"/>
        <v>1.9666666666666666</v>
      </c>
      <c r="T311" s="21">
        <f t="shared" si="34"/>
        <v>7.0712850361016946</v>
      </c>
      <c r="U311">
        <f t="shared" si="36"/>
        <v>8.7800000000000011</v>
      </c>
    </row>
    <row r="312" spans="1:21" ht="14.4" hidden="1" customHeight="1" x14ac:dyDescent="0.3">
      <c r="A312" s="10" t="s">
        <v>48</v>
      </c>
      <c r="B312">
        <v>39</v>
      </c>
      <c r="C312" t="s">
        <v>122</v>
      </c>
      <c r="D312">
        <v>1</v>
      </c>
      <c r="E312" t="s">
        <v>141</v>
      </c>
      <c r="F312">
        <v>5</v>
      </c>
      <c r="G312" t="s">
        <v>118</v>
      </c>
      <c r="H312" s="17"/>
      <c r="I312" s="17"/>
      <c r="J312" s="17"/>
      <c r="K312" s="17"/>
      <c r="M312" s="23">
        <v>4.2960000000000003</v>
      </c>
      <c r="N312" s="21">
        <v>4.327</v>
      </c>
      <c r="O312">
        <f t="shared" si="30"/>
        <v>3.0999999999999694E-2</v>
      </c>
      <c r="P312" s="21">
        <f t="shared" si="31"/>
        <v>3.0999999999999696E-5</v>
      </c>
      <c r="Q312">
        <v>0.5</v>
      </c>
      <c r="R312">
        <v>118</v>
      </c>
      <c r="S312">
        <f t="shared" si="32"/>
        <v>1.9666666666666666</v>
      </c>
      <c r="T312" s="21">
        <f t="shared" si="34"/>
        <v>4.4003389830508475</v>
      </c>
      <c r="U312">
        <f t="shared" si="36"/>
        <v>8.7800000000000011</v>
      </c>
    </row>
    <row r="313" spans="1:21" ht="14.4" hidden="1" customHeight="1" x14ac:dyDescent="0.3">
      <c r="A313" s="10" t="s">
        <v>48</v>
      </c>
      <c r="B313">
        <v>39</v>
      </c>
      <c r="C313" t="s">
        <v>122</v>
      </c>
      <c r="D313">
        <v>1</v>
      </c>
      <c r="E313" t="s">
        <v>141</v>
      </c>
      <c r="F313">
        <v>5</v>
      </c>
      <c r="G313" t="s">
        <v>119</v>
      </c>
      <c r="H313" s="17"/>
      <c r="I313" s="17"/>
      <c r="J313" s="17"/>
      <c r="K313" s="17"/>
      <c r="M313" s="23">
        <v>0.88300000000000001</v>
      </c>
      <c r="N313" s="21">
        <v>0.74</v>
      </c>
      <c r="O313">
        <f t="shared" si="30"/>
        <v>-0.14300000000000002</v>
      </c>
      <c r="P313" s="21">
        <f t="shared" si="31"/>
        <v>-1.4300000000000001E-4</v>
      </c>
      <c r="Q313">
        <v>0.5</v>
      </c>
      <c r="R313">
        <v>118</v>
      </c>
      <c r="S313">
        <f t="shared" si="32"/>
        <v>1.9666666666666666</v>
      </c>
      <c r="T313" s="21">
        <f t="shared" si="34"/>
        <v>0.75254237288135595</v>
      </c>
      <c r="U313">
        <f t="shared" si="36"/>
        <v>8.7800000000000011</v>
      </c>
    </row>
    <row r="314" spans="1:21" hidden="1" x14ac:dyDescent="0.3">
      <c r="A314" s="10" t="s">
        <v>49</v>
      </c>
      <c r="B314">
        <v>40</v>
      </c>
      <c r="C314" t="s">
        <v>122</v>
      </c>
      <c r="D314">
        <v>1</v>
      </c>
      <c r="E314" t="s">
        <v>141</v>
      </c>
      <c r="F314">
        <v>5</v>
      </c>
      <c r="G314" t="s">
        <v>112</v>
      </c>
      <c r="H314" s="17">
        <v>20414.888859999999</v>
      </c>
      <c r="I314" s="17">
        <v>19.590954530000001</v>
      </c>
      <c r="J314" s="17">
        <v>9.6372881009999993</v>
      </c>
      <c r="K314" s="17">
        <v>203.28285639999999</v>
      </c>
      <c r="L314" t="s">
        <v>128</v>
      </c>
      <c r="M314" s="20">
        <f>K314/1000</f>
        <v>0.20328285639999999</v>
      </c>
      <c r="O314">
        <f t="shared" si="30"/>
        <v>-0.20328285639999999</v>
      </c>
      <c r="P314" s="21">
        <f t="shared" si="31"/>
        <v>-2.0328285639999998E-4</v>
      </c>
      <c r="R314">
        <v>116</v>
      </c>
      <c r="S314">
        <f t="shared" si="32"/>
        <v>1.9333333333333333</v>
      </c>
    </row>
    <row r="315" spans="1:21" ht="14.4" hidden="1" customHeight="1" x14ac:dyDescent="0.3">
      <c r="A315" s="10" t="s">
        <v>49</v>
      </c>
      <c r="B315">
        <v>40</v>
      </c>
      <c r="C315" t="s">
        <v>122</v>
      </c>
      <c r="D315">
        <v>1</v>
      </c>
      <c r="E315" t="s">
        <v>141</v>
      </c>
      <c r="F315">
        <v>5</v>
      </c>
      <c r="G315" t="s">
        <v>113</v>
      </c>
      <c r="H315" s="17">
        <v>2736852.3020000001</v>
      </c>
      <c r="I315" s="17">
        <v>4.662508395E-2</v>
      </c>
      <c r="J315" s="17">
        <v>0.69187060789999999</v>
      </c>
      <c r="K315" s="17">
        <v>6.7389889690000002</v>
      </c>
      <c r="L315" t="s">
        <v>129</v>
      </c>
      <c r="M315" s="22">
        <f>K315</f>
        <v>6.7389889690000002</v>
      </c>
      <c r="O315">
        <f t="shared" si="30"/>
        <v>-6.7389889690000002</v>
      </c>
      <c r="P315" s="21">
        <f t="shared" si="31"/>
        <v>-6.7389889690000005E-3</v>
      </c>
      <c r="R315">
        <v>116</v>
      </c>
      <c r="S315">
        <f t="shared" si="32"/>
        <v>1.9333333333333333</v>
      </c>
    </row>
    <row r="316" spans="1:21" ht="14.4" hidden="1" customHeight="1" x14ac:dyDescent="0.3">
      <c r="A316" s="10" t="s">
        <v>49</v>
      </c>
      <c r="B316">
        <v>40</v>
      </c>
      <c r="C316" t="s">
        <v>122</v>
      </c>
      <c r="D316">
        <v>1</v>
      </c>
      <c r="E316" t="s">
        <v>141</v>
      </c>
      <c r="F316">
        <v>5</v>
      </c>
      <c r="G316" t="s">
        <v>114</v>
      </c>
      <c r="H316" s="17">
        <v>39577.186520000003</v>
      </c>
      <c r="I316" s="17">
        <v>1.7993155239999999E-2</v>
      </c>
      <c r="J316" s="17">
        <v>0.18385175270000001</v>
      </c>
      <c r="K316" s="17">
        <v>9.7867738390000003</v>
      </c>
      <c r="L316" t="s">
        <v>129</v>
      </c>
      <c r="M316" s="22">
        <f>K316</f>
        <v>9.7867738390000003</v>
      </c>
      <c r="O316">
        <f t="shared" si="30"/>
        <v>-9.7867738390000003</v>
      </c>
      <c r="P316" s="21">
        <f t="shared" si="31"/>
        <v>-9.786773839E-3</v>
      </c>
      <c r="R316">
        <v>116</v>
      </c>
      <c r="S316">
        <f t="shared" si="32"/>
        <v>1.9333333333333333</v>
      </c>
    </row>
    <row r="317" spans="1:21" ht="14.4" hidden="1" customHeight="1" x14ac:dyDescent="0.3">
      <c r="A317" s="10" t="s">
        <v>49</v>
      </c>
      <c r="B317">
        <v>40</v>
      </c>
      <c r="C317" t="s">
        <v>122</v>
      </c>
      <c r="D317">
        <v>1</v>
      </c>
      <c r="E317" t="s">
        <v>141</v>
      </c>
      <c r="F317">
        <v>5</v>
      </c>
      <c r="G317" t="s">
        <v>115</v>
      </c>
      <c r="H317" s="17">
        <v>777989.46970000002</v>
      </c>
      <c r="I317" s="17">
        <v>11.85523388</v>
      </c>
      <c r="J317" s="17">
        <v>1.280587559</v>
      </c>
      <c r="K317" s="17">
        <v>925.76519269999994</v>
      </c>
      <c r="L317" t="s">
        <v>128</v>
      </c>
      <c r="M317" s="20">
        <f>K317/1000</f>
        <v>0.92576519269999991</v>
      </c>
      <c r="O317">
        <f t="shared" si="30"/>
        <v>-0.92576519269999991</v>
      </c>
      <c r="P317" s="21">
        <f t="shared" si="31"/>
        <v>-9.2576519269999989E-4</v>
      </c>
      <c r="R317">
        <v>116</v>
      </c>
      <c r="S317">
        <f t="shared" si="32"/>
        <v>1.9333333333333333</v>
      </c>
    </row>
    <row r="318" spans="1:21" ht="14.4" hidden="1" customHeight="1" x14ac:dyDescent="0.3">
      <c r="A318" s="10" t="s">
        <v>49</v>
      </c>
      <c r="B318">
        <v>40</v>
      </c>
      <c r="C318" t="s">
        <v>122</v>
      </c>
      <c r="D318">
        <v>1</v>
      </c>
      <c r="E318" t="s">
        <v>141</v>
      </c>
      <c r="F318">
        <v>5</v>
      </c>
      <c r="G318" t="s">
        <v>116</v>
      </c>
      <c r="H318" s="17">
        <v>669.84898780000003</v>
      </c>
      <c r="I318" s="17">
        <v>0.80131080600000004</v>
      </c>
      <c r="J318" s="17">
        <v>1.134583973</v>
      </c>
      <c r="K318" s="17">
        <v>70.625958510000004</v>
      </c>
      <c r="L318" t="s">
        <v>128</v>
      </c>
      <c r="M318" s="20">
        <f>K318/1000</f>
        <v>7.0625958510000003E-2</v>
      </c>
      <c r="O318">
        <f t="shared" si="30"/>
        <v>-7.0625958510000003E-2</v>
      </c>
      <c r="P318" s="21">
        <f t="shared" si="31"/>
        <v>-7.0625958510000004E-5</v>
      </c>
      <c r="R318">
        <v>116</v>
      </c>
      <c r="S318">
        <f t="shared" si="32"/>
        <v>1.9333333333333333</v>
      </c>
    </row>
    <row r="319" spans="1:21" ht="14.4" customHeight="1" x14ac:dyDescent="0.3">
      <c r="A319" s="10" t="s">
        <v>49</v>
      </c>
      <c r="B319">
        <v>40</v>
      </c>
      <c r="C319" t="s">
        <v>122</v>
      </c>
      <c r="D319">
        <v>1</v>
      </c>
      <c r="E319" t="s">
        <v>141</v>
      </c>
      <c r="F319">
        <v>5</v>
      </c>
      <c r="G319" t="s">
        <v>117</v>
      </c>
      <c r="H319" s="17">
        <v>8053.5181380000004</v>
      </c>
      <c r="I319" s="17">
        <v>10.437254100000001</v>
      </c>
      <c r="J319" s="17">
        <v>0.1494445126</v>
      </c>
      <c r="K319" s="17">
        <v>6984.0330169999997</v>
      </c>
      <c r="L319" t="s">
        <v>128</v>
      </c>
      <c r="M319" s="20">
        <f>K319/1000</f>
        <v>6.9840330169999998</v>
      </c>
      <c r="O319">
        <f t="shared" si="30"/>
        <v>-6.9840330169999998</v>
      </c>
      <c r="P319" s="21">
        <f t="shared" si="31"/>
        <v>-6.9840330170000001E-3</v>
      </c>
      <c r="R319">
        <v>116</v>
      </c>
      <c r="S319">
        <f t="shared" si="32"/>
        <v>1.9333333333333333</v>
      </c>
    </row>
    <row r="320" spans="1:21" ht="14.4" hidden="1" customHeight="1" x14ac:dyDescent="0.3">
      <c r="A320" s="10" t="s">
        <v>49</v>
      </c>
      <c r="B320">
        <v>40</v>
      </c>
      <c r="C320" t="s">
        <v>122</v>
      </c>
      <c r="D320">
        <v>1</v>
      </c>
      <c r="E320" t="s">
        <v>141</v>
      </c>
      <c r="F320">
        <v>5</v>
      </c>
      <c r="G320" s="8" t="s">
        <v>118</v>
      </c>
      <c r="H320" s="17"/>
      <c r="I320" s="17"/>
      <c r="J320" s="17"/>
      <c r="K320" s="17"/>
      <c r="M320" s="23">
        <v>4.3010000000000002</v>
      </c>
      <c r="O320">
        <f t="shared" si="30"/>
        <v>-4.3010000000000002</v>
      </c>
      <c r="P320" s="21">
        <f t="shared" si="31"/>
        <v>-4.3010000000000001E-3</v>
      </c>
      <c r="R320">
        <v>116</v>
      </c>
      <c r="S320">
        <f t="shared" si="32"/>
        <v>1.9333333333333333</v>
      </c>
    </row>
    <row r="321" spans="1:21" ht="14.4" hidden="1" customHeight="1" x14ac:dyDescent="0.3">
      <c r="A321" s="10" t="s">
        <v>49</v>
      </c>
      <c r="B321">
        <v>40</v>
      </c>
      <c r="C321" t="s">
        <v>122</v>
      </c>
      <c r="D321">
        <v>1</v>
      </c>
      <c r="E321" t="s">
        <v>141</v>
      </c>
      <c r="F321">
        <v>5</v>
      </c>
      <c r="G321" t="s">
        <v>119</v>
      </c>
      <c r="H321" s="17"/>
      <c r="I321" s="17"/>
      <c r="J321" s="17"/>
      <c r="K321" s="17"/>
      <c r="M321" s="23">
        <v>0.67600000000000005</v>
      </c>
      <c r="O321">
        <f t="shared" si="30"/>
        <v>-0.67600000000000005</v>
      </c>
      <c r="P321" s="21">
        <f t="shared" si="31"/>
        <v>-6.7600000000000006E-4</v>
      </c>
      <c r="R321">
        <v>116</v>
      </c>
      <c r="S321">
        <f t="shared" si="32"/>
        <v>1.9333333333333333</v>
      </c>
    </row>
    <row r="322" spans="1:21" hidden="1" x14ac:dyDescent="0.3">
      <c r="A322" s="10" t="s">
        <v>50</v>
      </c>
      <c r="B322">
        <v>41</v>
      </c>
      <c r="C322" t="s">
        <v>122</v>
      </c>
      <c r="D322">
        <v>2</v>
      </c>
      <c r="E322" t="s">
        <v>140</v>
      </c>
      <c r="F322">
        <v>5</v>
      </c>
      <c r="G322" t="s">
        <v>112</v>
      </c>
      <c r="H322" s="17">
        <v>5565.1345069999998</v>
      </c>
      <c r="I322" s="17">
        <v>0.44258704589999998</v>
      </c>
      <c r="J322" s="17">
        <v>0.80743341810000002</v>
      </c>
      <c r="K322" s="17">
        <v>54.814060949999998</v>
      </c>
      <c r="L322" t="s">
        <v>128</v>
      </c>
      <c r="M322" s="20">
        <f>K322/1000</f>
        <v>5.481406095E-2</v>
      </c>
      <c r="N322" s="21">
        <f t="shared" ref="N322:N327" si="37">(M346+M378)/2</f>
        <v>0.20058072176</v>
      </c>
      <c r="O322">
        <f t="shared" ref="O322:O385" si="38">N322-M322</f>
        <v>0.14576666081</v>
      </c>
      <c r="P322" s="21">
        <f t="shared" ref="P322:P385" si="39">O322/1000</f>
        <v>1.4576666081000001E-4</v>
      </c>
      <c r="Q322">
        <v>0.7</v>
      </c>
      <c r="R322">
        <v>121</v>
      </c>
      <c r="S322">
        <f t="shared" ref="S322:S385" si="40">R322/60</f>
        <v>2.0166666666666666</v>
      </c>
      <c r="T322" s="21">
        <f t="shared" ref="T322:T345" si="41">N322/Q322/S322</f>
        <v>0.14208787846044865</v>
      </c>
      <c r="U322">
        <v>6.4</v>
      </c>
    </row>
    <row r="323" spans="1:21" ht="14.4" hidden="1" customHeight="1" x14ac:dyDescent="0.3">
      <c r="A323" s="10" t="s">
        <v>50</v>
      </c>
      <c r="B323">
        <v>41</v>
      </c>
      <c r="C323" t="s">
        <v>122</v>
      </c>
      <c r="D323">
        <v>2</v>
      </c>
      <c r="E323" t="s">
        <v>140</v>
      </c>
      <c r="F323">
        <v>5</v>
      </c>
      <c r="G323" t="s">
        <v>113</v>
      </c>
      <c r="H323" s="17">
        <v>2599536.247</v>
      </c>
      <c r="I323" s="17">
        <v>0.12610790020000001</v>
      </c>
      <c r="J323" s="17">
        <v>1.901971426</v>
      </c>
      <c r="K323" s="17">
        <v>6.6303782719999997</v>
      </c>
      <c r="L323" t="s">
        <v>129</v>
      </c>
      <c r="M323" s="22">
        <f>K323</f>
        <v>6.6303782719999997</v>
      </c>
      <c r="N323" s="21">
        <f t="shared" si="37"/>
        <v>6.9525316739999994</v>
      </c>
      <c r="O323">
        <f t="shared" si="38"/>
        <v>0.32215340199999964</v>
      </c>
      <c r="P323" s="21">
        <f t="shared" si="39"/>
        <v>3.2215340199999963E-4</v>
      </c>
      <c r="Q323">
        <v>0.7</v>
      </c>
      <c r="R323">
        <v>121</v>
      </c>
      <c r="S323">
        <f t="shared" si="40"/>
        <v>2.0166666666666666</v>
      </c>
      <c r="T323" s="21">
        <f t="shared" si="41"/>
        <v>4.9250519532467534</v>
      </c>
      <c r="U323">
        <v>6.4</v>
      </c>
    </row>
    <row r="324" spans="1:21" ht="14.4" hidden="1" customHeight="1" x14ac:dyDescent="0.3">
      <c r="A324" s="10" t="s">
        <v>50</v>
      </c>
      <c r="B324">
        <v>41</v>
      </c>
      <c r="C324" t="s">
        <v>122</v>
      </c>
      <c r="D324">
        <v>2</v>
      </c>
      <c r="E324" t="s">
        <v>140</v>
      </c>
      <c r="F324">
        <v>5</v>
      </c>
      <c r="G324" t="s">
        <v>114</v>
      </c>
      <c r="H324" s="17">
        <v>40810.472520000003</v>
      </c>
      <c r="I324" s="17">
        <v>4.605634326E-2</v>
      </c>
      <c r="J324" s="17">
        <v>0.46871035820000001</v>
      </c>
      <c r="K324" s="17">
        <v>9.8261842210000001</v>
      </c>
      <c r="L324" t="s">
        <v>129</v>
      </c>
      <c r="M324" s="22">
        <f>K324</f>
        <v>9.8261842210000001</v>
      </c>
      <c r="N324" s="21">
        <f t="shared" si="37"/>
        <v>9.3573822685000003</v>
      </c>
      <c r="O324">
        <f t="shared" si="38"/>
        <v>-0.46880195249999979</v>
      </c>
      <c r="P324" s="21">
        <f t="shared" si="39"/>
        <v>-4.688019524999998E-4</v>
      </c>
      <c r="Q324">
        <v>0.7</v>
      </c>
      <c r="R324">
        <v>121</v>
      </c>
      <c r="S324">
        <f t="shared" si="40"/>
        <v>2.0166666666666666</v>
      </c>
      <c r="T324" s="21">
        <f t="shared" si="41"/>
        <v>6.6286060933884308</v>
      </c>
      <c r="U324">
        <v>6.4</v>
      </c>
    </row>
    <row r="325" spans="1:21" ht="14.4" hidden="1" customHeight="1" x14ac:dyDescent="0.3">
      <c r="A325" s="10" t="s">
        <v>50</v>
      </c>
      <c r="B325">
        <v>41</v>
      </c>
      <c r="C325" t="s">
        <v>122</v>
      </c>
      <c r="D325">
        <v>2</v>
      </c>
      <c r="E325" t="s">
        <v>140</v>
      </c>
      <c r="F325">
        <v>5</v>
      </c>
      <c r="G325" t="s">
        <v>115</v>
      </c>
      <c r="H325" s="17">
        <v>1039066.48</v>
      </c>
      <c r="I325" s="17">
        <v>13.228554559999999</v>
      </c>
      <c r="J325" s="17">
        <v>1.0552774279999999</v>
      </c>
      <c r="K325" s="17">
        <v>1253.5617850000001</v>
      </c>
      <c r="L325" t="s">
        <v>128</v>
      </c>
      <c r="M325" s="20">
        <f>K325/1000</f>
        <v>1.253561785</v>
      </c>
      <c r="N325" s="21">
        <f t="shared" si="37"/>
        <v>0.91235731725000013</v>
      </c>
      <c r="O325">
        <f t="shared" si="38"/>
        <v>-0.34120446774999991</v>
      </c>
      <c r="P325" s="21">
        <f t="shared" si="39"/>
        <v>-3.4120446774999993E-4</v>
      </c>
      <c r="Q325">
        <v>0.7</v>
      </c>
      <c r="R325">
        <v>121</v>
      </c>
      <c r="S325">
        <f t="shared" si="40"/>
        <v>2.0166666666666666</v>
      </c>
      <c r="T325" s="21">
        <f t="shared" si="41"/>
        <v>0.64629798152302254</v>
      </c>
      <c r="U325">
        <v>6.4</v>
      </c>
    </row>
    <row r="326" spans="1:21" ht="14.4" hidden="1" customHeight="1" x14ac:dyDescent="0.3">
      <c r="A326" s="10" t="s">
        <v>50</v>
      </c>
      <c r="B326">
        <v>41</v>
      </c>
      <c r="C326" t="s">
        <v>122</v>
      </c>
      <c r="D326">
        <v>2</v>
      </c>
      <c r="E326" t="s">
        <v>140</v>
      </c>
      <c r="F326">
        <v>5</v>
      </c>
      <c r="G326" t="s">
        <v>116</v>
      </c>
      <c r="H326" s="17">
        <v>1188.117634</v>
      </c>
      <c r="I326" s="17">
        <v>0.31348319050000001</v>
      </c>
      <c r="J326" s="17">
        <v>0.2537912886</v>
      </c>
      <c r="K326" s="17">
        <v>123.52007519999999</v>
      </c>
      <c r="L326" t="s">
        <v>128</v>
      </c>
      <c r="M326" s="20">
        <f>K326/1000</f>
        <v>0.1235200752</v>
      </c>
      <c r="N326" s="21">
        <f t="shared" si="37"/>
        <v>9.41772736E-2</v>
      </c>
      <c r="O326">
        <f t="shared" si="38"/>
        <v>-2.9342801599999996E-2</v>
      </c>
      <c r="P326" s="21">
        <f t="shared" si="39"/>
        <v>-2.9342801599999995E-5</v>
      </c>
      <c r="Q326">
        <v>0.7</v>
      </c>
      <c r="R326">
        <v>121</v>
      </c>
      <c r="S326">
        <f t="shared" si="40"/>
        <v>2.0166666666666666</v>
      </c>
      <c r="T326" s="21">
        <f t="shared" si="41"/>
        <v>6.6713535017709574E-2</v>
      </c>
      <c r="U326">
        <v>6.4</v>
      </c>
    </row>
    <row r="327" spans="1:21" ht="14.4" customHeight="1" x14ac:dyDescent="0.3">
      <c r="A327" s="10" t="s">
        <v>50</v>
      </c>
      <c r="B327">
        <v>41</v>
      </c>
      <c r="C327" t="s">
        <v>122</v>
      </c>
      <c r="D327">
        <v>2</v>
      </c>
      <c r="E327" t="s">
        <v>140</v>
      </c>
      <c r="F327">
        <v>5</v>
      </c>
      <c r="G327" t="s">
        <v>117</v>
      </c>
      <c r="H327" s="17">
        <v>7398.3617670000003</v>
      </c>
      <c r="I327" s="17">
        <v>29.639838439999998</v>
      </c>
      <c r="J327" s="17">
        <v>0.47664567920000001</v>
      </c>
      <c r="K327" s="17">
        <v>6218.4217189999999</v>
      </c>
      <c r="L327" t="s">
        <v>128</v>
      </c>
      <c r="M327" s="20">
        <f>K327/1000</f>
        <v>6.2184217190000002</v>
      </c>
      <c r="N327" s="21">
        <f t="shared" si="37"/>
        <v>6.6621687354999999</v>
      </c>
      <c r="O327">
        <f t="shared" si="38"/>
        <v>0.4437470164999997</v>
      </c>
      <c r="P327" s="21">
        <f t="shared" si="39"/>
        <v>4.437470164999997E-4</v>
      </c>
      <c r="Q327">
        <v>0.7</v>
      </c>
      <c r="R327">
        <v>121</v>
      </c>
      <c r="S327">
        <f t="shared" si="40"/>
        <v>2.0166666666666666</v>
      </c>
      <c r="T327" s="21">
        <f t="shared" si="41"/>
        <v>4.7193639212514764</v>
      </c>
      <c r="U327">
        <v>6.4</v>
      </c>
    </row>
    <row r="328" spans="1:21" ht="14.4" hidden="1" customHeight="1" x14ac:dyDescent="0.3">
      <c r="A328" s="10" t="s">
        <v>50</v>
      </c>
      <c r="B328">
        <v>41</v>
      </c>
      <c r="C328" t="s">
        <v>122</v>
      </c>
      <c r="D328">
        <v>2</v>
      </c>
      <c r="E328" t="s">
        <v>140</v>
      </c>
      <c r="F328">
        <v>5</v>
      </c>
      <c r="G328" s="16" t="s">
        <v>118</v>
      </c>
      <c r="H328" s="17"/>
      <c r="I328" s="17"/>
      <c r="J328" s="17"/>
      <c r="K328" s="17"/>
      <c r="M328" s="23">
        <v>4.1070000000000002</v>
      </c>
      <c r="N328" s="21">
        <f>SUM(M352+M384)/2</f>
        <v>4.2454999999999998</v>
      </c>
      <c r="O328">
        <f t="shared" si="38"/>
        <v>0.13849999999999962</v>
      </c>
      <c r="P328" s="21">
        <f t="shared" si="39"/>
        <v>1.3849999999999963E-4</v>
      </c>
      <c r="Q328">
        <v>0.7</v>
      </c>
      <c r="R328">
        <v>121</v>
      </c>
      <c r="S328">
        <f t="shared" si="40"/>
        <v>2.0166666666666666</v>
      </c>
      <c r="T328" s="21">
        <f t="shared" si="41"/>
        <v>3.0074380165289258</v>
      </c>
      <c r="U328">
        <v>6.4</v>
      </c>
    </row>
    <row r="329" spans="1:21" ht="14.4" hidden="1" customHeight="1" x14ac:dyDescent="0.3">
      <c r="A329" s="10" t="s">
        <v>50</v>
      </c>
      <c r="B329">
        <v>41</v>
      </c>
      <c r="C329" t="s">
        <v>122</v>
      </c>
      <c r="D329">
        <v>2</v>
      </c>
      <c r="E329" t="s">
        <v>140</v>
      </c>
      <c r="F329">
        <v>5</v>
      </c>
      <c r="G329" s="16" t="s">
        <v>119</v>
      </c>
      <c r="H329" s="17"/>
      <c r="I329" s="17"/>
      <c r="J329" s="17"/>
      <c r="K329" s="17"/>
      <c r="M329" s="23">
        <v>7.0999999999999994E-2</v>
      </c>
      <c r="N329" s="21">
        <f>SUM(M353+M385)/2</f>
        <v>0.61650000000000005</v>
      </c>
      <c r="O329">
        <f t="shared" si="38"/>
        <v>0.5455000000000001</v>
      </c>
      <c r="P329" s="21">
        <f t="shared" si="39"/>
        <v>5.4550000000000009E-4</v>
      </c>
      <c r="Q329">
        <v>0.7</v>
      </c>
      <c r="R329">
        <v>121</v>
      </c>
      <c r="S329">
        <f t="shared" si="40"/>
        <v>2.0166666666666666</v>
      </c>
      <c r="T329" s="21">
        <f t="shared" si="41"/>
        <v>0.43671782762691863</v>
      </c>
      <c r="U329">
        <v>6.4</v>
      </c>
    </row>
    <row r="330" spans="1:21" hidden="1" x14ac:dyDescent="0.3">
      <c r="A330" s="10" t="s">
        <v>51</v>
      </c>
      <c r="B330">
        <v>42</v>
      </c>
      <c r="C330" t="s">
        <v>122</v>
      </c>
      <c r="D330">
        <v>2</v>
      </c>
      <c r="E330" t="s">
        <v>140</v>
      </c>
      <c r="F330">
        <v>5</v>
      </c>
      <c r="G330" t="s">
        <v>112</v>
      </c>
      <c r="H330" s="17">
        <v>3828.7387990000002</v>
      </c>
      <c r="I330" s="17">
        <v>1.2597208099999999</v>
      </c>
      <c r="J330" s="17">
        <v>3.3404290489999999</v>
      </c>
      <c r="K330" s="17">
        <v>37.711347609999997</v>
      </c>
      <c r="L330" t="s">
        <v>128</v>
      </c>
      <c r="M330" s="20">
        <f>K330/1000</f>
        <v>3.7711347609999994E-2</v>
      </c>
      <c r="N330" s="21">
        <v>0.20058072176</v>
      </c>
      <c r="O330">
        <f t="shared" si="38"/>
        <v>0.16286937415</v>
      </c>
      <c r="P330" s="21">
        <f t="shared" si="39"/>
        <v>1.6286937414999999E-4</v>
      </c>
      <c r="Q330">
        <v>0.6</v>
      </c>
      <c r="R330">
        <v>121</v>
      </c>
      <c r="S330">
        <f t="shared" si="40"/>
        <v>2.0166666666666666</v>
      </c>
      <c r="T330" s="21">
        <f t="shared" si="41"/>
        <v>0.16576919153719008</v>
      </c>
      <c r="U330">
        <v>4.4000000000000004</v>
      </c>
    </row>
    <row r="331" spans="1:21" ht="14.4" hidden="1" customHeight="1" x14ac:dyDescent="0.3">
      <c r="A331" s="10" t="s">
        <v>51</v>
      </c>
      <c r="B331">
        <v>42</v>
      </c>
      <c r="C331" t="s">
        <v>122</v>
      </c>
      <c r="D331">
        <v>2</v>
      </c>
      <c r="E331" t="s">
        <v>140</v>
      </c>
      <c r="F331">
        <v>5</v>
      </c>
      <c r="G331" t="s">
        <v>113</v>
      </c>
      <c r="H331" s="17">
        <v>2703275.2489999998</v>
      </c>
      <c r="I331" s="17">
        <v>5.2098666869999997E-2</v>
      </c>
      <c r="J331" s="17">
        <v>0.75560341769999995</v>
      </c>
      <c r="K331" s="17">
        <v>6.894975015</v>
      </c>
      <c r="L331" t="s">
        <v>129</v>
      </c>
      <c r="M331" s="22">
        <f>K331</f>
        <v>6.894975015</v>
      </c>
      <c r="N331" s="21">
        <v>6.9525316739999994</v>
      </c>
      <c r="O331">
        <f t="shared" si="38"/>
        <v>5.7556658999999399E-2</v>
      </c>
      <c r="P331" s="21">
        <f t="shared" si="39"/>
        <v>5.7556658999999402E-5</v>
      </c>
      <c r="Q331">
        <v>0.6</v>
      </c>
      <c r="R331">
        <v>121</v>
      </c>
      <c r="S331">
        <f t="shared" si="40"/>
        <v>2.0166666666666666</v>
      </c>
      <c r="T331" s="21">
        <f t="shared" si="41"/>
        <v>5.7458939454545455</v>
      </c>
      <c r="U331">
        <v>4.4000000000000004</v>
      </c>
    </row>
    <row r="332" spans="1:21" ht="14.4" hidden="1" customHeight="1" x14ac:dyDescent="0.3">
      <c r="A332" s="10" t="s">
        <v>51</v>
      </c>
      <c r="B332">
        <v>42</v>
      </c>
      <c r="C332" t="s">
        <v>122</v>
      </c>
      <c r="D332">
        <v>2</v>
      </c>
      <c r="E332" t="s">
        <v>140</v>
      </c>
      <c r="F332">
        <v>5</v>
      </c>
      <c r="G332" t="s">
        <v>114</v>
      </c>
      <c r="H332" s="17">
        <v>42733.51612</v>
      </c>
      <c r="I332" s="17">
        <v>8.8163368079999999E-2</v>
      </c>
      <c r="J332" s="17">
        <v>0.85685289060000003</v>
      </c>
      <c r="K332" s="17">
        <v>10.289207060000001</v>
      </c>
      <c r="L332" t="s">
        <v>129</v>
      </c>
      <c r="M332" s="22">
        <f>K332</f>
        <v>10.289207060000001</v>
      </c>
      <c r="N332" s="21">
        <v>2.2655551360000001</v>
      </c>
      <c r="O332">
        <f t="shared" si="38"/>
        <v>-8.023651924000001</v>
      </c>
      <c r="P332" s="21">
        <f t="shared" si="39"/>
        <v>-8.0236519240000012E-3</v>
      </c>
      <c r="Q332">
        <v>0.6</v>
      </c>
      <c r="R332">
        <v>121</v>
      </c>
      <c r="S332">
        <f t="shared" si="40"/>
        <v>2.0166666666666666</v>
      </c>
      <c r="T332" s="21">
        <f t="shared" si="41"/>
        <v>1.872359616528926</v>
      </c>
      <c r="U332">
        <v>4.4000000000000004</v>
      </c>
    </row>
    <row r="333" spans="1:21" ht="14.4" hidden="1" customHeight="1" x14ac:dyDescent="0.3">
      <c r="A333" s="10" t="s">
        <v>51</v>
      </c>
      <c r="B333">
        <v>42</v>
      </c>
      <c r="C333" t="s">
        <v>122</v>
      </c>
      <c r="D333">
        <v>2</v>
      </c>
      <c r="E333" t="s">
        <v>140</v>
      </c>
      <c r="F333">
        <v>5</v>
      </c>
      <c r="G333" t="s">
        <v>115</v>
      </c>
      <c r="H333" s="17">
        <v>906306.03029999998</v>
      </c>
      <c r="I333" s="17">
        <v>7.7927475880000001</v>
      </c>
      <c r="J333" s="17">
        <v>0.71271078450000003</v>
      </c>
      <c r="K333" s="17">
        <v>1093.3954920000001</v>
      </c>
      <c r="L333" t="s">
        <v>128</v>
      </c>
      <c r="M333" s="20">
        <f>K333/1000</f>
        <v>1.0933954920000002</v>
      </c>
      <c r="N333" s="21">
        <v>0.91235731725000013</v>
      </c>
      <c r="O333">
        <f t="shared" si="38"/>
        <v>-0.18103817475000006</v>
      </c>
      <c r="P333" s="21">
        <f t="shared" si="39"/>
        <v>-1.8103817475000007E-4</v>
      </c>
      <c r="Q333">
        <v>0.6</v>
      </c>
      <c r="R333">
        <v>121</v>
      </c>
      <c r="S333">
        <f t="shared" si="40"/>
        <v>2.0166666666666666</v>
      </c>
      <c r="T333" s="21">
        <f t="shared" si="41"/>
        <v>0.75401431177685974</v>
      </c>
      <c r="U333">
        <v>4.4000000000000004</v>
      </c>
    </row>
    <row r="334" spans="1:21" ht="14.4" hidden="1" customHeight="1" x14ac:dyDescent="0.3">
      <c r="A334" s="10" t="s">
        <v>51</v>
      </c>
      <c r="B334">
        <v>42</v>
      </c>
      <c r="C334" t="s">
        <v>122</v>
      </c>
      <c r="D334">
        <v>2</v>
      </c>
      <c r="E334" t="s">
        <v>140</v>
      </c>
      <c r="F334">
        <v>5</v>
      </c>
      <c r="G334" t="s">
        <v>116</v>
      </c>
      <c r="H334" s="17">
        <v>1260.4594930000001</v>
      </c>
      <c r="I334" s="17">
        <v>1.0604256489999999</v>
      </c>
      <c r="J334" s="17">
        <v>0.80923232869999995</v>
      </c>
      <c r="K334" s="17">
        <v>131.04093979999999</v>
      </c>
      <c r="L334" t="s">
        <v>128</v>
      </c>
      <c r="M334" s="20">
        <f>K334/1000</f>
        <v>0.13104093979999998</v>
      </c>
      <c r="N334" s="21">
        <v>9.41772736E-2</v>
      </c>
      <c r="O334">
        <f t="shared" si="38"/>
        <v>-3.6863666199999978E-2</v>
      </c>
      <c r="P334" s="21">
        <f t="shared" si="39"/>
        <v>-3.6863666199999981E-5</v>
      </c>
      <c r="Q334">
        <v>0.6</v>
      </c>
      <c r="R334">
        <v>121</v>
      </c>
      <c r="S334">
        <f t="shared" si="40"/>
        <v>2.0166666666666666</v>
      </c>
      <c r="T334" s="21">
        <f t="shared" si="41"/>
        <v>7.7832457520661161E-2</v>
      </c>
      <c r="U334">
        <v>4.4000000000000004</v>
      </c>
    </row>
    <row r="335" spans="1:21" ht="14.4" customHeight="1" x14ac:dyDescent="0.3">
      <c r="A335" s="10" t="s">
        <v>51</v>
      </c>
      <c r="B335">
        <v>42</v>
      </c>
      <c r="C335" t="s">
        <v>122</v>
      </c>
      <c r="D335">
        <v>2</v>
      </c>
      <c r="E335" t="s">
        <v>140</v>
      </c>
      <c r="F335">
        <v>5</v>
      </c>
      <c r="G335" t="s">
        <v>117</v>
      </c>
      <c r="H335" s="17">
        <v>7768.9799309999999</v>
      </c>
      <c r="I335" s="17">
        <v>7.2935971300000002</v>
      </c>
      <c r="J335" s="17">
        <v>0.1116948537</v>
      </c>
      <c r="K335" s="17">
        <v>6529.9312289999998</v>
      </c>
      <c r="L335" t="s">
        <v>128</v>
      </c>
      <c r="M335" s="20">
        <f>K335/1000</f>
        <v>6.5299312289999998</v>
      </c>
      <c r="N335" s="21">
        <v>6.6621687354999999</v>
      </c>
      <c r="O335">
        <f t="shared" si="38"/>
        <v>0.1322375065000001</v>
      </c>
      <c r="P335" s="21">
        <f t="shared" si="39"/>
        <v>1.3223750650000009E-4</v>
      </c>
      <c r="Q335">
        <v>0.6</v>
      </c>
      <c r="R335">
        <v>121</v>
      </c>
      <c r="S335">
        <f t="shared" si="40"/>
        <v>2.0166666666666666</v>
      </c>
      <c r="T335" s="21">
        <f t="shared" si="41"/>
        <v>5.5059245747933891</v>
      </c>
      <c r="U335">
        <v>4.4000000000000004</v>
      </c>
    </row>
    <row r="336" spans="1:21" ht="14.4" hidden="1" customHeight="1" x14ac:dyDescent="0.3">
      <c r="A336" s="10" t="s">
        <v>51</v>
      </c>
      <c r="B336">
        <v>42</v>
      </c>
      <c r="C336" t="s">
        <v>122</v>
      </c>
      <c r="D336">
        <v>2</v>
      </c>
      <c r="E336" t="s">
        <v>140</v>
      </c>
      <c r="F336">
        <v>5</v>
      </c>
      <c r="G336" s="16" t="s">
        <v>118</v>
      </c>
      <c r="H336" s="17"/>
      <c r="I336" s="17"/>
      <c r="J336" s="17"/>
      <c r="K336" s="17"/>
      <c r="M336" s="23">
        <v>4.2720000000000002</v>
      </c>
      <c r="N336" s="21">
        <v>4.2454999999999998</v>
      </c>
      <c r="O336">
        <f t="shared" si="38"/>
        <v>-2.6500000000000412E-2</v>
      </c>
      <c r="P336" s="21">
        <f t="shared" si="39"/>
        <v>-2.6500000000000414E-5</v>
      </c>
      <c r="Q336">
        <v>0.6</v>
      </c>
      <c r="R336">
        <v>121</v>
      </c>
      <c r="S336">
        <f t="shared" si="40"/>
        <v>2.0166666666666666</v>
      </c>
      <c r="T336" s="21">
        <f t="shared" si="41"/>
        <v>3.5086776859504134</v>
      </c>
      <c r="U336">
        <v>4.4000000000000004</v>
      </c>
    </row>
    <row r="337" spans="1:21" ht="14.4" hidden="1" customHeight="1" x14ac:dyDescent="0.3">
      <c r="A337" s="10" t="s">
        <v>51</v>
      </c>
      <c r="B337">
        <v>42</v>
      </c>
      <c r="C337" t="s">
        <v>122</v>
      </c>
      <c r="D337">
        <v>2</v>
      </c>
      <c r="E337" t="s">
        <v>140</v>
      </c>
      <c r="F337">
        <v>5</v>
      </c>
      <c r="G337" s="16" t="s">
        <v>119</v>
      </c>
      <c r="H337" s="17"/>
      <c r="I337" s="17"/>
      <c r="J337" s="17"/>
      <c r="K337" s="17"/>
      <c r="M337" s="23">
        <v>0.65600000000000003</v>
      </c>
      <c r="N337" s="21">
        <v>0.61650000000000005</v>
      </c>
      <c r="O337">
        <f t="shared" si="38"/>
        <v>-3.949999999999998E-2</v>
      </c>
      <c r="P337" s="21">
        <f t="shared" si="39"/>
        <v>-3.9499999999999978E-5</v>
      </c>
      <c r="Q337">
        <v>0.6</v>
      </c>
      <c r="R337">
        <v>121</v>
      </c>
      <c r="S337">
        <f t="shared" si="40"/>
        <v>2.0166666666666666</v>
      </c>
      <c r="T337" s="21">
        <f t="shared" si="41"/>
        <v>0.509504132231405</v>
      </c>
      <c r="U337">
        <v>4.4000000000000004</v>
      </c>
    </row>
    <row r="338" spans="1:21" hidden="1" x14ac:dyDescent="0.3">
      <c r="A338" s="10" t="s">
        <v>52</v>
      </c>
      <c r="B338">
        <v>43</v>
      </c>
      <c r="C338" t="s">
        <v>122</v>
      </c>
      <c r="D338">
        <v>2</v>
      </c>
      <c r="E338" t="s">
        <v>140</v>
      </c>
      <c r="F338">
        <v>5</v>
      </c>
      <c r="G338" t="s">
        <v>112</v>
      </c>
      <c r="H338" s="17">
        <v>9572.1524730000001</v>
      </c>
      <c r="I338" s="17">
        <v>1.5722825300000001</v>
      </c>
      <c r="J338" s="17">
        <v>1.6676490799999999</v>
      </c>
      <c r="K338" s="17">
        <v>94.281377809999995</v>
      </c>
      <c r="L338" t="s">
        <v>128</v>
      </c>
      <c r="M338" s="20">
        <f>K338/1000</f>
        <v>9.4281377809999997E-2</v>
      </c>
      <c r="N338" s="21">
        <v>0.20058072176</v>
      </c>
      <c r="O338">
        <f t="shared" si="38"/>
        <v>0.10629934395</v>
      </c>
      <c r="P338" s="21">
        <f t="shared" si="39"/>
        <v>1.0629934395E-4</v>
      </c>
      <c r="Q338">
        <v>1.2</v>
      </c>
      <c r="R338">
        <v>121</v>
      </c>
      <c r="S338">
        <f t="shared" si="40"/>
        <v>2.0166666666666666</v>
      </c>
      <c r="T338" s="21">
        <f t="shared" si="41"/>
        <v>8.288459576859504E-2</v>
      </c>
      <c r="U338">
        <v>6.5</v>
      </c>
    </row>
    <row r="339" spans="1:21" ht="14.4" hidden="1" customHeight="1" x14ac:dyDescent="0.3">
      <c r="A339" s="10" t="s">
        <v>52</v>
      </c>
      <c r="B339">
        <v>43</v>
      </c>
      <c r="C339" t="s">
        <v>122</v>
      </c>
      <c r="D339">
        <v>2</v>
      </c>
      <c r="E339" t="s">
        <v>140</v>
      </c>
      <c r="F339">
        <v>5</v>
      </c>
      <c r="G339" t="s">
        <v>113</v>
      </c>
      <c r="H339" s="17">
        <v>3006506.341</v>
      </c>
      <c r="I339" s="17">
        <v>0.13455746839999999</v>
      </c>
      <c r="J339" s="17">
        <v>1.75470153</v>
      </c>
      <c r="K339" s="17">
        <v>7.6683963679999998</v>
      </c>
      <c r="L339" t="s">
        <v>129</v>
      </c>
      <c r="M339" s="22">
        <f>K339</f>
        <v>7.6683963679999998</v>
      </c>
      <c r="N339" s="21">
        <v>6.9525316739999994</v>
      </c>
      <c r="O339">
        <f t="shared" si="38"/>
        <v>-0.71586469400000041</v>
      </c>
      <c r="P339" s="21">
        <f t="shared" si="39"/>
        <v>-7.1586469400000045E-4</v>
      </c>
      <c r="Q339">
        <v>1.2</v>
      </c>
      <c r="R339">
        <v>121</v>
      </c>
      <c r="S339">
        <f t="shared" si="40"/>
        <v>2.0166666666666666</v>
      </c>
      <c r="T339" s="21">
        <f t="shared" si="41"/>
        <v>2.8729469727272727</v>
      </c>
      <c r="U339">
        <v>6.5</v>
      </c>
    </row>
    <row r="340" spans="1:21" ht="14.4" hidden="1" customHeight="1" x14ac:dyDescent="0.3">
      <c r="A340" s="10" t="s">
        <v>52</v>
      </c>
      <c r="B340">
        <v>43</v>
      </c>
      <c r="C340" t="s">
        <v>122</v>
      </c>
      <c r="D340">
        <v>2</v>
      </c>
      <c r="E340" t="s">
        <v>140</v>
      </c>
      <c r="F340">
        <v>5</v>
      </c>
      <c r="G340" t="s">
        <v>114</v>
      </c>
      <c r="H340" s="17">
        <v>43724.057439999997</v>
      </c>
      <c r="I340" s="17">
        <v>3.8315063240000002E-2</v>
      </c>
      <c r="J340" s="17">
        <v>0.36394504570000002</v>
      </c>
      <c r="K340" s="17">
        <v>10.52770568</v>
      </c>
      <c r="L340" t="s">
        <v>129</v>
      </c>
      <c r="M340" s="22">
        <f>K340</f>
        <v>10.52770568</v>
      </c>
      <c r="N340" s="21">
        <v>2.2655551360000001</v>
      </c>
      <c r="O340">
        <f t="shared" si="38"/>
        <v>-8.2621505440000007</v>
      </c>
      <c r="P340" s="21">
        <f t="shared" si="39"/>
        <v>-8.2621505440000007E-3</v>
      </c>
      <c r="Q340">
        <v>1.2</v>
      </c>
      <c r="R340">
        <v>121</v>
      </c>
      <c r="S340">
        <f t="shared" si="40"/>
        <v>2.0166666666666666</v>
      </c>
      <c r="T340" s="21">
        <f t="shared" si="41"/>
        <v>0.93617980826446301</v>
      </c>
      <c r="U340">
        <v>6.5</v>
      </c>
    </row>
    <row r="341" spans="1:21" ht="14.4" hidden="1" customHeight="1" x14ac:dyDescent="0.3">
      <c r="A341" s="10" t="s">
        <v>52</v>
      </c>
      <c r="B341">
        <v>43</v>
      </c>
      <c r="C341" t="s">
        <v>122</v>
      </c>
      <c r="D341">
        <v>2</v>
      </c>
      <c r="E341" t="s">
        <v>140</v>
      </c>
      <c r="F341">
        <v>5</v>
      </c>
      <c r="G341" t="s">
        <v>115</v>
      </c>
      <c r="H341" s="17">
        <v>986782.57720000006</v>
      </c>
      <c r="I341" s="17">
        <v>11.061255299999999</v>
      </c>
      <c r="J341" s="17">
        <v>0.92913866720000005</v>
      </c>
      <c r="K341" s="17">
        <v>1190.4848750000001</v>
      </c>
      <c r="L341" t="s">
        <v>128</v>
      </c>
      <c r="M341" s="20">
        <f>K341/1000</f>
        <v>1.1904848750000001</v>
      </c>
      <c r="N341" s="21">
        <v>0.91235731725000013</v>
      </c>
      <c r="O341">
        <f t="shared" si="38"/>
        <v>-0.27812755774999998</v>
      </c>
      <c r="P341" s="21">
        <f t="shared" si="39"/>
        <v>-2.7812755774999997E-4</v>
      </c>
      <c r="Q341">
        <v>1.2</v>
      </c>
      <c r="R341">
        <v>121</v>
      </c>
      <c r="S341">
        <f t="shared" si="40"/>
        <v>2.0166666666666666</v>
      </c>
      <c r="T341" s="21">
        <f t="shared" si="41"/>
        <v>0.37700715588842987</v>
      </c>
      <c r="U341">
        <v>6.5</v>
      </c>
    </row>
    <row r="342" spans="1:21" ht="14.4" hidden="1" customHeight="1" x14ac:dyDescent="0.3">
      <c r="A342" s="10" t="s">
        <v>52</v>
      </c>
      <c r="B342">
        <v>43</v>
      </c>
      <c r="C342" t="s">
        <v>122</v>
      </c>
      <c r="D342">
        <v>2</v>
      </c>
      <c r="E342" t="s">
        <v>140</v>
      </c>
      <c r="F342">
        <v>5</v>
      </c>
      <c r="G342" t="s">
        <v>116</v>
      </c>
      <c r="H342" s="17">
        <v>887.50077880000003</v>
      </c>
      <c r="I342" s="17">
        <v>0.77849721530000004</v>
      </c>
      <c r="J342" s="17">
        <v>0.84374306210000005</v>
      </c>
      <c r="K342" s="17">
        <v>92.267095310000002</v>
      </c>
      <c r="L342" t="s">
        <v>128</v>
      </c>
      <c r="M342" s="20">
        <f>K342/1000</f>
        <v>9.2267095310000005E-2</v>
      </c>
      <c r="N342" s="21">
        <v>9.41772736E-2</v>
      </c>
      <c r="O342">
        <f t="shared" si="38"/>
        <v>1.9101782899999947E-3</v>
      </c>
      <c r="P342" s="21">
        <f t="shared" si="39"/>
        <v>1.9101782899999947E-6</v>
      </c>
      <c r="Q342">
        <v>1.2</v>
      </c>
      <c r="R342">
        <v>121</v>
      </c>
      <c r="S342">
        <f t="shared" si="40"/>
        <v>2.0166666666666666</v>
      </c>
      <c r="T342" s="21">
        <f t="shared" si="41"/>
        <v>3.891622876033058E-2</v>
      </c>
      <c r="U342">
        <v>6.5</v>
      </c>
    </row>
    <row r="343" spans="1:21" ht="14.4" customHeight="1" x14ac:dyDescent="0.3">
      <c r="A343" s="10" t="s">
        <v>52</v>
      </c>
      <c r="B343">
        <v>43</v>
      </c>
      <c r="C343" t="s">
        <v>122</v>
      </c>
      <c r="D343">
        <v>2</v>
      </c>
      <c r="E343" t="s">
        <v>140</v>
      </c>
      <c r="F343">
        <v>5</v>
      </c>
      <c r="G343" t="s">
        <v>117</v>
      </c>
      <c r="H343" s="17">
        <v>7068.4677929999998</v>
      </c>
      <c r="I343" s="17">
        <v>9.2480943050000004</v>
      </c>
      <c r="J343" s="17">
        <v>0.1556619112</v>
      </c>
      <c r="K343" s="17">
        <v>5941.1414349999995</v>
      </c>
      <c r="L343" t="s">
        <v>128</v>
      </c>
      <c r="M343" s="20">
        <f>K343/1000</f>
        <v>5.9411414349999996</v>
      </c>
      <c r="N343" s="21">
        <v>6.6621687354999999</v>
      </c>
      <c r="O343">
        <f t="shared" si="38"/>
        <v>0.7210273005000003</v>
      </c>
      <c r="P343" s="21">
        <f t="shared" si="39"/>
        <v>7.2102730050000027E-4</v>
      </c>
      <c r="Q343">
        <v>1.2</v>
      </c>
      <c r="R343">
        <v>121</v>
      </c>
      <c r="S343">
        <f t="shared" si="40"/>
        <v>2.0166666666666666</v>
      </c>
      <c r="T343" s="21">
        <f t="shared" si="41"/>
        <v>2.7529622873966946</v>
      </c>
      <c r="U343">
        <v>6.5</v>
      </c>
    </row>
    <row r="344" spans="1:21" ht="14.4" hidden="1" customHeight="1" x14ac:dyDescent="0.3">
      <c r="A344" s="10" t="s">
        <v>52</v>
      </c>
      <c r="B344">
        <v>43</v>
      </c>
      <c r="C344" t="s">
        <v>122</v>
      </c>
      <c r="D344">
        <v>2</v>
      </c>
      <c r="E344" t="s">
        <v>140</v>
      </c>
      <c r="F344">
        <v>5</v>
      </c>
      <c r="G344" s="16" t="s">
        <v>118</v>
      </c>
      <c r="H344" s="17"/>
      <c r="I344" s="17"/>
      <c r="J344" s="17"/>
      <c r="K344" s="17"/>
      <c r="M344" s="23">
        <v>3.86</v>
      </c>
      <c r="N344" s="21">
        <v>4.2454999999999998</v>
      </c>
      <c r="O344">
        <f t="shared" si="38"/>
        <v>0.38549999999999995</v>
      </c>
      <c r="P344" s="21">
        <f t="shared" si="39"/>
        <v>3.8549999999999994E-4</v>
      </c>
      <c r="Q344">
        <v>1.2</v>
      </c>
      <c r="R344">
        <v>121</v>
      </c>
      <c r="S344">
        <f t="shared" si="40"/>
        <v>2.0166666666666666</v>
      </c>
      <c r="T344" s="21">
        <f t="shared" si="41"/>
        <v>1.7543388429752067</v>
      </c>
      <c r="U344">
        <v>6.5</v>
      </c>
    </row>
    <row r="345" spans="1:21" ht="14.4" hidden="1" customHeight="1" x14ac:dyDescent="0.3">
      <c r="A345" s="10" t="s">
        <v>52</v>
      </c>
      <c r="B345">
        <v>43</v>
      </c>
      <c r="C345" t="s">
        <v>122</v>
      </c>
      <c r="D345">
        <v>2</v>
      </c>
      <c r="E345" t="s">
        <v>140</v>
      </c>
      <c r="F345">
        <v>5</v>
      </c>
      <c r="G345" s="16" t="s">
        <v>119</v>
      </c>
      <c r="H345" s="17"/>
      <c r="I345" s="17"/>
      <c r="J345" s="17"/>
      <c r="K345" s="17"/>
      <c r="M345" s="23">
        <v>0.23499999999999999</v>
      </c>
      <c r="N345" s="21">
        <v>0.61650000000000005</v>
      </c>
      <c r="O345">
        <f t="shared" si="38"/>
        <v>0.38150000000000006</v>
      </c>
      <c r="P345" s="21">
        <f t="shared" si="39"/>
        <v>3.8150000000000006E-4</v>
      </c>
      <c r="Q345">
        <v>1.2</v>
      </c>
      <c r="R345">
        <v>121</v>
      </c>
      <c r="S345">
        <f t="shared" si="40"/>
        <v>2.0166666666666666</v>
      </c>
      <c r="T345" s="21">
        <f t="shared" si="41"/>
        <v>0.2547520661157025</v>
      </c>
      <c r="U345">
        <v>6.5</v>
      </c>
    </row>
    <row r="346" spans="1:21" hidden="1" x14ac:dyDescent="0.3">
      <c r="A346" s="10" t="s">
        <v>53</v>
      </c>
      <c r="B346">
        <v>44</v>
      </c>
      <c r="C346" t="s">
        <v>122</v>
      </c>
      <c r="D346">
        <v>2</v>
      </c>
      <c r="E346" t="s">
        <v>140</v>
      </c>
      <c r="F346">
        <v>5</v>
      </c>
      <c r="G346" t="s">
        <v>112</v>
      </c>
      <c r="H346" s="17">
        <v>8664.5058129999998</v>
      </c>
      <c r="I346" s="17">
        <v>16.68869552</v>
      </c>
      <c r="J346" s="17">
        <v>19.555200849999999</v>
      </c>
      <c r="K346" s="17">
        <v>85.341468219999996</v>
      </c>
      <c r="L346" t="s">
        <v>128</v>
      </c>
      <c r="M346" s="20">
        <f>K346/1000</f>
        <v>8.5341468219999994E-2</v>
      </c>
      <c r="O346">
        <f t="shared" si="38"/>
        <v>-8.5341468219999994E-2</v>
      </c>
      <c r="P346" s="21">
        <f t="shared" si="39"/>
        <v>-8.5341468219999998E-5</v>
      </c>
      <c r="R346">
        <v>117</v>
      </c>
      <c r="S346">
        <f t="shared" si="40"/>
        <v>1.95</v>
      </c>
    </row>
    <row r="347" spans="1:21" ht="14.4" hidden="1" customHeight="1" x14ac:dyDescent="0.3">
      <c r="A347" s="10" t="s">
        <v>53</v>
      </c>
      <c r="B347">
        <v>44</v>
      </c>
      <c r="C347" t="s">
        <v>122</v>
      </c>
      <c r="D347">
        <v>2</v>
      </c>
      <c r="E347" t="s">
        <v>140</v>
      </c>
      <c r="F347">
        <v>5</v>
      </c>
      <c r="G347" t="s">
        <v>113</v>
      </c>
      <c r="H347" s="17">
        <v>2721747.78</v>
      </c>
      <c r="I347" s="17">
        <v>4.8102561869999998E-2</v>
      </c>
      <c r="J347" s="17">
        <v>0.69291170989999995</v>
      </c>
      <c r="K347" s="17">
        <v>6.9420910600000001</v>
      </c>
      <c r="L347" t="s">
        <v>129</v>
      </c>
      <c r="M347" s="22">
        <f>K347</f>
        <v>6.9420910600000001</v>
      </c>
      <c r="O347">
        <f t="shared" si="38"/>
        <v>-6.9420910600000001</v>
      </c>
      <c r="P347" s="21">
        <f t="shared" si="39"/>
        <v>-6.9420910599999998E-3</v>
      </c>
      <c r="R347">
        <v>117</v>
      </c>
      <c r="S347">
        <f t="shared" si="40"/>
        <v>1.95</v>
      </c>
    </row>
    <row r="348" spans="1:21" ht="14.4" hidden="1" customHeight="1" x14ac:dyDescent="0.3">
      <c r="A348" s="10" t="s">
        <v>53</v>
      </c>
      <c r="B348">
        <v>44</v>
      </c>
      <c r="C348" t="s">
        <v>122</v>
      </c>
      <c r="D348">
        <v>2</v>
      </c>
      <c r="E348" t="s">
        <v>140</v>
      </c>
      <c r="F348">
        <v>5</v>
      </c>
      <c r="G348" t="s">
        <v>114</v>
      </c>
      <c r="H348" s="17">
        <v>38714.485769999999</v>
      </c>
      <c r="I348" s="17">
        <v>8.797858721E-2</v>
      </c>
      <c r="J348" s="17">
        <v>0.94382224680000004</v>
      </c>
      <c r="K348" s="17">
        <v>9.3215208169999997</v>
      </c>
      <c r="L348" t="s">
        <v>129</v>
      </c>
      <c r="M348" s="22">
        <f>K348</f>
        <v>9.3215208169999997</v>
      </c>
      <c r="O348">
        <f t="shared" si="38"/>
        <v>-9.3215208169999997</v>
      </c>
      <c r="P348" s="21">
        <f t="shared" si="39"/>
        <v>-9.3215208170000004E-3</v>
      </c>
      <c r="R348">
        <v>117</v>
      </c>
      <c r="S348">
        <f t="shared" si="40"/>
        <v>1.95</v>
      </c>
    </row>
    <row r="349" spans="1:21" ht="14.4" hidden="1" customHeight="1" x14ac:dyDescent="0.3">
      <c r="A349" s="10" t="s">
        <v>53</v>
      </c>
      <c r="B349">
        <v>44</v>
      </c>
      <c r="C349" t="s">
        <v>122</v>
      </c>
      <c r="D349">
        <v>2</v>
      </c>
      <c r="E349" t="s">
        <v>140</v>
      </c>
      <c r="F349">
        <v>5</v>
      </c>
      <c r="G349" t="s">
        <v>115</v>
      </c>
      <c r="H349" s="17">
        <v>762908.52919999999</v>
      </c>
      <c r="I349" s="17">
        <v>6.5324375449999996</v>
      </c>
      <c r="J349" s="17">
        <v>0.70974180519999996</v>
      </c>
      <c r="K349" s="17">
        <v>920.39633260000005</v>
      </c>
      <c r="L349" t="s">
        <v>128</v>
      </c>
      <c r="M349" s="20">
        <f>K349/1000</f>
        <v>0.92039633260000009</v>
      </c>
      <c r="O349">
        <f t="shared" si="38"/>
        <v>-0.92039633260000009</v>
      </c>
      <c r="P349" s="21">
        <f t="shared" si="39"/>
        <v>-9.2039633260000014E-4</v>
      </c>
      <c r="R349">
        <v>117</v>
      </c>
      <c r="S349">
        <f t="shared" si="40"/>
        <v>1.95</v>
      </c>
    </row>
    <row r="350" spans="1:21" ht="14.4" hidden="1" customHeight="1" x14ac:dyDescent="0.3">
      <c r="A350" s="10" t="s">
        <v>53</v>
      </c>
      <c r="B350">
        <v>44</v>
      </c>
      <c r="C350" t="s">
        <v>122</v>
      </c>
      <c r="D350">
        <v>2</v>
      </c>
      <c r="E350" t="s">
        <v>140</v>
      </c>
      <c r="F350">
        <v>5</v>
      </c>
      <c r="G350" t="s">
        <v>116</v>
      </c>
      <c r="H350" s="17">
        <v>696.0856622</v>
      </c>
      <c r="I350" s="17">
        <v>2.4974932719999998</v>
      </c>
      <c r="J350" s="17">
        <v>3.4511475919999999</v>
      </c>
      <c r="K350" s="17">
        <v>72.367037499999995</v>
      </c>
      <c r="L350" t="s">
        <v>128</v>
      </c>
      <c r="M350" s="20">
        <f>K350/1000</f>
        <v>7.2367037499999995E-2</v>
      </c>
      <c r="O350">
        <f t="shared" si="38"/>
        <v>-7.2367037499999995E-2</v>
      </c>
      <c r="P350" s="21">
        <f t="shared" si="39"/>
        <v>-7.2367037499999993E-5</v>
      </c>
      <c r="R350">
        <v>117</v>
      </c>
      <c r="S350">
        <f t="shared" si="40"/>
        <v>1.95</v>
      </c>
    </row>
    <row r="351" spans="1:21" ht="14.4" customHeight="1" x14ac:dyDescent="0.3">
      <c r="A351" s="10" t="s">
        <v>53</v>
      </c>
      <c r="B351">
        <v>44</v>
      </c>
      <c r="C351" t="s">
        <v>122</v>
      </c>
      <c r="D351">
        <v>2</v>
      </c>
      <c r="E351" t="s">
        <v>140</v>
      </c>
      <c r="F351">
        <v>5</v>
      </c>
      <c r="G351" t="s">
        <v>117</v>
      </c>
      <c r="H351" s="17">
        <v>7906.4925819999999</v>
      </c>
      <c r="I351" s="17">
        <v>18.872135199999999</v>
      </c>
      <c r="J351" s="17">
        <v>0.28398314429999999</v>
      </c>
      <c r="K351" s="17">
        <v>6645.5124450000003</v>
      </c>
      <c r="L351" t="s">
        <v>128</v>
      </c>
      <c r="M351" s="20">
        <f>K351/1000</f>
        <v>6.6455124450000005</v>
      </c>
      <c r="O351">
        <f t="shared" si="38"/>
        <v>-6.6455124450000005</v>
      </c>
      <c r="P351" s="21">
        <f t="shared" si="39"/>
        <v>-6.6455124450000005E-3</v>
      </c>
      <c r="R351">
        <v>117</v>
      </c>
      <c r="S351">
        <f t="shared" si="40"/>
        <v>1.95</v>
      </c>
    </row>
    <row r="352" spans="1:21" ht="14.4" hidden="1" customHeight="1" x14ac:dyDescent="0.3">
      <c r="A352" s="10" t="s">
        <v>53</v>
      </c>
      <c r="B352">
        <v>44</v>
      </c>
      <c r="C352" t="s">
        <v>122</v>
      </c>
      <c r="D352">
        <v>2</v>
      </c>
      <c r="E352" t="s">
        <v>140</v>
      </c>
      <c r="F352">
        <v>5</v>
      </c>
      <c r="G352" s="16" t="s">
        <v>118</v>
      </c>
      <c r="H352" s="17"/>
      <c r="I352" s="17"/>
      <c r="J352" s="17"/>
      <c r="K352" s="17"/>
      <c r="M352" s="23">
        <v>4.2270000000000003</v>
      </c>
      <c r="O352">
        <f t="shared" si="38"/>
        <v>-4.2270000000000003</v>
      </c>
      <c r="P352" s="21">
        <f t="shared" si="39"/>
        <v>-4.2270000000000007E-3</v>
      </c>
      <c r="R352">
        <v>117</v>
      </c>
      <c r="S352">
        <f t="shared" si="40"/>
        <v>1.95</v>
      </c>
    </row>
    <row r="353" spans="1:21" ht="14.4" hidden="1" customHeight="1" x14ac:dyDescent="0.3">
      <c r="A353" s="10" t="s">
        <v>53</v>
      </c>
      <c r="B353">
        <v>44</v>
      </c>
      <c r="C353" t="s">
        <v>122</v>
      </c>
      <c r="D353">
        <v>2</v>
      </c>
      <c r="E353" t="s">
        <v>140</v>
      </c>
      <c r="F353">
        <v>5</v>
      </c>
      <c r="G353" s="16" t="s">
        <v>119</v>
      </c>
      <c r="H353" s="17"/>
      <c r="I353" s="17"/>
      <c r="J353" s="17"/>
      <c r="K353" s="17"/>
      <c r="M353" s="23">
        <v>0.90200000000000002</v>
      </c>
      <c r="O353">
        <f t="shared" si="38"/>
        <v>-0.90200000000000002</v>
      </c>
      <c r="P353" s="21">
        <f t="shared" si="39"/>
        <v>-9.0200000000000002E-4</v>
      </c>
      <c r="R353">
        <v>117</v>
      </c>
      <c r="S353">
        <f t="shared" si="40"/>
        <v>1.95</v>
      </c>
    </row>
    <row r="354" spans="1:21" hidden="1" x14ac:dyDescent="0.3">
      <c r="A354" s="10" t="s">
        <v>54</v>
      </c>
      <c r="B354">
        <v>45</v>
      </c>
      <c r="C354" t="s">
        <v>122</v>
      </c>
      <c r="D354">
        <v>2</v>
      </c>
      <c r="E354" t="s">
        <v>141</v>
      </c>
      <c r="F354">
        <v>5</v>
      </c>
      <c r="G354" t="s">
        <v>112</v>
      </c>
      <c r="H354" s="17">
        <v>6104.1462330000004</v>
      </c>
      <c r="I354" s="17">
        <v>1.3569342870000001</v>
      </c>
      <c r="J354" s="17">
        <v>2.2569273230000002</v>
      </c>
      <c r="K354" s="17">
        <v>60.123082959999998</v>
      </c>
      <c r="L354" t="s">
        <v>128</v>
      </c>
      <c r="M354" s="20">
        <f>K354/1000</f>
        <v>6.0123082959999997E-2</v>
      </c>
      <c r="N354" s="21">
        <v>0.20058072176</v>
      </c>
      <c r="O354">
        <f t="shared" si="38"/>
        <v>0.14045763880000001</v>
      </c>
      <c r="P354" s="21">
        <f t="shared" si="39"/>
        <v>1.4045763880000001E-4</v>
      </c>
      <c r="Q354">
        <v>2.5</v>
      </c>
      <c r="R354">
        <v>117</v>
      </c>
      <c r="S354">
        <f t="shared" si="40"/>
        <v>1.95</v>
      </c>
      <c r="T354" s="21">
        <f t="shared" ref="T354:T377" si="42">N354/Q354/S354</f>
        <v>4.114476343794872E-2</v>
      </c>
      <c r="U354">
        <v>4.0999999999999996</v>
      </c>
    </row>
    <row r="355" spans="1:21" ht="14.4" hidden="1" customHeight="1" x14ac:dyDescent="0.3">
      <c r="A355" s="10" t="s">
        <v>54</v>
      </c>
      <c r="B355">
        <v>45</v>
      </c>
      <c r="C355" t="s">
        <v>122</v>
      </c>
      <c r="D355">
        <v>2</v>
      </c>
      <c r="E355" t="s">
        <v>141</v>
      </c>
      <c r="F355">
        <v>5</v>
      </c>
      <c r="G355" t="s">
        <v>113</v>
      </c>
      <c r="H355" s="17">
        <v>2378252.483</v>
      </c>
      <c r="I355" s="17">
        <v>0.1176352623</v>
      </c>
      <c r="J355" s="17">
        <v>1.939264903</v>
      </c>
      <c r="K355" s="17">
        <v>6.0659718089999997</v>
      </c>
      <c r="L355" t="s">
        <v>129</v>
      </c>
      <c r="M355" s="22">
        <f>K355</f>
        <v>6.0659718089999997</v>
      </c>
      <c r="N355" s="21">
        <v>6.9525316739999994</v>
      </c>
      <c r="O355">
        <f t="shared" si="38"/>
        <v>0.88655986499999972</v>
      </c>
      <c r="P355" s="21">
        <f t="shared" si="39"/>
        <v>8.8655986499999978E-4</v>
      </c>
      <c r="Q355">
        <v>2.5</v>
      </c>
      <c r="R355">
        <v>117</v>
      </c>
      <c r="S355">
        <f t="shared" si="40"/>
        <v>1.95</v>
      </c>
      <c r="T355" s="21">
        <f t="shared" si="42"/>
        <v>1.4261603433846153</v>
      </c>
      <c r="U355">
        <v>4.0999999999999996</v>
      </c>
    </row>
    <row r="356" spans="1:21" ht="14.4" hidden="1" customHeight="1" x14ac:dyDescent="0.3">
      <c r="A356" s="10" t="s">
        <v>54</v>
      </c>
      <c r="B356">
        <v>45</v>
      </c>
      <c r="C356" t="s">
        <v>122</v>
      </c>
      <c r="D356">
        <v>2</v>
      </c>
      <c r="E356" t="s">
        <v>141</v>
      </c>
      <c r="F356">
        <v>5</v>
      </c>
      <c r="G356" t="s">
        <v>114</v>
      </c>
      <c r="H356" s="17">
        <v>48595.495690000003</v>
      </c>
      <c r="I356" s="17">
        <v>0.16236747469999999</v>
      </c>
      <c r="J356" s="17">
        <v>1.387681317</v>
      </c>
      <c r="K356" s="17">
        <v>11.700631319999999</v>
      </c>
      <c r="L356" t="s">
        <v>129</v>
      </c>
      <c r="M356" s="22">
        <f>K356</f>
        <v>11.700631319999999</v>
      </c>
      <c r="N356" s="21">
        <v>2.2655551360000001</v>
      </c>
      <c r="O356">
        <f t="shared" si="38"/>
        <v>-9.4350761839999997</v>
      </c>
      <c r="P356" s="21">
        <f t="shared" si="39"/>
        <v>-9.4350761839999998E-3</v>
      </c>
      <c r="Q356">
        <v>2.5</v>
      </c>
      <c r="R356">
        <v>117</v>
      </c>
      <c r="S356">
        <f t="shared" si="40"/>
        <v>1.95</v>
      </c>
      <c r="T356" s="21">
        <f t="shared" si="42"/>
        <v>0.4647292586666667</v>
      </c>
      <c r="U356">
        <v>4.0999999999999996</v>
      </c>
    </row>
    <row r="357" spans="1:21" ht="14.4" hidden="1" customHeight="1" x14ac:dyDescent="0.3">
      <c r="A357" s="10" t="s">
        <v>54</v>
      </c>
      <c r="B357">
        <v>45</v>
      </c>
      <c r="C357" t="s">
        <v>122</v>
      </c>
      <c r="D357">
        <v>2</v>
      </c>
      <c r="E357" t="s">
        <v>141</v>
      </c>
      <c r="F357">
        <v>5</v>
      </c>
      <c r="G357" t="s">
        <v>115</v>
      </c>
      <c r="H357" s="17">
        <v>1097021.1610000001</v>
      </c>
      <c r="I357" s="17">
        <v>25.425230630000001</v>
      </c>
      <c r="J357" s="17">
        <v>1.921089007</v>
      </c>
      <c r="K357" s="17">
        <v>1323.480096</v>
      </c>
      <c r="L357" t="s">
        <v>128</v>
      </c>
      <c r="M357" s="20">
        <f>K357/1000</f>
        <v>1.3234800959999999</v>
      </c>
      <c r="N357" s="21">
        <v>0.91235731725000013</v>
      </c>
      <c r="O357">
        <f t="shared" si="38"/>
        <v>-0.41112277874999981</v>
      </c>
      <c r="P357" s="21">
        <f t="shared" si="39"/>
        <v>-4.111227787499998E-4</v>
      </c>
      <c r="Q357">
        <v>2.5</v>
      </c>
      <c r="R357">
        <v>117</v>
      </c>
      <c r="S357">
        <f t="shared" si="40"/>
        <v>1.95</v>
      </c>
      <c r="T357" s="21">
        <f t="shared" si="42"/>
        <v>0.18715021892307696</v>
      </c>
      <c r="U357">
        <v>4.0999999999999996</v>
      </c>
    </row>
    <row r="358" spans="1:21" ht="14.4" hidden="1" customHeight="1" x14ac:dyDescent="0.3">
      <c r="A358" s="10" t="s">
        <v>54</v>
      </c>
      <c r="B358">
        <v>45</v>
      </c>
      <c r="C358" t="s">
        <v>122</v>
      </c>
      <c r="D358">
        <v>2</v>
      </c>
      <c r="E358" t="s">
        <v>141</v>
      </c>
      <c r="F358">
        <v>5</v>
      </c>
      <c r="G358" t="s">
        <v>116</v>
      </c>
      <c r="H358" s="17">
        <v>393.18659810000003</v>
      </c>
      <c r="I358" s="17">
        <v>1.57208379</v>
      </c>
      <c r="J358" s="17">
        <v>3.8459078789999999</v>
      </c>
      <c r="K358" s="17">
        <v>40.87679266</v>
      </c>
      <c r="L358" t="s">
        <v>128</v>
      </c>
      <c r="M358" s="20">
        <f>K358/1000</f>
        <v>4.0876792660000001E-2</v>
      </c>
      <c r="N358" s="21">
        <v>9.41772736E-2</v>
      </c>
      <c r="O358">
        <f t="shared" si="38"/>
        <v>5.3300480939999999E-2</v>
      </c>
      <c r="P358" s="21">
        <f t="shared" si="39"/>
        <v>5.3300480939999998E-5</v>
      </c>
      <c r="Q358">
        <v>2.5</v>
      </c>
      <c r="R358">
        <v>117</v>
      </c>
      <c r="S358">
        <f t="shared" si="40"/>
        <v>1.95</v>
      </c>
      <c r="T358" s="21">
        <f t="shared" si="42"/>
        <v>1.9318415097435898E-2</v>
      </c>
      <c r="U358">
        <v>4.0999999999999996</v>
      </c>
    </row>
    <row r="359" spans="1:21" ht="14.4" customHeight="1" x14ac:dyDescent="0.3">
      <c r="A359" s="10" t="s">
        <v>54</v>
      </c>
      <c r="B359">
        <v>45</v>
      </c>
      <c r="C359" t="s">
        <v>122</v>
      </c>
      <c r="D359">
        <v>2</v>
      </c>
      <c r="E359" t="s">
        <v>141</v>
      </c>
      <c r="F359">
        <v>5</v>
      </c>
      <c r="G359" t="s">
        <v>117</v>
      </c>
      <c r="H359" s="17">
        <v>7573.2408139999998</v>
      </c>
      <c r="I359" s="17">
        <v>20.58694182</v>
      </c>
      <c r="J359" s="17">
        <v>0.32341894980000002</v>
      </c>
      <c r="K359" s="17">
        <v>6365.4098899999999</v>
      </c>
      <c r="L359" t="s">
        <v>128</v>
      </c>
      <c r="M359" s="20">
        <f>K359/1000</f>
        <v>6.3654098899999996</v>
      </c>
      <c r="N359" s="21">
        <v>6.6621687354999999</v>
      </c>
      <c r="O359">
        <f t="shared" si="38"/>
        <v>0.29675884550000031</v>
      </c>
      <c r="P359" s="21">
        <f t="shared" si="39"/>
        <v>2.967588455000003E-4</v>
      </c>
      <c r="Q359">
        <v>2.5</v>
      </c>
      <c r="R359">
        <v>117</v>
      </c>
      <c r="S359">
        <f t="shared" si="40"/>
        <v>1.95</v>
      </c>
      <c r="T359" s="21">
        <f t="shared" si="42"/>
        <v>1.366598714974359</v>
      </c>
      <c r="U359">
        <v>4.0999999999999996</v>
      </c>
    </row>
    <row r="360" spans="1:21" ht="14.4" hidden="1" customHeight="1" x14ac:dyDescent="0.3">
      <c r="A360" s="10" t="s">
        <v>54</v>
      </c>
      <c r="B360">
        <v>45</v>
      </c>
      <c r="C360" t="s">
        <v>122</v>
      </c>
      <c r="D360">
        <v>2</v>
      </c>
      <c r="E360" t="s">
        <v>141</v>
      </c>
      <c r="F360">
        <v>5</v>
      </c>
      <c r="G360" s="16" t="s">
        <v>118</v>
      </c>
      <c r="H360" s="17"/>
      <c r="I360" s="17"/>
      <c r="J360" s="17"/>
      <c r="K360" s="17"/>
      <c r="M360" s="23">
        <v>4.0049999999999999</v>
      </c>
      <c r="N360" s="21">
        <v>4.2454999999999998</v>
      </c>
      <c r="O360">
        <f t="shared" si="38"/>
        <v>0.24049999999999994</v>
      </c>
      <c r="P360" s="21">
        <f t="shared" si="39"/>
        <v>2.4049999999999994E-4</v>
      </c>
      <c r="Q360">
        <v>2.5</v>
      </c>
      <c r="R360">
        <v>117</v>
      </c>
      <c r="S360">
        <f t="shared" si="40"/>
        <v>1.95</v>
      </c>
      <c r="T360" s="21">
        <f t="shared" si="42"/>
        <v>0.87087179487179489</v>
      </c>
      <c r="U360">
        <v>4.0999999999999996</v>
      </c>
    </row>
    <row r="361" spans="1:21" ht="14.4" hidden="1" customHeight="1" x14ac:dyDescent="0.3">
      <c r="A361" s="10" t="s">
        <v>54</v>
      </c>
      <c r="B361">
        <v>45</v>
      </c>
      <c r="C361" t="s">
        <v>122</v>
      </c>
      <c r="D361">
        <v>2</v>
      </c>
      <c r="E361" t="s">
        <v>141</v>
      </c>
      <c r="F361">
        <v>5</v>
      </c>
      <c r="G361" s="16" t="s">
        <v>119</v>
      </c>
      <c r="H361" s="17"/>
      <c r="I361" s="17"/>
      <c r="J361" s="17"/>
      <c r="K361" s="17"/>
      <c r="M361" s="23">
        <v>0.71099999999999997</v>
      </c>
      <c r="N361" s="21">
        <v>0.61650000000000005</v>
      </c>
      <c r="O361">
        <f t="shared" si="38"/>
        <v>-9.4499999999999917E-2</v>
      </c>
      <c r="P361" s="21">
        <f t="shared" si="39"/>
        <v>-9.4499999999999912E-5</v>
      </c>
      <c r="Q361">
        <v>2.5</v>
      </c>
      <c r="R361">
        <v>117</v>
      </c>
      <c r="S361">
        <f t="shared" si="40"/>
        <v>1.95</v>
      </c>
      <c r="T361" s="21">
        <f t="shared" si="42"/>
        <v>0.12646153846153846</v>
      </c>
      <c r="U361">
        <v>4.0999999999999996</v>
      </c>
    </row>
    <row r="362" spans="1:21" hidden="1" x14ac:dyDescent="0.3">
      <c r="A362" s="10" t="s">
        <v>55</v>
      </c>
      <c r="B362">
        <v>46</v>
      </c>
      <c r="C362" t="s">
        <v>122</v>
      </c>
      <c r="D362">
        <v>2</v>
      </c>
      <c r="E362" t="s">
        <v>141</v>
      </c>
      <c r="F362">
        <v>5</v>
      </c>
      <c r="G362" t="s">
        <v>112</v>
      </c>
      <c r="H362" s="17">
        <v>2776.034768</v>
      </c>
      <c r="I362" s="17">
        <v>0.37106689850000002</v>
      </c>
      <c r="J362" s="17">
        <v>1.357097344</v>
      </c>
      <c r="K362" s="17">
        <v>27.34268844</v>
      </c>
      <c r="L362" t="s">
        <v>128</v>
      </c>
      <c r="M362" s="20">
        <f>K362/1000</f>
        <v>2.7342688439999999E-2</v>
      </c>
      <c r="N362" s="21">
        <v>0.20058072176</v>
      </c>
      <c r="O362">
        <f t="shared" si="38"/>
        <v>0.17323803331999998</v>
      </c>
      <c r="P362" s="21">
        <f t="shared" si="39"/>
        <v>1.7323803331999998E-4</v>
      </c>
      <c r="Q362">
        <v>0.5</v>
      </c>
      <c r="R362">
        <v>119</v>
      </c>
      <c r="S362">
        <f t="shared" si="40"/>
        <v>1.9833333333333334</v>
      </c>
      <c r="T362" s="21">
        <f t="shared" si="42"/>
        <v>0.20226627404369746</v>
      </c>
      <c r="U362">
        <v>3.1</v>
      </c>
    </row>
    <row r="363" spans="1:21" ht="14.4" hidden="1" customHeight="1" x14ac:dyDescent="0.3">
      <c r="A363" s="10" t="s">
        <v>55</v>
      </c>
      <c r="B363">
        <v>46</v>
      </c>
      <c r="C363" t="s">
        <v>122</v>
      </c>
      <c r="D363">
        <v>2</v>
      </c>
      <c r="E363" t="s">
        <v>141</v>
      </c>
      <c r="F363">
        <v>5</v>
      </c>
      <c r="G363" t="s">
        <v>113</v>
      </c>
      <c r="H363" s="17">
        <v>2303605.466</v>
      </c>
      <c r="I363" s="17">
        <v>0.2049757707</v>
      </c>
      <c r="J363" s="17">
        <v>3.4886066069999999</v>
      </c>
      <c r="K363" s="17">
        <v>5.8755770949999997</v>
      </c>
      <c r="L363" t="s">
        <v>129</v>
      </c>
      <c r="M363" s="22">
        <f>K363</f>
        <v>5.8755770949999997</v>
      </c>
      <c r="N363" s="21">
        <v>6.9525316739999994</v>
      </c>
      <c r="O363">
        <f t="shared" si="38"/>
        <v>1.0769545789999997</v>
      </c>
      <c r="P363" s="21">
        <f t="shared" si="39"/>
        <v>1.0769545789999996E-3</v>
      </c>
      <c r="Q363">
        <v>0.5</v>
      </c>
      <c r="R363">
        <v>119</v>
      </c>
      <c r="S363">
        <f t="shared" si="40"/>
        <v>1.9833333333333334</v>
      </c>
      <c r="T363" s="21">
        <f t="shared" si="42"/>
        <v>7.010956309915966</v>
      </c>
      <c r="U363">
        <v>3.1</v>
      </c>
    </row>
    <row r="364" spans="1:21" ht="14.4" hidden="1" customHeight="1" x14ac:dyDescent="0.3">
      <c r="A364" s="10" t="s">
        <v>55</v>
      </c>
      <c r="B364">
        <v>46</v>
      </c>
      <c r="C364" t="s">
        <v>122</v>
      </c>
      <c r="D364">
        <v>2</v>
      </c>
      <c r="E364" t="s">
        <v>141</v>
      </c>
      <c r="F364">
        <v>5</v>
      </c>
      <c r="G364" t="s">
        <v>114</v>
      </c>
      <c r="H364" s="17">
        <v>42410.000899999999</v>
      </c>
      <c r="I364" s="17">
        <v>0.124658778</v>
      </c>
      <c r="J364" s="17">
        <v>1.2207909610000001</v>
      </c>
      <c r="K364" s="17">
        <v>10.211312339999999</v>
      </c>
      <c r="L364" t="s">
        <v>129</v>
      </c>
      <c r="M364" s="22">
        <f>K364</f>
        <v>10.211312339999999</v>
      </c>
      <c r="N364" s="21">
        <v>2.2655551360000001</v>
      </c>
      <c r="O364">
        <f t="shared" si="38"/>
        <v>-7.9457572039999995</v>
      </c>
      <c r="P364" s="21">
        <f t="shared" si="39"/>
        <v>-7.9457572039999987E-3</v>
      </c>
      <c r="Q364">
        <v>0.5</v>
      </c>
      <c r="R364">
        <v>119</v>
      </c>
      <c r="S364">
        <f t="shared" si="40"/>
        <v>1.9833333333333334</v>
      </c>
      <c r="T364" s="21">
        <f t="shared" si="42"/>
        <v>2.2845934144537816</v>
      </c>
      <c r="U364">
        <v>3.1</v>
      </c>
    </row>
    <row r="365" spans="1:21" ht="14.4" hidden="1" customHeight="1" x14ac:dyDescent="0.3">
      <c r="A365" s="10" t="s">
        <v>55</v>
      </c>
      <c r="B365">
        <v>46</v>
      </c>
      <c r="C365" t="s">
        <v>122</v>
      </c>
      <c r="D365">
        <v>2</v>
      </c>
      <c r="E365" t="s">
        <v>141</v>
      </c>
      <c r="F365">
        <v>5</v>
      </c>
      <c r="G365" t="s">
        <v>115</v>
      </c>
      <c r="H365" s="17">
        <v>928643.73670000001</v>
      </c>
      <c r="I365" s="17">
        <v>33.453563269999997</v>
      </c>
      <c r="J365" s="17">
        <v>2.9860071260000001</v>
      </c>
      <c r="K365" s="17">
        <v>1120.344388</v>
      </c>
      <c r="L365" t="s">
        <v>128</v>
      </c>
      <c r="M365" s="20">
        <f>K365/1000</f>
        <v>1.1203443879999999</v>
      </c>
      <c r="N365" s="21">
        <v>0.91235731725000013</v>
      </c>
      <c r="O365">
        <f t="shared" si="38"/>
        <v>-0.20798707074999978</v>
      </c>
      <c r="P365" s="21">
        <f t="shared" si="39"/>
        <v>-2.0798707074999977E-4</v>
      </c>
      <c r="Q365">
        <v>0.5</v>
      </c>
      <c r="R365">
        <v>119</v>
      </c>
      <c r="S365">
        <f t="shared" si="40"/>
        <v>1.9833333333333334</v>
      </c>
      <c r="T365" s="21">
        <f t="shared" si="42"/>
        <v>0.92002418546218501</v>
      </c>
      <c r="U365">
        <v>3.1</v>
      </c>
    </row>
    <row r="366" spans="1:21" ht="14.4" hidden="1" customHeight="1" x14ac:dyDescent="0.3">
      <c r="A366" s="10" t="s">
        <v>55</v>
      </c>
      <c r="B366">
        <v>46</v>
      </c>
      <c r="C366" t="s">
        <v>122</v>
      </c>
      <c r="D366">
        <v>2</v>
      </c>
      <c r="E366" t="s">
        <v>141</v>
      </c>
      <c r="F366">
        <v>5</v>
      </c>
      <c r="G366" t="s">
        <v>116</v>
      </c>
      <c r="H366" s="17">
        <v>973.95925090000003</v>
      </c>
      <c r="I366" s="17">
        <v>1.7485700609999999</v>
      </c>
      <c r="J366" s="17">
        <v>1.726887895</v>
      </c>
      <c r="K366" s="17">
        <v>101.255563</v>
      </c>
      <c r="L366" t="s">
        <v>128</v>
      </c>
      <c r="M366" s="20">
        <f>K366/1000</f>
        <v>0.10125556299999999</v>
      </c>
      <c r="N366" s="21">
        <v>9.41772736E-2</v>
      </c>
      <c r="O366">
        <f t="shared" si="38"/>
        <v>-7.078289399999993E-3</v>
      </c>
      <c r="P366" s="21">
        <f t="shared" si="39"/>
        <v>-7.0782893999999934E-6</v>
      </c>
      <c r="Q366">
        <v>0.5</v>
      </c>
      <c r="R366">
        <v>119</v>
      </c>
      <c r="S366">
        <f t="shared" si="40"/>
        <v>1.9833333333333334</v>
      </c>
      <c r="T366" s="21">
        <f t="shared" si="42"/>
        <v>9.4968679260504202E-2</v>
      </c>
      <c r="U366">
        <v>3.1</v>
      </c>
    </row>
    <row r="367" spans="1:21" ht="14.4" customHeight="1" x14ac:dyDescent="0.3">
      <c r="A367" s="10" t="s">
        <v>55</v>
      </c>
      <c r="B367">
        <v>46</v>
      </c>
      <c r="C367" t="s">
        <v>122</v>
      </c>
      <c r="D367">
        <v>2</v>
      </c>
      <c r="E367" t="s">
        <v>141</v>
      </c>
      <c r="F367">
        <v>5</v>
      </c>
      <c r="G367" t="s">
        <v>117</v>
      </c>
      <c r="H367" s="17">
        <v>6534.762694</v>
      </c>
      <c r="I367" s="17">
        <v>3.4847380640000001</v>
      </c>
      <c r="J367" s="17">
        <v>6.3444752899999998E-2</v>
      </c>
      <c r="K367" s="17">
        <v>5492.5551830000004</v>
      </c>
      <c r="L367" t="s">
        <v>128</v>
      </c>
      <c r="M367" s="20">
        <f>K367/1000</f>
        <v>5.4925551830000003</v>
      </c>
      <c r="N367" s="21">
        <v>6.6621687354999999</v>
      </c>
      <c r="O367">
        <f t="shared" si="38"/>
        <v>1.1696135524999995</v>
      </c>
      <c r="P367" s="21">
        <f t="shared" si="39"/>
        <v>1.1696135524999996E-3</v>
      </c>
      <c r="Q367">
        <v>0.5</v>
      </c>
      <c r="R367">
        <v>119</v>
      </c>
      <c r="S367">
        <f t="shared" si="40"/>
        <v>1.9833333333333334</v>
      </c>
      <c r="T367" s="21">
        <f t="shared" si="42"/>
        <v>6.7181533467226888</v>
      </c>
      <c r="U367">
        <v>3.1</v>
      </c>
    </row>
    <row r="368" spans="1:21" ht="14.4" hidden="1" customHeight="1" x14ac:dyDescent="0.3">
      <c r="A368" s="10" t="s">
        <v>55</v>
      </c>
      <c r="B368">
        <v>46</v>
      </c>
      <c r="C368" t="s">
        <v>122</v>
      </c>
      <c r="D368">
        <v>2</v>
      </c>
      <c r="E368" t="s">
        <v>141</v>
      </c>
      <c r="F368">
        <v>5</v>
      </c>
      <c r="G368" s="16" t="s">
        <v>118</v>
      </c>
      <c r="H368" s="17"/>
      <c r="I368" s="17"/>
      <c r="J368" s="17"/>
      <c r="K368" s="17"/>
      <c r="M368" s="23">
        <v>4.2649999999999997</v>
      </c>
      <c r="N368" s="21">
        <v>4.2454999999999998</v>
      </c>
      <c r="O368">
        <f t="shared" si="38"/>
        <v>-1.9499999999999851E-2</v>
      </c>
      <c r="P368" s="21">
        <f t="shared" si="39"/>
        <v>-1.9499999999999851E-5</v>
      </c>
      <c r="Q368">
        <v>0.5</v>
      </c>
      <c r="R368">
        <v>119</v>
      </c>
      <c r="S368">
        <f t="shared" si="40"/>
        <v>1.9833333333333334</v>
      </c>
      <c r="T368" s="21">
        <f t="shared" si="42"/>
        <v>4.2811764705882354</v>
      </c>
      <c r="U368">
        <v>3.1</v>
      </c>
    </row>
    <row r="369" spans="1:21" ht="14.4" hidden="1" customHeight="1" x14ac:dyDescent="0.3">
      <c r="A369" s="10" t="s">
        <v>55</v>
      </c>
      <c r="B369">
        <v>46</v>
      </c>
      <c r="C369" t="s">
        <v>122</v>
      </c>
      <c r="D369">
        <v>2</v>
      </c>
      <c r="E369" t="s">
        <v>141</v>
      </c>
      <c r="F369">
        <v>5</v>
      </c>
      <c r="G369" s="16" t="s">
        <v>119</v>
      </c>
      <c r="H369" s="17"/>
      <c r="I369" s="17"/>
      <c r="J369" s="17"/>
      <c r="K369" s="17"/>
      <c r="M369" s="23">
        <v>0.69</v>
      </c>
      <c r="N369" s="21">
        <v>0.61650000000000005</v>
      </c>
      <c r="O369">
        <f t="shared" si="38"/>
        <v>-7.3499999999999899E-2</v>
      </c>
      <c r="P369" s="21">
        <f t="shared" si="39"/>
        <v>-7.3499999999999903E-5</v>
      </c>
      <c r="Q369">
        <v>0.5</v>
      </c>
      <c r="R369">
        <v>119</v>
      </c>
      <c r="S369">
        <f t="shared" si="40"/>
        <v>1.9833333333333334</v>
      </c>
      <c r="T369" s="21">
        <f t="shared" si="42"/>
        <v>0.62168067226890755</v>
      </c>
      <c r="U369">
        <v>3.1</v>
      </c>
    </row>
    <row r="370" spans="1:21" hidden="1" x14ac:dyDescent="0.3">
      <c r="A370" s="11" t="s">
        <v>56</v>
      </c>
      <c r="B370">
        <v>47</v>
      </c>
      <c r="C370" t="s">
        <v>122</v>
      </c>
      <c r="D370">
        <v>2</v>
      </c>
      <c r="E370" t="s">
        <v>141</v>
      </c>
      <c r="F370">
        <v>5</v>
      </c>
      <c r="G370" t="s">
        <v>112</v>
      </c>
      <c r="H370" s="17">
        <v>1826.562807</v>
      </c>
      <c r="I370" s="17">
        <v>0.79526837660000005</v>
      </c>
      <c r="J370" s="17">
        <v>4.4204124199999999</v>
      </c>
      <c r="K370" s="17">
        <v>17.990818529999999</v>
      </c>
      <c r="L370" t="s">
        <v>128</v>
      </c>
      <c r="M370" s="20">
        <f>K370/1000</f>
        <v>1.7990818529999997E-2</v>
      </c>
      <c r="N370" s="21">
        <v>0.20058072176</v>
      </c>
      <c r="O370">
        <f t="shared" si="38"/>
        <v>0.18258990322999999</v>
      </c>
      <c r="P370" s="21">
        <f t="shared" si="39"/>
        <v>1.8258990323E-4</v>
      </c>
      <c r="Q370">
        <v>0.1</v>
      </c>
      <c r="R370">
        <v>119</v>
      </c>
      <c r="S370">
        <f t="shared" si="40"/>
        <v>1.9833333333333334</v>
      </c>
      <c r="T370" s="21">
        <f t="shared" si="42"/>
        <v>1.0113313702184872</v>
      </c>
      <c r="U370">
        <v>8.8000000000000007</v>
      </c>
    </row>
    <row r="371" spans="1:21" ht="14.4" hidden="1" customHeight="1" x14ac:dyDescent="0.3">
      <c r="A371" s="11" t="s">
        <v>56</v>
      </c>
      <c r="B371">
        <v>47</v>
      </c>
      <c r="C371" t="s">
        <v>122</v>
      </c>
      <c r="D371">
        <v>2</v>
      </c>
      <c r="E371" t="s">
        <v>141</v>
      </c>
      <c r="F371">
        <v>5</v>
      </c>
      <c r="G371" t="s">
        <v>113</v>
      </c>
      <c r="H371" s="17">
        <v>2866605.0989999999</v>
      </c>
      <c r="I371" s="17">
        <v>7.1216927109999995E-2</v>
      </c>
      <c r="J371" s="17">
        <v>0.97403134499999999</v>
      </c>
      <c r="K371" s="17">
        <v>7.3115642000000003</v>
      </c>
      <c r="L371" t="s">
        <v>129</v>
      </c>
      <c r="M371" s="22">
        <f>K371</f>
        <v>7.3115642000000003</v>
      </c>
      <c r="N371" s="21">
        <v>6.9525316739999994</v>
      </c>
      <c r="O371">
        <f t="shared" si="38"/>
        <v>-0.35903252600000091</v>
      </c>
      <c r="P371" s="21">
        <f t="shared" si="39"/>
        <v>-3.5903252600000089E-4</v>
      </c>
      <c r="Q371">
        <v>0.1</v>
      </c>
      <c r="R371">
        <v>119</v>
      </c>
      <c r="S371">
        <f t="shared" si="40"/>
        <v>1.9833333333333334</v>
      </c>
      <c r="T371" s="21">
        <f t="shared" si="42"/>
        <v>35.054781549579829</v>
      </c>
      <c r="U371">
        <v>8.8000000000000007</v>
      </c>
    </row>
    <row r="372" spans="1:21" ht="14.4" hidden="1" customHeight="1" x14ac:dyDescent="0.3">
      <c r="A372" s="11" t="s">
        <v>56</v>
      </c>
      <c r="B372">
        <v>47</v>
      </c>
      <c r="C372" t="s">
        <v>122</v>
      </c>
      <c r="D372">
        <v>2</v>
      </c>
      <c r="E372" t="s">
        <v>141</v>
      </c>
      <c r="F372">
        <v>5</v>
      </c>
      <c r="G372" t="s">
        <v>114</v>
      </c>
      <c r="H372" s="17">
        <v>38948.086739999999</v>
      </c>
      <c r="I372" s="17">
        <v>3.4901886809999998E-2</v>
      </c>
      <c r="J372" s="17">
        <v>0.37217697220000001</v>
      </c>
      <c r="K372" s="17">
        <v>9.3777663360000005</v>
      </c>
      <c r="L372" t="s">
        <v>129</v>
      </c>
      <c r="M372" s="22">
        <f>K372</f>
        <v>9.3777663360000005</v>
      </c>
      <c r="N372" s="21">
        <v>2.2655551360000001</v>
      </c>
      <c r="O372">
        <f t="shared" si="38"/>
        <v>-7.1122112000000008</v>
      </c>
      <c r="P372" s="21">
        <f t="shared" si="39"/>
        <v>-7.1122112000000012E-3</v>
      </c>
      <c r="Q372">
        <v>0.1</v>
      </c>
      <c r="R372">
        <v>119</v>
      </c>
      <c r="S372">
        <f t="shared" si="40"/>
        <v>1.9833333333333334</v>
      </c>
      <c r="T372" s="21">
        <f t="shared" si="42"/>
        <v>11.422967072268907</v>
      </c>
      <c r="U372">
        <v>8.8000000000000007</v>
      </c>
    </row>
    <row r="373" spans="1:21" ht="14.4" hidden="1" customHeight="1" x14ac:dyDescent="0.3">
      <c r="A373" s="11" t="s">
        <v>56</v>
      </c>
      <c r="B373">
        <v>47</v>
      </c>
      <c r="C373" t="s">
        <v>122</v>
      </c>
      <c r="D373">
        <v>2</v>
      </c>
      <c r="E373" t="s">
        <v>141</v>
      </c>
      <c r="F373">
        <v>5</v>
      </c>
      <c r="G373" t="s">
        <v>115</v>
      </c>
      <c r="H373" s="17">
        <v>882437.91489999997</v>
      </c>
      <c r="I373" s="17">
        <v>1.9657671539999999</v>
      </c>
      <c r="J373" s="17">
        <v>0.18464838149999999</v>
      </c>
      <c r="K373" s="17">
        <v>1064.600263</v>
      </c>
      <c r="L373" t="s">
        <v>128</v>
      </c>
      <c r="M373" s="20">
        <f>K373/1000</f>
        <v>1.064600263</v>
      </c>
      <c r="N373" s="21">
        <v>0.91235731725000013</v>
      </c>
      <c r="O373">
        <f t="shared" si="38"/>
        <v>-0.15224294574999986</v>
      </c>
      <c r="P373" s="21">
        <f t="shared" si="39"/>
        <v>-1.5224294574999985E-4</v>
      </c>
      <c r="Q373">
        <v>0.1</v>
      </c>
      <c r="R373">
        <v>119</v>
      </c>
      <c r="S373">
        <f t="shared" si="40"/>
        <v>1.9833333333333334</v>
      </c>
      <c r="T373" s="21">
        <f t="shared" si="42"/>
        <v>4.6001209273109245</v>
      </c>
      <c r="U373">
        <v>8.8000000000000007</v>
      </c>
    </row>
    <row r="374" spans="1:21" ht="14.4" hidden="1" customHeight="1" x14ac:dyDescent="0.3">
      <c r="A374" s="11" t="s">
        <v>56</v>
      </c>
      <c r="B374">
        <v>47</v>
      </c>
      <c r="C374" t="s">
        <v>122</v>
      </c>
      <c r="D374">
        <v>2</v>
      </c>
      <c r="E374" t="s">
        <v>141</v>
      </c>
      <c r="F374">
        <v>5</v>
      </c>
      <c r="G374" t="s">
        <v>116</v>
      </c>
      <c r="H374" s="17">
        <v>606.20109360000004</v>
      </c>
      <c r="I374" s="17">
        <v>1.0484275219999999</v>
      </c>
      <c r="J374" s="17">
        <v>1.6635796220000001</v>
      </c>
      <c r="K374" s="17">
        <v>63.022383099999999</v>
      </c>
      <c r="L374" t="s">
        <v>128</v>
      </c>
      <c r="M374" s="20">
        <f>K374/1000</f>
        <v>6.3022383099999996E-2</v>
      </c>
      <c r="N374" s="21">
        <v>9.41772736E-2</v>
      </c>
      <c r="O374">
        <f t="shared" si="38"/>
        <v>3.1154890500000004E-2</v>
      </c>
      <c r="P374" s="21">
        <f t="shared" si="39"/>
        <v>3.1154890500000006E-5</v>
      </c>
      <c r="Q374">
        <v>0.1</v>
      </c>
      <c r="R374">
        <v>119</v>
      </c>
      <c r="S374">
        <f t="shared" si="40"/>
        <v>1.9833333333333334</v>
      </c>
      <c r="T374" s="21">
        <f t="shared" si="42"/>
        <v>0.47484339630252098</v>
      </c>
      <c r="U374">
        <v>8.8000000000000007</v>
      </c>
    </row>
    <row r="375" spans="1:21" ht="14.4" customHeight="1" x14ac:dyDescent="0.3">
      <c r="A375" s="11" t="s">
        <v>56</v>
      </c>
      <c r="B375">
        <v>47</v>
      </c>
      <c r="C375" t="s">
        <v>122</v>
      </c>
      <c r="D375">
        <v>2</v>
      </c>
      <c r="E375" t="s">
        <v>141</v>
      </c>
      <c r="F375">
        <v>5</v>
      </c>
      <c r="G375" t="s">
        <v>117</v>
      </c>
      <c r="H375" s="17">
        <v>7472.99352</v>
      </c>
      <c r="I375" s="17">
        <v>13.791792559999999</v>
      </c>
      <c r="J375" s="17">
        <v>0.219574298</v>
      </c>
      <c r="K375" s="17">
        <v>6281.1507030000002</v>
      </c>
      <c r="L375" t="s">
        <v>128</v>
      </c>
      <c r="M375" s="20">
        <f>K375/1000</f>
        <v>6.2811507030000007</v>
      </c>
      <c r="N375" s="21">
        <v>6.6621687354999999</v>
      </c>
      <c r="O375">
        <f t="shared" si="38"/>
        <v>0.38101803249999922</v>
      </c>
      <c r="P375" s="21">
        <f t="shared" si="39"/>
        <v>3.8101803249999922E-4</v>
      </c>
      <c r="Q375">
        <v>0.1</v>
      </c>
      <c r="R375">
        <v>119</v>
      </c>
      <c r="S375">
        <f t="shared" si="40"/>
        <v>1.9833333333333334</v>
      </c>
      <c r="T375" s="21">
        <f t="shared" si="42"/>
        <v>33.590766733613442</v>
      </c>
      <c r="U375">
        <v>8.8000000000000007</v>
      </c>
    </row>
    <row r="376" spans="1:21" ht="14.4" hidden="1" customHeight="1" x14ac:dyDescent="0.3">
      <c r="A376" s="11" t="s">
        <v>56</v>
      </c>
      <c r="B376">
        <v>47</v>
      </c>
      <c r="C376" t="s">
        <v>122</v>
      </c>
      <c r="D376">
        <v>2</v>
      </c>
      <c r="E376" t="s">
        <v>141</v>
      </c>
      <c r="F376">
        <v>5</v>
      </c>
      <c r="G376" s="16" t="s">
        <v>118</v>
      </c>
      <c r="H376" s="17"/>
      <c r="I376" s="17"/>
      <c r="J376" s="17"/>
      <c r="K376" s="17"/>
      <c r="M376" s="23">
        <v>4.2590000000000003</v>
      </c>
      <c r="N376" s="21">
        <v>4.2454999999999998</v>
      </c>
      <c r="O376">
        <f t="shared" si="38"/>
        <v>-1.3500000000000512E-2</v>
      </c>
      <c r="P376" s="21">
        <f t="shared" si="39"/>
        <v>-1.3500000000000511E-5</v>
      </c>
      <c r="Q376">
        <v>0.1</v>
      </c>
      <c r="R376">
        <v>119</v>
      </c>
      <c r="S376">
        <f t="shared" si="40"/>
        <v>1.9833333333333334</v>
      </c>
      <c r="T376" s="21">
        <f t="shared" si="42"/>
        <v>21.405882352941173</v>
      </c>
      <c r="U376">
        <v>8.8000000000000007</v>
      </c>
    </row>
    <row r="377" spans="1:21" ht="14.4" hidden="1" customHeight="1" x14ac:dyDescent="0.3">
      <c r="A377" s="11" t="s">
        <v>56</v>
      </c>
      <c r="B377">
        <v>47</v>
      </c>
      <c r="C377" t="s">
        <v>122</v>
      </c>
      <c r="D377">
        <v>2</v>
      </c>
      <c r="E377" t="s">
        <v>141</v>
      </c>
      <c r="F377">
        <v>5</v>
      </c>
      <c r="G377" s="16" t="s">
        <v>119</v>
      </c>
      <c r="H377" s="17"/>
      <c r="I377" s="17"/>
      <c r="J377" s="17"/>
      <c r="K377" s="17"/>
      <c r="M377" s="23">
        <v>0.46700000000000003</v>
      </c>
      <c r="N377" s="21">
        <v>0.61650000000000005</v>
      </c>
      <c r="O377">
        <f t="shared" si="38"/>
        <v>0.14950000000000002</v>
      </c>
      <c r="P377" s="21">
        <f t="shared" si="39"/>
        <v>1.4950000000000003E-4</v>
      </c>
      <c r="Q377">
        <v>0.1</v>
      </c>
      <c r="R377">
        <v>119</v>
      </c>
      <c r="S377">
        <f t="shared" si="40"/>
        <v>1.9833333333333334</v>
      </c>
      <c r="T377" s="21">
        <f t="shared" si="42"/>
        <v>3.1084033613445379</v>
      </c>
      <c r="U377">
        <v>8.8000000000000007</v>
      </c>
    </row>
    <row r="378" spans="1:21" hidden="1" x14ac:dyDescent="0.3">
      <c r="A378" s="10" t="s">
        <v>57</v>
      </c>
      <c r="B378">
        <v>48</v>
      </c>
      <c r="C378" t="s">
        <v>122</v>
      </c>
      <c r="D378">
        <v>2</v>
      </c>
      <c r="E378" t="s">
        <v>141</v>
      </c>
      <c r="F378">
        <v>5</v>
      </c>
      <c r="G378" t="s">
        <v>112</v>
      </c>
      <c r="H378" s="17">
        <v>32064.41216</v>
      </c>
      <c r="I378" s="17">
        <v>58.078555399999999</v>
      </c>
      <c r="J378" s="17">
        <v>18.389766309999999</v>
      </c>
      <c r="K378" s="17">
        <v>315.81997530000001</v>
      </c>
      <c r="L378" t="s">
        <v>128</v>
      </c>
      <c r="M378" s="20">
        <f>K378/1000</f>
        <v>0.3158199753</v>
      </c>
      <c r="O378">
        <f t="shared" si="38"/>
        <v>-0.3158199753</v>
      </c>
      <c r="P378" s="21">
        <f t="shared" si="39"/>
        <v>-3.158199753E-4</v>
      </c>
      <c r="R378">
        <v>117</v>
      </c>
      <c r="S378">
        <f t="shared" si="40"/>
        <v>1.95</v>
      </c>
    </row>
    <row r="379" spans="1:21" ht="14.4" hidden="1" customHeight="1" x14ac:dyDescent="0.3">
      <c r="A379" s="10" t="s">
        <v>57</v>
      </c>
      <c r="B379">
        <v>48</v>
      </c>
      <c r="C379" t="s">
        <v>122</v>
      </c>
      <c r="D379">
        <v>2</v>
      </c>
      <c r="E379" t="s">
        <v>141</v>
      </c>
      <c r="F379">
        <v>5</v>
      </c>
      <c r="G379" t="s">
        <v>113</v>
      </c>
      <c r="H379" s="17">
        <v>2729934.5690000001</v>
      </c>
      <c r="I379" s="17">
        <v>0.11295311180000001</v>
      </c>
      <c r="J379" s="17">
        <v>1.622196773</v>
      </c>
      <c r="K379" s="17">
        <v>6.9629722879999996</v>
      </c>
      <c r="L379" t="s">
        <v>129</v>
      </c>
      <c r="M379" s="22">
        <f>K379</f>
        <v>6.9629722879999996</v>
      </c>
      <c r="O379">
        <f t="shared" si="38"/>
        <v>-6.9629722879999996</v>
      </c>
      <c r="P379" s="21">
        <f t="shared" si="39"/>
        <v>-6.9629722879999993E-3</v>
      </c>
      <c r="R379">
        <v>117</v>
      </c>
      <c r="S379">
        <f t="shared" si="40"/>
        <v>1.95</v>
      </c>
    </row>
    <row r="380" spans="1:21" ht="14.4" hidden="1" customHeight="1" x14ac:dyDescent="0.3">
      <c r="A380" s="10" t="s">
        <v>57</v>
      </c>
      <c r="B380">
        <v>48</v>
      </c>
      <c r="C380" t="s">
        <v>122</v>
      </c>
      <c r="D380">
        <v>2</v>
      </c>
      <c r="E380" t="s">
        <v>141</v>
      </c>
      <c r="F380">
        <v>5</v>
      </c>
      <c r="G380" t="s">
        <v>114</v>
      </c>
      <c r="H380" s="17">
        <v>39012.367989999999</v>
      </c>
      <c r="I380" s="17">
        <v>0.1017841419</v>
      </c>
      <c r="J380" s="17">
        <v>1.083588853</v>
      </c>
      <c r="K380" s="17">
        <v>9.3932437199999992</v>
      </c>
      <c r="L380" t="s">
        <v>129</v>
      </c>
      <c r="M380" s="22">
        <f>K380</f>
        <v>9.3932437199999992</v>
      </c>
      <c r="O380">
        <f t="shared" si="38"/>
        <v>-9.3932437199999992</v>
      </c>
      <c r="P380" s="21">
        <f t="shared" si="39"/>
        <v>-9.3932437199999996E-3</v>
      </c>
      <c r="R380">
        <v>117</v>
      </c>
      <c r="S380">
        <f t="shared" si="40"/>
        <v>1.95</v>
      </c>
    </row>
    <row r="381" spans="1:21" ht="14.4" hidden="1" customHeight="1" x14ac:dyDescent="0.3">
      <c r="A381" s="10" t="s">
        <v>57</v>
      </c>
      <c r="B381">
        <v>48</v>
      </c>
      <c r="C381" t="s">
        <v>122</v>
      </c>
      <c r="D381">
        <v>2</v>
      </c>
      <c r="E381" t="s">
        <v>141</v>
      </c>
      <c r="F381">
        <v>5</v>
      </c>
      <c r="G381" t="s">
        <v>115</v>
      </c>
      <c r="H381" s="17">
        <v>749581.58909999998</v>
      </c>
      <c r="I381" s="17">
        <v>13.65078581</v>
      </c>
      <c r="J381" s="17">
        <v>1.509511174</v>
      </c>
      <c r="K381" s="17">
        <v>904.31830190000005</v>
      </c>
      <c r="L381" t="s">
        <v>128</v>
      </c>
      <c r="M381" s="20">
        <f>K381/1000</f>
        <v>0.90431830190000007</v>
      </c>
      <c r="O381">
        <f t="shared" si="38"/>
        <v>-0.90431830190000007</v>
      </c>
      <c r="P381" s="21">
        <f t="shared" si="39"/>
        <v>-9.043183019000001E-4</v>
      </c>
      <c r="R381">
        <v>117</v>
      </c>
      <c r="S381">
        <f t="shared" si="40"/>
        <v>1.95</v>
      </c>
    </row>
    <row r="382" spans="1:21" ht="14.4" hidden="1" customHeight="1" x14ac:dyDescent="0.3">
      <c r="A382" s="10" t="s">
        <v>57</v>
      </c>
      <c r="B382">
        <v>48</v>
      </c>
      <c r="C382" t="s">
        <v>122</v>
      </c>
      <c r="D382">
        <v>2</v>
      </c>
      <c r="E382" t="s">
        <v>141</v>
      </c>
      <c r="F382">
        <v>5</v>
      </c>
      <c r="G382" t="s">
        <v>116</v>
      </c>
      <c r="H382" s="17">
        <v>1115.6632259999999</v>
      </c>
      <c r="I382" s="17">
        <v>1.7942142489999999</v>
      </c>
      <c r="J382" s="17">
        <v>1.5469029839999999</v>
      </c>
      <c r="K382" s="17">
        <v>115.9875097</v>
      </c>
      <c r="L382" t="s">
        <v>128</v>
      </c>
      <c r="M382" s="20">
        <f>K382/1000</f>
        <v>0.1159875097</v>
      </c>
      <c r="O382">
        <f t="shared" si="38"/>
        <v>-0.1159875097</v>
      </c>
      <c r="P382" s="21">
        <f t="shared" si="39"/>
        <v>-1.1598750970000001E-4</v>
      </c>
      <c r="R382">
        <v>117</v>
      </c>
      <c r="S382">
        <f t="shared" si="40"/>
        <v>1.95</v>
      </c>
    </row>
    <row r="383" spans="1:21" ht="14.4" customHeight="1" x14ac:dyDescent="0.3">
      <c r="A383" s="10" t="s">
        <v>57</v>
      </c>
      <c r="B383">
        <v>48</v>
      </c>
      <c r="C383" t="s">
        <v>122</v>
      </c>
      <c r="D383">
        <v>2</v>
      </c>
      <c r="E383" t="s">
        <v>141</v>
      </c>
      <c r="F383">
        <v>5</v>
      </c>
      <c r="G383" t="s">
        <v>117</v>
      </c>
      <c r="H383" s="17">
        <v>7946.1261960000002</v>
      </c>
      <c r="I383" s="17">
        <v>4.3723091199999997</v>
      </c>
      <c r="J383" s="17">
        <v>6.5465244310000004E-2</v>
      </c>
      <c r="K383" s="17">
        <v>6678.8250260000004</v>
      </c>
      <c r="L383" t="s">
        <v>128</v>
      </c>
      <c r="M383" s="20">
        <f>K383/1000</f>
        <v>6.6788250260000002</v>
      </c>
      <c r="O383">
        <f t="shared" si="38"/>
        <v>-6.6788250260000002</v>
      </c>
      <c r="P383" s="21">
        <f t="shared" si="39"/>
        <v>-6.6788250260000001E-3</v>
      </c>
      <c r="R383">
        <v>117</v>
      </c>
      <c r="S383">
        <f t="shared" si="40"/>
        <v>1.95</v>
      </c>
    </row>
    <row r="384" spans="1:21" ht="14.4" hidden="1" customHeight="1" x14ac:dyDescent="0.3">
      <c r="A384" s="10" t="s">
        <v>57</v>
      </c>
      <c r="B384">
        <v>48</v>
      </c>
      <c r="C384" t="s">
        <v>122</v>
      </c>
      <c r="D384">
        <v>2</v>
      </c>
      <c r="E384" t="s">
        <v>141</v>
      </c>
      <c r="F384">
        <v>5</v>
      </c>
      <c r="G384" s="16" t="s">
        <v>118</v>
      </c>
      <c r="H384" s="17"/>
      <c r="I384" s="17"/>
      <c r="J384" s="17"/>
      <c r="K384" s="17"/>
      <c r="M384" s="23">
        <v>4.2640000000000002</v>
      </c>
      <c r="O384">
        <f t="shared" si="38"/>
        <v>-4.2640000000000002</v>
      </c>
      <c r="P384" s="21">
        <f t="shared" si="39"/>
        <v>-4.2640000000000004E-3</v>
      </c>
      <c r="R384">
        <v>117</v>
      </c>
      <c r="S384">
        <f t="shared" si="40"/>
        <v>1.95</v>
      </c>
    </row>
    <row r="385" spans="1:21" ht="14.4" hidden="1" customHeight="1" x14ac:dyDescent="0.3">
      <c r="A385" s="10" t="s">
        <v>57</v>
      </c>
      <c r="B385">
        <v>48</v>
      </c>
      <c r="C385" t="s">
        <v>122</v>
      </c>
      <c r="D385">
        <v>2</v>
      </c>
      <c r="E385" t="s">
        <v>141</v>
      </c>
      <c r="F385">
        <v>5</v>
      </c>
      <c r="G385" s="16" t="s">
        <v>119</v>
      </c>
      <c r="H385" s="17"/>
      <c r="I385" s="17"/>
      <c r="J385" s="17"/>
      <c r="K385" s="17"/>
      <c r="M385" s="23">
        <v>0.33100000000000002</v>
      </c>
      <c r="O385">
        <f t="shared" si="38"/>
        <v>-0.33100000000000002</v>
      </c>
      <c r="P385" s="21">
        <f t="shared" si="39"/>
        <v>-3.3100000000000002E-4</v>
      </c>
      <c r="R385">
        <v>117</v>
      </c>
      <c r="S385">
        <f t="shared" si="40"/>
        <v>1.95</v>
      </c>
    </row>
    <row r="386" spans="1:21" hidden="1" x14ac:dyDescent="0.3">
      <c r="A386" s="10" t="s">
        <v>58</v>
      </c>
      <c r="B386">
        <v>49</v>
      </c>
      <c r="C386" t="s">
        <v>122</v>
      </c>
      <c r="D386">
        <v>3</v>
      </c>
      <c r="E386" t="s">
        <v>140</v>
      </c>
      <c r="F386">
        <v>5</v>
      </c>
      <c r="G386" t="s">
        <v>112</v>
      </c>
      <c r="H386" s="17">
        <v>4111.4900939999998</v>
      </c>
      <c r="I386" s="17">
        <v>3.5666960319999998</v>
      </c>
      <c r="J386" s="17">
        <v>8.8074571230000007</v>
      </c>
      <c r="K386" s="17">
        <v>40.496320140000002</v>
      </c>
      <c r="L386" t="s">
        <v>128</v>
      </c>
      <c r="M386" s="20">
        <f>K386/1000</f>
        <v>4.049632014E-2</v>
      </c>
      <c r="N386" s="21">
        <f t="shared" ref="N386:N391" si="43">(M410+M442)/2</f>
        <v>7.7228337059999999E-2</v>
      </c>
      <c r="O386">
        <f t="shared" ref="O386:O449" si="44">N386-M386</f>
        <v>3.6732016919999999E-2</v>
      </c>
      <c r="P386" s="21">
        <f t="shared" ref="P386:P449" si="45">O386/1000</f>
        <v>3.6732016920000001E-5</v>
      </c>
      <c r="Q386">
        <v>0.9</v>
      </c>
      <c r="R386">
        <v>121</v>
      </c>
      <c r="S386">
        <f t="shared" ref="S386:S449" si="46">R386/60</f>
        <v>2.0166666666666666</v>
      </c>
      <c r="T386" s="21">
        <f t="shared" ref="T386:T409" si="47">N386/Q386/S386</f>
        <v>4.2550047966942152E-2</v>
      </c>
      <c r="U386">
        <v>5.6</v>
      </c>
    </row>
    <row r="387" spans="1:21" ht="14.4" hidden="1" customHeight="1" x14ac:dyDescent="0.3">
      <c r="A387" s="10" t="s">
        <v>58</v>
      </c>
      <c r="B387">
        <v>49</v>
      </c>
      <c r="C387" t="s">
        <v>122</v>
      </c>
      <c r="D387">
        <v>3</v>
      </c>
      <c r="E387" t="s">
        <v>140</v>
      </c>
      <c r="F387">
        <v>5</v>
      </c>
      <c r="G387" t="s">
        <v>113</v>
      </c>
      <c r="H387" s="17">
        <v>2695573.0260000001</v>
      </c>
      <c r="I387" s="17">
        <v>6.3059080180000004E-2</v>
      </c>
      <c r="J387" s="17">
        <v>0.91717899700000005</v>
      </c>
      <c r="K387" s="17">
        <v>6.8753297209999999</v>
      </c>
      <c r="L387" t="s">
        <v>129</v>
      </c>
      <c r="M387" s="22">
        <f>K387</f>
        <v>6.8753297209999999</v>
      </c>
      <c r="N387" s="21">
        <f t="shared" si="43"/>
        <v>6.9597730289999999</v>
      </c>
      <c r="O387">
        <f t="shared" si="44"/>
        <v>8.4443307999999995E-2</v>
      </c>
      <c r="P387" s="21">
        <f t="shared" si="45"/>
        <v>8.4443307999999994E-5</v>
      </c>
      <c r="Q387">
        <v>0.9</v>
      </c>
      <c r="R387">
        <v>121</v>
      </c>
      <c r="S387">
        <f t="shared" si="46"/>
        <v>2.0166666666666666</v>
      </c>
      <c r="T387" s="21">
        <f t="shared" si="47"/>
        <v>3.834585690909091</v>
      </c>
      <c r="U387">
        <v>5.6</v>
      </c>
    </row>
    <row r="388" spans="1:21" ht="14.4" hidden="1" customHeight="1" x14ac:dyDescent="0.3">
      <c r="A388" s="10" t="s">
        <v>58</v>
      </c>
      <c r="B388">
        <v>49</v>
      </c>
      <c r="C388" t="s">
        <v>122</v>
      </c>
      <c r="D388">
        <v>3</v>
      </c>
      <c r="E388" t="s">
        <v>140</v>
      </c>
      <c r="F388">
        <v>5</v>
      </c>
      <c r="G388" t="s">
        <v>114</v>
      </c>
      <c r="H388" s="17">
        <v>38183.176850000003</v>
      </c>
      <c r="I388" s="17">
        <v>0.1130690468</v>
      </c>
      <c r="J388" s="17">
        <v>1.2298676930000001</v>
      </c>
      <c r="K388" s="17">
        <v>9.1935943550000001</v>
      </c>
      <c r="L388" t="s">
        <v>129</v>
      </c>
      <c r="M388" s="22">
        <f>K388</f>
        <v>9.1935943550000001</v>
      </c>
      <c r="N388" s="21">
        <f t="shared" si="43"/>
        <v>9.2011852555000004</v>
      </c>
      <c r="O388">
        <f t="shared" si="44"/>
        <v>7.5909005000003305E-3</v>
      </c>
      <c r="P388" s="21">
        <f t="shared" si="45"/>
        <v>7.5909005000003305E-6</v>
      </c>
      <c r="Q388">
        <v>0.9</v>
      </c>
      <c r="R388">
        <v>121</v>
      </c>
      <c r="S388">
        <f t="shared" si="46"/>
        <v>2.0166666666666666</v>
      </c>
      <c r="T388" s="21">
        <f t="shared" si="47"/>
        <v>5.0695235567493118</v>
      </c>
      <c r="U388">
        <v>5.6</v>
      </c>
    </row>
    <row r="389" spans="1:21" ht="14.4" hidden="1" customHeight="1" x14ac:dyDescent="0.3">
      <c r="A389" s="10" t="s">
        <v>58</v>
      </c>
      <c r="B389">
        <v>49</v>
      </c>
      <c r="C389" t="s">
        <v>122</v>
      </c>
      <c r="D389">
        <v>3</v>
      </c>
      <c r="E389" t="s">
        <v>140</v>
      </c>
      <c r="F389">
        <v>5</v>
      </c>
      <c r="G389" t="s">
        <v>115</v>
      </c>
      <c r="H389" s="17">
        <v>797646.82629999996</v>
      </c>
      <c r="I389" s="17">
        <v>10.1227328</v>
      </c>
      <c r="J389" s="17">
        <v>1.051924869</v>
      </c>
      <c r="K389" s="17">
        <v>962.30568359999995</v>
      </c>
      <c r="L389" t="s">
        <v>128</v>
      </c>
      <c r="M389" s="20">
        <f>K389/1000</f>
        <v>0.96230568359999991</v>
      </c>
      <c r="N389" s="21">
        <f t="shared" si="43"/>
        <v>0.90947039470000002</v>
      </c>
      <c r="O389">
        <f t="shared" si="44"/>
        <v>-5.2835288899999888E-2</v>
      </c>
      <c r="P389" s="21">
        <f t="shared" si="45"/>
        <v>-5.2835288899999889E-5</v>
      </c>
      <c r="Q389">
        <v>0.9</v>
      </c>
      <c r="R389">
        <v>121</v>
      </c>
      <c r="S389">
        <f t="shared" si="46"/>
        <v>2.0166666666666666</v>
      </c>
      <c r="T389" s="21">
        <f t="shared" si="47"/>
        <v>0.50108561691460052</v>
      </c>
      <c r="U389">
        <v>5.6</v>
      </c>
    </row>
    <row r="390" spans="1:21" ht="14.4" hidden="1" customHeight="1" x14ac:dyDescent="0.3">
      <c r="A390" s="10" t="s">
        <v>58</v>
      </c>
      <c r="B390">
        <v>49</v>
      </c>
      <c r="C390" t="s">
        <v>122</v>
      </c>
      <c r="D390">
        <v>3</v>
      </c>
      <c r="E390" t="s">
        <v>140</v>
      </c>
      <c r="F390">
        <v>5</v>
      </c>
      <c r="G390" t="s">
        <v>116</v>
      </c>
      <c r="H390" s="17">
        <v>1264.314562</v>
      </c>
      <c r="I390" s="17">
        <v>1.758209165</v>
      </c>
      <c r="J390" s="17">
        <v>1.3376339829999999</v>
      </c>
      <c r="K390" s="17">
        <v>131.44172380000001</v>
      </c>
      <c r="L390" t="s">
        <v>128</v>
      </c>
      <c r="M390" s="20">
        <f>K390/1000</f>
        <v>0.13144172379999999</v>
      </c>
      <c r="N390" s="21">
        <f t="shared" si="43"/>
        <v>6.479662893999999E-2</v>
      </c>
      <c r="O390">
        <f t="shared" si="44"/>
        <v>-6.6645094860000004E-2</v>
      </c>
      <c r="P390" s="21">
        <f t="shared" si="45"/>
        <v>-6.6645094860000005E-5</v>
      </c>
      <c r="Q390">
        <v>0.9</v>
      </c>
      <c r="R390">
        <v>121</v>
      </c>
      <c r="S390">
        <f t="shared" si="46"/>
        <v>2.0166666666666666</v>
      </c>
      <c r="T390" s="21">
        <f t="shared" si="47"/>
        <v>3.5700622005509636E-2</v>
      </c>
      <c r="U390">
        <v>5.6</v>
      </c>
    </row>
    <row r="391" spans="1:21" ht="14.4" customHeight="1" x14ac:dyDescent="0.3">
      <c r="A391" s="10" t="s">
        <v>58</v>
      </c>
      <c r="B391">
        <v>49</v>
      </c>
      <c r="C391" t="s">
        <v>122</v>
      </c>
      <c r="D391">
        <v>3</v>
      </c>
      <c r="E391" t="s">
        <v>140</v>
      </c>
      <c r="F391">
        <v>5</v>
      </c>
      <c r="G391" t="s">
        <v>117</v>
      </c>
      <c r="H391" s="17">
        <v>7223.2375670000001</v>
      </c>
      <c r="I391" s="17">
        <v>10.060930859999999</v>
      </c>
      <c r="J391" s="17">
        <v>0.16571493770000001</v>
      </c>
      <c r="K391" s="17">
        <v>6071.2274939999998</v>
      </c>
      <c r="L391" t="s">
        <v>128</v>
      </c>
      <c r="M391" s="20">
        <f>K391/1000</f>
        <v>6.0712274939999995</v>
      </c>
      <c r="N391" s="21">
        <f t="shared" si="43"/>
        <v>6.6304529409999997</v>
      </c>
      <c r="O391">
        <f t="shared" si="44"/>
        <v>0.55922544700000021</v>
      </c>
      <c r="P391" s="21">
        <f t="shared" si="45"/>
        <v>5.5922544700000017E-4</v>
      </c>
      <c r="Q391">
        <v>0.9</v>
      </c>
      <c r="R391">
        <v>121</v>
      </c>
      <c r="S391">
        <f t="shared" si="46"/>
        <v>2.0166666666666666</v>
      </c>
      <c r="T391" s="21">
        <f t="shared" si="47"/>
        <v>3.6531421162534436</v>
      </c>
      <c r="U391">
        <v>5.6</v>
      </c>
    </row>
    <row r="392" spans="1:21" ht="14.4" hidden="1" customHeight="1" x14ac:dyDescent="0.3">
      <c r="A392" s="10" t="s">
        <v>58</v>
      </c>
      <c r="B392">
        <v>49</v>
      </c>
      <c r="C392" t="s">
        <v>122</v>
      </c>
      <c r="D392">
        <v>3</v>
      </c>
      <c r="E392" t="s">
        <v>140</v>
      </c>
      <c r="F392">
        <v>5</v>
      </c>
      <c r="G392" s="16" t="s">
        <v>118</v>
      </c>
      <c r="H392" s="17"/>
      <c r="I392" s="17"/>
      <c r="J392" s="17"/>
      <c r="K392" s="17"/>
      <c r="M392" s="23">
        <v>4.1779999999999999</v>
      </c>
      <c r="N392" s="21">
        <f>SUM(M416+M448)/2</f>
        <v>4.242</v>
      </c>
      <c r="O392">
        <f t="shared" si="44"/>
        <v>6.4000000000000057E-2</v>
      </c>
      <c r="P392" s="21">
        <f t="shared" si="45"/>
        <v>6.4000000000000051E-5</v>
      </c>
      <c r="Q392">
        <v>0.9</v>
      </c>
      <c r="R392">
        <v>121</v>
      </c>
      <c r="S392">
        <f t="shared" si="46"/>
        <v>2.0166666666666666</v>
      </c>
      <c r="T392" s="21">
        <f t="shared" si="47"/>
        <v>2.3371900826446281</v>
      </c>
      <c r="U392">
        <v>5.6</v>
      </c>
    </row>
    <row r="393" spans="1:21" ht="14.4" hidden="1" customHeight="1" x14ac:dyDescent="0.3">
      <c r="A393" s="10" t="s">
        <v>58</v>
      </c>
      <c r="B393">
        <v>49</v>
      </c>
      <c r="C393" t="s">
        <v>122</v>
      </c>
      <c r="D393">
        <v>3</v>
      </c>
      <c r="E393" t="s">
        <v>140</v>
      </c>
      <c r="F393">
        <v>5</v>
      </c>
      <c r="G393" s="16" t="s">
        <v>119</v>
      </c>
      <c r="H393" s="17"/>
      <c r="I393" s="17"/>
      <c r="J393" s="17"/>
      <c r="K393" s="17"/>
      <c r="M393" s="23">
        <v>0.48299999999999998</v>
      </c>
      <c r="N393" s="21">
        <f>SUM(M417+M449)/2</f>
        <v>0.92149999999999999</v>
      </c>
      <c r="O393">
        <f t="shared" si="44"/>
        <v>0.4385</v>
      </c>
      <c r="P393" s="21">
        <f t="shared" si="45"/>
        <v>4.3849999999999998E-4</v>
      </c>
      <c r="Q393">
        <v>0.9</v>
      </c>
      <c r="R393">
        <v>121</v>
      </c>
      <c r="S393">
        <f t="shared" si="46"/>
        <v>2.0166666666666666</v>
      </c>
      <c r="T393" s="21">
        <f t="shared" si="47"/>
        <v>0.50771349862258952</v>
      </c>
      <c r="U393">
        <v>5.6</v>
      </c>
    </row>
    <row r="394" spans="1:21" hidden="1" x14ac:dyDescent="0.3">
      <c r="A394" s="10" t="s">
        <v>59</v>
      </c>
      <c r="B394">
        <v>50</v>
      </c>
      <c r="C394" t="s">
        <v>122</v>
      </c>
      <c r="D394">
        <v>3</v>
      </c>
      <c r="E394" t="s">
        <v>140</v>
      </c>
      <c r="F394">
        <v>5</v>
      </c>
      <c r="G394" t="s">
        <v>112</v>
      </c>
      <c r="H394" s="17">
        <v>1453.7285899999999</v>
      </c>
      <c r="I394" s="17">
        <v>1.0172697740000001</v>
      </c>
      <c r="J394" s="17">
        <v>7.1045487070000002</v>
      </c>
      <c r="K394" s="17">
        <v>14.31856992</v>
      </c>
      <c r="L394" t="s">
        <v>128</v>
      </c>
      <c r="M394" s="20">
        <f>K394/1000</f>
        <v>1.431856992E-2</v>
      </c>
      <c r="N394" s="21">
        <v>7.7228337059999999E-2</v>
      </c>
      <c r="O394">
        <f t="shared" si="44"/>
        <v>6.2909767140000003E-2</v>
      </c>
      <c r="P394" s="21">
        <f t="shared" si="45"/>
        <v>6.2909767140000006E-5</v>
      </c>
      <c r="Q394">
        <v>0.1</v>
      </c>
      <c r="R394">
        <v>118</v>
      </c>
      <c r="S394">
        <f t="shared" si="46"/>
        <v>1.9666666666666666</v>
      </c>
      <c r="T394" s="21">
        <f t="shared" si="47"/>
        <v>0.39268645962711862</v>
      </c>
      <c r="U394">
        <v>3.1</v>
      </c>
    </row>
    <row r="395" spans="1:21" ht="14.4" hidden="1" customHeight="1" x14ac:dyDescent="0.3">
      <c r="A395" s="10" t="s">
        <v>59</v>
      </c>
      <c r="B395">
        <v>50</v>
      </c>
      <c r="C395" t="s">
        <v>122</v>
      </c>
      <c r="D395">
        <v>3</v>
      </c>
      <c r="E395" t="s">
        <v>140</v>
      </c>
      <c r="F395">
        <v>5</v>
      </c>
      <c r="G395" t="s">
        <v>113</v>
      </c>
      <c r="H395" s="17">
        <v>2714844.051</v>
      </c>
      <c r="I395" s="17">
        <v>0.1061810052</v>
      </c>
      <c r="J395" s="17">
        <v>1.5334143250000001</v>
      </c>
      <c r="K395" s="17">
        <v>6.9244824060000001</v>
      </c>
      <c r="L395" t="s">
        <v>129</v>
      </c>
      <c r="M395" s="22">
        <f>K395</f>
        <v>6.9244824060000001</v>
      </c>
      <c r="N395" s="21">
        <v>6.9597730289999999</v>
      </c>
      <c r="O395">
        <f t="shared" si="44"/>
        <v>3.5290622999999854E-2</v>
      </c>
      <c r="P395" s="21">
        <f t="shared" si="45"/>
        <v>3.5290622999999851E-5</v>
      </c>
      <c r="Q395">
        <v>0.1</v>
      </c>
      <c r="R395">
        <v>118</v>
      </c>
      <c r="S395">
        <f t="shared" si="46"/>
        <v>1.9666666666666666</v>
      </c>
      <c r="T395" s="21">
        <f t="shared" si="47"/>
        <v>35.388676418644067</v>
      </c>
      <c r="U395">
        <v>3.1</v>
      </c>
    </row>
    <row r="396" spans="1:21" ht="14.4" hidden="1" customHeight="1" x14ac:dyDescent="0.3">
      <c r="A396" s="10" t="s">
        <v>59</v>
      </c>
      <c r="B396">
        <v>50</v>
      </c>
      <c r="C396" t="s">
        <v>122</v>
      </c>
      <c r="D396">
        <v>3</v>
      </c>
      <c r="E396" t="s">
        <v>140</v>
      </c>
      <c r="F396">
        <v>5</v>
      </c>
      <c r="G396" t="s">
        <v>114</v>
      </c>
      <c r="H396" s="17">
        <v>42840.526530000003</v>
      </c>
      <c r="I396" s="17">
        <v>7.3837205490000002E-2</v>
      </c>
      <c r="J396" s="17">
        <v>0.71582551279999995</v>
      </c>
      <c r="K396" s="17">
        <v>10.314972600000001</v>
      </c>
      <c r="L396" t="s">
        <v>129</v>
      </c>
      <c r="M396" s="22">
        <f>K396</f>
        <v>10.314972600000001</v>
      </c>
      <c r="N396" s="21">
        <v>2.2655551360000001</v>
      </c>
      <c r="O396">
        <f t="shared" si="44"/>
        <v>-8.0494174640000011</v>
      </c>
      <c r="P396" s="21">
        <f t="shared" si="45"/>
        <v>-8.0494174640000013E-3</v>
      </c>
      <c r="Q396">
        <v>0.1</v>
      </c>
      <c r="R396">
        <v>118</v>
      </c>
      <c r="S396">
        <f t="shared" si="46"/>
        <v>1.9666666666666666</v>
      </c>
      <c r="T396" s="21">
        <f t="shared" si="47"/>
        <v>11.519771877966102</v>
      </c>
      <c r="U396">
        <v>3.1</v>
      </c>
    </row>
    <row r="397" spans="1:21" ht="14.4" hidden="1" customHeight="1" x14ac:dyDescent="0.3">
      <c r="A397" s="10" t="s">
        <v>59</v>
      </c>
      <c r="B397">
        <v>50</v>
      </c>
      <c r="C397" t="s">
        <v>122</v>
      </c>
      <c r="D397">
        <v>3</v>
      </c>
      <c r="E397" t="s">
        <v>140</v>
      </c>
      <c r="F397">
        <v>5</v>
      </c>
      <c r="G397" t="s">
        <v>115</v>
      </c>
      <c r="H397" s="17">
        <v>886109.43870000006</v>
      </c>
      <c r="I397" s="17">
        <v>16.1361399</v>
      </c>
      <c r="J397" s="17">
        <v>1.50941923</v>
      </c>
      <c r="K397" s="17">
        <v>1069.029702</v>
      </c>
      <c r="L397" t="s">
        <v>128</v>
      </c>
      <c r="M397" s="20">
        <f>K397/1000</f>
        <v>1.0690297020000001</v>
      </c>
      <c r="N397" s="21">
        <v>0.90947039470000002</v>
      </c>
      <c r="O397">
        <f t="shared" si="44"/>
        <v>-0.15955930730000012</v>
      </c>
      <c r="P397" s="21">
        <f t="shared" si="45"/>
        <v>-1.5955930730000012E-4</v>
      </c>
      <c r="Q397">
        <v>0.1</v>
      </c>
      <c r="R397">
        <v>118</v>
      </c>
      <c r="S397">
        <f t="shared" si="46"/>
        <v>1.9666666666666666</v>
      </c>
      <c r="T397" s="21">
        <f t="shared" si="47"/>
        <v>4.6244257357627117</v>
      </c>
      <c r="U397">
        <v>3.1</v>
      </c>
    </row>
    <row r="398" spans="1:21" ht="14.4" hidden="1" customHeight="1" x14ac:dyDescent="0.3">
      <c r="A398" s="10" t="s">
        <v>59</v>
      </c>
      <c r="B398">
        <v>50</v>
      </c>
      <c r="C398" t="s">
        <v>122</v>
      </c>
      <c r="D398">
        <v>3</v>
      </c>
      <c r="E398" t="s">
        <v>140</v>
      </c>
      <c r="F398">
        <v>5</v>
      </c>
      <c r="G398" t="s">
        <v>116</v>
      </c>
      <c r="H398" s="17">
        <v>1232.0710959999999</v>
      </c>
      <c r="I398" s="17">
        <v>0.78178110249999999</v>
      </c>
      <c r="J398" s="17">
        <v>0.61033924070000001</v>
      </c>
      <c r="K398" s="17">
        <v>128.0896017</v>
      </c>
      <c r="L398" t="s">
        <v>128</v>
      </c>
      <c r="M398" s="20">
        <f>K398/1000</f>
        <v>0.1280896017</v>
      </c>
      <c r="N398" s="21">
        <v>6.479662893999999E-2</v>
      </c>
      <c r="O398">
        <f t="shared" si="44"/>
        <v>-6.329297276000001E-2</v>
      </c>
      <c r="P398" s="21">
        <f t="shared" si="45"/>
        <v>-6.3292972760000009E-5</v>
      </c>
      <c r="Q398">
        <v>0.1</v>
      </c>
      <c r="R398">
        <v>118</v>
      </c>
      <c r="S398">
        <f t="shared" si="46"/>
        <v>1.9666666666666666</v>
      </c>
      <c r="T398" s="21">
        <f t="shared" si="47"/>
        <v>0.32947438444067795</v>
      </c>
      <c r="U398">
        <v>3.1</v>
      </c>
    </row>
    <row r="399" spans="1:21" ht="14.4" customHeight="1" x14ac:dyDescent="0.3">
      <c r="A399" s="10" t="s">
        <v>59</v>
      </c>
      <c r="B399">
        <v>50</v>
      </c>
      <c r="C399" t="s">
        <v>122</v>
      </c>
      <c r="D399">
        <v>3</v>
      </c>
      <c r="E399" t="s">
        <v>140</v>
      </c>
      <c r="F399">
        <v>5</v>
      </c>
      <c r="G399" t="s">
        <v>117</v>
      </c>
      <c r="H399" s="17">
        <v>7615.5447299999996</v>
      </c>
      <c r="I399" s="17">
        <v>21.869749639999998</v>
      </c>
      <c r="J399" s="17">
        <v>0.34166322049999998</v>
      </c>
      <c r="K399" s="17">
        <v>6400.9668959999999</v>
      </c>
      <c r="L399" t="s">
        <v>128</v>
      </c>
      <c r="M399" s="20">
        <f>K399/1000</f>
        <v>6.4009668959999999</v>
      </c>
      <c r="N399" s="21">
        <v>6.6304529409999997</v>
      </c>
      <c r="O399">
        <f t="shared" si="44"/>
        <v>0.22948604499999981</v>
      </c>
      <c r="P399" s="21">
        <f t="shared" si="45"/>
        <v>2.2948604499999981E-4</v>
      </c>
      <c r="Q399">
        <v>0.1</v>
      </c>
      <c r="R399">
        <v>118</v>
      </c>
      <c r="S399">
        <f t="shared" si="46"/>
        <v>1.9666666666666666</v>
      </c>
      <c r="T399" s="21">
        <f t="shared" si="47"/>
        <v>33.714167496610166</v>
      </c>
      <c r="U399">
        <v>3.1</v>
      </c>
    </row>
    <row r="400" spans="1:21" ht="14.4" hidden="1" customHeight="1" x14ac:dyDescent="0.3">
      <c r="A400" s="10" t="s">
        <v>59</v>
      </c>
      <c r="B400">
        <v>50</v>
      </c>
      <c r="C400" t="s">
        <v>122</v>
      </c>
      <c r="D400">
        <v>3</v>
      </c>
      <c r="E400" t="s">
        <v>140</v>
      </c>
      <c r="F400">
        <v>5</v>
      </c>
      <c r="G400" s="16" t="s">
        <v>118</v>
      </c>
      <c r="H400" s="17"/>
      <c r="I400" s="17"/>
      <c r="J400" s="17"/>
      <c r="K400" s="17"/>
      <c r="M400" s="23">
        <v>4.2119999999999997</v>
      </c>
      <c r="N400" s="21">
        <v>4.242</v>
      </c>
      <c r="O400">
        <f t="shared" si="44"/>
        <v>3.0000000000000249E-2</v>
      </c>
      <c r="P400" s="21">
        <f t="shared" si="45"/>
        <v>3.0000000000000248E-5</v>
      </c>
      <c r="Q400">
        <v>0.1</v>
      </c>
      <c r="R400">
        <v>118</v>
      </c>
      <c r="S400">
        <f t="shared" si="46"/>
        <v>1.9666666666666666</v>
      </c>
      <c r="T400" s="21">
        <f t="shared" si="47"/>
        <v>21.569491525423729</v>
      </c>
      <c r="U400">
        <v>3.1</v>
      </c>
    </row>
    <row r="401" spans="1:21" ht="14.4" hidden="1" customHeight="1" x14ac:dyDescent="0.3">
      <c r="A401" s="10" t="s">
        <v>59</v>
      </c>
      <c r="B401">
        <v>50</v>
      </c>
      <c r="C401" t="s">
        <v>122</v>
      </c>
      <c r="D401">
        <v>3</v>
      </c>
      <c r="E401" t="s">
        <v>140</v>
      </c>
      <c r="F401">
        <v>5</v>
      </c>
      <c r="G401" s="16" t="s">
        <v>119</v>
      </c>
      <c r="H401" s="17"/>
      <c r="I401" s="17"/>
      <c r="J401" s="17"/>
      <c r="K401" s="17"/>
      <c r="M401" s="23">
        <v>0.88</v>
      </c>
      <c r="N401" s="21">
        <v>0.92149999999999999</v>
      </c>
      <c r="O401">
        <f t="shared" si="44"/>
        <v>4.1499999999999981E-2</v>
      </c>
      <c r="P401" s="21">
        <f t="shared" si="45"/>
        <v>4.1499999999999979E-5</v>
      </c>
      <c r="Q401">
        <v>0.1</v>
      </c>
      <c r="R401">
        <v>118</v>
      </c>
      <c r="S401">
        <f t="shared" si="46"/>
        <v>1.9666666666666666</v>
      </c>
      <c r="T401" s="21">
        <f t="shared" si="47"/>
        <v>4.6855932203389834</v>
      </c>
      <c r="U401">
        <v>3.1</v>
      </c>
    </row>
    <row r="402" spans="1:21" hidden="1" x14ac:dyDescent="0.3">
      <c r="A402" s="11" t="s">
        <v>60</v>
      </c>
      <c r="B402">
        <v>51</v>
      </c>
      <c r="C402" t="s">
        <v>122</v>
      </c>
      <c r="D402">
        <v>3</v>
      </c>
      <c r="E402" t="s">
        <v>140</v>
      </c>
      <c r="F402">
        <v>5</v>
      </c>
      <c r="G402" t="s">
        <v>112</v>
      </c>
      <c r="H402" s="17">
        <v>4857.4563250000001</v>
      </c>
      <c r="I402" s="17">
        <v>0.91169114679999996</v>
      </c>
      <c r="J402" s="17">
        <v>1.9055595279999999</v>
      </c>
      <c r="K402" s="17">
        <v>47.843750540000002</v>
      </c>
      <c r="L402" t="s">
        <v>128</v>
      </c>
      <c r="M402" s="20">
        <f>K402/1000</f>
        <v>4.784375054E-2</v>
      </c>
      <c r="N402" s="21">
        <v>7.7228337059999999E-2</v>
      </c>
      <c r="O402">
        <f t="shared" si="44"/>
        <v>2.9384586519999999E-2</v>
      </c>
      <c r="P402" s="21">
        <f t="shared" si="45"/>
        <v>2.9384586519999999E-5</v>
      </c>
      <c r="Q402">
        <v>1.8</v>
      </c>
      <c r="R402">
        <v>116</v>
      </c>
      <c r="S402">
        <f t="shared" si="46"/>
        <v>1.9333333333333333</v>
      </c>
      <c r="T402" s="21">
        <f t="shared" si="47"/>
        <v>2.2192050879310345E-2</v>
      </c>
      <c r="U402">
        <v>7.2</v>
      </c>
    </row>
    <row r="403" spans="1:21" ht="14.4" hidden="1" customHeight="1" x14ac:dyDescent="0.3">
      <c r="A403" s="11" t="s">
        <v>60</v>
      </c>
      <c r="B403">
        <v>51</v>
      </c>
      <c r="C403" t="s">
        <v>122</v>
      </c>
      <c r="D403">
        <v>3</v>
      </c>
      <c r="E403" t="s">
        <v>140</v>
      </c>
      <c r="F403">
        <v>5</v>
      </c>
      <c r="G403" t="s">
        <v>113</v>
      </c>
      <c r="H403" s="17">
        <v>2485495.7439999999</v>
      </c>
      <c r="I403" s="17">
        <v>0.2368516866</v>
      </c>
      <c r="J403" s="17">
        <v>3.7361218269999998</v>
      </c>
      <c r="K403" s="17">
        <v>6.3395065150000001</v>
      </c>
      <c r="L403" t="s">
        <v>129</v>
      </c>
      <c r="M403" s="22">
        <f>K403</f>
        <v>6.3395065150000001</v>
      </c>
      <c r="N403" s="21">
        <v>6.9597730289999999</v>
      </c>
      <c r="O403">
        <f t="shared" si="44"/>
        <v>0.62026651399999988</v>
      </c>
      <c r="P403" s="21">
        <f t="shared" si="45"/>
        <v>6.2026651399999986E-4</v>
      </c>
      <c r="Q403">
        <v>1.8</v>
      </c>
      <c r="R403">
        <v>116</v>
      </c>
      <c r="S403">
        <f t="shared" si="46"/>
        <v>1.9333333333333333</v>
      </c>
      <c r="T403" s="21">
        <f t="shared" si="47"/>
        <v>1.9999347784482757</v>
      </c>
      <c r="U403">
        <v>7.2</v>
      </c>
    </row>
    <row r="404" spans="1:21" ht="14.4" hidden="1" customHeight="1" x14ac:dyDescent="0.3">
      <c r="A404" s="11" t="s">
        <v>60</v>
      </c>
      <c r="B404">
        <v>51</v>
      </c>
      <c r="C404" t="s">
        <v>122</v>
      </c>
      <c r="D404">
        <v>3</v>
      </c>
      <c r="E404" t="s">
        <v>140</v>
      </c>
      <c r="F404">
        <v>5</v>
      </c>
      <c r="G404" t="s">
        <v>114</v>
      </c>
      <c r="H404" s="17">
        <v>49664.058349999999</v>
      </c>
      <c r="I404" s="17">
        <v>7.7674698949999996E-2</v>
      </c>
      <c r="J404" s="17">
        <v>0.64956721110000004</v>
      </c>
      <c r="K404" s="17">
        <v>11.957915610000001</v>
      </c>
      <c r="L404" t="s">
        <v>129</v>
      </c>
      <c r="M404" s="22">
        <f>K404</f>
        <v>11.957915610000001</v>
      </c>
      <c r="N404" s="21">
        <v>2.2655551360000001</v>
      </c>
      <c r="O404">
        <f t="shared" si="44"/>
        <v>-9.6923604740000009</v>
      </c>
      <c r="P404" s="21">
        <f t="shared" si="45"/>
        <v>-9.6923604740000013E-3</v>
      </c>
      <c r="Q404">
        <v>1.8</v>
      </c>
      <c r="R404">
        <v>116</v>
      </c>
      <c r="S404">
        <f t="shared" si="46"/>
        <v>1.9333333333333333</v>
      </c>
      <c r="T404" s="21">
        <f t="shared" si="47"/>
        <v>0.65102159080459776</v>
      </c>
      <c r="U404">
        <v>7.2</v>
      </c>
    </row>
    <row r="405" spans="1:21" ht="14.4" hidden="1" customHeight="1" x14ac:dyDescent="0.3">
      <c r="A405" s="11" t="s">
        <v>60</v>
      </c>
      <c r="B405">
        <v>51</v>
      </c>
      <c r="C405" t="s">
        <v>122</v>
      </c>
      <c r="D405">
        <v>3</v>
      </c>
      <c r="E405" t="s">
        <v>140</v>
      </c>
      <c r="F405">
        <v>5</v>
      </c>
      <c r="G405" t="s">
        <v>115</v>
      </c>
      <c r="H405" s="17">
        <v>900746.63450000004</v>
      </c>
      <c r="I405" s="17">
        <v>10.474760570000001</v>
      </c>
      <c r="J405" s="17">
        <v>0.96391568549999995</v>
      </c>
      <c r="K405" s="17">
        <v>1086.6884660000001</v>
      </c>
      <c r="L405" t="s">
        <v>128</v>
      </c>
      <c r="M405" s="20">
        <f>K405/1000</f>
        <v>1.086688466</v>
      </c>
      <c r="N405" s="21">
        <v>0.90947039470000002</v>
      </c>
      <c r="O405">
        <f t="shared" si="44"/>
        <v>-0.1772180713</v>
      </c>
      <c r="P405" s="21">
        <f t="shared" si="45"/>
        <v>-1.7721807130000001E-4</v>
      </c>
      <c r="Q405">
        <v>1.8</v>
      </c>
      <c r="R405">
        <v>116</v>
      </c>
      <c r="S405">
        <f t="shared" si="46"/>
        <v>1.9333333333333333</v>
      </c>
      <c r="T405" s="21">
        <f t="shared" si="47"/>
        <v>0.26134206744252875</v>
      </c>
      <c r="U405">
        <v>7.2</v>
      </c>
    </row>
    <row r="406" spans="1:21" ht="14.4" hidden="1" customHeight="1" x14ac:dyDescent="0.3">
      <c r="A406" s="11" t="s">
        <v>60</v>
      </c>
      <c r="B406">
        <v>51</v>
      </c>
      <c r="C406" t="s">
        <v>122</v>
      </c>
      <c r="D406">
        <v>3</v>
      </c>
      <c r="E406" t="s">
        <v>140</v>
      </c>
      <c r="F406">
        <v>5</v>
      </c>
      <c r="G406" t="s">
        <v>116</v>
      </c>
      <c r="H406" s="17">
        <v>2096.836953</v>
      </c>
      <c r="I406" s="17">
        <v>1.1965593409999999</v>
      </c>
      <c r="J406" s="17">
        <v>0.54889777969999998</v>
      </c>
      <c r="K406" s="17">
        <v>217.9931101</v>
      </c>
      <c r="L406" t="s">
        <v>128</v>
      </c>
      <c r="M406" s="20">
        <f>K406/1000</f>
        <v>0.2179931101</v>
      </c>
      <c r="N406" s="21">
        <v>6.479662893999999E-2</v>
      </c>
      <c r="O406">
        <f t="shared" si="44"/>
        <v>-0.15319648116000001</v>
      </c>
      <c r="P406" s="21">
        <f t="shared" si="45"/>
        <v>-1.5319648116E-4</v>
      </c>
      <c r="Q406">
        <v>1.8</v>
      </c>
      <c r="R406">
        <v>116</v>
      </c>
      <c r="S406">
        <f t="shared" si="46"/>
        <v>1.9333333333333333</v>
      </c>
      <c r="T406" s="21">
        <f t="shared" si="47"/>
        <v>1.861972095977011E-2</v>
      </c>
      <c r="U406">
        <v>7.2</v>
      </c>
    </row>
    <row r="407" spans="1:21" ht="14.4" customHeight="1" x14ac:dyDescent="0.3">
      <c r="A407" s="11" t="s">
        <v>60</v>
      </c>
      <c r="B407">
        <v>51</v>
      </c>
      <c r="C407" t="s">
        <v>122</v>
      </c>
      <c r="D407">
        <v>3</v>
      </c>
      <c r="E407" t="s">
        <v>140</v>
      </c>
      <c r="F407">
        <v>5</v>
      </c>
      <c r="G407" t="s">
        <v>117</v>
      </c>
      <c r="H407" s="17">
        <v>7419.9500520000001</v>
      </c>
      <c r="I407" s="17">
        <v>14.890693779999999</v>
      </c>
      <c r="J407" s="17">
        <v>0.2387642733</v>
      </c>
      <c r="K407" s="17">
        <v>6236.5669610000004</v>
      </c>
      <c r="L407" t="s">
        <v>128</v>
      </c>
      <c r="M407" s="20">
        <f>K407/1000</f>
        <v>6.2365669610000003</v>
      </c>
      <c r="N407" s="21">
        <v>6.6304529409999997</v>
      </c>
      <c r="O407">
        <f t="shared" si="44"/>
        <v>0.39388597999999941</v>
      </c>
      <c r="P407" s="21">
        <f t="shared" si="45"/>
        <v>3.9388597999999941E-4</v>
      </c>
      <c r="Q407">
        <v>1.8</v>
      </c>
      <c r="R407">
        <v>116</v>
      </c>
      <c r="S407">
        <f t="shared" si="46"/>
        <v>1.9333333333333333</v>
      </c>
      <c r="T407" s="21">
        <f t="shared" si="47"/>
        <v>1.9053025692528736</v>
      </c>
      <c r="U407">
        <v>7.2</v>
      </c>
    </row>
    <row r="408" spans="1:21" ht="14.4" hidden="1" customHeight="1" x14ac:dyDescent="0.3">
      <c r="A408" s="11" t="s">
        <v>60</v>
      </c>
      <c r="B408">
        <v>51</v>
      </c>
      <c r="C408" t="s">
        <v>122</v>
      </c>
      <c r="D408">
        <v>3</v>
      </c>
      <c r="E408" t="s">
        <v>140</v>
      </c>
      <c r="F408">
        <v>5</v>
      </c>
      <c r="G408" s="16" t="s">
        <v>118</v>
      </c>
      <c r="H408" s="17"/>
      <c r="I408" s="17"/>
      <c r="J408" s="17"/>
      <c r="K408" s="17"/>
      <c r="M408" s="24">
        <v>3.9729999999999999</v>
      </c>
      <c r="N408" s="21">
        <v>4.242</v>
      </c>
      <c r="O408">
        <f t="shared" si="44"/>
        <v>0.26900000000000013</v>
      </c>
      <c r="P408" s="21">
        <f t="shared" si="45"/>
        <v>2.6900000000000014E-4</v>
      </c>
      <c r="Q408">
        <v>1.8</v>
      </c>
      <c r="R408">
        <v>116</v>
      </c>
      <c r="S408">
        <f t="shared" si="46"/>
        <v>1.9333333333333333</v>
      </c>
      <c r="T408" s="21">
        <f t="shared" si="47"/>
        <v>1.2189655172413791</v>
      </c>
      <c r="U408">
        <v>7.2</v>
      </c>
    </row>
    <row r="409" spans="1:21" ht="14.4" hidden="1" customHeight="1" x14ac:dyDescent="0.3">
      <c r="A409" s="11" t="s">
        <v>60</v>
      </c>
      <c r="B409">
        <v>51</v>
      </c>
      <c r="C409" t="s">
        <v>122</v>
      </c>
      <c r="D409">
        <v>3</v>
      </c>
      <c r="E409" t="s">
        <v>140</v>
      </c>
      <c r="F409">
        <v>5</v>
      </c>
      <c r="G409" s="16" t="s">
        <v>119</v>
      </c>
      <c r="H409" s="17"/>
      <c r="I409" s="17"/>
      <c r="J409" s="17"/>
      <c r="K409" s="17"/>
      <c r="M409" s="23">
        <v>1.1020000000000001</v>
      </c>
      <c r="N409" s="21">
        <v>0.92149999999999999</v>
      </c>
      <c r="O409">
        <f t="shared" si="44"/>
        <v>-0.1805000000000001</v>
      </c>
      <c r="P409" s="21">
        <f t="shared" si="45"/>
        <v>-1.805000000000001E-4</v>
      </c>
      <c r="Q409">
        <v>1.8</v>
      </c>
      <c r="R409">
        <v>116</v>
      </c>
      <c r="S409">
        <f t="shared" si="46"/>
        <v>1.9333333333333333</v>
      </c>
      <c r="T409" s="21">
        <f t="shared" si="47"/>
        <v>0.26479885057471264</v>
      </c>
      <c r="U409">
        <v>7.2</v>
      </c>
    </row>
    <row r="410" spans="1:21" hidden="1" x14ac:dyDescent="0.3">
      <c r="A410" s="10" t="s">
        <v>61</v>
      </c>
      <c r="B410">
        <v>52</v>
      </c>
      <c r="C410" t="s">
        <v>122</v>
      </c>
      <c r="D410">
        <v>3</v>
      </c>
      <c r="E410" t="s">
        <v>140</v>
      </c>
      <c r="F410">
        <v>5</v>
      </c>
      <c r="G410" t="s">
        <v>112</v>
      </c>
      <c r="H410" s="17">
        <v>8283.8815159999995</v>
      </c>
      <c r="I410" s="17">
        <v>20.062132760000001</v>
      </c>
      <c r="J410" s="17">
        <v>24.588209710000001</v>
      </c>
      <c r="K410" s="17">
        <v>81.592490839999996</v>
      </c>
      <c r="L410" t="s">
        <v>128</v>
      </c>
      <c r="M410" s="20">
        <f>K410/1000</f>
        <v>8.159249083999999E-2</v>
      </c>
      <c r="O410">
        <f t="shared" si="44"/>
        <v>-8.159249083999999E-2</v>
      </c>
      <c r="P410" s="21">
        <f t="shared" si="45"/>
        <v>-8.1592490839999993E-5</v>
      </c>
      <c r="R410">
        <v>115</v>
      </c>
      <c r="S410">
        <f t="shared" si="46"/>
        <v>1.9166666666666667</v>
      </c>
    </row>
    <row r="411" spans="1:21" ht="14.4" hidden="1" customHeight="1" x14ac:dyDescent="0.3">
      <c r="A411" s="10" t="s">
        <v>61</v>
      </c>
      <c r="B411">
        <v>52</v>
      </c>
      <c r="C411" t="s">
        <v>122</v>
      </c>
      <c r="D411">
        <v>3</v>
      </c>
      <c r="E411" t="s">
        <v>140</v>
      </c>
      <c r="F411">
        <v>5</v>
      </c>
      <c r="G411" t="s">
        <v>113</v>
      </c>
      <c r="H411" s="17">
        <v>2799084.1430000002</v>
      </c>
      <c r="I411" s="17">
        <v>0.1926469482</v>
      </c>
      <c r="J411" s="17">
        <v>2.6983839870000002</v>
      </c>
      <c r="K411" s="17">
        <v>7.1393452210000001</v>
      </c>
      <c r="L411" t="s">
        <v>129</v>
      </c>
      <c r="M411" s="22">
        <f>K411</f>
        <v>7.1393452210000001</v>
      </c>
      <c r="O411">
        <f t="shared" si="44"/>
        <v>-7.1393452210000001</v>
      </c>
      <c r="P411" s="21">
        <f t="shared" si="45"/>
        <v>-7.1393452210000005E-3</v>
      </c>
      <c r="R411">
        <v>115</v>
      </c>
      <c r="S411">
        <f t="shared" si="46"/>
        <v>1.9166666666666667</v>
      </c>
    </row>
    <row r="412" spans="1:21" ht="14.4" hidden="1" customHeight="1" x14ac:dyDescent="0.3">
      <c r="A412" s="10" t="s">
        <v>61</v>
      </c>
      <c r="B412">
        <v>52</v>
      </c>
      <c r="C412" t="s">
        <v>122</v>
      </c>
      <c r="D412">
        <v>3</v>
      </c>
      <c r="E412" t="s">
        <v>140</v>
      </c>
      <c r="F412">
        <v>5</v>
      </c>
      <c r="G412" t="s">
        <v>114</v>
      </c>
      <c r="H412" s="17">
        <v>38772.395479999999</v>
      </c>
      <c r="I412" s="17">
        <v>6.0993539870000002E-2</v>
      </c>
      <c r="J412" s="17">
        <v>0.6533530555</v>
      </c>
      <c r="K412" s="17">
        <v>9.3354640900000003</v>
      </c>
      <c r="L412" t="s">
        <v>129</v>
      </c>
      <c r="M412" s="22">
        <f>K412</f>
        <v>9.3354640900000003</v>
      </c>
      <c r="O412">
        <f t="shared" si="44"/>
        <v>-9.3354640900000003</v>
      </c>
      <c r="P412" s="21">
        <f t="shared" si="45"/>
        <v>-9.3354640900000004E-3</v>
      </c>
      <c r="R412">
        <v>115</v>
      </c>
      <c r="S412">
        <f t="shared" si="46"/>
        <v>1.9166666666666667</v>
      </c>
    </row>
    <row r="413" spans="1:21" ht="14.4" hidden="1" customHeight="1" x14ac:dyDescent="0.3">
      <c r="A413" s="10" t="s">
        <v>61</v>
      </c>
      <c r="B413">
        <v>52</v>
      </c>
      <c r="C413" t="s">
        <v>122</v>
      </c>
      <c r="D413">
        <v>3</v>
      </c>
      <c r="E413" t="s">
        <v>140</v>
      </c>
      <c r="F413">
        <v>5</v>
      </c>
      <c r="G413" t="s">
        <v>115</v>
      </c>
      <c r="H413" s="17">
        <v>768330.52099999995</v>
      </c>
      <c r="I413" s="17">
        <v>20.62757014</v>
      </c>
      <c r="J413" s="17">
        <v>2.2253461670000001</v>
      </c>
      <c r="K413" s="17">
        <v>926.93759039999998</v>
      </c>
      <c r="L413" t="s">
        <v>128</v>
      </c>
      <c r="M413" s="20">
        <f>K413/1000</f>
        <v>0.92693759040000001</v>
      </c>
      <c r="O413">
        <f t="shared" si="44"/>
        <v>-0.92693759040000001</v>
      </c>
      <c r="P413" s="21">
        <f t="shared" si="45"/>
        <v>-9.2693759040000001E-4</v>
      </c>
      <c r="R413">
        <v>115</v>
      </c>
      <c r="S413">
        <f t="shared" si="46"/>
        <v>1.9166666666666667</v>
      </c>
    </row>
    <row r="414" spans="1:21" ht="14.4" hidden="1" customHeight="1" x14ac:dyDescent="0.3">
      <c r="A414" s="10" t="s">
        <v>61</v>
      </c>
      <c r="B414">
        <v>52</v>
      </c>
      <c r="C414" t="s">
        <v>122</v>
      </c>
      <c r="D414">
        <v>3</v>
      </c>
      <c r="E414" t="s">
        <v>140</v>
      </c>
      <c r="F414">
        <v>5</v>
      </c>
      <c r="G414" t="s">
        <v>116</v>
      </c>
      <c r="H414" s="17">
        <v>683.43611720000001</v>
      </c>
      <c r="I414" s="17">
        <v>3.1620008039999998</v>
      </c>
      <c r="J414" s="17">
        <v>4.4502657320000001</v>
      </c>
      <c r="K414" s="17">
        <v>71.051954960000003</v>
      </c>
      <c r="L414" t="s">
        <v>128</v>
      </c>
      <c r="M414" s="20">
        <f>K414/1000</f>
        <v>7.1051954959999997E-2</v>
      </c>
      <c r="O414">
        <f t="shared" si="44"/>
        <v>-7.1051954959999997E-2</v>
      </c>
      <c r="P414" s="21">
        <f t="shared" si="45"/>
        <v>-7.1051954960000001E-5</v>
      </c>
      <c r="R414">
        <v>115</v>
      </c>
      <c r="S414">
        <f t="shared" si="46"/>
        <v>1.9166666666666667</v>
      </c>
    </row>
    <row r="415" spans="1:21" ht="14.4" customHeight="1" x14ac:dyDescent="0.3">
      <c r="A415" s="10" t="s">
        <v>61</v>
      </c>
      <c r="B415">
        <v>52</v>
      </c>
      <c r="C415" t="s">
        <v>122</v>
      </c>
      <c r="D415">
        <v>3</v>
      </c>
      <c r="E415" t="s">
        <v>140</v>
      </c>
      <c r="F415">
        <v>5</v>
      </c>
      <c r="G415" t="s">
        <v>117</v>
      </c>
      <c r="H415" s="17">
        <v>7961.6123500000003</v>
      </c>
      <c r="I415" s="17">
        <v>15.02130872</v>
      </c>
      <c r="J415" s="17">
        <v>0.22447197930000001</v>
      </c>
      <c r="K415" s="17">
        <v>6691.8413449999998</v>
      </c>
      <c r="L415" t="s">
        <v>128</v>
      </c>
      <c r="M415" s="20">
        <f>K415/1000</f>
        <v>6.6918413449999994</v>
      </c>
      <c r="O415">
        <f t="shared" si="44"/>
        <v>-6.6918413449999994</v>
      </c>
      <c r="P415" s="21">
        <f t="shared" si="45"/>
        <v>-6.6918413449999995E-3</v>
      </c>
      <c r="R415">
        <v>115</v>
      </c>
      <c r="S415">
        <f t="shared" si="46"/>
        <v>1.9166666666666667</v>
      </c>
    </row>
    <row r="416" spans="1:21" ht="14.4" hidden="1" customHeight="1" x14ac:dyDescent="0.3">
      <c r="A416" s="10" t="s">
        <v>61</v>
      </c>
      <c r="B416">
        <v>52</v>
      </c>
      <c r="C416" t="s">
        <v>122</v>
      </c>
      <c r="D416">
        <v>3</v>
      </c>
      <c r="E416" t="s">
        <v>140</v>
      </c>
      <c r="F416">
        <v>5</v>
      </c>
      <c r="G416" s="16" t="s">
        <v>118</v>
      </c>
      <c r="H416" s="17"/>
      <c r="I416" s="17"/>
      <c r="J416" s="17"/>
      <c r="K416" s="17"/>
      <c r="M416" s="24">
        <v>4.2039999999999997</v>
      </c>
      <c r="O416">
        <f t="shared" si="44"/>
        <v>-4.2039999999999997</v>
      </c>
      <c r="P416" s="21">
        <f t="shared" si="45"/>
        <v>-4.2039999999999994E-3</v>
      </c>
      <c r="R416">
        <v>115</v>
      </c>
      <c r="S416">
        <f t="shared" si="46"/>
        <v>1.9166666666666667</v>
      </c>
    </row>
    <row r="417" spans="1:21" ht="14.4" hidden="1" customHeight="1" x14ac:dyDescent="0.3">
      <c r="A417" s="10" t="s">
        <v>61</v>
      </c>
      <c r="B417">
        <v>52</v>
      </c>
      <c r="C417" t="s">
        <v>122</v>
      </c>
      <c r="D417">
        <v>3</v>
      </c>
      <c r="E417" t="s">
        <v>140</v>
      </c>
      <c r="F417">
        <v>5</v>
      </c>
      <c r="G417" s="16" t="s">
        <v>119</v>
      </c>
      <c r="H417" s="17"/>
      <c r="I417" s="17"/>
      <c r="J417" s="17"/>
      <c r="K417" s="17"/>
      <c r="M417" s="23">
        <v>0.89900000000000002</v>
      </c>
      <c r="O417">
        <f t="shared" si="44"/>
        <v>-0.89900000000000002</v>
      </c>
      <c r="P417" s="21">
        <f t="shared" si="45"/>
        <v>-8.9900000000000006E-4</v>
      </c>
      <c r="R417">
        <v>115</v>
      </c>
      <c r="S417">
        <f t="shared" si="46"/>
        <v>1.9166666666666667</v>
      </c>
    </row>
    <row r="418" spans="1:21" hidden="1" x14ac:dyDescent="0.3">
      <c r="A418" s="11" t="s">
        <v>62</v>
      </c>
      <c r="B418">
        <v>53</v>
      </c>
      <c r="C418" t="s">
        <v>122</v>
      </c>
      <c r="D418">
        <v>3</v>
      </c>
      <c r="E418" t="s">
        <v>141</v>
      </c>
      <c r="F418">
        <v>5</v>
      </c>
      <c r="G418" t="s">
        <v>112</v>
      </c>
      <c r="H418" s="17">
        <v>14287.397989999999</v>
      </c>
      <c r="I418" s="17">
        <v>11.236081909999999</v>
      </c>
      <c r="J418" s="17">
        <v>7.9844580030000003</v>
      </c>
      <c r="K418" s="17">
        <v>140.72441620000001</v>
      </c>
      <c r="L418" t="s">
        <v>128</v>
      </c>
      <c r="M418" s="20">
        <f>K418/1000</f>
        <v>0.14072441620000001</v>
      </c>
      <c r="N418" s="21">
        <v>7.7228337059999999E-2</v>
      </c>
      <c r="O418">
        <f t="shared" si="44"/>
        <v>-6.3496079140000009E-2</v>
      </c>
      <c r="P418" s="21">
        <f t="shared" si="45"/>
        <v>-6.3496079140000004E-5</v>
      </c>
      <c r="Q418">
        <v>3.5</v>
      </c>
      <c r="R418">
        <v>116</v>
      </c>
      <c r="S418">
        <f t="shared" si="46"/>
        <v>1.9333333333333333</v>
      </c>
      <c r="T418" s="21">
        <f t="shared" ref="T418:T441" si="48">N418/Q418/S418</f>
        <v>1.1413054737931035E-2</v>
      </c>
      <c r="U418">
        <v>9.9</v>
      </c>
    </row>
    <row r="419" spans="1:21" ht="14.4" hidden="1" customHeight="1" x14ac:dyDescent="0.3">
      <c r="A419" s="11" t="s">
        <v>62</v>
      </c>
      <c r="B419">
        <v>53</v>
      </c>
      <c r="C419" t="s">
        <v>122</v>
      </c>
      <c r="D419">
        <v>3</v>
      </c>
      <c r="E419" t="s">
        <v>141</v>
      </c>
      <c r="F419">
        <v>5</v>
      </c>
      <c r="G419" t="s">
        <v>113</v>
      </c>
      <c r="H419" s="17">
        <v>1081557.206</v>
      </c>
      <c r="I419" s="17">
        <v>8.8085262600000006E-2</v>
      </c>
      <c r="J419" s="17">
        <v>3.1930912469999999</v>
      </c>
      <c r="K419" s="17">
        <v>2.7586202769999999</v>
      </c>
      <c r="L419" t="s">
        <v>129</v>
      </c>
      <c r="M419" s="22">
        <f>K419</f>
        <v>2.7586202769999999</v>
      </c>
      <c r="N419" s="21">
        <v>6.9597730289999999</v>
      </c>
      <c r="O419">
        <f t="shared" si="44"/>
        <v>4.2011527520000005</v>
      </c>
      <c r="P419" s="21">
        <f t="shared" si="45"/>
        <v>4.2011527520000001E-3</v>
      </c>
      <c r="Q419">
        <v>3.5</v>
      </c>
      <c r="R419">
        <v>116</v>
      </c>
      <c r="S419">
        <f t="shared" si="46"/>
        <v>1.9333333333333333</v>
      </c>
      <c r="T419" s="21">
        <f t="shared" si="48"/>
        <v>1.0285378860591132</v>
      </c>
      <c r="U419">
        <v>9.9</v>
      </c>
    </row>
    <row r="420" spans="1:21" ht="14.4" hidden="1" customHeight="1" x14ac:dyDescent="0.3">
      <c r="A420" s="11" t="s">
        <v>62</v>
      </c>
      <c r="B420">
        <v>53</v>
      </c>
      <c r="C420" t="s">
        <v>122</v>
      </c>
      <c r="D420">
        <v>3</v>
      </c>
      <c r="E420" t="s">
        <v>141</v>
      </c>
      <c r="F420">
        <v>5</v>
      </c>
      <c r="G420" t="s">
        <v>114</v>
      </c>
      <c r="H420" s="17">
        <v>105779.9529</v>
      </c>
      <c r="I420" s="17">
        <v>0.29847043600000001</v>
      </c>
      <c r="J420" s="17">
        <v>1.171884127</v>
      </c>
      <c r="K420" s="17">
        <v>25.46927883</v>
      </c>
      <c r="L420" t="s">
        <v>129</v>
      </c>
      <c r="M420" s="22">
        <f>K420</f>
        <v>25.46927883</v>
      </c>
      <c r="N420" s="21">
        <v>2.2655551360000001</v>
      </c>
      <c r="O420">
        <f t="shared" si="44"/>
        <v>-23.203723694000001</v>
      </c>
      <c r="P420" s="21">
        <f t="shared" si="45"/>
        <v>-2.3203723694000002E-2</v>
      </c>
      <c r="Q420">
        <v>3.5</v>
      </c>
      <c r="R420">
        <v>116</v>
      </c>
      <c r="S420">
        <f t="shared" si="46"/>
        <v>1.9333333333333333</v>
      </c>
      <c r="T420" s="21">
        <f t="shared" si="48"/>
        <v>0.33481110384236451</v>
      </c>
      <c r="U420">
        <v>9.9</v>
      </c>
    </row>
    <row r="421" spans="1:21" ht="14.4" hidden="1" customHeight="1" x14ac:dyDescent="0.3">
      <c r="A421" s="11" t="s">
        <v>62</v>
      </c>
      <c r="B421">
        <v>53</v>
      </c>
      <c r="C421" t="s">
        <v>122</v>
      </c>
      <c r="D421">
        <v>3</v>
      </c>
      <c r="E421" t="s">
        <v>141</v>
      </c>
      <c r="F421">
        <v>5</v>
      </c>
      <c r="G421" t="s">
        <v>115</v>
      </c>
      <c r="H421" s="17">
        <v>430600.99229999998</v>
      </c>
      <c r="I421" s="17">
        <v>9.0025377429999995</v>
      </c>
      <c r="J421" s="17">
        <v>1.732955917</v>
      </c>
      <c r="K421" s="17">
        <v>519.49029140000005</v>
      </c>
      <c r="L421" t="s">
        <v>128</v>
      </c>
      <c r="M421" s="20">
        <f>K421/1000</f>
        <v>0.51949029140000003</v>
      </c>
      <c r="N421" s="21">
        <v>0.90947039470000002</v>
      </c>
      <c r="O421">
        <f t="shared" si="44"/>
        <v>0.38998010329999999</v>
      </c>
      <c r="P421" s="21">
        <f t="shared" si="45"/>
        <v>3.8998010330000001E-4</v>
      </c>
      <c r="Q421">
        <v>3.5</v>
      </c>
      <c r="R421">
        <v>116</v>
      </c>
      <c r="S421">
        <f t="shared" si="46"/>
        <v>1.9333333333333333</v>
      </c>
      <c r="T421" s="21">
        <f t="shared" si="48"/>
        <v>0.13440449182758621</v>
      </c>
      <c r="U421">
        <v>9.9</v>
      </c>
    </row>
    <row r="422" spans="1:21" ht="14.4" hidden="1" customHeight="1" x14ac:dyDescent="0.3">
      <c r="A422" s="11" t="s">
        <v>62</v>
      </c>
      <c r="B422">
        <v>53</v>
      </c>
      <c r="C422" t="s">
        <v>122</v>
      </c>
      <c r="D422">
        <v>3</v>
      </c>
      <c r="E422" t="s">
        <v>141</v>
      </c>
      <c r="F422">
        <v>5</v>
      </c>
      <c r="G422" t="s">
        <v>116</v>
      </c>
      <c r="H422" s="17">
        <v>3475.9042159999999</v>
      </c>
      <c r="I422" s="17">
        <v>1.9826482400000001</v>
      </c>
      <c r="J422" s="17">
        <v>0.54865553239999998</v>
      </c>
      <c r="K422" s="17">
        <v>361.3648498</v>
      </c>
      <c r="L422" t="s">
        <v>128</v>
      </c>
      <c r="M422" s="20">
        <f>K422/1000</f>
        <v>0.3613648498</v>
      </c>
      <c r="N422" s="21">
        <v>6.479662893999999E-2</v>
      </c>
      <c r="O422">
        <f t="shared" si="44"/>
        <v>-0.29656822086000001</v>
      </c>
      <c r="P422" s="21">
        <f t="shared" si="45"/>
        <v>-2.9656822086000003E-4</v>
      </c>
      <c r="Q422">
        <v>3.5</v>
      </c>
      <c r="R422">
        <v>116</v>
      </c>
      <c r="S422">
        <f t="shared" si="46"/>
        <v>1.9333333333333333</v>
      </c>
      <c r="T422" s="21">
        <f t="shared" si="48"/>
        <v>9.575856493596057E-3</v>
      </c>
      <c r="U422">
        <v>9.9</v>
      </c>
    </row>
    <row r="423" spans="1:21" ht="14.4" customHeight="1" x14ac:dyDescent="0.3">
      <c r="A423" s="11" t="s">
        <v>62</v>
      </c>
      <c r="B423">
        <v>53</v>
      </c>
      <c r="C423" t="s">
        <v>122</v>
      </c>
      <c r="D423">
        <v>3</v>
      </c>
      <c r="E423" t="s">
        <v>141</v>
      </c>
      <c r="F423">
        <v>5</v>
      </c>
      <c r="G423" t="s">
        <v>117</v>
      </c>
      <c r="H423" s="17">
        <v>7587.2633089999999</v>
      </c>
      <c r="I423" s="17">
        <v>17.765457139999999</v>
      </c>
      <c r="J423" s="17">
        <v>0.27857787630000003</v>
      </c>
      <c r="K423" s="17">
        <v>6377.1959850000003</v>
      </c>
      <c r="L423" t="s">
        <v>128</v>
      </c>
      <c r="M423" s="20">
        <f>K423/1000</f>
        <v>6.3771959850000002</v>
      </c>
      <c r="N423" s="21">
        <v>6.6304529409999997</v>
      </c>
      <c r="O423">
        <f t="shared" si="44"/>
        <v>0.25325695599999953</v>
      </c>
      <c r="P423" s="21">
        <f t="shared" si="45"/>
        <v>2.5325695599999953E-4</v>
      </c>
      <c r="Q423">
        <v>3.5</v>
      </c>
      <c r="R423">
        <v>116</v>
      </c>
      <c r="S423">
        <f t="shared" si="46"/>
        <v>1.9333333333333333</v>
      </c>
      <c r="T423" s="21">
        <f t="shared" si="48"/>
        <v>0.97986989275862069</v>
      </c>
      <c r="U423">
        <v>9.9</v>
      </c>
    </row>
    <row r="424" spans="1:21" ht="14.4" hidden="1" customHeight="1" x14ac:dyDescent="0.3">
      <c r="A424" s="11" t="s">
        <v>62</v>
      </c>
      <c r="B424">
        <v>53</v>
      </c>
      <c r="C424" t="s">
        <v>122</v>
      </c>
      <c r="D424">
        <v>3</v>
      </c>
      <c r="E424" t="s">
        <v>141</v>
      </c>
      <c r="F424">
        <v>5</v>
      </c>
      <c r="G424" s="16" t="s">
        <v>118</v>
      </c>
      <c r="H424" s="17"/>
      <c r="I424" s="17"/>
      <c r="J424" s="17"/>
      <c r="K424" s="17"/>
      <c r="M424" s="24">
        <v>3.262</v>
      </c>
      <c r="N424" s="21">
        <v>4.242</v>
      </c>
      <c r="O424">
        <f t="shared" si="44"/>
        <v>0.98</v>
      </c>
      <c r="P424" s="21">
        <f t="shared" si="45"/>
        <v>9.7999999999999997E-4</v>
      </c>
      <c r="Q424">
        <v>3.5</v>
      </c>
      <c r="R424">
        <v>116</v>
      </c>
      <c r="S424">
        <f t="shared" si="46"/>
        <v>1.9333333333333333</v>
      </c>
      <c r="T424" s="21">
        <f t="shared" si="48"/>
        <v>0.62689655172413794</v>
      </c>
      <c r="U424">
        <v>9.9</v>
      </c>
    </row>
    <row r="425" spans="1:21" ht="14.4" hidden="1" customHeight="1" x14ac:dyDescent="0.3">
      <c r="A425" s="11" t="s">
        <v>62</v>
      </c>
      <c r="B425">
        <v>53</v>
      </c>
      <c r="C425" t="s">
        <v>122</v>
      </c>
      <c r="D425">
        <v>3</v>
      </c>
      <c r="E425" t="s">
        <v>141</v>
      </c>
      <c r="F425">
        <v>5</v>
      </c>
      <c r="G425" s="16" t="s">
        <v>119</v>
      </c>
      <c r="H425" s="17"/>
      <c r="I425" s="17"/>
      <c r="J425" s="17"/>
      <c r="K425" s="17"/>
      <c r="M425" s="23">
        <v>1.3080000000000001</v>
      </c>
      <c r="N425" s="21">
        <v>0.92149999999999999</v>
      </c>
      <c r="O425">
        <f t="shared" si="44"/>
        <v>-0.38650000000000007</v>
      </c>
      <c r="P425" s="21">
        <f t="shared" si="45"/>
        <v>-3.8650000000000007E-4</v>
      </c>
      <c r="Q425">
        <v>3.5</v>
      </c>
      <c r="R425">
        <v>116</v>
      </c>
      <c r="S425">
        <f t="shared" si="46"/>
        <v>1.9333333333333333</v>
      </c>
      <c r="T425" s="21">
        <f t="shared" si="48"/>
        <v>0.13618226600985223</v>
      </c>
      <c r="U425">
        <v>9.9</v>
      </c>
    </row>
    <row r="426" spans="1:21" hidden="1" x14ac:dyDescent="0.3">
      <c r="A426" s="11" t="s">
        <v>63</v>
      </c>
      <c r="B426">
        <v>54</v>
      </c>
      <c r="C426" t="s">
        <v>122</v>
      </c>
      <c r="D426">
        <v>3</v>
      </c>
      <c r="E426" t="s">
        <v>141</v>
      </c>
      <c r="F426">
        <v>5</v>
      </c>
      <c r="G426" t="s">
        <v>112</v>
      </c>
      <c r="H426" s="17">
        <v>17185.456040000001</v>
      </c>
      <c r="I426" s="17">
        <v>3.8684012970000001</v>
      </c>
      <c r="J426" s="17">
        <v>2.2853574970000001</v>
      </c>
      <c r="K426" s="17">
        <v>169.26897880000001</v>
      </c>
      <c r="L426" t="s">
        <v>128</v>
      </c>
      <c r="M426" s="20">
        <f>K426/1000</f>
        <v>0.16926897880000003</v>
      </c>
      <c r="N426" s="21">
        <v>7.7228337059999999E-2</v>
      </c>
      <c r="O426">
        <f t="shared" si="44"/>
        <v>-9.2040641740000026E-2</v>
      </c>
      <c r="P426" s="21">
        <f t="shared" si="45"/>
        <v>-9.2040641740000027E-5</v>
      </c>
      <c r="Q426">
        <v>3.2</v>
      </c>
      <c r="R426">
        <v>114</v>
      </c>
      <c r="S426">
        <f t="shared" si="46"/>
        <v>1.9</v>
      </c>
      <c r="T426" s="21">
        <f t="shared" si="48"/>
        <v>1.2702029121710527E-2</v>
      </c>
      <c r="U426">
        <f t="shared" ref="U426:U433" si="49">(7.9+11.5)/2</f>
        <v>9.6999999999999993</v>
      </c>
    </row>
    <row r="427" spans="1:21" ht="14.4" hidden="1" customHeight="1" x14ac:dyDescent="0.3">
      <c r="A427" s="11" t="s">
        <v>63</v>
      </c>
      <c r="B427">
        <v>54</v>
      </c>
      <c r="C427" t="s">
        <v>122</v>
      </c>
      <c r="D427">
        <v>3</v>
      </c>
      <c r="E427" t="s">
        <v>141</v>
      </c>
      <c r="F427">
        <v>5</v>
      </c>
      <c r="G427" t="s">
        <v>113</v>
      </c>
      <c r="H427" s="17">
        <v>2828568.875</v>
      </c>
      <c r="I427" s="17">
        <v>4.6188600320000002E-2</v>
      </c>
      <c r="J427" s="17">
        <v>0.64021466039999997</v>
      </c>
      <c r="K427" s="17">
        <v>7.214548991</v>
      </c>
      <c r="L427" t="s">
        <v>129</v>
      </c>
      <c r="M427" s="22">
        <f>K427</f>
        <v>7.214548991</v>
      </c>
      <c r="N427" s="21">
        <v>6.9597730289999999</v>
      </c>
      <c r="O427">
        <f t="shared" si="44"/>
        <v>-0.25477596200000008</v>
      </c>
      <c r="P427" s="21">
        <f t="shared" si="45"/>
        <v>-2.5477596200000006E-4</v>
      </c>
      <c r="Q427">
        <v>3.2</v>
      </c>
      <c r="R427">
        <v>114</v>
      </c>
      <c r="S427">
        <f t="shared" si="46"/>
        <v>1.9</v>
      </c>
      <c r="T427" s="21">
        <f t="shared" si="48"/>
        <v>1.1446995113486842</v>
      </c>
      <c r="U427">
        <f t="shared" si="49"/>
        <v>9.6999999999999993</v>
      </c>
    </row>
    <row r="428" spans="1:21" ht="14.4" hidden="1" customHeight="1" x14ac:dyDescent="0.3">
      <c r="A428" s="11" t="s">
        <v>63</v>
      </c>
      <c r="B428">
        <v>54</v>
      </c>
      <c r="C428" t="s">
        <v>122</v>
      </c>
      <c r="D428">
        <v>3</v>
      </c>
      <c r="E428" t="s">
        <v>141</v>
      </c>
      <c r="F428">
        <v>5</v>
      </c>
      <c r="G428" t="s">
        <v>114</v>
      </c>
      <c r="H428" s="17">
        <v>40309.185599999997</v>
      </c>
      <c r="I428" s="17">
        <v>4.158451858E-2</v>
      </c>
      <c r="J428" s="17">
        <v>0.42846403709999997</v>
      </c>
      <c r="K428" s="17">
        <v>9.705486337</v>
      </c>
      <c r="L428" t="s">
        <v>129</v>
      </c>
      <c r="M428" s="22">
        <f>K428</f>
        <v>9.705486337</v>
      </c>
      <c r="N428" s="21">
        <v>2.2655551360000001</v>
      </c>
      <c r="O428">
        <f t="shared" si="44"/>
        <v>-7.4399312010000003</v>
      </c>
      <c r="P428" s="21">
        <f t="shared" si="45"/>
        <v>-7.439931201E-3</v>
      </c>
      <c r="Q428">
        <v>3.2</v>
      </c>
      <c r="R428">
        <v>114</v>
      </c>
      <c r="S428">
        <f t="shared" si="46"/>
        <v>1.9</v>
      </c>
      <c r="T428" s="21">
        <f t="shared" si="48"/>
        <v>0.37262420000000002</v>
      </c>
      <c r="U428">
        <f t="shared" si="49"/>
        <v>9.6999999999999993</v>
      </c>
    </row>
    <row r="429" spans="1:21" ht="14.4" hidden="1" customHeight="1" x14ac:dyDescent="0.3">
      <c r="A429" s="11" t="s">
        <v>63</v>
      </c>
      <c r="B429">
        <v>54</v>
      </c>
      <c r="C429" t="s">
        <v>122</v>
      </c>
      <c r="D429">
        <v>3</v>
      </c>
      <c r="E429" t="s">
        <v>141</v>
      </c>
      <c r="F429">
        <v>5</v>
      </c>
      <c r="G429" t="s">
        <v>115</v>
      </c>
      <c r="H429" s="17">
        <v>661651.87879999995</v>
      </c>
      <c r="I429" s="17">
        <v>6.2196896820000003</v>
      </c>
      <c r="J429" s="17">
        <v>0.77917813619999998</v>
      </c>
      <c r="K429" s="17">
        <v>798.2371928</v>
      </c>
      <c r="L429" t="s">
        <v>128</v>
      </c>
      <c r="M429" s="20">
        <f>K429/1000</f>
        <v>0.79823719280000005</v>
      </c>
      <c r="N429" s="21">
        <v>0.90947039470000002</v>
      </c>
      <c r="O429">
        <f t="shared" si="44"/>
        <v>0.11123320189999997</v>
      </c>
      <c r="P429" s="21">
        <f t="shared" si="45"/>
        <v>1.1123320189999997E-4</v>
      </c>
      <c r="Q429">
        <v>3.2</v>
      </c>
      <c r="R429">
        <v>114</v>
      </c>
      <c r="S429">
        <f t="shared" si="46"/>
        <v>1.9</v>
      </c>
      <c r="T429" s="21">
        <f t="shared" si="48"/>
        <v>0.14958394649671053</v>
      </c>
      <c r="U429">
        <f t="shared" si="49"/>
        <v>9.6999999999999993</v>
      </c>
    </row>
    <row r="430" spans="1:21" ht="14.4" hidden="1" customHeight="1" x14ac:dyDescent="0.3">
      <c r="A430" s="11" t="s">
        <v>63</v>
      </c>
      <c r="B430">
        <v>54</v>
      </c>
      <c r="C430" t="s">
        <v>122</v>
      </c>
      <c r="D430">
        <v>3</v>
      </c>
      <c r="E430" t="s">
        <v>141</v>
      </c>
      <c r="F430">
        <v>5</v>
      </c>
      <c r="G430" t="s">
        <v>116</v>
      </c>
      <c r="H430" s="17">
        <v>4690.0347620000002</v>
      </c>
      <c r="I430" s="17">
        <v>2.3367406339999999</v>
      </c>
      <c r="J430" s="17">
        <v>0.4792436236</v>
      </c>
      <c r="K430" s="17">
        <v>487.58930099999998</v>
      </c>
      <c r="L430" t="s">
        <v>128</v>
      </c>
      <c r="M430" s="20">
        <f>K430/1000</f>
        <v>0.48758930099999997</v>
      </c>
      <c r="N430" s="21">
        <v>6.479662893999999E-2</v>
      </c>
      <c r="O430">
        <f t="shared" si="44"/>
        <v>-0.42279267205999999</v>
      </c>
      <c r="P430" s="21">
        <f t="shared" si="45"/>
        <v>-4.2279267206E-4</v>
      </c>
      <c r="Q430">
        <v>3.2</v>
      </c>
      <c r="R430">
        <v>114</v>
      </c>
      <c r="S430">
        <f t="shared" si="46"/>
        <v>1.9</v>
      </c>
      <c r="T430" s="21">
        <f t="shared" si="48"/>
        <v>1.065734028618421E-2</v>
      </c>
      <c r="U430">
        <f t="shared" si="49"/>
        <v>9.6999999999999993</v>
      </c>
    </row>
    <row r="431" spans="1:21" ht="14.4" customHeight="1" x14ac:dyDescent="0.3">
      <c r="A431" s="11" t="s">
        <v>63</v>
      </c>
      <c r="B431">
        <v>54</v>
      </c>
      <c r="C431" t="s">
        <v>122</v>
      </c>
      <c r="D431">
        <v>3</v>
      </c>
      <c r="E431" t="s">
        <v>141</v>
      </c>
      <c r="F431">
        <v>5</v>
      </c>
      <c r="G431" t="s">
        <v>117</v>
      </c>
      <c r="H431" s="17">
        <v>7572.4802330000002</v>
      </c>
      <c r="I431" s="17">
        <v>32.502576320000003</v>
      </c>
      <c r="J431" s="17">
        <v>0.51066375050000001</v>
      </c>
      <c r="K431" s="17">
        <v>6364.7706120000003</v>
      </c>
      <c r="L431" t="s">
        <v>128</v>
      </c>
      <c r="M431" s="20">
        <f>K431/1000</f>
        <v>6.364770612</v>
      </c>
      <c r="N431" s="21">
        <v>6.6304529409999997</v>
      </c>
      <c r="O431">
        <f t="shared" si="44"/>
        <v>0.26568232899999966</v>
      </c>
      <c r="P431" s="21">
        <f t="shared" si="45"/>
        <v>2.6568232899999966E-4</v>
      </c>
      <c r="Q431">
        <v>3.2</v>
      </c>
      <c r="R431">
        <v>114</v>
      </c>
      <c r="S431">
        <f t="shared" si="46"/>
        <v>1.9</v>
      </c>
      <c r="T431" s="21">
        <f t="shared" si="48"/>
        <v>1.0905350231907893</v>
      </c>
      <c r="U431">
        <f t="shared" si="49"/>
        <v>9.6999999999999993</v>
      </c>
    </row>
    <row r="432" spans="1:21" ht="14.4" hidden="1" customHeight="1" x14ac:dyDescent="0.3">
      <c r="A432" s="11" t="s">
        <v>63</v>
      </c>
      <c r="B432">
        <v>54</v>
      </c>
      <c r="C432" t="s">
        <v>122</v>
      </c>
      <c r="D432">
        <v>3</v>
      </c>
      <c r="E432" t="s">
        <v>141</v>
      </c>
      <c r="F432">
        <v>5</v>
      </c>
      <c r="G432" s="16" t="s">
        <v>118</v>
      </c>
      <c r="H432" s="17"/>
      <c r="I432" s="17"/>
      <c r="J432" s="17"/>
      <c r="K432" s="17"/>
      <c r="M432" s="24">
        <v>3.5110000000000001</v>
      </c>
      <c r="N432" s="21">
        <v>4.242</v>
      </c>
      <c r="O432">
        <f t="shared" si="44"/>
        <v>0.73099999999999987</v>
      </c>
      <c r="P432" s="21">
        <f t="shared" si="45"/>
        <v>7.3099999999999988E-4</v>
      </c>
      <c r="Q432">
        <v>3.2</v>
      </c>
      <c r="R432">
        <v>114</v>
      </c>
      <c r="S432">
        <f t="shared" si="46"/>
        <v>1.9</v>
      </c>
      <c r="T432" s="21">
        <f t="shared" si="48"/>
        <v>0.69769736842105257</v>
      </c>
      <c r="U432">
        <f t="shared" si="49"/>
        <v>9.6999999999999993</v>
      </c>
    </row>
    <row r="433" spans="1:21" ht="14.4" hidden="1" customHeight="1" x14ac:dyDescent="0.3">
      <c r="A433" s="11" t="s">
        <v>63</v>
      </c>
      <c r="B433">
        <v>54</v>
      </c>
      <c r="C433" t="s">
        <v>122</v>
      </c>
      <c r="D433">
        <v>3</v>
      </c>
      <c r="E433" t="s">
        <v>141</v>
      </c>
      <c r="F433">
        <v>5</v>
      </c>
      <c r="G433" s="16" t="s">
        <v>119</v>
      </c>
      <c r="H433" s="17"/>
      <c r="I433" s="17"/>
      <c r="J433" s="17"/>
      <c r="K433" s="17"/>
      <c r="M433" s="23">
        <v>1.161</v>
      </c>
      <c r="N433" s="21">
        <v>0.92149999999999999</v>
      </c>
      <c r="O433">
        <f t="shared" si="44"/>
        <v>-0.23950000000000005</v>
      </c>
      <c r="P433" s="21">
        <f t="shared" si="45"/>
        <v>-2.3950000000000005E-4</v>
      </c>
      <c r="Q433">
        <v>3.2</v>
      </c>
      <c r="R433">
        <v>114</v>
      </c>
      <c r="S433">
        <f t="shared" si="46"/>
        <v>1.9</v>
      </c>
      <c r="T433" s="21">
        <f t="shared" si="48"/>
        <v>0.15156250000000002</v>
      </c>
      <c r="U433">
        <f t="shared" si="49"/>
        <v>9.6999999999999993</v>
      </c>
    </row>
    <row r="434" spans="1:21" hidden="1" x14ac:dyDescent="0.3">
      <c r="A434" s="11" t="s">
        <v>64</v>
      </c>
      <c r="B434">
        <v>55</v>
      </c>
      <c r="C434" t="s">
        <v>122</v>
      </c>
      <c r="D434">
        <v>3</v>
      </c>
      <c r="E434" t="s">
        <v>141</v>
      </c>
      <c r="F434">
        <v>5</v>
      </c>
      <c r="G434" t="s">
        <v>112</v>
      </c>
      <c r="H434" s="17">
        <v>4997.2508820000003</v>
      </c>
      <c r="I434" s="17">
        <v>1.4747128819999999</v>
      </c>
      <c r="J434" s="17">
        <v>2.9961255470000001</v>
      </c>
      <c r="K434" s="17">
        <v>49.220663770000002</v>
      </c>
      <c r="L434" t="s">
        <v>128</v>
      </c>
      <c r="M434" s="20">
        <f>K434/1000</f>
        <v>4.9220663769999999E-2</v>
      </c>
      <c r="N434" s="21">
        <v>7.7228337059999999E-2</v>
      </c>
      <c r="O434">
        <f t="shared" si="44"/>
        <v>2.800767329E-2</v>
      </c>
      <c r="P434" s="21">
        <f t="shared" si="45"/>
        <v>2.8007673290000001E-5</v>
      </c>
      <c r="Q434">
        <v>0.7</v>
      </c>
      <c r="R434">
        <v>114</v>
      </c>
      <c r="S434">
        <f t="shared" si="46"/>
        <v>1.9</v>
      </c>
      <c r="T434" s="21">
        <f t="shared" si="48"/>
        <v>5.8066418842105269E-2</v>
      </c>
      <c r="U434">
        <v>7</v>
      </c>
    </row>
    <row r="435" spans="1:21" ht="14.4" hidden="1" customHeight="1" x14ac:dyDescent="0.3">
      <c r="A435" s="11" t="s">
        <v>64</v>
      </c>
      <c r="B435">
        <v>55</v>
      </c>
      <c r="C435" t="s">
        <v>122</v>
      </c>
      <c r="D435">
        <v>3</v>
      </c>
      <c r="E435" t="s">
        <v>141</v>
      </c>
      <c r="F435">
        <v>5</v>
      </c>
      <c r="G435" t="s">
        <v>113</v>
      </c>
      <c r="H435" s="17">
        <v>2806879.6830000002</v>
      </c>
      <c r="I435" s="17">
        <v>6.7893955369999995E-2</v>
      </c>
      <c r="J435" s="17">
        <v>0.94834178120000001</v>
      </c>
      <c r="K435" s="17">
        <v>7.15922853</v>
      </c>
      <c r="L435" t="s">
        <v>129</v>
      </c>
      <c r="M435" s="22">
        <f>K435</f>
        <v>7.15922853</v>
      </c>
      <c r="N435" s="21">
        <v>6.9597730289999999</v>
      </c>
      <c r="O435">
        <f t="shared" si="44"/>
        <v>-0.19945550100000009</v>
      </c>
      <c r="P435" s="21">
        <f t="shared" si="45"/>
        <v>-1.9945550100000008E-4</v>
      </c>
      <c r="Q435">
        <v>0.7</v>
      </c>
      <c r="R435">
        <v>114</v>
      </c>
      <c r="S435">
        <f t="shared" si="46"/>
        <v>1.9</v>
      </c>
      <c r="T435" s="21">
        <f t="shared" si="48"/>
        <v>5.2329120518796994</v>
      </c>
      <c r="U435">
        <v>7</v>
      </c>
    </row>
    <row r="436" spans="1:21" ht="14.4" hidden="1" customHeight="1" x14ac:dyDescent="0.3">
      <c r="A436" s="11" t="s">
        <v>64</v>
      </c>
      <c r="B436">
        <v>55</v>
      </c>
      <c r="C436" t="s">
        <v>122</v>
      </c>
      <c r="D436">
        <v>3</v>
      </c>
      <c r="E436" t="s">
        <v>141</v>
      </c>
      <c r="F436">
        <v>5</v>
      </c>
      <c r="G436" t="s">
        <v>114</v>
      </c>
      <c r="H436" s="17">
        <v>42052.273119999998</v>
      </c>
      <c r="I436" s="17">
        <v>7.5999341740000004E-2</v>
      </c>
      <c r="J436" s="17">
        <v>0.75059743420000002</v>
      </c>
      <c r="K436" s="17">
        <v>10.12518006</v>
      </c>
      <c r="L436" t="s">
        <v>129</v>
      </c>
      <c r="M436" s="22">
        <f>K436</f>
        <v>10.12518006</v>
      </c>
      <c r="N436" s="21">
        <v>2.2655551360000001</v>
      </c>
      <c r="O436">
        <f t="shared" si="44"/>
        <v>-7.8596249240000002</v>
      </c>
      <c r="P436" s="21">
        <f t="shared" si="45"/>
        <v>-7.8596249240000006E-3</v>
      </c>
      <c r="Q436">
        <v>0.7</v>
      </c>
      <c r="R436">
        <v>114</v>
      </c>
      <c r="S436">
        <f t="shared" si="46"/>
        <v>1.9</v>
      </c>
      <c r="T436" s="21">
        <f t="shared" si="48"/>
        <v>1.7034249142857147</v>
      </c>
      <c r="U436">
        <v>7</v>
      </c>
    </row>
    <row r="437" spans="1:21" ht="14.4" hidden="1" customHeight="1" x14ac:dyDescent="0.3">
      <c r="A437" s="11" t="s">
        <v>64</v>
      </c>
      <c r="B437">
        <v>55</v>
      </c>
      <c r="C437" t="s">
        <v>122</v>
      </c>
      <c r="D437">
        <v>3</v>
      </c>
      <c r="E437" t="s">
        <v>141</v>
      </c>
      <c r="F437">
        <v>5</v>
      </c>
      <c r="G437" t="s">
        <v>115</v>
      </c>
      <c r="H437" s="17">
        <v>972336.34580000001</v>
      </c>
      <c r="I437" s="17">
        <v>13.368975259999999</v>
      </c>
      <c r="J437" s="17">
        <v>1.1396701950000001</v>
      </c>
      <c r="K437" s="17">
        <v>1173.056497</v>
      </c>
      <c r="L437" t="s">
        <v>128</v>
      </c>
      <c r="M437" s="20">
        <f>K437/1000</f>
        <v>1.1730564970000001</v>
      </c>
      <c r="N437" s="21">
        <v>0.90947039470000002</v>
      </c>
      <c r="O437">
        <f t="shared" si="44"/>
        <v>-0.26358610230000012</v>
      </c>
      <c r="P437" s="21">
        <f t="shared" si="45"/>
        <v>-2.6358610230000013E-4</v>
      </c>
      <c r="Q437">
        <v>0.7</v>
      </c>
      <c r="R437">
        <v>114</v>
      </c>
      <c r="S437">
        <f t="shared" si="46"/>
        <v>1.9</v>
      </c>
      <c r="T437" s="21">
        <f t="shared" si="48"/>
        <v>0.68381232684210536</v>
      </c>
      <c r="U437">
        <v>7</v>
      </c>
    </row>
    <row r="438" spans="1:21" ht="14.4" hidden="1" customHeight="1" x14ac:dyDescent="0.3">
      <c r="A438" s="11" t="s">
        <v>64</v>
      </c>
      <c r="B438">
        <v>55</v>
      </c>
      <c r="C438" t="s">
        <v>122</v>
      </c>
      <c r="D438">
        <v>3</v>
      </c>
      <c r="E438" t="s">
        <v>141</v>
      </c>
      <c r="F438">
        <v>5</v>
      </c>
      <c r="G438" t="s">
        <v>116</v>
      </c>
      <c r="H438" s="17">
        <v>1181.794394</v>
      </c>
      <c r="I438" s="17">
        <v>2.0846318130000001</v>
      </c>
      <c r="J438" s="17">
        <v>1.6967166810000001</v>
      </c>
      <c r="K438" s="17">
        <v>122.8626933</v>
      </c>
      <c r="L438" t="s">
        <v>128</v>
      </c>
      <c r="M438" s="20">
        <f>K438/1000</f>
        <v>0.12286269330000001</v>
      </c>
      <c r="N438" s="21">
        <v>6.479662893999999E-2</v>
      </c>
      <c r="O438">
        <f t="shared" si="44"/>
        <v>-5.8066064360000016E-2</v>
      </c>
      <c r="P438" s="21">
        <f t="shared" si="45"/>
        <v>-5.8066064360000019E-5</v>
      </c>
      <c r="Q438">
        <v>0.7</v>
      </c>
      <c r="R438">
        <v>114</v>
      </c>
      <c r="S438">
        <f t="shared" si="46"/>
        <v>1.9</v>
      </c>
      <c r="T438" s="21">
        <f t="shared" si="48"/>
        <v>4.8719269879699247E-2</v>
      </c>
      <c r="U438">
        <v>7</v>
      </c>
    </row>
    <row r="439" spans="1:21" ht="14.4" customHeight="1" x14ac:dyDescent="0.3">
      <c r="A439" s="11" t="s">
        <v>64</v>
      </c>
      <c r="B439">
        <v>55</v>
      </c>
      <c r="C439" t="s">
        <v>122</v>
      </c>
      <c r="D439">
        <v>3</v>
      </c>
      <c r="E439" t="s">
        <v>141</v>
      </c>
      <c r="F439">
        <v>5</v>
      </c>
      <c r="G439" t="s">
        <v>117</v>
      </c>
      <c r="H439" s="17">
        <v>7270.8737920000003</v>
      </c>
      <c r="I439" s="17">
        <v>42.576121540000003</v>
      </c>
      <c r="J439" s="17">
        <v>0.69668247000000005</v>
      </c>
      <c r="K439" s="17">
        <v>6111.2663759999996</v>
      </c>
      <c r="L439" t="s">
        <v>128</v>
      </c>
      <c r="M439" s="20">
        <f>K439/1000</f>
        <v>6.1112663759999997</v>
      </c>
      <c r="N439" s="21">
        <v>6.6304529409999997</v>
      </c>
      <c r="O439">
        <f t="shared" si="44"/>
        <v>0.51918656500000004</v>
      </c>
      <c r="P439" s="21">
        <f t="shared" si="45"/>
        <v>5.1918656500000006E-4</v>
      </c>
      <c r="Q439">
        <v>0.7</v>
      </c>
      <c r="R439">
        <v>114</v>
      </c>
      <c r="S439">
        <f t="shared" si="46"/>
        <v>1.9</v>
      </c>
      <c r="T439" s="21">
        <f t="shared" si="48"/>
        <v>4.9853029631578956</v>
      </c>
      <c r="U439">
        <v>7</v>
      </c>
    </row>
    <row r="440" spans="1:21" ht="14.4" hidden="1" customHeight="1" x14ac:dyDescent="0.3">
      <c r="A440" s="11" t="s">
        <v>64</v>
      </c>
      <c r="B440">
        <v>55</v>
      </c>
      <c r="C440" t="s">
        <v>122</v>
      </c>
      <c r="D440">
        <v>3</v>
      </c>
      <c r="E440" t="s">
        <v>141</v>
      </c>
      <c r="F440">
        <v>5</v>
      </c>
      <c r="G440" s="16" t="s">
        <v>118</v>
      </c>
      <c r="H440" s="17"/>
      <c r="I440" s="17"/>
      <c r="J440" s="17"/>
      <c r="K440" s="17"/>
      <c r="M440" s="24">
        <v>4.1879999999999997</v>
      </c>
      <c r="N440" s="21">
        <v>4.242</v>
      </c>
      <c r="O440">
        <f t="shared" si="44"/>
        <v>5.400000000000027E-2</v>
      </c>
      <c r="P440" s="21">
        <f t="shared" si="45"/>
        <v>5.4000000000000269E-5</v>
      </c>
      <c r="Q440">
        <v>0.7</v>
      </c>
      <c r="R440">
        <v>114</v>
      </c>
      <c r="S440">
        <f t="shared" si="46"/>
        <v>1.9</v>
      </c>
      <c r="T440" s="21">
        <f t="shared" si="48"/>
        <v>3.1894736842105269</v>
      </c>
      <c r="U440">
        <v>7</v>
      </c>
    </row>
    <row r="441" spans="1:21" ht="14.4" hidden="1" customHeight="1" x14ac:dyDescent="0.3">
      <c r="A441" s="11" t="s">
        <v>64</v>
      </c>
      <c r="B441">
        <v>55</v>
      </c>
      <c r="C441" t="s">
        <v>122</v>
      </c>
      <c r="D441">
        <v>3</v>
      </c>
      <c r="E441" t="s">
        <v>141</v>
      </c>
      <c r="F441">
        <v>5</v>
      </c>
      <c r="G441" s="16" t="s">
        <v>119</v>
      </c>
      <c r="H441" s="17"/>
      <c r="I441" s="17"/>
      <c r="J441" s="17"/>
      <c r="K441" s="17"/>
      <c r="M441" s="23">
        <v>0.29199999999999998</v>
      </c>
      <c r="N441" s="21">
        <v>0.92149999999999999</v>
      </c>
      <c r="O441">
        <f t="shared" si="44"/>
        <v>0.62949999999999995</v>
      </c>
      <c r="P441" s="21">
        <f t="shared" si="45"/>
        <v>6.2949999999999996E-4</v>
      </c>
      <c r="Q441">
        <v>0.7</v>
      </c>
      <c r="R441">
        <v>114</v>
      </c>
      <c r="S441">
        <f t="shared" si="46"/>
        <v>1.9</v>
      </c>
      <c r="T441" s="21">
        <f t="shared" si="48"/>
        <v>0.69285714285714295</v>
      </c>
      <c r="U441">
        <v>7</v>
      </c>
    </row>
    <row r="442" spans="1:21" hidden="1" x14ac:dyDescent="0.3">
      <c r="A442" s="10" t="s">
        <v>65</v>
      </c>
      <c r="B442">
        <v>56</v>
      </c>
      <c r="C442" t="s">
        <v>122</v>
      </c>
      <c r="D442">
        <v>3</v>
      </c>
      <c r="E442" t="s">
        <v>141</v>
      </c>
      <c r="F442">
        <v>5</v>
      </c>
      <c r="G442" t="s">
        <v>112</v>
      </c>
      <c r="H442" s="17">
        <v>7783.2754139999997</v>
      </c>
      <c r="I442" s="17">
        <v>15.58661526</v>
      </c>
      <c r="J442" s="17">
        <v>21.391326379999999</v>
      </c>
      <c r="K442" s="17">
        <v>72.864183280000006</v>
      </c>
      <c r="L442" t="s">
        <v>128</v>
      </c>
      <c r="M442" s="20">
        <f>K442/1000</f>
        <v>7.2864183280000008E-2</v>
      </c>
      <c r="O442">
        <f t="shared" si="44"/>
        <v>-7.2864183280000008E-2</v>
      </c>
      <c r="P442" s="21">
        <f t="shared" si="45"/>
        <v>-7.2864183280000008E-5</v>
      </c>
      <c r="R442">
        <v>116</v>
      </c>
      <c r="S442">
        <f t="shared" si="46"/>
        <v>1.9333333333333333</v>
      </c>
    </row>
    <row r="443" spans="1:21" ht="14.4" hidden="1" customHeight="1" x14ac:dyDescent="0.3">
      <c r="A443" s="10" t="s">
        <v>65</v>
      </c>
      <c r="B443">
        <v>56</v>
      </c>
      <c r="C443" t="s">
        <v>122</v>
      </c>
      <c r="D443">
        <v>3</v>
      </c>
      <c r="E443" t="s">
        <v>141</v>
      </c>
      <c r="F443">
        <v>5</v>
      </c>
      <c r="G443" t="s">
        <v>113</v>
      </c>
      <c r="H443" s="17">
        <v>2727230.29</v>
      </c>
      <c r="I443" s="17">
        <v>4.8614259030000002E-2</v>
      </c>
      <c r="J443" s="17">
        <v>0.71700323030000002</v>
      </c>
      <c r="K443" s="17">
        <v>6.7802008369999998</v>
      </c>
      <c r="L443" t="s">
        <v>129</v>
      </c>
      <c r="M443" s="22">
        <f>K443</f>
        <v>6.7802008369999998</v>
      </c>
      <c r="O443">
        <f t="shared" si="44"/>
        <v>-6.7802008369999998</v>
      </c>
      <c r="P443" s="21">
        <f t="shared" si="45"/>
        <v>-6.7802008369999998E-3</v>
      </c>
      <c r="R443">
        <v>116</v>
      </c>
      <c r="S443">
        <f t="shared" si="46"/>
        <v>1.9333333333333333</v>
      </c>
    </row>
    <row r="444" spans="1:21" ht="14.4" hidden="1" customHeight="1" x14ac:dyDescent="0.3">
      <c r="A444" s="10" t="s">
        <v>65</v>
      </c>
      <c r="B444">
        <v>56</v>
      </c>
      <c r="C444" t="s">
        <v>122</v>
      </c>
      <c r="D444">
        <v>3</v>
      </c>
      <c r="E444" t="s">
        <v>141</v>
      </c>
      <c r="F444">
        <v>5</v>
      </c>
      <c r="G444" t="s">
        <v>114</v>
      </c>
      <c r="H444" s="17">
        <v>38540.391309999999</v>
      </c>
      <c r="I444" s="17">
        <v>2.7932924349999999E-2</v>
      </c>
      <c r="J444" s="17">
        <v>0.30807557790000001</v>
      </c>
      <c r="K444" s="17">
        <v>9.0669064210000005</v>
      </c>
      <c r="L444" t="s">
        <v>129</v>
      </c>
      <c r="M444" s="22">
        <f>K444</f>
        <v>9.0669064210000005</v>
      </c>
      <c r="O444">
        <f t="shared" si="44"/>
        <v>-9.0669064210000005</v>
      </c>
      <c r="P444" s="21">
        <f t="shared" si="45"/>
        <v>-9.0669064210000001E-3</v>
      </c>
      <c r="R444">
        <v>116</v>
      </c>
      <c r="S444">
        <f t="shared" si="46"/>
        <v>1.9333333333333333</v>
      </c>
    </row>
    <row r="445" spans="1:21" ht="14.4" hidden="1" customHeight="1" x14ac:dyDescent="0.3">
      <c r="A445" s="10" t="s">
        <v>65</v>
      </c>
      <c r="B445">
        <v>56</v>
      </c>
      <c r="C445" t="s">
        <v>122</v>
      </c>
      <c r="D445">
        <v>3</v>
      </c>
      <c r="E445" t="s">
        <v>141</v>
      </c>
      <c r="F445">
        <v>5</v>
      </c>
      <c r="G445" t="s">
        <v>115</v>
      </c>
      <c r="H445" s="17">
        <v>756378.05189999996</v>
      </c>
      <c r="I445" s="17">
        <v>9.0438375509999993</v>
      </c>
      <c r="J445" s="17">
        <v>1.013879497</v>
      </c>
      <c r="K445" s="17">
        <v>892.003199</v>
      </c>
      <c r="L445" t="s">
        <v>128</v>
      </c>
      <c r="M445" s="20">
        <f>K445/1000</f>
        <v>0.89200319900000002</v>
      </c>
      <c r="O445">
        <f t="shared" si="44"/>
        <v>-0.89200319900000002</v>
      </c>
      <c r="P445" s="21">
        <f t="shared" si="45"/>
        <v>-8.9200319900000001E-4</v>
      </c>
      <c r="R445">
        <v>116</v>
      </c>
      <c r="S445">
        <f t="shared" si="46"/>
        <v>1.9333333333333333</v>
      </c>
    </row>
    <row r="446" spans="1:21" ht="14.4" hidden="1" customHeight="1" x14ac:dyDescent="0.3">
      <c r="A446" s="10" t="s">
        <v>65</v>
      </c>
      <c r="B446">
        <v>56</v>
      </c>
      <c r="C446" t="s">
        <v>122</v>
      </c>
      <c r="D446">
        <v>3</v>
      </c>
      <c r="E446" t="s">
        <v>141</v>
      </c>
      <c r="F446">
        <v>5</v>
      </c>
      <c r="G446" t="s">
        <v>116</v>
      </c>
      <c r="H446" s="17">
        <v>579.9394198</v>
      </c>
      <c r="I446" s="17">
        <v>1.5020778829999999</v>
      </c>
      <c r="J446" s="17">
        <v>2.5658429319999998</v>
      </c>
      <c r="K446" s="17">
        <v>58.54130292</v>
      </c>
      <c r="L446" t="s">
        <v>128</v>
      </c>
      <c r="M446" s="20">
        <f>K446/1000</f>
        <v>5.8541302919999996E-2</v>
      </c>
      <c r="O446">
        <f t="shared" si="44"/>
        <v>-5.8541302919999996E-2</v>
      </c>
      <c r="P446" s="21">
        <f t="shared" si="45"/>
        <v>-5.8541302919999998E-5</v>
      </c>
      <c r="R446">
        <v>116</v>
      </c>
      <c r="S446">
        <f t="shared" si="46"/>
        <v>1.9333333333333333</v>
      </c>
    </row>
    <row r="447" spans="1:21" ht="14.4" customHeight="1" x14ac:dyDescent="0.3">
      <c r="A447" s="10" t="s">
        <v>65</v>
      </c>
      <c r="B447">
        <v>56</v>
      </c>
      <c r="C447" t="s">
        <v>122</v>
      </c>
      <c r="D447">
        <v>3</v>
      </c>
      <c r="E447" t="s">
        <v>141</v>
      </c>
      <c r="F447">
        <v>5</v>
      </c>
      <c r="G447" t="s">
        <v>117</v>
      </c>
      <c r="H447" s="17">
        <v>8046.1668120000004</v>
      </c>
      <c r="I447" s="17">
        <v>23.97029173</v>
      </c>
      <c r="J447" s="17">
        <v>0.36489657850000001</v>
      </c>
      <c r="K447" s="17">
        <v>6569.0645370000002</v>
      </c>
      <c r="L447" t="s">
        <v>128</v>
      </c>
      <c r="M447" s="20">
        <f>K447/1000</f>
        <v>6.569064537</v>
      </c>
      <c r="O447">
        <f t="shared" si="44"/>
        <v>-6.569064537</v>
      </c>
      <c r="P447" s="21">
        <f t="shared" si="45"/>
        <v>-6.5690645370000003E-3</v>
      </c>
      <c r="R447">
        <v>116</v>
      </c>
      <c r="S447">
        <f t="shared" si="46"/>
        <v>1.9333333333333333</v>
      </c>
    </row>
    <row r="448" spans="1:21" ht="14.4" hidden="1" customHeight="1" x14ac:dyDescent="0.3">
      <c r="A448" s="10" t="s">
        <v>65</v>
      </c>
      <c r="B448">
        <v>56</v>
      </c>
      <c r="C448" t="s">
        <v>122</v>
      </c>
      <c r="D448">
        <v>3</v>
      </c>
      <c r="E448" t="s">
        <v>141</v>
      </c>
      <c r="F448">
        <v>5</v>
      </c>
      <c r="G448" s="16" t="s">
        <v>118</v>
      </c>
      <c r="H448" s="17"/>
      <c r="I448" s="17"/>
      <c r="J448" s="17"/>
      <c r="K448" s="17"/>
      <c r="M448" s="24">
        <v>4.28</v>
      </c>
      <c r="O448">
        <f t="shared" si="44"/>
        <v>-4.28</v>
      </c>
      <c r="P448" s="21">
        <f t="shared" si="45"/>
        <v>-4.28E-3</v>
      </c>
      <c r="R448">
        <v>116</v>
      </c>
      <c r="S448">
        <f t="shared" si="46"/>
        <v>1.9333333333333333</v>
      </c>
    </row>
    <row r="449" spans="1:21" ht="14.4" hidden="1" customHeight="1" x14ac:dyDescent="0.3">
      <c r="A449" s="10" t="s">
        <v>65</v>
      </c>
      <c r="B449">
        <v>56</v>
      </c>
      <c r="C449" t="s">
        <v>122</v>
      </c>
      <c r="D449">
        <v>3</v>
      </c>
      <c r="E449" t="s">
        <v>141</v>
      </c>
      <c r="F449">
        <v>5</v>
      </c>
      <c r="G449" s="16" t="s">
        <v>119</v>
      </c>
      <c r="H449" s="17"/>
      <c r="I449" s="17"/>
      <c r="J449" s="17"/>
      <c r="K449" s="17"/>
      <c r="M449" s="23">
        <v>0.94399999999999995</v>
      </c>
      <c r="O449">
        <f t="shared" si="44"/>
        <v>-0.94399999999999995</v>
      </c>
      <c r="P449" s="21">
        <f t="shared" si="45"/>
        <v>-9.4399999999999996E-4</v>
      </c>
      <c r="R449">
        <v>116</v>
      </c>
      <c r="S449">
        <f t="shared" si="46"/>
        <v>1.9333333333333333</v>
      </c>
    </row>
    <row r="450" spans="1:21" ht="14.4" hidden="1" customHeight="1" x14ac:dyDescent="0.3">
      <c r="A450" s="12" t="s">
        <v>66</v>
      </c>
      <c r="B450" t="s">
        <v>107</v>
      </c>
      <c r="C450" t="s">
        <v>122</v>
      </c>
      <c r="D450">
        <v>4</v>
      </c>
      <c r="E450" t="s">
        <v>140</v>
      </c>
      <c r="F450">
        <v>5</v>
      </c>
      <c r="H450" s="17"/>
      <c r="I450" s="17"/>
      <c r="J450" s="17"/>
      <c r="K450" s="17"/>
      <c r="O450">
        <f t="shared" ref="O450:O513" si="50">N450-M450</f>
        <v>0</v>
      </c>
      <c r="P450" s="21">
        <f t="shared" ref="P450:P513" si="51">O450/1000</f>
        <v>0</v>
      </c>
      <c r="Q450">
        <v>0.9</v>
      </c>
      <c r="S450">
        <f t="shared" ref="S450:S513" si="52">R450/60</f>
        <v>0</v>
      </c>
      <c r="U450">
        <f t="shared" ref="U450:U457" si="53">(3.8+4.4+3.2)/3</f>
        <v>3.7999999999999994</v>
      </c>
    </row>
    <row r="451" spans="1:21" ht="14.4" hidden="1" customHeight="1" x14ac:dyDescent="0.3">
      <c r="A451" s="12" t="s">
        <v>66</v>
      </c>
      <c r="B451" t="s">
        <v>107</v>
      </c>
      <c r="C451" t="s">
        <v>122</v>
      </c>
      <c r="D451">
        <v>4</v>
      </c>
      <c r="E451" t="s">
        <v>140</v>
      </c>
      <c r="F451">
        <v>5</v>
      </c>
      <c r="H451" s="17"/>
      <c r="I451" s="17"/>
      <c r="J451" s="17"/>
      <c r="K451" s="17"/>
      <c r="O451">
        <f t="shared" si="50"/>
        <v>0</v>
      </c>
      <c r="P451" s="21">
        <f t="shared" si="51"/>
        <v>0</v>
      </c>
      <c r="Q451">
        <v>0.9</v>
      </c>
      <c r="S451">
        <f t="shared" si="52"/>
        <v>0</v>
      </c>
      <c r="U451">
        <f t="shared" si="53"/>
        <v>3.7999999999999994</v>
      </c>
    </row>
    <row r="452" spans="1:21" ht="14.4" hidden="1" customHeight="1" x14ac:dyDescent="0.3">
      <c r="A452" s="12" t="s">
        <v>66</v>
      </c>
      <c r="B452" t="s">
        <v>107</v>
      </c>
      <c r="C452" t="s">
        <v>122</v>
      </c>
      <c r="D452">
        <v>4</v>
      </c>
      <c r="E452" t="s">
        <v>140</v>
      </c>
      <c r="F452">
        <v>5</v>
      </c>
      <c r="H452" s="17"/>
      <c r="I452" s="17"/>
      <c r="J452" s="17"/>
      <c r="K452" s="17"/>
      <c r="O452">
        <f t="shared" si="50"/>
        <v>0</v>
      </c>
      <c r="P452" s="21">
        <f t="shared" si="51"/>
        <v>0</v>
      </c>
      <c r="Q452">
        <v>0.9</v>
      </c>
      <c r="S452">
        <f t="shared" si="52"/>
        <v>0</v>
      </c>
      <c r="U452">
        <f t="shared" si="53"/>
        <v>3.7999999999999994</v>
      </c>
    </row>
    <row r="453" spans="1:21" ht="14.4" hidden="1" customHeight="1" x14ac:dyDescent="0.3">
      <c r="A453" s="12" t="s">
        <v>66</v>
      </c>
      <c r="B453" t="s">
        <v>107</v>
      </c>
      <c r="C453" t="s">
        <v>122</v>
      </c>
      <c r="D453">
        <v>4</v>
      </c>
      <c r="E453" t="s">
        <v>140</v>
      </c>
      <c r="F453">
        <v>5</v>
      </c>
      <c r="H453" s="17"/>
      <c r="I453" s="17"/>
      <c r="J453" s="17"/>
      <c r="K453" s="17"/>
      <c r="O453">
        <f t="shared" si="50"/>
        <v>0</v>
      </c>
      <c r="P453" s="21">
        <f t="shared" si="51"/>
        <v>0</v>
      </c>
      <c r="Q453">
        <v>0.9</v>
      </c>
      <c r="S453">
        <f t="shared" si="52"/>
        <v>0</v>
      </c>
      <c r="U453">
        <f t="shared" si="53"/>
        <v>3.7999999999999994</v>
      </c>
    </row>
    <row r="454" spans="1:21" ht="14.4" hidden="1" customHeight="1" x14ac:dyDescent="0.3">
      <c r="A454" s="12" t="s">
        <v>66</v>
      </c>
      <c r="B454" t="s">
        <v>107</v>
      </c>
      <c r="C454" t="s">
        <v>122</v>
      </c>
      <c r="D454">
        <v>4</v>
      </c>
      <c r="E454" t="s">
        <v>140</v>
      </c>
      <c r="F454">
        <v>5</v>
      </c>
      <c r="H454" s="17"/>
      <c r="I454" s="17"/>
      <c r="J454" s="17"/>
      <c r="K454" s="17"/>
      <c r="O454">
        <f t="shared" si="50"/>
        <v>0</v>
      </c>
      <c r="P454" s="21">
        <f t="shared" si="51"/>
        <v>0</v>
      </c>
      <c r="Q454">
        <v>0.9</v>
      </c>
      <c r="S454">
        <f t="shared" si="52"/>
        <v>0</v>
      </c>
      <c r="U454">
        <f t="shared" si="53"/>
        <v>3.7999999999999994</v>
      </c>
    </row>
    <row r="455" spans="1:21" ht="14.4" hidden="1" customHeight="1" x14ac:dyDescent="0.3">
      <c r="A455" s="12" t="s">
        <v>66</v>
      </c>
      <c r="B455" t="s">
        <v>107</v>
      </c>
      <c r="C455" t="s">
        <v>122</v>
      </c>
      <c r="D455">
        <v>4</v>
      </c>
      <c r="E455" t="s">
        <v>140</v>
      </c>
      <c r="F455">
        <v>5</v>
      </c>
      <c r="H455" s="17"/>
      <c r="I455" s="17"/>
      <c r="J455" s="17"/>
      <c r="K455" s="17"/>
      <c r="O455">
        <f t="shared" si="50"/>
        <v>0</v>
      </c>
      <c r="P455" s="21">
        <f t="shared" si="51"/>
        <v>0</v>
      </c>
      <c r="Q455">
        <v>0.9</v>
      </c>
      <c r="S455">
        <f t="shared" si="52"/>
        <v>0</v>
      </c>
      <c r="U455">
        <f t="shared" si="53"/>
        <v>3.7999999999999994</v>
      </c>
    </row>
    <row r="456" spans="1:21" ht="14.4" hidden="1" customHeight="1" x14ac:dyDescent="0.3">
      <c r="A456" s="12" t="s">
        <v>66</v>
      </c>
      <c r="B456" t="s">
        <v>107</v>
      </c>
      <c r="C456" t="s">
        <v>122</v>
      </c>
      <c r="D456">
        <v>4</v>
      </c>
      <c r="E456" t="s">
        <v>140</v>
      </c>
      <c r="F456">
        <v>5</v>
      </c>
      <c r="H456" s="17"/>
      <c r="I456" s="17"/>
      <c r="J456" s="17"/>
      <c r="K456" s="17"/>
      <c r="O456">
        <f t="shared" si="50"/>
        <v>0</v>
      </c>
      <c r="P456" s="21">
        <f t="shared" si="51"/>
        <v>0</v>
      </c>
      <c r="Q456">
        <v>0.9</v>
      </c>
      <c r="S456">
        <f t="shared" si="52"/>
        <v>0</v>
      </c>
      <c r="U456">
        <f t="shared" si="53"/>
        <v>3.7999999999999994</v>
      </c>
    </row>
    <row r="457" spans="1:21" ht="14.4" hidden="1" customHeight="1" x14ac:dyDescent="0.3">
      <c r="A457" s="12" t="s">
        <v>66</v>
      </c>
      <c r="B457" t="s">
        <v>107</v>
      </c>
      <c r="C457" t="s">
        <v>122</v>
      </c>
      <c r="D457">
        <v>4</v>
      </c>
      <c r="E457" t="s">
        <v>140</v>
      </c>
      <c r="F457">
        <v>5</v>
      </c>
      <c r="H457" s="17"/>
      <c r="I457" s="17"/>
      <c r="J457" s="17"/>
      <c r="K457" s="17"/>
      <c r="M457" s="22"/>
      <c r="O457">
        <f t="shared" si="50"/>
        <v>0</v>
      </c>
      <c r="P457" s="21">
        <f t="shared" si="51"/>
        <v>0</v>
      </c>
      <c r="Q457">
        <v>0.9</v>
      </c>
      <c r="S457">
        <f t="shared" si="52"/>
        <v>0</v>
      </c>
      <c r="U457">
        <f t="shared" si="53"/>
        <v>3.7999999999999994</v>
      </c>
    </row>
    <row r="458" spans="1:21" hidden="1" x14ac:dyDescent="0.3">
      <c r="A458" s="10" t="s">
        <v>67</v>
      </c>
      <c r="B458">
        <v>58</v>
      </c>
      <c r="C458" t="s">
        <v>122</v>
      </c>
      <c r="D458">
        <v>4</v>
      </c>
      <c r="E458" t="s">
        <v>140</v>
      </c>
      <c r="F458">
        <v>5</v>
      </c>
      <c r="G458" t="s">
        <v>112</v>
      </c>
      <c r="H458" s="17">
        <v>5184.6081969999996</v>
      </c>
      <c r="I458" s="17">
        <v>4.5746779770000003</v>
      </c>
      <c r="J458" s="17">
        <v>9.4252501039999999</v>
      </c>
      <c r="K458" s="17">
        <v>48.536409390000003</v>
      </c>
      <c r="L458" t="s">
        <v>128</v>
      </c>
      <c r="M458" s="20">
        <f>K458/1000</f>
        <v>4.853640939E-2</v>
      </c>
      <c r="N458" s="21">
        <f>(M474+M506)/2</f>
        <v>0.12398399390499999</v>
      </c>
      <c r="O458">
        <f t="shared" si="50"/>
        <v>7.5447584514999999E-2</v>
      </c>
      <c r="P458" s="21">
        <f t="shared" si="51"/>
        <v>7.5447584514999998E-5</v>
      </c>
      <c r="Q458">
        <v>1.2</v>
      </c>
      <c r="R458">
        <v>119</v>
      </c>
      <c r="S458">
        <f t="shared" si="52"/>
        <v>1.9833333333333334</v>
      </c>
      <c r="T458" s="21">
        <f t="shared" ref="T458:T473" si="54">N458/Q458/S458</f>
        <v>5.209411508613445E-2</v>
      </c>
      <c r="U458">
        <v>3.9</v>
      </c>
    </row>
    <row r="459" spans="1:21" ht="14.4" hidden="1" customHeight="1" x14ac:dyDescent="0.3">
      <c r="A459" s="10" t="s">
        <v>67</v>
      </c>
      <c r="B459">
        <v>58</v>
      </c>
      <c r="C459" t="s">
        <v>122</v>
      </c>
      <c r="D459">
        <v>4</v>
      </c>
      <c r="E459" t="s">
        <v>140</v>
      </c>
      <c r="F459">
        <v>5</v>
      </c>
      <c r="G459" t="s">
        <v>113</v>
      </c>
      <c r="H459" s="17">
        <v>2447525.895</v>
      </c>
      <c r="I459" s="17">
        <v>1.937772363E-2</v>
      </c>
      <c r="J459" s="17">
        <v>0.31845987149999999</v>
      </c>
      <c r="K459" s="17">
        <v>6.0848242929999996</v>
      </c>
      <c r="L459" t="s">
        <v>129</v>
      </c>
      <c r="M459" s="22">
        <f>K459</f>
        <v>6.0848242929999996</v>
      </c>
      <c r="N459" s="21">
        <f>(M475+M507)/2</f>
        <v>6.9700514875000001</v>
      </c>
      <c r="O459">
        <f t="shared" si="50"/>
        <v>0.88522719450000054</v>
      </c>
      <c r="P459" s="21">
        <f t="shared" si="51"/>
        <v>8.8522719450000056E-4</v>
      </c>
      <c r="Q459">
        <v>1.2</v>
      </c>
      <c r="R459">
        <v>119</v>
      </c>
      <c r="S459">
        <f t="shared" si="52"/>
        <v>1.9833333333333334</v>
      </c>
      <c r="T459" s="21">
        <f t="shared" si="54"/>
        <v>2.92859306197479</v>
      </c>
      <c r="U459">
        <v>3.9</v>
      </c>
    </row>
    <row r="460" spans="1:21" ht="14.4" hidden="1" customHeight="1" x14ac:dyDescent="0.3">
      <c r="A460" s="10" t="s">
        <v>67</v>
      </c>
      <c r="B460">
        <v>58</v>
      </c>
      <c r="C460" t="s">
        <v>122</v>
      </c>
      <c r="D460">
        <v>4</v>
      </c>
      <c r="E460" t="s">
        <v>140</v>
      </c>
      <c r="F460">
        <v>5</v>
      </c>
      <c r="G460" t="s">
        <v>114</v>
      </c>
      <c r="H460" s="17">
        <v>40758.23345</v>
      </c>
      <c r="I460" s="17">
        <v>4.9353421699999997E-2</v>
      </c>
      <c r="J460" s="17">
        <v>0.51470561010000004</v>
      </c>
      <c r="K460" s="17">
        <v>9.5886698599999995</v>
      </c>
      <c r="L460" t="s">
        <v>129</v>
      </c>
      <c r="M460" s="22">
        <f>K460</f>
        <v>9.5886698599999995</v>
      </c>
      <c r="N460" s="21">
        <f>(M476+M508)/2</f>
        <v>9.1180381930000003</v>
      </c>
      <c r="O460">
        <f t="shared" si="50"/>
        <v>-0.47063166699999925</v>
      </c>
      <c r="P460" s="21">
        <f t="shared" si="51"/>
        <v>-4.7063166699999923E-4</v>
      </c>
      <c r="Q460">
        <v>1.2</v>
      </c>
      <c r="R460">
        <v>119</v>
      </c>
      <c r="S460">
        <f t="shared" si="52"/>
        <v>1.9833333333333334</v>
      </c>
      <c r="T460" s="21">
        <f t="shared" si="54"/>
        <v>3.8311084844537815</v>
      </c>
      <c r="U460">
        <v>3.9</v>
      </c>
    </row>
    <row r="461" spans="1:21" ht="14.4" hidden="1" customHeight="1" x14ac:dyDescent="0.3">
      <c r="A461" s="10" t="s">
        <v>67</v>
      </c>
      <c r="B461">
        <v>58</v>
      </c>
      <c r="C461" t="s">
        <v>122</v>
      </c>
      <c r="D461">
        <v>4</v>
      </c>
      <c r="E461" t="s">
        <v>140</v>
      </c>
      <c r="F461">
        <v>5</v>
      </c>
      <c r="G461" t="s">
        <v>115</v>
      </c>
      <c r="H461" s="17">
        <v>972157.70120000001</v>
      </c>
      <c r="I461" s="17">
        <v>3.2476416160000001</v>
      </c>
      <c r="J461" s="17">
        <v>0.28327215300000003</v>
      </c>
      <c r="K461" s="17">
        <v>1146.474011</v>
      </c>
      <c r="L461" t="s">
        <v>128</v>
      </c>
      <c r="M461" s="20">
        <f>K461/1000</f>
        <v>1.146474011</v>
      </c>
      <c r="N461" s="21">
        <f>(M477+M509)/2</f>
        <v>0.90280103395</v>
      </c>
      <c r="O461">
        <f t="shared" si="50"/>
        <v>-0.24367297705000002</v>
      </c>
      <c r="P461" s="21">
        <f t="shared" si="51"/>
        <v>-2.4367297705000002E-4</v>
      </c>
      <c r="Q461">
        <v>1.2</v>
      </c>
      <c r="R461">
        <v>119</v>
      </c>
      <c r="S461">
        <f t="shared" si="52"/>
        <v>1.9833333333333334</v>
      </c>
      <c r="T461" s="21">
        <f t="shared" si="54"/>
        <v>0.37932816552521004</v>
      </c>
      <c r="U461">
        <v>3.9</v>
      </c>
    </row>
    <row r="462" spans="1:21" ht="14.4" hidden="1" customHeight="1" x14ac:dyDescent="0.3">
      <c r="A462" s="10" t="s">
        <v>67</v>
      </c>
      <c r="B462">
        <v>58</v>
      </c>
      <c r="C462" t="s">
        <v>122</v>
      </c>
      <c r="D462">
        <v>4</v>
      </c>
      <c r="E462" t="s">
        <v>140</v>
      </c>
      <c r="F462">
        <v>5</v>
      </c>
      <c r="G462" t="s">
        <v>116</v>
      </c>
      <c r="H462" s="17">
        <v>1155.730262</v>
      </c>
      <c r="I462" s="17">
        <v>1.152688916</v>
      </c>
      <c r="J462" s="17">
        <v>0.98804307319999995</v>
      </c>
      <c r="K462" s="17">
        <v>116.6638325</v>
      </c>
      <c r="L462" t="s">
        <v>128</v>
      </c>
      <c r="M462" s="20">
        <f>K462/1000</f>
        <v>0.11666383249999999</v>
      </c>
      <c r="N462" s="21">
        <f>SUM(M478+M510)/2</f>
        <v>5.7405841589999999E-2</v>
      </c>
      <c r="O462">
        <f t="shared" si="50"/>
        <v>-5.9257990909999995E-2</v>
      </c>
      <c r="P462" s="21">
        <f t="shared" si="51"/>
        <v>-5.9257990909999994E-5</v>
      </c>
      <c r="Q462">
        <v>1.2</v>
      </c>
      <c r="R462">
        <v>119</v>
      </c>
      <c r="S462">
        <f t="shared" si="52"/>
        <v>1.9833333333333334</v>
      </c>
      <c r="T462" s="21">
        <f t="shared" si="54"/>
        <v>2.4120101508403363E-2</v>
      </c>
      <c r="U462">
        <v>3.9</v>
      </c>
    </row>
    <row r="463" spans="1:21" ht="14.4" customHeight="1" x14ac:dyDescent="0.3">
      <c r="A463" s="10" t="s">
        <v>67</v>
      </c>
      <c r="B463">
        <v>58</v>
      </c>
      <c r="C463" t="s">
        <v>122</v>
      </c>
      <c r="D463">
        <v>4</v>
      </c>
      <c r="E463" t="s">
        <v>140</v>
      </c>
      <c r="F463">
        <v>5</v>
      </c>
      <c r="G463" t="s">
        <v>117</v>
      </c>
      <c r="H463" s="17">
        <v>7595.6258470000002</v>
      </c>
      <c r="I463" s="17">
        <v>7.6427289109999998</v>
      </c>
      <c r="J463" s="17">
        <v>0.1232453082</v>
      </c>
      <c r="K463" s="17">
        <v>6201.2331530000001</v>
      </c>
      <c r="L463" t="s">
        <v>128</v>
      </c>
      <c r="M463" s="20">
        <f>K463/1000</f>
        <v>6.2012331530000004</v>
      </c>
      <c r="N463" s="21">
        <f>SUM(M479+M511)/2</f>
        <v>6.5400346919999999</v>
      </c>
      <c r="O463">
        <f t="shared" si="50"/>
        <v>0.33880153899999943</v>
      </c>
      <c r="P463" s="21">
        <f t="shared" si="51"/>
        <v>3.3880153899999943E-4</v>
      </c>
      <c r="Q463">
        <v>1.2</v>
      </c>
      <c r="R463">
        <v>119</v>
      </c>
      <c r="S463">
        <f t="shared" si="52"/>
        <v>1.9833333333333334</v>
      </c>
      <c r="T463" s="21">
        <f t="shared" si="54"/>
        <v>2.7479137361344539</v>
      </c>
      <c r="U463">
        <v>3.9</v>
      </c>
    </row>
    <row r="464" spans="1:21" ht="14.4" hidden="1" customHeight="1" x14ac:dyDescent="0.3">
      <c r="A464" s="10" t="s">
        <v>67</v>
      </c>
      <c r="B464">
        <v>58</v>
      </c>
      <c r="C464" t="s">
        <v>122</v>
      </c>
      <c r="D464">
        <v>4</v>
      </c>
      <c r="E464" t="s">
        <v>140</v>
      </c>
      <c r="F464">
        <v>5</v>
      </c>
      <c r="G464" s="16" t="s">
        <v>118</v>
      </c>
      <c r="H464" s="17"/>
      <c r="I464" s="17"/>
      <c r="J464" s="17"/>
      <c r="K464" s="17"/>
      <c r="M464" s="24">
        <v>4.1479999999999997</v>
      </c>
      <c r="N464" s="21">
        <f>SUM(M480+M512)/2</f>
        <v>4.2590000000000003</v>
      </c>
      <c r="O464">
        <f t="shared" si="50"/>
        <v>0.11100000000000065</v>
      </c>
      <c r="P464" s="21">
        <f t="shared" si="51"/>
        <v>1.1100000000000065E-4</v>
      </c>
      <c r="Q464">
        <v>1.2</v>
      </c>
      <c r="R464">
        <v>119</v>
      </c>
      <c r="S464">
        <f t="shared" si="52"/>
        <v>1.9833333333333334</v>
      </c>
      <c r="T464" s="21">
        <f t="shared" si="54"/>
        <v>1.789495798319328</v>
      </c>
      <c r="U464">
        <v>3.9</v>
      </c>
    </row>
    <row r="465" spans="1:21" ht="14.4" hidden="1" customHeight="1" x14ac:dyDescent="0.3">
      <c r="A465" s="10" t="s">
        <v>67</v>
      </c>
      <c r="B465">
        <v>58</v>
      </c>
      <c r="C465" t="s">
        <v>122</v>
      </c>
      <c r="D465">
        <v>4</v>
      </c>
      <c r="E465" t="s">
        <v>140</v>
      </c>
      <c r="F465">
        <v>5</v>
      </c>
      <c r="G465" s="16" t="s">
        <v>119</v>
      </c>
      <c r="H465" s="17"/>
      <c r="I465" s="17"/>
      <c r="J465" s="17"/>
      <c r="K465" s="17"/>
      <c r="M465" s="23">
        <v>0.51100000000000001</v>
      </c>
      <c r="N465" s="21">
        <f>SUM(M481+M513)/2</f>
        <v>0.8640000000000001</v>
      </c>
      <c r="O465">
        <f t="shared" si="50"/>
        <v>0.35300000000000009</v>
      </c>
      <c r="P465" s="21">
        <f t="shared" si="51"/>
        <v>3.5300000000000007E-4</v>
      </c>
      <c r="Q465">
        <v>1.2</v>
      </c>
      <c r="R465">
        <v>119</v>
      </c>
      <c r="S465">
        <f t="shared" si="52"/>
        <v>1.9833333333333334</v>
      </c>
      <c r="T465" s="21">
        <f t="shared" si="54"/>
        <v>0.36302521008403366</v>
      </c>
      <c r="U465">
        <v>3.9</v>
      </c>
    </row>
    <row r="466" spans="1:21" hidden="1" x14ac:dyDescent="0.3">
      <c r="A466" s="10" t="s">
        <v>68</v>
      </c>
      <c r="B466">
        <v>59</v>
      </c>
      <c r="C466" t="s">
        <v>122</v>
      </c>
      <c r="D466">
        <v>4</v>
      </c>
      <c r="E466" t="s">
        <v>140</v>
      </c>
      <c r="F466">
        <v>5</v>
      </c>
      <c r="G466" t="s">
        <v>112</v>
      </c>
      <c r="H466" s="17">
        <v>16134.080900000001</v>
      </c>
      <c r="I466" s="17">
        <v>1.527470297</v>
      </c>
      <c r="J466" s="17">
        <v>1.0112926259999999</v>
      </c>
      <c r="K466" s="17">
        <v>151.04137589999999</v>
      </c>
      <c r="L466" t="s">
        <v>128</v>
      </c>
      <c r="M466" s="20">
        <f>K466/1000</f>
        <v>0.1510413759</v>
      </c>
      <c r="N466" s="21">
        <v>0.12398399390499999</v>
      </c>
      <c r="O466">
        <f t="shared" si="50"/>
        <v>-2.7057381995000004E-2</v>
      </c>
      <c r="P466" s="21">
        <f t="shared" si="51"/>
        <v>-2.7057381995000005E-5</v>
      </c>
      <c r="Q466">
        <v>3.8</v>
      </c>
      <c r="R466">
        <v>119</v>
      </c>
      <c r="S466">
        <f t="shared" si="52"/>
        <v>1.9833333333333334</v>
      </c>
      <c r="T466" s="21">
        <f t="shared" si="54"/>
        <v>1.645077318509509E-2</v>
      </c>
      <c r="U466">
        <v>2.6</v>
      </c>
    </row>
    <row r="467" spans="1:21" ht="14.4" hidden="1" customHeight="1" x14ac:dyDescent="0.3">
      <c r="A467" s="10" t="s">
        <v>68</v>
      </c>
      <c r="B467">
        <v>59</v>
      </c>
      <c r="C467" t="s">
        <v>122</v>
      </c>
      <c r="D467">
        <v>4</v>
      </c>
      <c r="E467" t="s">
        <v>140</v>
      </c>
      <c r="F467">
        <v>5</v>
      </c>
      <c r="G467" t="s">
        <v>113</v>
      </c>
      <c r="H467" s="17">
        <v>2562664.87</v>
      </c>
      <c r="I467" s="17">
        <v>7.2190344670000003E-2</v>
      </c>
      <c r="J467" s="17">
        <v>1.1330956000000001</v>
      </c>
      <c r="K467" s="17">
        <v>6.3710727179999997</v>
      </c>
      <c r="L467" t="s">
        <v>129</v>
      </c>
      <c r="M467" s="22">
        <f>K467</f>
        <v>6.3710727179999997</v>
      </c>
      <c r="N467" s="21">
        <v>6.9700514875000001</v>
      </c>
      <c r="O467">
        <f t="shared" si="50"/>
        <v>0.5989787695000004</v>
      </c>
      <c r="P467" s="21">
        <f t="shared" si="51"/>
        <v>5.9897876950000041E-4</v>
      </c>
      <c r="Q467">
        <v>3.8</v>
      </c>
      <c r="R467">
        <v>119</v>
      </c>
      <c r="S467">
        <f t="shared" si="52"/>
        <v>1.9833333333333334</v>
      </c>
      <c r="T467" s="21">
        <f t="shared" si="54"/>
        <v>0.92481886167624949</v>
      </c>
      <c r="U467">
        <v>2.6</v>
      </c>
    </row>
    <row r="468" spans="1:21" ht="14.4" hidden="1" customHeight="1" x14ac:dyDescent="0.3">
      <c r="A468" s="10" t="s">
        <v>68</v>
      </c>
      <c r="B468">
        <v>59</v>
      </c>
      <c r="C468" t="s">
        <v>122</v>
      </c>
      <c r="D468">
        <v>4</v>
      </c>
      <c r="E468" t="s">
        <v>140</v>
      </c>
      <c r="F468">
        <v>5</v>
      </c>
      <c r="G468" t="s">
        <v>114</v>
      </c>
      <c r="H468" s="17">
        <v>39876.513350000001</v>
      </c>
      <c r="I468" s="17">
        <v>5.0606804030000001E-2</v>
      </c>
      <c r="J468" s="17">
        <v>0.53944692189999999</v>
      </c>
      <c r="K468" s="17">
        <v>9.3812388159999998</v>
      </c>
      <c r="L468" t="s">
        <v>129</v>
      </c>
      <c r="M468" s="22">
        <f>K468</f>
        <v>9.3812388159999998</v>
      </c>
      <c r="N468" s="21">
        <v>2.2655551360000001</v>
      </c>
      <c r="O468">
        <f t="shared" si="50"/>
        <v>-7.1156836800000001</v>
      </c>
      <c r="P468" s="21">
        <f t="shared" si="51"/>
        <v>-7.1156836800000001E-3</v>
      </c>
      <c r="Q468">
        <v>3.8</v>
      </c>
      <c r="R468">
        <v>119</v>
      </c>
      <c r="S468">
        <f t="shared" si="52"/>
        <v>1.9833333333333334</v>
      </c>
      <c r="T468" s="21">
        <f t="shared" si="54"/>
        <v>0.30060439663865551</v>
      </c>
      <c r="U468">
        <v>2.6</v>
      </c>
    </row>
    <row r="469" spans="1:21" ht="14.4" hidden="1" customHeight="1" x14ac:dyDescent="0.3">
      <c r="A469" s="10" t="s">
        <v>68</v>
      </c>
      <c r="B469">
        <v>59</v>
      </c>
      <c r="C469" t="s">
        <v>122</v>
      </c>
      <c r="D469">
        <v>4</v>
      </c>
      <c r="E469" t="s">
        <v>140</v>
      </c>
      <c r="F469">
        <v>5</v>
      </c>
      <c r="G469" t="s">
        <v>115</v>
      </c>
      <c r="H469" s="17">
        <v>1046763.28</v>
      </c>
      <c r="I469" s="17">
        <v>6.9736991479999997</v>
      </c>
      <c r="J469" s="17">
        <v>0.56492036940000001</v>
      </c>
      <c r="K469" s="17">
        <v>1234.4570180000001</v>
      </c>
      <c r="L469" t="s">
        <v>128</v>
      </c>
      <c r="M469" s="20">
        <f>K469/1000</f>
        <v>1.2344570180000001</v>
      </c>
      <c r="N469" s="21">
        <v>0.90280103395</v>
      </c>
      <c r="O469">
        <f t="shared" si="50"/>
        <v>-0.33165598405000007</v>
      </c>
      <c r="P469" s="21">
        <f t="shared" si="51"/>
        <v>-3.3165598405000005E-4</v>
      </c>
      <c r="Q469">
        <v>3.8</v>
      </c>
      <c r="R469">
        <v>119</v>
      </c>
      <c r="S469">
        <f t="shared" si="52"/>
        <v>1.9833333333333334</v>
      </c>
      <c r="T469" s="21">
        <f t="shared" si="54"/>
        <v>0.11978784174480318</v>
      </c>
      <c r="U469">
        <v>2.6</v>
      </c>
    </row>
    <row r="470" spans="1:21" ht="14.4" hidden="1" customHeight="1" x14ac:dyDescent="0.3">
      <c r="A470" s="10" t="s">
        <v>68</v>
      </c>
      <c r="B470">
        <v>59</v>
      </c>
      <c r="C470" t="s">
        <v>122</v>
      </c>
      <c r="D470">
        <v>4</v>
      </c>
      <c r="E470" t="s">
        <v>140</v>
      </c>
      <c r="F470">
        <v>5</v>
      </c>
      <c r="G470" t="s">
        <v>116</v>
      </c>
      <c r="H470" s="17">
        <v>146.40424709999999</v>
      </c>
      <c r="I470" s="17">
        <v>0.80583096409999999</v>
      </c>
      <c r="J470" s="17">
        <v>5.4526864069999998</v>
      </c>
      <c r="K470" s="17">
        <v>14.7786046</v>
      </c>
      <c r="L470" t="s">
        <v>128</v>
      </c>
      <c r="M470" s="20">
        <f>K470/1000</f>
        <v>1.47786046E-2</v>
      </c>
      <c r="N470" s="21">
        <v>5.7405841589999999E-2</v>
      </c>
      <c r="O470">
        <f t="shared" si="50"/>
        <v>4.2627236989999998E-2</v>
      </c>
      <c r="P470" s="21">
        <f t="shared" si="51"/>
        <v>4.2627236989999995E-5</v>
      </c>
      <c r="Q470">
        <v>3.8</v>
      </c>
      <c r="R470">
        <v>119</v>
      </c>
      <c r="S470">
        <f t="shared" si="52"/>
        <v>1.9833333333333334</v>
      </c>
      <c r="T470" s="21">
        <f t="shared" si="54"/>
        <v>7.6168741605484296E-3</v>
      </c>
      <c r="U470">
        <v>2.6</v>
      </c>
    </row>
    <row r="471" spans="1:21" ht="14.4" customHeight="1" x14ac:dyDescent="0.3">
      <c r="A471" s="10" t="s">
        <v>68</v>
      </c>
      <c r="B471">
        <v>59</v>
      </c>
      <c r="C471" t="s">
        <v>122</v>
      </c>
      <c r="D471">
        <v>4</v>
      </c>
      <c r="E471" t="s">
        <v>140</v>
      </c>
      <c r="F471">
        <v>5</v>
      </c>
      <c r="G471" t="s">
        <v>117</v>
      </c>
      <c r="H471" s="17">
        <v>7488.9279969999998</v>
      </c>
      <c r="I471" s="17">
        <v>4.7902884859999997</v>
      </c>
      <c r="J471" s="17">
        <v>7.8347928299999994E-2</v>
      </c>
      <c r="K471" s="17">
        <v>6114.1227220000001</v>
      </c>
      <c r="L471" t="s">
        <v>128</v>
      </c>
      <c r="M471" s="20">
        <f>K471/1000</f>
        <v>6.1141227220000003</v>
      </c>
      <c r="N471" s="21">
        <v>6.5400346919999999</v>
      </c>
      <c r="O471">
        <f t="shared" si="50"/>
        <v>0.42591196999999958</v>
      </c>
      <c r="P471" s="21">
        <f t="shared" si="51"/>
        <v>4.259119699999996E-4</v>
      </c>
      <c r="Q471">
        <v>3.8</v>
      </c>
      <c r="R471">
        <v>119</v>
      </c>
      <c r="S471">
        <f t="shared" si="52"/>
        <v>1.9833333333333334</v>
      </c>
      <c r="T471" s="21">
        <f t="shared" si="54"/>
        <v>0.8677622324635117</v>
      </c>
      <c r="U471">
        <v>2.6</v>
      </c>
    </row>
    <row r="472" spans="1:21" ht="14.4" hidden="1" customHeight="1" x14ac:dyDescent="0.3">
      <c r="A472" s="10" t="s">
        <v>68</v>
      </c>
      <c r="B472">
        <v>59</v>
      </c>
      <c r="C472" t="s">
        <v>122</v>
      </c>
      <c r="D472">
        <v>4</v>
      </c>
      <c r="E472" t="s">
        <v>140</v>
      </c>
      <c r="F472">
        <v>5</v>
      </c>
      <c r="G472" s="16" t="s">
        <v>118</v>
      </c>
      <c r="H472" s="17"/>
      <c r="I472" s="17"/>
      <c r="J472" s="17"/>
      <c r="K472" s="17"/>
      <c r="M472" s="24">
        <v>4.0019999999999998</v>
      </c>
      <c r="N472" s="21">
        <v>4.2590000000000003</v>
      </c>
      <c r="O472">
        <f t="shared" si="50"/>
        <v>0.25700000000000056</v>
      </c>
      <c r="P472" s="21">
        <f t="shared" si="51"/>
        <v>2.5700000000000055E-4</v>
      </c>
      <c r="Q472">
        <v>3.8</v>
      </c>
      <c r="R472">
        <v>119</v>
      </c>
      <c r="S472">
        <f t="shared" si="52"/>
        <v>1.9833333333333334</v>
      </c>
      <c r="T472" s="21">
        <f t="shared" si="54"/>
        <v>0.56510393631136668</v>
      </c>
      <c r="U472">
        <v>2.6</v>
      </c>
    </row>
    <row r="473" spans="1:21" ht="14.4" hidden="1" customHeight="1" x14ac:dyDescent="0.3">
      <c r="A473" s="10" t="s">
        <v>68</v>
      </c>
      <c r="B473">
        <v>59</v>
      </c>
      <c r="C473" t="s">
        <v>122</v>
      </c>
      <c r="D473">
        <v>4</v>
      </c>
      <c r="E473" t="s">
        <v>140</v>
      </c>
      <c r="F473">
        <v>5</v>
      </c>
      <c r="G473" s="16" t="s">
        <v>119</v>
      </c>
      <c r="H473" s="17"/>
      <c r="I473" s="17"/>
      <c r="J473" s="17"/>
      <c r="K473" s="17"/>
      <c r="M473" s="23">
        <v>0.73799999999999999</v>
      </c>
      <c r="N473" s="21">
        <v>0.8640000000000001</v>
      </c>
      <c r="O473">
        <f t="shared" si="50"/>
        <v>0.12600000000000011</v>
      </c>
      <c r="P473" s="21">
        <f t="shared" si="51"/>
        <v>1.2600000000000011E-4</v>
      </c>
      <c r="Q473">
        <v>3.8</v>
      </c>
      <c r="R473">
        <v>119</v>
      </c>
      <c r="S473">
        <f t="shared" si="52"/>
        <v>1.9833333333333334</v>
      </c>
      <c r="T473" s="21">
        <f t="shared" si="54"/>
        <v>0.11463954002653694</v>
      </c>
      <c r="U473">
        <v>2.6</v>
      </c>
    </row>
    <row r="474" spans="1:21" hidden="1" x14ac:dyDescent="0.3">
      <c r="A474" s="10" t="s">
        <v>69</v>
      </c>
      <c r="B474">
        <v>60</v>
      </c>
      <c r="C474" t="s">
        <v>122</v>
      </c>
      <c r="D474">
        <v>4</v>
      </c>
      <c r="E474" t="s">
        <v>140</v>
      </c>
      <c r="F474">
        <v>5</v>
      </c>
      <c r="G474" t="s">
        <v>112</v>
      </c>
      <c r="H474" s="17">
        <v>18298.105390000001</v>
      </c>
      <c r="I474" s="17">
        <v>26.829644760000001</v>
      </c>
      <c r="J474" s="17">
        <v>15.662356129999999</v>
      </c>
      <c r="K474" s="17">
        <v>171.30018329999999</v>
      </c>
      <c r="L474" t="s">
        <v>128</v>
      </c>
      <c r="M474" s="20">
        <f>K474/1000</f>
        <v>0.17130018329999999</v>
      </c>
      <c r="N474" s="21">
        <v>0.12398399390499999</v>
      </c>
      <c r="O474">
        <f t="shared" si="50"/>
        <v>-4.7316189395E-2</v>
      </c>
      <c r="P474" s="21">
        <f t="shared" si="51"/>
        <v>-4.7316189395000001E-5</v>
      </c>
      <c r="R474">
        <v>118</v>
      </c>
      <c r="S474">
        <f t="shared" si="52"/>
        <v>1.9666666666666666</v>
      </c>
    </row>
    <row r="475" spans="1:21" ht="14.4" hidden="1" customHeight="1" x14ac:dyDescent="0.3">
      <c r="A475" s="10" t="s">
        <v>69</v>
      </c>
      <c r="B475">
        <v>60</v>
      </c>
      <c r="C475" t="s">
        <v>122</v>
      </c>
      <c r="D475">
        <v>4</v>
      </c>
      <c r="E475" t="s">
        <v>140</v>
      </c>
      <c r="F475">
        <v>5</v>
      </c>
      <c r="G475" t="s">
        <v>113</v>
      </c>
      <c r="H475" s="17">
        <v>2762825.4019999998</v>
      </c>
      <c r="I475" s="17">
        <v>0.1187919377</v>
      </c>
      <c r="J475" s="17">
        <v>1.7294689910000001</v>
      </c>
      <c r="K475" s="17">
        <v>6.868694284</v>
      </c>
      <c r="L475" t="s">
        <v>129</v>
      </c>
      <c r="M475" s="22">
        <f>K475</f>
        <v>6.868694284</v>
      </c>
      <c r="N475" s="21">
        <v>6.9700514875000001</v>
      </c>
      <c r="O475">
        <f t="shared" si="50"/>
        <v>0.1013572035000001</v>
      </c>
      <c r="P475" s="21">
        <f t="shared" si="51"/>
        <v>1.0135720350000011E-4</v>
      </c>
      <c r="R475">
        <v>118</v>
      </c>
      <c r="S475">
        <f t="shared" si="52"/>
        <v>1.9666666666666666</v>
      </c>
    </row>
    <row r="476" spans="1:21" ht="14.4" hidden="1" customHeight="1" x14ac:dyDescent="0.3">
      <c r="A476" s="10" t="s">
        <v>69</v>
      </c>
      <c r="B476">
        <v>60</v>
      </c>
      <c r="C476" t="s">
        <v>122</v>
      </c>
      <c r="D476">
        <v>4</v>
      </c>
      <c r="E476" t="s">
        <v>140</v>
      </c>
      <c r="F476">
        <v>5</v>
      </c>
      <c r="G476" t="s">
        <v>114</v>
      </c>
      <c r="H476" s="17">
        <v>39077.450140000001</v>
      </c>
      <c r="I476" s="17">
        <v>0.10103502609999999</v>
      </c>
      <c r="J476" s="17">
        <v>1.09901274</v>
      </c>
      <c r="K476" s="17">
        <v>9.193253404</v>
      </c>
      <c r="L476" t="s">
        <v>129</v>
      </c>
      <c r="M476" s="22">
        <f>K476</f>
        <v>9.193253404</v>
      </c>
      <c r="N476" s="21">
        <v>2.2655551360000001</v>
      </c>
      <c r="O476">
        <f t="shared" si="50"/>
        <v>-6.9276982680000003</v>
      </c>
      <c r="P476" s="21">
        <f t="shared" si="51"/>
        <v>-6.9276982680000002E-3</v>
      </c>
      <c r="R476">
        <v>118</v>
      </c>
      <c r="S476">
        <f t="shared" si="52"/>
        <v>1.9666666666666666</v>
      </c>
    </row>
    <row r="477" spans="1:21" ht="14.4" hidden="1" customHeight="1" x14ac:dyDescent="0.3">
      <c r="A477" s="10" t="s">
        <v>69</v>
      </c>
      <c r="B477">
        <v>60</v>
      </c>
      <c r="C477" t="s">
        <v>122</v>
      </c>
      <c r="D477">
        <v>4</v>
      </c>
      <c r="E477" t="s">
        <v>140</v>
      </c>
      <c r="F477">
        <v>5</v>
      </c>
      <c r="G477" t="s">
        <v>115</v>
      </c>
      <c r="H477" s="17">
        <v>759269.20889999997</v>
      </c>
      <c r="I477" s="17">
        <v>13.59564203</v>
      </c>
      <c r="J477" s="17">
        <v>1.5183658920000001</v>
      </c>
      <c r="K477" s="17">
        <v>895.41276559999994</v>
      </c>
      <c r="L477" t="s">
        <v>128</v>
      </c>
      <c r="M477" s="20">
        <f>K477/1000</f>
        <v>0.89541276559999994</v>
      </c>
      <c r="N477" s="21">
        <v>0.90280103395</v>
      </c>
      <c r="O477">
        <f t="shared" si="50"/>
        <v>7.3882683500000601E-3</v>
      </c>
      <c r="P477" s="21">
        <f t="shared" si="51"/>
        <v>7.3882683500000599E-6</v>
      </c>
      <c r="R477">
        <v>118</v>
      </c>
      <c r="S477">
        <f t="shared" si="52"/>
        <v>1.9666666666666666</v>
      </c>
    </row>
    <row r="478" spans="1:21" ht="14.4" hidden="1" customHeight="1" x14ac:dyDescent="0.3">
      <c r="A478" s="10" t="s">
        <v>69</v>
      </c>
      <c r="B478">
        <v>60</v>
      </c>
      <c r="C478" t="s">
        <v>122</v>
      </c>
      <c r="D478">
        <v>4</v>
      </c>
      <c r="E478" t="s">
        <v>140</v>
      </c>
      <c r="F478">
        <v>5</v>
      </c>
      <c r="G478" t="s">
        <v>116</v>
      </c>
      <c r="H478" s="17">
        <v>479.25817030000002</v>
      </c>
      <c r="I478" s="17">
        <v>0.91435993309999997</v>
      </c>
      <c r="J478" s="17">
        <v>1.890026561</v>
      </c>
      <c r="K478" s="17">
        <v>48.378152559999997</v>
      </c>
      <c r="L478" t="s">
        <v>128</v>
      </c>
      <c r="M478" s="20">
        <f>K478/1000</f>
        <v>4.8378152559999998E-2</v>
      </c>
      <c r="N478" s="21">
        <v>5.7405841589999999E-2</v>
      </c>
      <c r="O478">
        <f t="shared" si="50"/>
        <v>9.0276890300000009E-3</v>
      </c>
      <c r="P478" s="21">
        <f t="shared" si="51"/>
        <v>9.0276890300000011E-6</v>
      </c>
      <c r="R478">
        <v>118</v>
      </c>
      <c r="S478">
        <f t="shared" si="52"/>
        <v>1.9666666666666666</v>
      </c>
    </row>
    <row r="479" spans="1:21" ht="14.4" customHeight="1" x14ac:dyDescent="0.3">
      <c r="A479" s="10" t="s">
        <v>69</v>
      </c>
      <c r="B479">
        <v>60</v>
      </c>
      <c r="C479" t="s">
        <v>122</v>
      </c>
      <c r="D479">
        <v>4</v>
      </c>
      <c r="E479" t="s">
        <v>140</v>
      </c>
      <c r="F479">
        <v>5</v>
      </c>
      <c r="G479" t="s">
        <v>117</v>
      </c>
      <c r="H479" s="17">
        <v>8064.169277</v>
      </c>
      <c r="I479" s="17">
        <v>15.424519350000001</v>
      </c>
      <c r="J479" s="17">
        <v>0.23428123649999999</v>
      </c>
      <c r="K479" s="17">
        <v>6583.7621390000004</v>
      </c>
      <c r="L479" t="s">
        <v>128</v>
      </c>
      <c r="M479" s="20">
        <f>K479/1000</f>
        <v>6.5837621390000001</v>
      </c>
      <c r="N479" s="21">
        <v>6.5400346919999999</v>
      </c>
      <c r="O479">
        <f t="shared" si="50"/>
        <v>-4.3727447000000197E-2</v>
      </c>
      <c r="P479" s="21">
        <f t="shared" si="51"/>
        <v>-4.3727447000000196E-5</v>
      </c>
      <c r="R479">
        <v>118</v>
      </c>
      <c r="S479">
        <f t="shared" si="52"/>
        <v>1.9666666666666666</v>
      </c>
    </row>
    <row r="480" spans="1:21" ht="14.4" hidden="1" customHeight="1" x14ac:dyDescent="0.3">
      <c r="A480" s="10" t="s">
        <v>69</v>
      </c>
      <c r="B480">
        <v>60</v>
      </c>
      <c r="C480" t="s">
        <v>122</v>
      </c>
      <c r="D480">
        <v>4</v>
      </c>
      <c r="E480" t="s">
        <v>140</v>
      </c>
      <c r="F480">
        <v>5</v>
      </c>
      <c r="G480" s="16" t="s">
        <v>118</v>
      </c>
      <c r="H480" s="17"/>
      <c r="I480" s="17"/>
      <c r="J480" s="17"/>
      <c r="K480" s="17"/>
      <c r="M480" s="24">
        <v>4.2770000000000001</v>
      </c>
      <c r="N480" s="21">
        <v>4.2590000000000003</v>
      </c>
      <c r="O480">
        <f t="shared" si="50"/>
        <v>-1.7999999999999794E-2</v>
      </c>
      <c r="P480" s="21">
        <f t="shared" si="51"/>
        <v>-1.7999999999999794E-5</v>
      </c>
      <c r="R480">
        <v>118</v>
      </c>
      <c r="S480">
        <f t="shared" si="52"/>
        <v>1.9666666666666666</v>
      </c>
    </row>
    <row r="481" spans="1:21" ht="14.4" hidden="1" customHeight="1" x14ac:dyDescent="0.3">
      <c r="A481" s="10" t="s">
        <v>69</v>
      </c>
      <c r="B481">
        <v>60</v>
      </c>
      <c r="C481" t="s">
        <v>122</v>
      </c>
      <c r="D481">
        <v>4</v>
      </c>
      <c r="E481" t="s">
        <v>140</v>
      </c>
      <c r="F481">
        <v>5</v>
      </c>
      <c r="G481" s="16" t="s">
        <v>119</v>
      </c>
      <c r="H481" s="17"/>
      <c r="I481" s="17"/>
      <c r="J481" s="17"/>
      <c r="K481" s="17"/>
      <c r="M481" s="23">
        <v>0.80100000000000005</v>
      </c>
      <c r="N481" s="21">
        <v>0.8640000000000001</v>
      </c>
      <c r="O481">
        <f t="shared" si="50"/>
        <v>6.3000000000000056E-2</v>
      </c>
      <c r="P481" s="21">
        <f t="shared" si="51"/>
        <v>6.3000000000000054E-5</v>
      </c>
      <c r="R481">
        <v>118</v>
      </c>
      <c r="S481">
        <f t="shared" si="52"/>
        <v>1.9666666666666666</v>
      </c>
    </row>
    <row r="482" spans="1:21" hidden="1" x14ac:dyDescent="0.3">
      <c r="A482" s="10" t="s">
        <v>70</v>
      </c>
      <c r="B482">
        <v>61</v>
      </c>
      <c r="C482" t="s">
        <v>122</v>
      </c>
      <c r="D482">
        <v>4</v>
      </c>
      <c r="E482" t="s">
        <v>141</v>
      </c>
      <c r="F482">
        <v>5</v>
      </c>
      <c r="G482" t="s">
        <v>112</v>
      </c>
      <c r="H482" s="17">
        <v>3915.1553290000002</v>
      </c>
      <c r="I482" s="17">
        <v>3.0433739659999999</v>
      </c>
      <c r="J482" s="17">
        <v>8.3033744110000001</v>
      </c>
      <c r="K482" s="17">
        <v>36.65225504</v>
      </c>
      <c r="L482" t="s">
        <v>128</v>
      </c>
      <c r="M482" s="20">
        <f>K482/1000</f>
        <v>3.6652255039999998E-2</v>
      </c>
      <c r="N482" s="21">
        <v>0.12398399390499999</v>
      </c>
      <c r="O482">
        <f t="shared" si="50"/>
        <v>8.7331738864999994E-2</v>
      </c>
      <c r="P482" s="21">
        <f t="shared" si="51"/>
        <v>8.7331738864999993E-5</v>
      </c>
      <c r="Q482">
        <v>1.6</v>
      </c>
      <c r="R482">
        <v>121</v>
      </c>
      <c r="S482">
        <f t="shared" si="52"/>
        <v>2.0166666666666666</v>
      </c>
      <c r="T482" s="21">
        <f t="shared" ref="T482:T505" si="55">N482/Q482/S482</f>
        <v>3.8424791499483468E-2</v>
      </c>
      <c r="U482" s="25">
        <f t="shared" ref="U482:U489" si="56">(10.1+12.2+9.5)/3</f>
        <v>10.6</v>
      </c>
    </row>
    <row r="483" spans="1:21" ht="14.4" hidden="1" customHeight="1" x14ac:dyDescent="0.3">
      <c r="A483" s="10" t="s">
        <v>70</v>
      </c>
      <c r="B483">
        <v>61</v>
      </c>
      <c r="C483" t="s">
        <v>122</v>
      </c>
      <c r="D483">
        <v>4</v>
      </c>
      <c r="E483" t="s">
        <v>141</v>
      </c>
      <c r="F483">
        <v>5</v>
      </c>
      <c r="G483" t="s">
        <v>113</v>
      </c>
      <c r="H483" s="17">
        <v>2339636.4900000002</v>
      </c>
      <c r="I483" s="17">
        <v>9.7818131220000007E-2</v>
      </c>
      <c r="J483" s="17">
        <v>1.6817066009999999</v>
      </c>
      <c r="K483" s="17">
        <v>5.8165991119999996</v>
      </c>
      <c r="L483" t="s">
        <v>129</v>
      </c>
      <c r="M483" s="22">
        <f>K483</f>
        <v>5.8165991119999996</v>
      </c>
      <c r="N483" s="21">
        <v>6.9700514875000001</v>
      </c>
      <c r="O483">
        <f t="shared" si="50"/>
        <v>1.1534523755000006</v>
      </c>
      <c r="P483" s="21">
        <f t="shared" si="51"/>
        <v>1.1534523755000006E-3</v>
      </c>
      <c r="Q483">
        <v>1.6</v>
      </c>
      <c r="R483">
        <v>121</v>
      </c>
      <c r="S483">
        <f t="shared" si="52"/>
        <v>2.0166666666666666</v>
      </c>
      <c r="T483" s="21">
        <f t="shared" si="55"/>
        <v>2.1601399238119834</v>
      </c>
      <c r="U483" s="25">
        <f t="shared" si="56"/>
        <v>10.6</v>
      </c>
    </row>
    <row r="484" spans="1:21" ht="14.4" hidden="1" customHeight="1" x14ac:dyDescent="0.3">
      <c r="A484" s="10" t="s">
        <v>70</v>
      </c>
      <c r="B484">
        <v>61</v>
      </c>
      <c r="C484" t="s">
        <v>122</v>
      </c>
      <c r="D484">
        <v>4</v>
      </c>
      <c r="E484" t="s">
        <v>141</v>
      </c>
      <c r="F484">
        <v>5</v>
      </c>
      <c r="G484" t="s">
        <v>114</v>
      </c>
      <c r="H484" s="17">
        <v>42288.634169999998</v>
      </c>
      <c r="I484" s="17">
        <v>9.7213369300000005E-2</v>
      </c>
      <c r="J484" s="17">
        <v>0.9771456959</v>
      </c>
      <c r="K484" s="17">
        <v>9.948707722</v>
      </c>
      <c r="L484" t="s">
        <v>129</v>
      </c>
      <c r="M484" s="22">
        <f>K484</f>
        <v>9.948707722</v>
      </c>
      <c r="N484" s="21">
        <v>2.2655551360000001</v>
      </c>
      <c r="O484">
        <f t="shared" si="50"/>
        <v>-7.6831525860000003</v>
      </c>
      <c r="P484" s="21">
        <f t="shared" si="51"/>
        <v>-7.6831525860000006E-3</v>
      </c>
      <c r="Q484">
        <v>1.6</v>
      </c>
      <c r="R484">
        <v>121</v>
      </c>
      <c r="S484">
        <f t="shared" si="52"/>
        <v>2.0166666666666666</v>
      </c>
      <c r="T484" s="21">
        <f t="shared" si="55"/>
        <v>0.70213485619834715</v>
      </c>
      <c r="U484" s="25">
        <f t="shared" si="56"/>
        <v>10.6</v>
      </c>
    </row>
    <row r="485" spans="1:21" ht="14.4" hidden="1" customHeight="1" x14ac:dyDescent="0.3">
      <c r="A485" s="10" t="s">
        <v>70</v>
      </c>
      <c r="B485">
        <v>61</v>
      </c>
      <c r="C485" t="s">
        <v>122</v>
      </c>
      <c r="D485">
        <v>4</v>
      </c>
      <c r="E485" t="s">
        <v>141</v>
      </c>
      <c r="F485">
        <v>5</v>
      </c>
      <c r="G485" t="s">
        <v>115</v>
      </c>
      <c r="H485" s="17">
        <v>836323.67020000005</v>
      </c>
      <c r="I485" s="17">
        <v>14.47959489</v>
      </c>
      <c r="J485" s="17">
        <v>1.468096249</v>
      </c>
      <c r="K485" s="17">
        <v>986.28376019999996</v>
      </c>
      <c r="L485" t="s">
        <v>128</v>
      </c>
      <c r="M485" s="20">
        <f>K485/1000</f>
        <v>0.98628376019999997</v>
      </c>
      <c r="N485" s="21">
        <v>0.90280103395</v>
      </c>
      <c r="O485">
        <f t="shared" si="50"/>
        <v>-8.3482726249999972E-2</v>
      </c>
      <c r="P485" s="21">
        <f t="shared" si="51"/>
        <v>-8.3482726249999969E-5</v>
      </c>
      <c r="Q485">
        <v>1.6</v>
      </c>
      <c r="R485">
        <v>121</v>
      </c>
      <c r="S485">
        <f t="shared" si="52"/>
        <v>2.0166666666666666</v>
      </c>
      <c r="T485" s="21">
        <f t="shared" si="55"/>
        <v>0.27979370886880167</v>
      </c>
      <c r="U485" s="25">
        <f t="shared" si="56"/>
        <v>10.6</v>
      </c>
    </row>
    <row r="486" spans="1:21" ht="14.4" hidden="1" customHeight="1" x14ac:dyDescent="0.3">
      <c r="A486" s="10" t="s">
        <v>70</v>
      </c>
      <c r="B486">
        <v>61</v>
      </c>
      <c r="C486" t="s">
        <v>122</v>
      </c>
      <c r="D486">
        <v>4</v>
      </c>
      <c r="E486" t="s">
        <v>141</v>
      </c>
      <c r="F486">
        <v>5</v>
      </c>
      <c r="G486" t="s">
        <v>116</v>
      </c>
      <c r="H486" s="17">
        <v>1304.2647119999999</v>
      </c>
      <c r="I486" s="17">
        <v>1.346659973</v>
      </c>
      <c r="J486" s="17">
        <v>1.0228511870000001</v>
      </c>
      <c r="K486" s="17">
        <v>131.65746799999999</v>
      </c>
      <c r="L486" t="s">
        <v>128</v>
      </c>
      <c r="M486" s="20">
        <f>K486/1000</f>
        <v>0.131657468</v>
      </c>
      <c r="N486" s="21">
        <v>5.7405841589999999E-2</v>
      </c>
      <c r="O486">
        <f t="shared" si="50"/>
        <v>-7.4251626409999993E-2</v>
      </c>
      <c r="P486" s="21">
        <f t="shared" si="51"/>
        <v>-7.4251626409999993E-5</v>
      </c>
      <c r="Q486">
        <v>1.6</v>
      </c>
      <c r="R486">
        <v>121</v>
      </c>
      <c r="S486">
        <f t="shared" si="52"/>
        <v>2.0166666666666666</v>
      </c>
      <c r="T486" s="21">
        <f t="shared" si="55"/>
        <v>1.7791066608471073E-2</v>
      </c>
      <c r="U486" s="25">
        <f t="shared" si="56"/>
        <v>10.6</v>
      </c>
    </row>
    <row r="487" spans="1:21" ht="14.4" customHeight="1" x14ac:dyDescent="0.3">
      <c r="A487" s="10" t="s">
        <v>70</v>
      </c>
      <c r="B487">
        <v>61</v>
      </c>
      <c r="C487" t="s">
        <v>122</v>
      </c>
      <c r="D487">
        <v>4</v>
      </c>
      <c r="E487" t="s">
        <v>141</v>
      </c>
      <c r="F487">
        <v>5</v>
      </c>
      <c r="G487" t="s">
        <v>117</v>
      </c>
      <c r="H487" s="17">
        <v>6124.4542099999999</v>
      </c>
      <c r="I487" s="17">
        <v>5.4280167730000004</v>
      </c>
      <c r="J487" s="17">
        <v>0.1085573648</v>
      </c>
      <c r="K487" s="17">
        <v>5000.1368229999998</v>
      </c>
      <c r="L487" t="s">
        <v>128</v>
      </c>
      <c r="M487" s="20">
        <f>K487/1000</f>
        <v>5.0001368230000001</v>
      </c>
      <c r="N487" s="21">
        <v>6.5400346919999999</v>
      </c>
      <c r="O487">
        <f t="shared" si="50"/>
        <v>1.5398978689999998</v>
      </c>
      <c r="P487" s="21">
        <f t="shared" si="51"/>
        <v>1.5398978689999997E-3</v>
      </c>
      <c r="Q487">
        <v>1.6</v>
      </c>
      <c r="R487">
        <v>121</v>
      </c>
      <c r="S487">
        <f t="shared" si="52"/>
        <v>2.0166666666666666</v>
      </c>
      <c r="T487" s="21">
        <f t="shared" si="55"/>
        <v>2.0268702557851239</v>
      </c>
      <c r="U487" s="25">
        <f t="shared" si="56"/>
        <v>10.6</v>
      </c>
    </row>
    <row r="488" spans="1:21" ht="14.4" hidden="1" customHeight="1" x14ac:dyDescent="0.3">
      <c r="A488" s="10" t="s">
        <v>70</v>
      </c>
      <c r="B488">
        <v>61</v>
      </c>
      <c r="C488" t="s">
        <v>122</v>
      </c>
      <c r="D488">
        <v>4</v>
      </c>
      <c r="E488" t="s">
        <v>141</v>
      </c>
      <c r="F488">
        <v>5</v>
      </c>
      <c r="G488" s="16" t="s">
        <v>118</v>
      </c>
      <c r="H488" s="17"/>
      <c r="I488" s="17"/>
      <c r="J488" s="17"/>
      <c r="K488" s="17"/>
      <c r="M488" s="24">
        <v>4.0030000000000001</v>
      </c>
      <c r="N488" s="21">
        <v>4.2590000000000003</v>
      </c>
      <c r="O488">
        <f t="shared" si="50"/>
        <v>0.25600000000000023</v>
      </c>
      <c r="P488" s="21">
        <f t="shared" si="51"/>
        <v>2.5600000000000021E-4</v>
      </c>
      <c r="Q488">
        <v>1.6</v>
      </c>
      <c r="R488">
        <v>121</v>
      </c>
      <c r="S488">
        <f t="shared" si="52"/>
        <v>2.0166666666666666</v>
      </c>
      <c r="T488" s="21">
        <f t="shared" si="55"/>
        <v>1.3199380165289258</v>
      </c>
      <c r="U488" s="25">
        <f t="shared" si="56"/>
        <v>10.6</v>
      </c>
    </row>
    <row r="489" spans="1:21" ht="14.4" hidden="1" customHeight="1" x14ac:dyDescent="0.3">
      <c r="A489" s="10" t="s">
        <v>70</v>
      </c>
      <c r="B489">
        <v>61</v>
      </c>
      <c r="C489" t="s">
        <v>122</v>
      </c>
      <c r="D489">
        <v>4</v>
      </c>
      <c r="E489" t="s">
        <v>141</v>
      </c>
      <c r="F489">
        <v>5</v>
      </c>
      <c r="G489" s="16" t="s">
        <v>119</v>
      </c>
      <c r="H489" s="17"/>
      <c r="I489" s="17"/>
      <c r="J489" s="17"/>
      <c r="K489" s="17"/>
      <c r="M489" s="23">
        <v>0.39200000000000002</v>
      </c>
      <c r="N489" s="21">
        <v>0.8640000000000001</v>
      </c>
      <c r="O489">
        <f t="shared" si="50"/>
        <v>0.47200000000000009</v>
      </c>
      <c r="P489" s="21">
        <f t="shared" si="51"/>
        <v>4.7200000000000009E-4</v>
      </c>
      <c r="Q489">
        <v>1.6</v>
      </c>
      <c r="R489">
        <v>121</v>
      </c>
      <c r="S489">
        <f t="shared" si="52"/>
        <v>2.0166666666666666</v>
      </c>
      <c r="T489" s="21">
        <f t="shared" si="55"/>
        <v>0.26776859504132233</v>
      </c>
      <c r="U489" s="25">
        <f t="shared" si="56"/>
        <v>10.6</v>
      </c>
    </row>
    <row r="490" spans="1:21" hidden="1" x14ac:dyDescent="0.3">
      <c r="A490" s="10" t="s">
        <v>71</v>
      </c>
      <c r="B490">
        <v>62</v>
      </c>
      <c r="C490" t="s">
        <v>122</v>
      </c>
      <c r="D490">
        <v>4</v>
      </c>
      <c r="E490" t="s">
        <v>141</v>
      </c>
      <c r="F490">
        <v>5</v>
      </c>
      <c r="G490" t="s">
        <v>112</v>
      </c>
      <c r="H490" s="17">
        <v>1358.9026289999999</v>
      </c>
      <c r="I490" s="17">
        <v>0.83598559559999996</v>
      </c>
      <c r="J490" s="17">
        <v>6.5714128479999996</v>
      </c>
      <c r="K490" s="17">
        <v>12.721550369999999</v>
      </c>
      <c r="L490" t="s">
        <v>128</v>
      </c>
      <c r="M490" s="20">
        <f>K490/1000</f>
        <v>1.2721550369999999E-2</v>
      </c>
      <c r="N490" s="21">
        <v>0.12398399390499999</v>
      </c>
      <c r="O490">
        <f t="shared" si="50"/>
        <v>0.11126244353499999</v>
      </c>
      <c r="P490" s="21">
        <f t="shared" si="51"/>
        <v>1.1126244353499999E-4</v>
      </c>
      <c r="Q490">
        <v>0.2</v>
      </c>
      <c r="R490">
        <v>122</v>
      </c>
      <c r="S490">
        <f t="shared" si="52"/>
        <v>2.0333333333333332</v>
      </c>
      <c r="T490" s="21">
        <f t="shared" si="55"/>
        <v>0.30487867353688525</v>
      </c>
      <c r="U490" s="26">
        <v>9.4</v>
      </c>
    </row>
    <row r="491" spans="1:21" ht="14.4" hidden="1" customHeight="1" x14ac:dyDescent="0.3">
      <c r="A491" s="10" t="s">
        <v>71</v>
      </c>
      <c r="B491">
        <v>62</v>
      </c>
      <c r="C491" t="s">
        <v>122</v>
      </c>
      <c r="D491">
        <v>4</v>
      </c>
      <c r="E491" t="s">
        <v>141</v>
      </c>
      <c r="F491">
        <v>5</v>
      </c>
      <c r="G491" t="s">
        <v>113</v>
      </c>
      <c r="H491" s="17">
        <v>2788849.8339999998</v>
      </c>
      <c r="I491" s="17">
        <v>0.20912170699999999</v>
      </c>
      <c r="J491" s="17">
        <v>3.0161520999999998</v>
      </c>
      <c r="K491" s="17">
        <v>6.9333939439999996</v>
      </c>
      <c r="L491" t="s">
        <v>129</v>
      </c>
      <c r="M491" s="22">
        <f>K491</f>
        <v>6.9333939439999996</v>
      </c>
      <c r="N491" s="21">
        <v>6.9700514875000001</v>
      </c>
      <c r="O491">
        <f t="shared" si="50"/>
        <v>3.66575435000005E-2</v>
      </c>
      <c r="P491" s="21">
        <f t="shared" si="51"/>
        <v>3.6657543500000503E-5</v>
      </c>
      <c r="Q491">
        <v>0.2</v>
      </c>
      <c r="R491">
        <v>122</v>
      </c>
      <c r="S491">
        <f t="shared" si="52"/>
        <v>2.0333333333333332</v>
      </c>
      <c r="T491" s="21">
        <f t="shared" si="55"/>
        <v>17.13947087090164</v>
      </c>
      <c r="U491" s="26">
        <v>9.4</v>
      </c>
    </row>
    <row r="492" spans="1:21" ht="14.4" hidden="1" customHeight="1" x14ac:dyDescent="0.3">
      <c r="A492" s="10" t="s">
        <v>71</v>
      </c>
      <c r="B492">
        <v>62</v>
      </c>
      <c r="C492" t="s">
        <v>122</v>
      </c>
      <c r="D492">
        <v>4</v>
      </c>
      <c r="E492" t="s">
        <v>141</v>
      </c>
      <c r="F492">
        <v>5</v>
      </c>
      <c r="G492" t="s">
        <v>114</v>
      </c>
      <c r="H492" s="17">
        <v>38885.817199999998</v>
      </c>
      <c r="I492" s="17">
        <v>8.1501089730000004E-2</v>
      </c>
      <c r="J492" s="17">
        <v>0.89090043679999997</v>
      </c>
      <c r="K492" s="17">
        <v>9.1481703640000003</v>
      </c>
      <c r="L492" t="s">
        <v>129</v>
      </c>
      <c r="M492" s="22">
        <f>K492</f>
        <v>9.1481703640000003</v>
      </c>
      <c r="N492" s="21">
        <v>2.2655551360000001</v>
      </c>
      <c r="O492">
        <f t="shared" si="50"/>
        <v>-6.8826152280000006</v>
      </c>
      <c r="P492" s="21">
        <f t="shared" si="51"/>
        <v>-6.8826152280000007E-3</v>
      </c>
      <c r="Q492">
        <v>0.2</v>
      </c>
      <c r="R492">
        <v>122</v>
      </c>
      <c r="S492">
        <f t="shared" si="52"/>
        <v>2.0333333333333332</v>
      </c>
      <c r="T492" s="21">
        <f t="shared" si="55"/>
        <v>5.5710372196721316</v>
      </c>
      <c r="U492" s="26">
        <v>9.4</v>
      </c>
    </row>
    <row r="493" spans="1:21" ht="14.4" hidden="1" customHeight="1" x14ac:dyDescent="0.3">
      <c r="A493" s="10" t="s">
        <v>71</v>
      </c>
      <c r="B493">
        <v>62</v>
      </c>
      <c r="C493" t="s">
        <v>122</v>
      </c>
      <c r="D493">
        <v>4</v>
      </c>
      <c r="E493" t="s">
        <v>141</v>
      </c>
      <c r="F493">
        <v>5</v>
      </c>
      <c r="G493" t="s">
        <v>115</v>
      </c>
      <c r="H493" s="17">
        <v>871239.81299999997</v>
      </c>
      <c r="I493" s="17">
        <v>11.505106680000001</v>
      </c>
      <c r="J493" s="17">
        <v>1.1197612720000001</v>
      </c>
      <c r="K493" s="17">
        <v>1027.4606699999999</v>
      </c>
      <c r="L493" t="s">
        <v>128</v>
      </c>
      <c r="M493" s="20">
        <f>K493/1000</f>
        <v>1.02746067</v>
      </c>
      <c r="N493" s="21">
        <v>0.90280103395</v>
      </c>
      <c r="O493">
        <f t="shared" si="50"/>
        <v>-0.12465963604999997</v>
      </c>
      <c r="P493" s="21">
        <f t="shared" si="51"/>
        <v>-1.2465963604999997E-4</v>
      </c>
      <c r="Q493">
        <v>0.2</v>
      </c>
      <c r="R493">
        <v>122</v>
      </c>
      <c r="S493">
        <f t="shared" si="52"/>
        <v>2.0333333333333332</v>
      </c>
      <c r="T493" s="21">
        <f t="shared" si="55"/>
        <v>2.2200025425000001</v>
      </c>
      <c r="U493" s="26">
        <v>9.4</v>
      </c>
    </row>
    <row r="494" spans="1:21" ht="14.4" hidden="1" customHeight="1" x14ac:dyDescent="0.3">
      <c r="A494" s="10" t="s">
        <v>71</v>
      </c>
      <c r="B494">
        <v>62</v>
      </c>
      <c r="C494" t="s">
        <v>122</v>
      </c>
      <c r="D494">
        <v>4</v>
      </c>
      <c r="E494" t="s">
        <v>141</v>
      </c>
      <c r="F494">
        <v>5</v>
      </c>
      <c r="G494" t="s">
        <v>116</v>
      </c>
      <c r="H494" s="17">
        <v>944.27451989999997</v>
      </c>
      <c r="I494" s="17">
        <v>1.075274955</v>
      </c>
      <c r="J494" s="17">
        <v>1.128084171</v>
      </c>
      <c r="K494" s="17">
        <v>95.318681269999999</v>
      </c>
      <c r="L494" t="s">
        <v>128</v>
      </c>
      <c r="M494" s="20">
        <f>K494/1000</f>
        <v>9.5318681269999997E-2</v>
      </c>
      <c r="N494" s="21">
        <v>5.7405841589999999E-2</v>
      </c>
      <c r="O494">
        <f t="shared" si="50"/>
        <v>-3.7912839679999998E-2</v>
      </c>
      <c r="P494" s="21">
        <f t="shared" si="51"/>
        <v>-3.7912839679999995E-5</v>
      </c>
      <c r="Q494">
        <v>0.2</v>
      </c>
      <c r="R494">
        <v>122</v>
      </c>
      <c r="S494">
        <f t="shared" si="52"/>
        <v>2.0333333333333332</v>
      </c>
      <c r="T494" s="21">
        <f t="shared" si="55"/>
        <v>0.14116190554918032</v>
      </c>
      <c r="U494" s="26">
        <v>9.4</v>
      </c>
    </row>
    <row r="495" spans="1:21" ht="14.4" customHeight="1" x14ac:dyDescent="0.3">
      <c r="A495" s="10" t="s">
        <v>71</v>
      </c>
      <c r="B495">
        <v>62</v>
      </c>
      <c r="C495" t="s">
        <v>122</v>
      </c>
      <c r="D495">
        <v>4</v>
      </c>
      <c r="E495" t="s">
        <v>141</v>
      </c>
      <c r="F495">
        <v>5</v>
      </c>
      <c r="G495" t="s">
        <v>117</v>
      </c>
      <c r="H495" s="17">
        <v>6533.1548439999997</v>
      </c>
      <c r="I495" s="17">
        <v>12.12430794</v>
      </c>
      <c r="J495" s="17">
        <v>0.2273105067</v>
      </c>
      <c r="K495" s="17">
        <v>5333.8088559999997</v>
      </c>
      <c r="L495" t="s">
        <v>128</v>
      </c>
      <c r="M495" s="20">
        <f>K495/1000</f>
        <v>5.3338088559999992</v>
      </c>
      <c r="N495" s="21">
        <v>6.5400346919999999</v>
      </c>
      <c r="O495">
        <f t="shared" si="50"/>
        <v>1.2062258360000007</v>
      </c>
      <c r="P495" s="21">
        <f t="shared" si="51"/>
        <v>1.2062258360000006E-3</v>
      </c>
      <c r="Q495">
        <v>0.2</v>
      </c>
      <c r="R495">
        <v>122</v>
      </c>
      <c r="S495">
        <f t="shared" si="52"/>
        <v>2.0333333333333332</v>
      </c>
      <c r="T495" s="21">
        <f t="shared" si="55"/>
        <v>16.082052521311475</v>
      </c>
      <c r="U495" s="26">
        <v>9.4</v>
      </c>
    </row>
    <row r="496" spans="1:21" ht="14.4" hidden="1" customHeight="1" x14ac:dyDescent="0.3">
      <c r="A496" s="10" t="s">
        <v>71</v>
      </c>
      <c r="B496">
        <v>62</v>
      </c>
      <c r="C496" t="s">
        <v>122</v>
      </c>
      <c r="D496">
        <v>4</v>
      </c>
      <c r="E496" t="s">
        <v>141</v>
      </c>
      <c r="F496">
        <v>5</v>
      </c>
      <c r="G496" s="16" t="s">
        <v>118</v>
      </c>
      <c r="H496" s="17"/>
      <c r="I496" s="17"/>
      <c r="J496" s="17"/>
      <c r="K496" s="17"/>
      <c r="M496" s="24">
        <v>4.0999999999999996</v>
      </c>
      <c r="N496" s="21">
        <v>4.2590000000000003</v>
      </c>
      <c r="O496">
        <f t="shared" si="50"/>
        <v>0.1590000000000007</v>
      </c>
      <c r="P496" s="21">
        <f t="shared" si="51"/>
        <v>1.5900000000000069E-4</v>
      </c>
      <c r="Q496">
        <v>0.2</v>
      </c>
      <c r="R496">
        <v>122</v>
      </c>
      <c r="S496">
        <f t="shared" si="52"/>
        <v>2.0333333333333332</v>
      </c>
      <c r="T496" s="21">
        <f t="shared" si="55"/>
        <v>10.472950819672132</v>
      </c>
      <c r="U496" s="26">
        <v>9.4</v>
      </c>
    </row>
    <row r="497" spans="1:21" ht="14.4" hidden="1" customHeight="1" x14ac:dyDescent="0.3">
      <c r="A497" s="10" t="s">
        <v>71</v>
      </c>
      <c r="B497">
        <v>62</v>
      </c>
      <c r="C497" t="s">
        <v>122</v>
      </c>
      <c r="D497">
        <v>4</v>
      </c>
      <c r="E497" t="s">
        <v>141</v>
      </c>
      <c r="F497">
        <v>5</v>
      </c>
      <c r="G497" s="16" t="s">
        <v>119</v>
      </c>
      <c r="H497" s="17"/>
      <c r="I497" s="17"/>
      <c r="J497" s="17"/>
      <c r="K497" s="17"/>
      <c r="M497" s="23">
        <v>0.17299999999999999</v>
      </c>
      <c r="N497" s="21">
        <v>0.8640000000000001</v>
      </c>
      <c r="O497">
        <f t="shared" si="50"/>
        <v>0.69100000000000006</v>
      </c>
      <c r="P497" s="21">
        <f t="shared" si="51"/>
        <v>6.910000000000001E-4</v>
      </c>
      <c r="Q497">
        <v>0.2</v>
      </c>
      <c r="R497">
        <v>122</v>
      </c>
      <c r="S497">
        <f t="shared" si="52"/>
        <v>2.0333333333333332</v>
      </c>
      <c r="T497" s="21">
        <f t="shared" si="55"/>
        <v>2.1245901639344265</v>
      </c>
      <c r="U497" s="26">
        <v>9.4</v>
      </c>
    </row>
    <row r="498" spans="1:21" hidden="1" x14ac:dyDescent="0.3">
      <c r="A498" s="10" t="s">
        <v>72</v>
      </c>
      <c r="B498">
        <v>63</v>
      </c>
      <c r="C498" t="s">
        <v>122</v>
      </c>
      <c r="D498">
        <v>4</v>
      </c>
      <c r="E498" t="s">
        <v>141</v>
      </c>
      <c r="F498">
        <v>5</v>
      </c>
      <c r="G498" t="s">
        <v>112</v>
      </c>
      <c r="H498" s="17">
        <v>1608.6588730000001</v>
      </c>
      <c r="I498" s="17">
        <v>0.95919122639999999</v>
      </c>
      <c r="J498" s="17">
        <v>6.3692681889999996</v>
      </c>
      <c r="K498" s="17">
        <v>15.05967716</v>
      </c>
      <c r="L498" t="s">
        <v>128</v>
      </c>
      <c r="M498" s="20">
        <f>K498/1000</f>
        <v>1.505967716E-2</v>
      </c>
      <c r="N498" s="21">
        <v>0.12398399390499999</v>
      </c>
      <c r="O498">
        <f t="shared" si="50"/>
        <v>0.108924316745</v>
      </c>
      <c r="P498" s="21">
        <f t="shared" si="51"/>
        <v>1.08924316745E-4</v>
      </c>
      <c r="Q498">
        <v>0.3</v>
      </c>
      <c r="R498">
        <v>121</v>
      </c>
      <c r="S498">
        <f t="shared" si="52"/>
        <v>2.0166666666666666</v>
      </c>
      <c r="T498" s="21">
        <f t="shared" si="55"/>
        <v>0.20493222133057851</v>
      </c>
      <c r="U498" s="26">
        <v>2.6</v>
      </c>
    </row>
    <row r="499" spans="1:21" ht="14.4" hidden="1" customHeight="1" x14ac:dyDescent="0.3">
      <c r="A499" s="10" t="s">
        <v>72</v>
      </c>
      <c r="B499">
        <v>63</v>
      </c>
      <c r="C499" t="s">
        <v>122</v>
      </c>
      <c r="D499">
        <v>4</v>
      </c>
      <c r="E499" t="s">
        <v>141</v>
      </c>
      <c r="F499">
        <v>5</v>
      </c>
      <c r="G499" t="s">
        <v>113</v>
      </c>
      <c r="H499" s="17">
        <v>2758114.7719999999</v>
      </c>
      <c r="I499" s="17">
        <v>3.4271544549999998E-2</v>
      </c>
      <c r="J499" s="17">
        <v>0.49980500049999999</v>
      </c>
      <c r="K499" s="17">
        <v>6.8569831270000003</v>
      </c>
      <c r="L499" t="s">
        <v>129</v>
      </c>
      <c r="M499" s="22">
        <f>K499</f>
        <v>6.8569831270000003</v>
      </c>
      <c r="N499" s="21">
        <v>6.9700514875000001</v>
      </c>
      <c r="O499">
        <f t="shared" si="50"/>
        <v>0.1130683604999998</v>
      </c>
      <c r="P499" s="21">
        <f t="shared" si="51"/>
        <v>1.130683604999998E-4</v>
      </c>
      <c r="Q499">
        <v>0.3</v>
      </c>
      <c r="R499">
        <v>121</v>
      </c>
      <c r="S499">
        <f t="shared" si="52"/>
        <v>2.0166666666666666</v>
      </c>
      <c r="T499" s="21">
        <f t="shared" si="55"/>
        <v>11.520746260330579</v>
      </c>
      <c r="U499" s="26">
        <v>2.6</v>
      </c>
    </row>
    <row r="500" spans="1:21" ht="14.4" hidden="1" customHeight="1" x14ac:dyDescent="0.3">
      <c r="A500" s="10" t="s">
        <v>72</v>
      </c>
      <c r="B500">
        <v>63</v>
      </c>
      <c r="C500" t="s">
        <v>122</v>
      </c>
      <c r="D500">
        <v>4</v>
      </c>
      <c r="E500" t="s">
        <v>141</v>
      </c>
      <c r="F500">
        <v>5</v>
      </c>
      <c r="G500" t="s">
        <v>114</v>
      </c>
      <c r="H500" s="17">
        <v>41643.893940000002</v>
      </c>
      <c r="I500" s="17">
        <v>0.1210790055</v>
      </c>
      <c r="J500" s="17">
        <v>1.235874865</v>
      </c>
      <c r="K500" s="17">
        <v>9.7970279100000006</v>
      </c>
      <c r="L500" t="s">
        <v>129</v>
      </c>
      <c r="M500" s="22">
        <f>K500</f>
        <v>9.7970279100000006</v>
      </c>
      <c r="N500" s="21">
        <v>2.2655551360000001</v>
      </c>
      <c r="O500">
        <f t="shared" si="50"/>
        <v>-7.5314727740000009</v>
      </c>
      <c r="P500" s="21">
        <f t="shared" si="51"/>
        <v>-7.5314727740000012E-3</v>
      </c>
      <c r="Q500">
        <v>0.3</v>
      </c>
      <c r="R500">
        <v>121</v>
      </c>
      <c r="S500">
        <f t="shared" si="52"/>
        <v>2.0166666666666666</v>
      </c>
      <c r="T500" s="21">
        <f t="shared" si="55"/>
        <v>3.744719233057852</v>
      </c>
      <c r="U500" s="26">
        <v>2.6</v>
      </c>
    </row>
    <row r="501" spans="1:21" ht="14.4" hidden="1" customHeight="1" x14ac:dyDescent="0.3">
      <c r="A501" s="10" t="s">
        <v>72</v>
      </c>
      <c r="B501">
        <v>63</v>
      </c>
      <c r="C501" t="s">
        <v>122</v>
      </c>
      <c r="D501">
        <v>4</v>
      </c>
      <c r="E501" t="s">
        <v>141</v>
      </c>
      <c r="F501">
        <v>5</v>
      </c>
      <c r="G501" t="s">
        <v>115</v>
      </c>
      <c r="H501" s="17">
        <v>880109.78989999997</v>
      </c>
      <c r="I501" s="17">
        <v>6.8796884609999998</v>
      </c>
      <c r="J501" s="17">
        <v>0.66283346470000004</v>
      </c>
      <c r="K501" s="17">
        <v>1037.9211110000001</v>
      </c>
      <c r="L501" t="s">
        <v>128</v>
      </c>
      <c r="M501" s="20">
        <f>K501/1000</f>
        <v>1.0379211110000002</v>
      </c>
      <c r="N501" s="21">
        <v>0.90280103395</v>
      </c>
      <c r="O501">
        <f t="shared" si="50"/>
        <v>-0.13512007705000018</v>
      </c>
      <c r="P501" s="21">
        <f t="shared" si="51"/>
        <v>-1.3512007705000016E-4</v>
      </c>
      <c r="Q501">
        <v>0.3</v>
      </c>
      <c r="R501">
        <v>121</v>
      </c>
      <c r="S501">
        <f t="shared" si="52"/>
        <v>2.0166666666666666</v>
      </c>
      <c r="T501" s="21">
        <f t="shared" si="55"/>
        <v>1.4922331139669422</v>
      </c>
      <c r="U501" s="26">
        <v>2.6</v>
      </c>
    </row>
    <row r="502" spans="1:21" ht="14.4" hidden="1" customHeight="1" x14ac:dyDescent="0.3">
      <c r="A502" s="10" t="s">
        <v>72</v>
      </c>
      <c r="B502">
        <v>63</v>
      </c>
      <c r="C502" t="s">
        <v>122</v>
      </c>
      <c r="D502">
        <v>4</v>
      </c>
      <c r="E502" t="s">
        <v>141</v>
      </c>
      <c r="F502">
        <v>5</v>
      </c>
      <c r="G502" t="s">
        <v>116</v>
      </c>
      <c r="H502" s="17">
        <v>1586.9564800000001</v>
      </c>
      <c r="I502" s="17">
        <v>0.83404530349999995</v>
      </c>
      <c r="J502" s="17">
        <v>0.52064879779999995</v>
      </c>
      <c r="K502" s="17">
        <v>160.19345609999999</v>
      </c>
      <c r="L502" t="s">
        <v>128</v>
      </c>
      <c r="M502" s="20">
        <f>K502/1000</f>
        <v>0.16019345609999999</v>
      </c>
      <c r="N502" s="21">
        <v>5.7405841589999999E-2</v>
      </c>
      <c r="O502">
        <f t="shared" si="50"/>
        <v>-0.10278761450999999</v>
      </c>
      <c r="P502" s="21">
        <f t="shared" si="51"/>
        <v>-1.0278761450999999E-4</v>
      </c>
      <c r="Q502">
        <v>0.3</v>
      </c>
      <c r="R502">
        <v>121</v>
      </c>
      <c r="S502">
        <f t="shared" si="52"/>
        <v>2.0166666666666666</v>
      </c>
      <c r="T502" s="21">
        <f t="shared" si="55"/>
        <v>9.48856885785124E-2</v>
      </c>
      <c r="U502" s="26">
        <v>2.6</v>
      </c>
    </row>
    <row r="503" spans="1:21" ht="14.4" customHeight="1" x14ac:dyDescent="0.3">
      <c r="A503" s="10" t="s">
        <v>72</v>
      </c>
      <c r="B503">
        <v>63</v>
      </c>
      <c r="C503" t="s">
        <v>122</v>
      </c>
      <c r="D503">
        <v>4</v>
      </c>
      <c r="E503" t="s">
        <v>141</v>
      </c>
      <c r="F503">
        <v>5</v>
      </c>
      <c r="G503" t="s">
        <v>117</v>
      </c>
      <c r="H503" s="17">
        <v>7596.164264</v>
      </c>
      <c r="I503" s="17">
        <v>29.782941439999998</v>
      </c>
      <c r="J503" s="17">
        <v>0.4802404569</v>
      </c>
      <c r="K503" s="17">
        <v>6201.6727279999996</v>
      </c>
      <c r="L503" t="s">
        <v>128</v>
      </c>
      <c r="M503" s="20">
        <f>K503/1000</f>
        <v>6.2016727279999992</v>
      </c>
      <c r="N503" s="21">
        <v>6.5400346919999999</v>
      </c>
      <c r="O503">
        <f t="shared" si="50"/>
        <v>0.33836196400000063</v>
      </c>
      <c r="P503" s="21">
        <f t="shared" si="51"/>
        <v>3.3836196400000062E-4</v>
      </c>
      <c r="Q503">
        <v>0.3</v>
      </c>
      <c r="R503">
        <v>121</v>
      </c>
      <c r="S503">
        <f t="shared" si="52"/>
        <v>2.0166666666666666</v>
      </c>
      <c r="T503" s="21">
        <f t="shared" si="55"/>
        <v>10.809974697520662</v>
      </c>
      <c r="U503" s="26">
        <v>2.6</v>
      </c>
    </row>
    <row r="504" spans="1:21" ht="14.4" hidden="1" customHeight="1" x14ac:dyDescent="0.3">
      <c r="A504" s="10" t="s">
        <v>72</v>
      </c>
      <c r="B504">
        <v>63</v>
      </c>
      <c r="C504" t="s">
        <v>122</v>
      </c>
      <c r="D504">
        <v>4</v>
      </c>
      <c r="E504" t="s">
        <v>141</v>
      </c>
      <c r="F504">
        <v>5</v>
      </c>
      <c r="G504" s="16" t="s">
        <v>118</v>
      </c>
      <c r="H504" s="17"/>
      <c r="I504" s="17"/>
      <c r="J504" s="17"/>
      <c r="K504" s="17"/>
      <c r="M504" s="24">
        <v>4.1680000000000001</v>
      </c>
      <c r="N504" s="21">
        <v>4.2590000000000003</v>
      </c>
      <c r="O504">
        <f t="shared" si="50"/>
        <v>9.1000000000000192E-2</v>
      </c>
      <c r="P504" s="21">
        <f t="shared" si="51"/>
        <v>9.1000000000000193E-5</v>
      </c>
      <c r="Q504">
        <v>0.3</v>
      </c>
      <c r="R504">
        <v>121</v>
      </c>
      <c r="S504">
        <f t="shared" si="52"/>
        <v>2.0166666666666666</v>
      </c>
      <c r="T504" s="21">
        <f t="shared" si="55"/>
        <v>7.0396694214876048</v>
      </c>
      <c r="U504" s="26">
        <v>2.6</v>
      </c>
    </row>
    <row r="505" spans="1:21" ht="14.4" hidden="1" customHeight="1" x14ac:dyDescent="0.3">
      <c r="A505" s="10" t="s">
        <v>72</v>
      </c>
      <c r="B505">
        <v>63</v>
      </c>
      <c r="C505" t="s">
        <v>122</v>
      </c>
      <c r="D505">
        <v>4</v>
      </c>
      <c r="E505" t="s">
        <v>141</v>
      </c>
      <c r="F505">
        <v>5</v>
      </c>
      <c r="G505" s="16" t="s">
        <v>119</v>
      </c>
      <c r="H505" s="17"/>
      <c r="I505" s="17"/>
      <c r="J505" s="17"/>
      <c r="K505" s="17"/>
      <c r="M505" s="23">
        <v>0.747</v>
      </c>
      <c r="N505" s="21">
        <v>0.8640000000000001</v>
      </c>
      <c r="O505">
        <f t="shared" si="50"/>
        <v>0.1170000000000001</v>
      </c>
      <c r="P505" s="21">
        <f t="shared" si="51"/>
        <v>1.1700000000000011E-4</v>
      </c>
      <c r="Q505">
        <v>0.3</v>
      </c>
      <c r="R505">
        <v>121</v>
      </c>
      <c r="S505">
        <f t="shared" si="52"/>
        <v>2.0166666666666666</v>
      </c>
      <c r="T505" s="21">
        <f t="shared" si="55"/>
        <v>1.4280991735537192</v>
      </c>
      <c r="U505" s="26">
        <v>2.6</v>
      </c>
    </row>
    <row r="506" spans="1:21" hidden="1" x14ac:dyDescent="0.3">
      <c r="A506" s="10" t="s">
        <v>73</v>
      </c>
      <c r="B506">
        <v>64</v>
      </c>
      <c r="C506" t="s">
        <v>122</v>
      </c>
      <c r="D506">
        <v>4</v>
      </c>
      <c r="E506" t="s">
        <v>141</v>
      </c>
      <c r="F506">
        <v>5</v>
      </c>
      <c r="G506" t="s">
        <v>112</v>
      </c>
      <c r="H506" s="17">
        <v>8189.5742330000003</v>
      </c>
      <c r="I506" s="17">
        <v>45.121557369999998</v>
      </c>
      <c r="J506" s="17">
        <v>58.853331799999999</v>
      </c>
      <c r="K506" s="17">
        <v>76.667804509999996</v>
      </c>
      <c r="L506" t="s">
        <v>128</v>
      </c>
      <c r="M506" s="20">
        <f>K506/1000</f>
        <v>7.6667804509999993E-2</v>
      </c>
      <c r="O506">
        <f t="shared" si="50"/>
        <v>-7.6667804509999993E-2</v>
      </c>
      <c r="P506" s="21">
        <f t="shared" si="51"/>
        <v>-7.666780450999999E-5</v>
      </c>
      <c r="R506">
        <v>119</v>
      </c>
      <c r="S506">
        <f t="shared" si="52"/>
        <v>1.9833333333333334</v>
      </c>
    </row>
    <row r="507" spans="1:21" ht="14.4" hidden="1" customHeight="1" x14ac:dyDescent="0.3">
      <c r="A507" s="10" t="s">
        <v>73</v>
      </c>
      <c r="B507">
        <v>64</v>
      </c>
      <c r="C507" t="s">
        <v>122</v>
      </c>
      <c r="D507">
        <v>4</v>
      </c>
      <c r="E507" t="s">
        <v>141</v>
      </c>
      <c r="F507">
        <v>5</v>
      </c>
      <c r="G507" t="s">
        <v>113</v>
      </c>
      <c r="H507" s="17">
        <v>2844364.1179999998</v>
      </c>
      <c r="I507" s="17">
        <v>0.267443559</v>
      </c>
      <c r="J507" s="17">
        <v>3.7820407610000002</v>
      </c>
      <c r="K507" s="17">
        <v>7.0714086910000002</v>
      </c>
      <c r="L507" t="s">
        <v>129</v>
      </c>
      <c r="M507" s="22">
        <f>K507</f>
        <v>7.0714086910000002</v>
      </c>
      <c r="O507">
        <f t="shared" si="50"/>
        <v>-7.0714086910000002</v>
      </c>
      <c r="P507" s="21">
        <f t="shared" si="51"/>
        <v>-7.0714086910000007E-3</v>
      </c>
      <c r="R507">
        <v>119</v>
      </c>
      <c r="S507">
        <f t="shared" si="52"/>
        <v>1.9833333333333334</v>
      </c>
    </row>
    <row r="508" spans="1:21" ht="14.4" hidden="1" customHeight="1" x14ac:dyDescent="0.3">
      <c r="A508" s="10" t="s">
        <v>73</v>
      </c>
      <c r="B508">
        <v>64</v>
      </c>
      <c r="C508" t="s">
        <v>122</v>
      </c>
      <c r="D508">
        <v>4</v>
      </c>
      <c r="E508" t="s">
        <v>141</v>
      </c>
      <c r="F508">
        <v>5</v>
      </c>
      <c r="G508" t="s">
        <v>114</v>
      </c>
      <c r="H508" s="17">
        <v>38438.020660000002</v>
      </c>
      <c r="I508" s="17">
        <v>3.8050946920000002E-2</v>
      </c>
      <c r="J508" s="17">
        <v>0.42078615270000003</v>
      </c>
      <c r="K508" s="17">
        <v>9.0428229820000006</v>
      </c>
      <c r="L508" t="s">
        <v>129</v>
      </c>
      <c r="M508" s="22">
        <f>K508</f>
        <v>9.0428229820000006</v>
      </c>
      <c r="O508">
        <f t="shared" si="50"/>
        <v>-9.0428229820000006</v>
      </c>
      <c r="P508" s="21">
        <f t="shared" si="51"/>
        <v>-9.0428229820000011E-3</v>
      </c>
      <c r="R508">
        <v>119</v>
      </c>
      <c r="S508">
        <f t="shared" si="52"/>
        <v>1.9833333333333334</v>
      </c>
    </row>
    <row r="509" spans="1:21" ht="14.4" hidden="1" customHeight="1" x14ac:dyDescent="0.3">
      <c r="A509" s="10" t="s">
        <v>73</v>
      </c>
      <c r="B509">
        <v>64</v>
      </c>
      <c r="C509" t="s">
        <v>122</v>
      </c>
      <c r="D509">
        <v>4</v>
      </c>
      <c r="E509" t="s">
        <v>141</v>
      </c>
      <c r="F509">
        <v>5</v>
      </c>
      <c r="G509" t="s">
        <v>115</v>
      </c>
      <c r="H509" s="17">
        <v>771799.03859999997</v>
      </c>
      <c r="I509" s="17">
        <v>12.271018059999999</v>
      </c>
      <c r="J509" s="17">
        <v>1.348183068</v>
      </c>
      <c r="K509" s="17">
        <v>910.18930230000001</v>
      </c>
      <c r="L509" t="s">
        <v>128</v>
      </c>
      <c r="M509" s="20">
        <f>K509/1000</f>
        <v>0.91018930230000006</v>
      </c>
      <c r="O509">
        <f t="shared" si="50"/>
        <v>-0.91018930230000006</v>
      </c>
      <c r="P509" s="21">
        <f t="shared" si="51"/>
        <v>-9.1018930230000008E-4</v>
      </c>
      <c r="R509">
        <v>119</v>
      </c>
      <c r="S509">
        <f t="shared" si="52"/>
        <v>1.9833333333333334</v>
      </c>
    </row>
    <row r="510" spans="1:21" ht="14.4" hidden="1" customHeight="1" x14ac:dyDescent="0.3">
      <c r="A510" s="10" t="s">
        <v>73</v>
      </c>
      <c r="B510">
        <v>64</v>
      </c>
      <c r="C510" t="s">
        <v>122</v>
      </c>
      <c r="D510">
        <v>4</v>
      </c>
      <c r="E510" t="s">
        <v>141</v>
      </c>
      <c r="F510">
        <v>5</v>
      </c>
      <c r="G510" t="s">
        <v>116</v>
      </c>
      <c r="H510" s="17">
        <v>658.12377379999998</v>
      </c>
      <c r="I510" s="17">
        <v>0.52719915849999999</v>
      </c>
      <c r="J510" s="17">
        <v>0.793573898</v>
      </c>
      <c r="K510" s="17">
        <v>66.433530619999999</v>
      </c>
      <c r="L510" t="s">
        <v>128</v>
      </c>
      <c r="M510" s="20">
        <f>K510/1000</f>
        <v>6.643353062E-2</v>
      </c>
      <c r="O510">
        <f t="shared" si="50"/>
        <v>-6.643353062E-2</v>
      </c>
      <c r="P510" s="21">
        <f t="shared" si="51"/>
        <v>-6.6433530619999998E-5</v>
      </c>
      <c r="R510">
        <v>119</v>
      </c>
      <c r="S510">
        <f t="shared" si="52"/>
        <v>1.9833333333333334</v>
      </c>
    </row>
    <row r="511" spans="1:21" ht="14.4" customHeight="1" x14ac:dyDescent="0.3">
      <c r="A511" s="10" t="s">
        <v>73</v>
      </c>
      <c r="B511">
        <v>64</v>
      </c>
      <c r="C511" t="s">
        <v>122</v>
      </c>
      <c r="D511">
        <v>4</v>
      </c>
      <c r="E511" t="s">
        <v>141</v>
      </c>
      <c r="F511">
        <v>5</v>
      </c>
      <c r="G511" t="s">
        <v>117</v>
      </c>
      <c r="H511" s="17">
        <v>7957.0495099999998</v>
      </c>
      <c r="I511" s="17">
        <v>20.408411780000002</v>
      </c>
      <c r="J511" s="17">
        <v>0.31415404190000001</v>
      </c>
      <c r="K511" s="17">
        <v>6496.307245</v>
      </c>
      <c r="L511" t="s">
        <v>128</v>
      </c>
      <c r="M511" s="20">
        <f>K511/1000</f>
        <v>6.4963072449999997</v>
      </c>
      <c r="O511">
        <f t="shared" si="50"/>
        <v>-6.4963072449999997</v>
      </c>
      <c r="P511" s="21">
        <f t="shared" si="51"/>
        <v>-6.4963072450000001E-3</v>
      </c>
      <c r="R511">
        <v>119</v>
      </c>
      <c r="S511">
        <f t="shared" si="52"/>
        <v>1.9833333333333334</v>
      </c>
    </row>
    <row r="512" spans="1:21" ht="14.4" hidden="1" customHeight="1" x14ac:dyDescent="0.3">
      <c r="A512" s="10" t="s">
        <v>73</v>
      </c>
      <c r="B512">
        <v>64</v>
      </c>
      <c r="C512" t="s">
        <v>122</v>
      </c>
      <c r="D512">
        <v>4</v>
      </c>
      <c r="E512" t="s">
        <v>141</v>
      </c>
      <c r="F512">
        <v>5</v>
      </c>
      <c r="G512" s="16" t="s">
        <v>118</v>
      </c>
      <c r="H512" s="17"/>
      <c r="I512" s="17"/>
      <c r="J512" s="17"/>
      <c r="K512" s="17"/>
      <c r="M512" s="24">
        <v>4.2409999999999997</v>
      </c>
      <c r="O512">
        <f t="shared" si="50"/>
        <v>-4.2409999999999997</v>
      </c>
      <c r="P512" s="21">
        <f t="shared" si="51"/>
        <v>-4.241E-3</v>
      </c>
      <c r="R512">
        <v>119</v>
      </c>
      <c r="S512">
        <f t="shared" si="52"/>
        <v>1.9833333333333334</v>
      </c>
    </row>
    <row r="513" spans="1:21" ht="14.4" hidden="1" customHeight="1" x14ac:dyDescent="0.3">
      <c r="A513" s="10" t="s">
        <v>73</v>
      </c>
      <c r="B513">
        <v>64</v>
      </c>
      <c r="C513" t="s">
        <v>122</v>
      </c>
      <c r="D513">
        <v>4</v>
      </c>
      <c r="E513" t="s">
        <v>141</v>
      </c>
      <c r="F513">
        <v>5</v>
      </c>
      <c r="G513" s="16" t="s">
        <v>119</v>
      </c>
      <c r="H513" s="17"/>
      <c r="I513" s="17"/>
      <c r="J513" s="17"/>
      <c r="K513" s="17"/>
      <c r="M513" s="23">
        <v>0.92700000000000005</v>
      </c>
      <c r="O513">
        <f t="shared" si="50"/>
        <v>-0.92700000000000005</v>
      </c>
      <c r="P513" s="21">
        <f t="shared" si="51"/>
        <v>-9.2700000000000009E-4</v>
      </c>
      <c r="R513">
        <v>119</v>
      </c>
      <c r="S513">
        <f t="shared" si="52"/>
        <v>1.9833333333333334</v>
      </c>
    </row>
    <row r="514" spans="1:21" hidden="1" x14ac:dyDescent="0.3">
      <c r="A514" s="10" t="s">
        <v>74</v>
      </c>
      <c r="B514">
        <v>65</v>
      </c>
      <c r="C514" t="s">
        <v>122</v>
      </c>
      <c r="D514">
        <v>1</v>
      </c>
      <c r="E514" t="s">
        <v>140</v>
      </c>
      <c r="F514">
        <v>10</v>
      </c>
      <c r="G514" t="s">
        <v>112</v>
      </c>
      <c r="H514" s="17">
        <v>6026.0743229999998</v>
      </c>
      <c r="I514" s="17">
        <v>0.70347401679999999</v>
      </c>
      <c r="J514" s="17">
        <v>1.246986852</v>
      </c>
      <c r="K514" s="17">
        <v>56.4139081</v>
      </c>
      <c r="L514" t="s">
        <v>128</v>
      </c>
      <c r="M514" s="20">
        <f>K514/1000</f>
        <v>5.64139081E-2</v>
      </c>
      <c r="N514" s="21">
        <f>(M538+M570)/2</f>
        <v>0.37074381690000002</v>
      </c>
      <c r="O514">
        <f t="shared" ref="O514:O577" si="57">N514-M514</f>
        <v>0.3143299088</v>
      </c>
      <c r="P514" s="21">
        <f t="shared" ref="P514:P577" si="58">O514/1000</f>
        <v>3.1432990880000001E-4</v>
      </c>
      <c r="Q514">
        <v>2.5</v>
      </c>
      <c r="R514">
        <v>122</v>
      </c>
      <c r="S514">
        <f t="shared" ref="S514:S577" si="59">R514/60</f>
        <v>2.0333333333333332</v>
      </c>
      <c r="T514" s="21">
        <f t="shared" ref="T514:T537" si="60">N514/Q514/S514</f>
        <v>7.2933209881967234E-2</v>
      </c>
      <c r="U514">
        <v>5.6</v>
      </c>
    </row>
    <row r="515" spans="1:21" ht="14.4" hidden="1" customHeight="1" x14ac:dyDescent="0.3">
      <c r="A515" s="10" t="s">
        <v>74</v>
      </c>
      <c r="B515">
        <v>65</v>
      </c>
      <c r="C515" t="s">
        <v>122</v>
      </c>
      <c r="D515">
        <v>1</v>
      </c>
      <c r="E515" t="s">
        <v>140</v>
      </c>
      <c r="F515">
        <v>10</v>
      </c>
      <c r="G515" t="s">
        <v>113</v>
      </c>
      <c r="H515" s="17">
        <v>5251199.7280000001</v>
      </c>
      <c r="I515" s="17">
        <v>0.1753114201</v>
      </c>
      <c r="J515" s="17">
        <v>1.3428605769999999</v>
      </c>
      <c r="K515" s="17">
        <v>13.05507236</v>
      </c>
      <c r="L515" t="s">
        <v>129</v>
      </c>
      <c r="M515" s="22">
        <f>K515</f>
        <v>13.05507236</v>
      </c>
      <c r="N515" s="21">
        <f>(M539+M571)/2</f>
        <v>13.402389250000001</v>
      </c>
      <c r="O515">
        <f t="shared" si="57"/>
        <v>0.3473168900000001</v>
      </c>
      <c r="P515" s="21">
        <f t="shared" si="58"/>
        <v>3.473168900000001E-4</v>
      </c>
      <c r="Q515">
        <v>2.5</v>
      </c>
      <c r="R515">
        <v>122</v>
      </c>
      <c r="S515">
        <f t="shared" si="59"/>
        <v>2.0333333333333332</v>
      </c>
      <c r="T515" s="21">
        <f t="shared" si="60"/>
        <v>2.6365355901639345</v>
      </c>
      <c r="U515">
        <v>5.6</v>
      </c>
    </row>
    <row r="516" spans="1:21" ht="14.4" hidden="1" customHeight="1" x14ac:dyDescent="0.3">
      <c r="A516" s="10" t="s">
        <v>74</v>
      </c>
      <c r="B516">
        <v>65</v>
      </c>
      <c r="C516" t="s">
        <v>122</v>
      </c>
      <c r="D516">
        <v>1</v>
      </c>
      <c r="E516" t="s">
        <v>140</v>
      </c>
      <c r="F516">
        <v>10</v>
      </c>
      <c r="G516" t="s">
        <v>114</v>
      </c>
      <c r="H516" s="17">
        <v>73925.010420000006</v>
      </c>
      <c r="I516" s="17">
        <v>2.2042944209999998E-2</v>
      </c>
      <c r="J516" s="17">
        <v>0.1267462718</v>
      </c>
      <c r="K516" s="17">
        <v>17.391394559999998</v>
      </c>
      <c r="L516" t="s">
        <v>129</v>
      </c>
      <c r="M516" s="22">
        <f>K516</f>
        <v>17.391394559999998</v>
      </c>
      <c r="N516" s="21">
        <f>(M540+M572)/2</f>
        <v>18.27518383</v>
      </c>
      <c r="O516">
        <f t="shared" si="57"/>
        <v>0.88378927000000118</v>
      </c>
      <c r="P516" s="21">
        <f t="shared" si="58"/>
        <v>8.8378927000000115E-4</v>
      </c>
      <c r="Q516">
        <v>2.5</v>
      </c>
      <c r="R516">
        <v>122</v>
      </c>
      <c r="S516">
        <f t="shared" si="59"/>
        <v>2.0333333333333332</v>
      </c>
      <c r="T516" s="21">
        <f t="shared" si="60"/>
        <v>3.5951181304918034</v>
      </c>
      <c r="U516">
        <v>5.6</v>
      </c>
    </row>
    <row r="517" spans="1:21" ht="14.4" hidden="1" customHeight="1" x14ac:dyDescent="0.3">
      <c r="A517" s="10" t="s">
        <v>74</v>
      </c>
      <c r="B517">
        <v>65</v>
      </c>
      <c r="C517" t="s">
        <v>122</v>
      </c>
      <c r="D517">
        <v>1</v>
      </c>
      <c r="E517" t="s">
        <v>140</v>
      </c>
      <c r="F517">
        <v>10</v>
      </c>
      <c r="G517" t="s">
        <v>115</v>
      </c>
      <c r="H517" s="17">
        <v>1643103.4210000001</v>
      </c>
      <c r="I517" s="17">
        <v>20.363328500000001</v>
      </c>
      <c r="J517" s="17">
        <v>1.050887857</v>
      </c>
      <c r="K517" s="17">
        <v>1937.72612</v>
      </c>
      <c r="L517" t="s">
        <v>128</v>
      </c>
      <c r="M517" s="20">
        <f>K517/1000</f>
        <v>1.93772612</v>
      </c>
      <c r="N517" s="21">
        <f>(M541+M573)/2</f>
        <v>1.8009532324999999</v>
      </c>
      <c r="O517">
        <f t="shared" si="57"/>
        <v>-0.13677288750000005</v>
      </c>
      <c r="P517" s="21">
        <f t="shared" si="58"/>
        <v>-1.3677288750000004E-4</v>
      </c>
      <c r="Q517">
        <v>2.5</v>
      </c>
      <c r="R517">
        <v>122</v>
      </c>
      <c r="S517">
        <f t="shared" si="59"/>
        <v>2.0333333333333332</v>
      </c>
      <c r="T517" s="21">
        <f t="shared" si="60"/>
        <v>0.35428588180327869</v>
      </c>
      <c r="U517">
        <v>5.6</v>
      </c>
    </row>
    <row r="518" spans="1:21" ht="14.4" hidden="1" customHeight="1" x14ac:dyDescent="0.3">
      <c r="A518" s="10" t="s">
        <v>74</v>
      </c>
      <c r="B518">
        <v>65</v>
      </c>
      <c r="C518" t="s">
        <v>122</v>
      </c>
      <c r="D518">
        <v>1</v>
      </c>
      <c r="E518" t="s">
        <v>140</v>
      </c>
      <c r="F518">
        <v>10</v>
      </c>
      <c r="G518" t="s">
        <v>116</v>
      </c>
      <c r="H518" s="17">
        <v>2747.7449139999999</v>
      </c>
      <c r="I518" s="17">
        <v>1.8963502560000001</v>
      </c>
      <c r="J518" s="17">
        <v>0.68369497459999995</v>
      </c>
      <c r="K518" s="17">
        <v>277.36788000000001</v>
      </c>
      <c r="L518" t="s">
        <v>128</v>
      </c>
      <c r="M518" s="20">
        <f>K518/1000</f>
        <v>0.27736788000000001</v>
      </c>
      <c r="N518" s="21">
        <f>SUM(M542+M574)/2</f>
        <v>0.18815891545000002</v>
      </c>
      <c r="O518">
        <f t="shared" si="57"/>
        <v>-8.9208964549999992E-2</v>
      </c>
      <c r="P518" s="21">
        <f t="shared" si="58"/>
        <v>-8.9208964549999988E-5</v>
      </c>
      <c r="Q518">
        <v>2.5</v>
      </c>
      <c r="R518">
        <v>122</v>
      </c>
      <c r="S518">
        <f t="shared" si="59"/>
        <v>2.0333333333333332</v>
      </c>
      <c r="T518" s="21">
        <f t="shared" si="60"/>
        <v>3.701486861311476E-2</v>
      </c>
      <c r="U518">
        <v>5.6</v>
      </c>
    </row>
    <row r="519" spans="1:21" ht="14.4" customHeight="1" x14ac:dyDescent="0.3">
      <c r="A519" s="10" t="s">
        <v>74</v>
      </c>
      <c r="B519">
        <v>65</v>
      </c>
      <c r="C519" t="s">
        <v>122</v>
      </c>
      <c r="D519">
        <v>1</v>
      </c>
      <c r="E519" t="s">
        <v>140</v>
      </c>
      <c r="F519">
        <v>10</v>
      </c>
      <c r="G519" t="s">
        <v>117</v>
      </c>
      <c r="H519" s="17">
        <v>12016.3554</v>
      </c>
      <c r="I519" s="17">
        <v>25.883947060000001</v>
      </c>
      <c r="J519" s="17">
        <v>0.26384158159999999</v>
      </c>
      <c r="K519" s="17">
        <v>9810.4123309999995</v>
      </c>
      <c r="L519" t="s">
        <v>128</v>
      </c>
      <c r="M519" s="20">
        <f>K519/1000</f>
        <v>9.8104123310000002</v>
      </c>
      <c r="N519" s="21">
        <f>SUM(M543+M575)/2</f>
        <v>13.271747679999999</v>
      </c>
      <c r="O519">
        <f t="shared" si="57"/>
        <v>3.4613353489999987</v>
      </c>
      <c r="P519" s="21">
        <f t="shared" si="58"/>
        <v>3.4613353489999989E-3</v>
      </c>
      <c r="Q519">
        <v>2.5</v>
      </c>
      <c r="R519">
        <v>122</v>
      </c>
      <c r="S519">
        <f t="shared" si="59"/>
        <v>2.0333333333333332</v>
      </c>
      <c r="T519" s="21">
        <f t="shared" si="60"/>
        <v>2.6108356091803278</v>
      </c>
      <c r="U519">
        <v>5.6</v>
      </c>
    </row>
    <row r="520" spans="1:21" ht="14.4" hidden="1" customHeight="1" x14ac:dyDescent="0.3">
      <c r="A520" s="10" t="s">
        <v>74</v>
      </c>
      <c r="B520">
        <v>65</v>
      </c>
      <c r="C520" t="s">
        <v>122</v>
      </c>
      <c r="D520">
        <v>1</v>
      </c>
      <c r="E520" t="s">
        <v>140</v>
      </c>
      <c r="F520">
        <v>10</v>
      </c>
      <c r="G520" s="16" t="s">
        <v>118</v>
      </c>
      <c r="H520" s="17"/>
      <c r="I520" s="17"/>
      <c r="J520" s="17"/>
      <c r="K520" s="17"/>
      <c r="M520" s="23">
        <v>8.0129999999999999</v>
      </c>
      <c r="N520" s="21">
        <f>SUM(M544+M576)/2</f>
        <v>8.3754999999999988</v>
      </c>
      <c r="O520">
        <f t="shared" si="57"/>
        <v>0.36249999999999893</v>
      </c>
      <c r="P520" s="21">
        <f t="shared" si="58"/>
        <v>3.6249999999999895E-4</v>
      </c>
      <c r="Q520">
        <v>2.5</v>
      </c>
      <c r="R520">
        <v>122</v>
      </c>
      <c r="S520">
        <f t="shared" si="59"/>
        <v>2.0333333333333332</v>
      </c>
      <c r="T520" s="21">
        <f t="shared" si="60"/>
        <v>1.647639344262295</v>
      </c>
      <c r="U520">
        <v>5.6</v>
      </c>
    </row>
    <row r="521" spans="1:21" ht="14.4" hidden="1" customHeight="1" x14ac:dyDescent="0.3">
      <c r="A521" s="10" t="s">
        <v>74</v>
      </c>
      <c r="B521">
        <v>65</v>
      </c>
      <c r="C521" t="s">
        <v>122</v>
      </c>
      <c r="D521">
        <v>1</v>
      </c>
      <c r="E521" t="s">
        <v>140</v>
      </c>
      <c r="F521">
        <v>10</v>
      </c>
      <c r="G521" s="16" t="s">
        <v>119</v>
      </c>
      <c r="H521" s="17"/>
      <c r="I521" s="17"/>
      <c r="J521" s="17"/>
      <c r="K521" s="17"/>
      <c r="M521" s="23">
        <v>1.194</v>
      </c>
      <c r="N521" s="21">
        <f>SUM(M545+M577)/2</f>
        <v>2.0175000000000001</v>
      </c>
      <c r="O521">
        <f t="shared" si="57"/>
        <v>0.82350000000000012</v>
      </c>
      <c r="P521" s="21">
        <f t="shared" si="58"/>
        <v>8.2350000000000012E-4</v>
      </c>
      <c r="Q521">
        <v>2.5</v>
      </c>
      <c r="R521">
        <v>122</v>
      </c>
      <c r="S521">
        <f t="shared" si="59"/>
        <v>2.0333333333333332</v>
      </c>
      <c r="T521" s="21">
        <f t="shared" si="60"/>
        <v>0.39688524590163937</v>
      </c>
      <c r="U521">
        <v>5.6</v>
      </c>
    </row>
    <row r="522" spans="1:21" hidden="1" x14ac:dyDescent="0.3">
      <c r="A522" s="10" t="s">
        <v>75</v>
      </c>
      <c r="B522">
        <v>66</v>
      </c>
      <c r="C522" t="s">
        <v>122</v>
      </c>
      <c r="D522">
        <v>1</v>
      </c>
      <c r="E522" t="s">
        <v>140</v>
      </c>
      <c r="F522">
        <v>10</v>
      </c>
      <c r="G522" t="s">
        <v>112</v>
      </c>
      <c r="H522" s="17">
        <v>8686.701943</v>
      </c>
      <c r="I522" s="17">
        <v>1.398664071</v>
      </c>
      <c r="J522" s="17">
        <v>1.719914253</v>
      </c>
      <c r="K522" s="17">
        <v>81.321732659999995</v>
      </c>
      <c r="L522" t="s">
        <v>128</v>
      </c>
      <c r="M522" s="20">
        <f>K522/1000</f>
        <v>8.1321732659999993E-2</v>
      </c>
      <c r="N522" s="21">
        <v>0.37074381690000002</v>
      </c>
      <c r="O522">
        <f t="shared" si="57"/>
        <v>0.28942208424000004</v>
      </c>
      <c r="P522" s="21">
        <f t="shared" si="58"/>
        <v>2.8942208424000002E-4</v>
      </c>
      <c r="Q522">
        <v>2.8</v>
      </c>
      <c r="R522">
        <v>118</v>
      </c>
      <c r="S522">
        <f t="shared" si="59"/>
        <v>1.9666666666666666</v>
      </c>
      <c r="T522" s="21">
        <f t="shared" si="60"/>
        <v>6.7326359001210659E-2</v>
      </c>
      <c r="U522">
        <v>4</v>
      </c>
    </row>
    <row r="523" spans="1:21" ht="14.4" hidden="1" customHeight="1" x14ac:dyDescent="0.3">
      <c r="A523" s="10" t="s">
        <v>75</v>
      </c>
      <c r="B523">
        <v>66</v>
      </c>
      <c r="C523" t="s">
        <v>122</v>
      </c>
      <c r="D523">
        <v>1</v>
      </c>
      <c r="E523" t="s">
        <v>140</v>
      </c>
      <c r="F523">
        <v>10</v>
      </c>
      <c r="G523" t="s">
        <v>113</v>
      </c>
      <c r="H523" s="17">
        <v>5870203.5319999997</v>
      </c>
      <c r="I523" s="17">
        <v>2.0766090990000001E-3</v>
      </c>
      <c r="J523" s="17">
        <v>1.4229211889999999E-2</v>
      </c>
      <c r="K523" s="17">
        <v>14.593985350000001</v>
      </c>
      <c r="L523" t="s">
        <v>129</v>
      </c>
      <c r="M523" s="22">
        <f>K523</f>
        <v>14.593985350000001</v>
      </c>
      <c r="N523" s="21">
        <v>13.402389250000001</v>
      </c>
      <c r="O523">
        <f t="shared" si="57"/>
        <v>-1.1915960999999999</v>
      </c>
      <c r="P523" s="21">
        <f t="shared" si="58"/>
        <v>-1.1915960999999999E-3</v>
      </c>
      <c r="Q523">
        <v>2.8</v>
      </c>
      <c r="R523">
        <v>118</v>
      </c>
      <c r="S523">
        <f t="shared" si="59"/>
        <v>1.9666666666666666</v>
      </c>
      <c r="T523" s="21">
        <f t="shared" si="60"/>
        <v>2.4338479267554485</v>
      </c>
      <c r="U523">
        <v>4</v>
      </c>
    </row>
    <row r="524" spans="1:21" ht="14.4" hidden="1" customHeight="1" x14ac:dyDescent="0.3">
      <c r="A524" s="10" t="s">
        <v>75</v>
      </c>
      <c r="B524">
        <v>66</v>
      </c>
      <c r="C524" t="s">
        <v>122</v>
      </c>
      <c r="D524">
        <v>1</v>
      </c>
      <c r="E524" t="s">
        <v>140</v>
      </c>
      <c r="F524">
        <v>10</v>
      </c>
      <c r="G524" t="s">
        <v>114</v>
      </c>
      <c r="H524" s="17">
        <v>73080.384640000004</v>
      </c>
      <c r="I524" s="17">
        <v>7.3510292800000002E-2</v>
      </c>
      <c r="J524" s="17">
        <v>0.42756713390000001</v>
      </c>
      <c r="K524" s="17">
        <v>17.192690219999999</v>
      </c>
      <c r="L524" t="s">
        <v>129</v>
      </c>
      <c r="M524" s="22">
        <f>K524</f>
        <v>17.192690219999999</v>
      </c>
      <c r="N524" s="21">
        <v>2.2655551360000001</v>
      </c>
      <c r="O524">
        <f t="shared" si="57"/>
        <v>-14.927135084</v>
      </c>
      <c r="P524" s="21">
        <f t="shared" si="58"/>
        <v>-1.4927135083999999E-2</v>
      </c>
      <c r="Q524">
        <v>2.8</v>
      </c>
      <c r="R524">
        <v>118</v>
      </c>
      <c r="S524">
        <f t="shared" si="59"/>
        <v>1.9666666666666666</v>
      </c>
      <c r="T524" s="21">
        <f t="shared" si="60"/>
        <v>0.41142042421307512</v>
      </c>
      <c r="U524">
        <v>4</v>
      </c>
    </row>
    <row r="525" spans="1:21" ht="14.4" hidden="1" customHeight="1" x14ac:dyDescent="0.3">
      <c r="A525" s="10" t="s">
        <v>75</v>
      </c>
      <c r="B525">
        <v>66</v>
      </c>
      <c r="C525" t="s">
        <v>122</v>
      </c>
      <c r="D525">
        <v>1</v>
      </c>
      <c r="E525" t="s">
        <v>140</v>
      </c>
      <c r="F525">
        <v>10</v>
      </c>
      <c r="G525" t="s">
        <v>115</v>
      </c>
      <c r="H525" s="17">
        <v>1815264.679</v>
      </c>
      <c r="I525" s="17">
        <v>20.662583730000001</v>
      </c>
      <c r="J525" s="17">
        <v>0.96519969400000005</v>
      </c>
      <c r="K525" s="17">
        <v>2140.7573849999999</v>
      </c>
      <c r="L525" t="s">
        <v>128</v>
      </c>
      <c r="M525" s="20">
        <f>K525/1000</f>
        <v>2.1407573849999997</v>
      </c>
      <c r="N525" s="21">
        <v>1.8009532324999999</v>
      </c>
      <c r="O525">
        <f t="shared" si="57"/>
        <v>-0.33980415249999973</v>
      </c>
      <c r="P525" s="21">
        <f t="shared" si="58"/>
        <v>-3.3980415249999974E-4</v>
      </c>
      <c r="Q525">
        <v>2.8</v>
      </c>
      <c r="R525">
        <v>118</v>
      </c>
      <c r="S525">
        <f t="shared" si="59"/>
        <v>1.9666666666666666</v>
      </c>
      <c r="T525" s="21">
        <f t="shared" si="60"/>
        <v>0.32704961849273612</v>
      </c>
      <c r="U525">
        <v>4</v>
      </c>
    </row>
    <row r="526" spans="1:21" ht="14.4" hidden="1" customHeight="1" x14ac:dyDescent="0.3">
      <c r="A526" s="10" t="s">
        <v>75</v>
      </c>
      <c r="B526">
        <v>66</v>
      </c>
      <c r="C526" t="s">
        <v>122</v>
      </c>
      <c r="D526">
        <v>1</v>
      </c>
      <c r="E526" t="s">
        <v>140</v>
      </c>
      <c r="F526">
        <v>10</v>
      </c>
      <c r="G526" t="s">
        <v>116</v>
      </c>
      <c r="H526" s="17">
        <v>2913.083486</v>
      </c>
      <c r="I526" s="17">
        <v>1.1790075550000001</v>
      </c>
      <c r="J526" s="17">
        <v>0.40094416970000002</v>
      </c>
      <c r="K526" s="17">
        <v>294.05778770000001</v>
      </c>
      <c r="L526" t="s">
        <v>128</v>
      </c>
      <c r="M526" s="20">
        <f>K526/1000</f>
        <v>0.29405778770000002</v>
      </c>
      <c r="N526" s="21">
        <v>0.18815891545000002</v>
      </c>
      <c r="O526">
        <f t="shared" si="57"/>
        <v>-0.10589887225</v>
      </c>
      <c r="P526" s="21">
        <f t="shared" si="58"/>
        <v>-1.0589887224999999E-4</v>
      </c>
      <c r="Q526">
        <v>2.8</v>
      </c>
      <c r="R526">
        <v>118</v>
      </c>
      <c r="S526">
        <f t="shared" si="59"/>
        <v>1.9666666666666666</v>
      </c>
      <c r="T526" s="21">
        <f t="shared" si="60"/>
        <v>3.4169294573244559E-2</v>
      </c>
      <c r="U526">
        <v>4</v>
      </c>
    </row>
    <row r="527" spans="1:21" ht="14.4" customHeight="1" x14ac:dyDescent="0.3">
      <c r="A527" s="10" t="s">
        <v>75</v>
      </c>
      <c r="B527">
        <v>66</v>
      </c>
      <c r="C527" t="s">
        <v>122</v>
      </c>
      <c r="D527">
        <v>1</v>
      </c>
      <c r="E527" t="s">
        <v>140</v>
      </c>
      <c r="F527">
        <v>10</v>
      </c>
      <c r="G527" t="s">
        <v>117</v>
      </c>
      <c r="H527" s="17">
        <v>15586.351119999999</v>
      </c>
      <c r="I527" s="17">
        <v>97.981961609999999</v>
      </c>
      <c r="J527" s="17">
        <v>0.76999371049999998</v>
      </c>
      <c r="K527" s="17">
        <v>12725.034019999999</v>
      </c>
      <c r="L527" t="s">
        <v>128</v>
      </c>
      <c r="M527" s="20">
        <f>K527/1000</f>
        <v>12.725034019999999</v>
      </c>
      <c r="N527" s="21">
        <v>13.271747679999999</v>
      </c>
      <c r="O527">
        <f t="shared" si="57"/>
        <v>0.54671365999999999</v>
      </c>
      <c r="P527" s="21">
        <f t="shared" si="58"/>
        <v>5.4671365999999996E-4</v>
      </c>
      <c r="Q527">
        <v>2.8</v>
      </c>
      <c r="R527">
        <v>118</v>
      </c>
      <c r="S527">
        <f t="shared" si="59"/>
        <v>1.9666666666666666</v>
      </c>
      <c r="T527" s="21">
        <f t="shared" si="60"/>
        <v>2.4101236707021796</v>
      </c>
      <c r="U527">
        <v>4</v>
      </c>
    </row>
    <row r="528" spans="1:21" ht="14.4" hidden="1" customHeight="1" x14ac:dyDescent="0.3">
      <c r="A528" s="10" t="s">
        <v>75</v>
      </c>
      <c r="B528">
        <v>66</v>
      </c>
      <c r="C528" t="s">
        <v>122</v>
      </c>
      <c r="D528">
        <v>1</v>
      </c>
      <c r="E528" t="s">
        <v>140</v>
      </c>
      <c r="F528">
        <v>10</v>
      </c>
      <c r="G528" s="16" t="s">
        <v>118</v>
      </c>
      <c r="H528" s="17"/>
      <c r="I528" s="17"/>
      <c r="J528" s="17"/>
      <c r="K528" s="17"/>
      <c r="M528" s="23">
        <v>8.0820000000000007</v>
      </c>
      <c r="N528" s="21">
        <v>8.3754999999999988</v>
      </c>
      <c r="O528">
        <f t="shared" si="57"/>
        <v>0.2934999999999981</v>
      </c>
      <c r="P528" s="21">
        <f t="shared" si="58"/>
        <v>2.9349999999999808E-4</v>
      </c>
      <c r="Q528">
        <v>2.8</v>
      </c>
      <c r="R528">
        <v>118</v>
      </c>
      <c r="S528">
        <f t="shared" si="59"/>
        <v>1.9666666666666666</v>
      </c>
      <c r="T528" s="21">
        <f t="shared" si="60"/>
        <v>1.5209745762711866</v>
      </c>
      <c r="U528">
        <v>4</v>
      </c>
    </row>
    <row r="529" spans="1:21" ht="14.4" hidden="1" customHeight="1" x14ac:dyDescent="0.3">
      <c r="A529" s="10" t="s">
        <v>75</v>
      </c>
      <c r="B529">
        <v>66</v>
      </c>
      <c r="C529" t="s">
        <v>122</v>
      </c>
      <c r="D529">
        <v>1</v>
      </c>
      <c r="E529" t="s">
        <v>140</v>
      </c>
      <c r="F529">
        <v>10</v>
      </c>
      <c r="G529" s="16" t="s">
        <v>119</v>
      </c>
      <c r="H529" s="17"/>
      <c r="I529" s="17"/>
      <c r="J529" s="17"/>
      <c r="K529" s="17"/>
      <c r="M529" s="23">
        <v>1.321</v>
      </c>
      <c r="N529" s="21">
        <v>2.0175000000000001</v>
      </c>
      <c r="O529">
        <f t="shared" si="57"/>
        <v>0.69650000000000012</v>
      </c>
      <c r="P529" s="21">
        <f t="shared" si="58"/>
        <v>6.9650000000000007E-4</v>
      </c>
      <c r="Q529">
        <v>2.8</v>
      </c>
      <c r="R529">
        <v>118</v>
      </c>
      <c r="S529">
        <f t="shared" si="59"/>
        <v>1.9666666666666666</v>
      </c>
      <c r="T529" s="21">
        <f t="shared" si="60"/>
        <v>0.36637409200968529</v>
      </c>
      <c r="U529">
        <v>4</v>
      </c>
    </row>
    <row r="530" spans="1:21" hidden="1" x14ac:dyDescent="0.3">
      <c r="A530" s="10" t="s">
        <v>76</v>
      </c>
      <c r="B530">
        <v>67</v>
      </c>
      <c r="C530" t="s">
        <v>122</v>
      </c>
      <c r="D530">
        <v>1</v>
      </c>
      <c r="E530" t="s">
        <v>140</v>
      </c>
      <c r="F530">
        <v>10</v>
      </c>
      <c r="G530" t="s">
        <v>112</v>
      </c>
      <c r="H530" s="17">
        <v>5253.8356569999996</v>
      </c>
      <c r="I530" s="17">
        <v>1.083638184</v>
      </c>
      <c r="J530" s="17">
        <v>2.2032111109999999</v>
      </c>
      <c r="K530" s="17">
        <v>49.184491600000001</v>
      </c>
      <c r="L530" t="s">
        <v>128</v>
      </c>
      <c r="M530" s="20">
        <f>K530/1000</f>
        <v>4.9184491599999998E-2</v>
      </c>
      <c r="N530" s="21">
        <v>0.37074381690000002</v>
      </c>
      <c r="O530">
        <f t="shared" si="57"/>
        <v>0.32155932530000003</v>
      </c>
      <c r="P530" s="21">
        <f t="shared" si="58"/>
        <v>3.2155932530000001E-4</v>
      </c>
      <c r="Q530">
        <v>1.4</v>
      </c>
      <c r="R530">
        <v>118</v>
      </c>
      <c r="S530">
        <f t="shared" si="59"/>
        <v>1.9666666666666666</v>
      </c>
      <c r="T530" s="21">
        <f t="shared" si="60"/>
        <v>0.13465271800242132</v>
      </c>
      <c r="U530">
        <v>7.7</v>
      </c>
    </row>
    <row r="531" spans="1:21" ht="14.4" hidden="1" customHeight="1" x14ac:dyDescent="0.3">
      <c r="A531" s="10" t="s">
        <v>76</v>
      </c>
      <c r="B531">
        <v>67</v>
      </c>
      <c r="C531" t="s">
        <v>122</v>
      </c>
      <c r="D531">
        <v>1</v>
      </c>
      <c r="E531" t="s">
        <v>140</v>
      </c>
      <c r="F531">
        <v>10</v>
      </c>
      <c r="G531" t="s">
        <v>113</v>
      </c>
      <c r="H531" s="17">
        <v>5462727.7889999999</v>
      </c>
      <c r="I531" s="17">
        <v>5.8671102519999997E-2</v>
      </c>
      <c r="J531" s="17">
        <v>0.43201014240000002</v>
      </c>
      <c r="K531" s="17">
        <v>13.58095488</v>
      </c>
      <c r="L531" t="s">
        <v>129</v>
      </c>
      <c r="M531" s="22">
        <f>K531</f>
        <v>13.58095488</v>
      </c>
      <c r="N531" s="21">
        <v>13.402389250000001</v>
      </c>
      <c r="O531">
        <f t="shared" si="57"/>
        <v>-0.17856562999999959</v>
      </c>
      <c r="P531" s="21">
        <f t="shared" si="58"/>
        <v>-1.7856562999999959E-4</v>
      </c>
      <c r="Q531">
        <v>1.4</v>
      </c>
      <c r="R531">
        <v>118</v>
      </c>
      <c r="S531">
        <f t="shared" si="59"/>
        <v>1.9666666666666666</v>
      </c>
      <c r="T531" s="21">
        <f t="shared" si="60"/>
        <v>4.867695853510897</v>
      </c>
      <c r="U531">
        <v>7.7</v>
      </c>
    </row>
    <row r="532" spans="1:21" ht="14.4" hidden="1" customHeight="1" x14ac:dyDescent="0.3">
      <c r="A532" s="10" t="s">
        <v>76</v>
      </c>
      <c r="B532">
        <v>67</v>
      </c>
      <c r="C532" t="s">
        <v>122</v>
      </c>
      <c r="D532">
        <v>1</v>
      </c>
      <c r="E532" t="s">
        <v>140</v>
      </c>
      <c r="F532">
        <v>10</v>
      </c>
      <c r="G532" t="s">
        <v>114</v>
      </c>
      <c r="H532" s="17">
        <v>79661.551250000004</v>
      </c>
      <c r="I532" s="17">
        <v>0.41437534720000002</v>
      </c>
      <c r="J532" s="17">
        <v>2.2110681919999999</v>
      </c>
      <c r="K532" s="17">
        <v>18.74095737</v>
      </c>
      <c r="L532" t="s">
        <v>129</v>
      </c>
      <c r="M532" s="22">
        <f>K532</f>
        <v>18.74095737</v>
      </c>
      <c r="N532" s="21">
        <v>2.2655551360000001</v>
      </c>
      <c r="O532">
        <f t="shared" si="57"/>
        <v>-16.475402234000001</v>
      </c>
      <c r="P532" s="21">
        <f t="shared" si="58"/>
        <v>-1.6475402234E-2</v>
      </c>
      <c r="Q532">
        <v>1.4</v>
      </c>
      <c r="R532">
        <v>118</v>
      </c>
      <c r="S532">
        <f t="shared" si="59"/>
        <v>1.9666666666666666</v>
      </c>
      <c r="T532" s="21">
        <f t="shared" si="60"/>
        <v>0.82284084842615024</v>
      </c>
      <c r="U532">
        <v>7.7</v>
      </c>
    </row>
    <row r="533" spans="1:21" ht="14.4" hidden="1" customHeight="1" x14ac:dyDescent="0.3">
      <c r="A533" s="10" t="s">
        <v>76</v>
      </c>
      <c r="B533">
        <v>67</v>
      </c>
      <c r="C533" t="s">
        <v>122</v>
      </c>
      <c r="D533">
        <v>1</v>
      </c>
      <c r="E533" t="s">
        <v>140</v>
      </c>
      <c r="F533">
        <v>10</v>
      </c>
      <c r="G533" t="s">
        <v>115</v>
      </c>
      <c r="H533" s="17">
        <v>1658217.1569999999</v>
      </c>
      <c r="I533" s="17">
        <v>25.67063301</v>
      </c>
      <c r="J533" s="17">
        <v>1.3127066350000001</v>
      </c>
      <c r="K533" s="17">
        <v>1955.54988</v>
      </c>
      <c r="L533" t="s">
        <v>128</v>
      </c>
      <c r="M533" s="20">
        <f>K533/1000</f>
        <v>1.95554988</v>
      </c>
      <c r="N533" s="21">
        <v>1.8009532324999999</v>
      </c>
      <c r="O533">
        <f t="shared" si="57"/>
        <v>-0.15459664750000002</v>
      </c>
      <c r="P533" s="21">
        <f t="shared" si="58"/>
        <v>-1.5459664750000002E-4</v>
      </c>
      <c r="Q533">
        <v>1.4</v>
      </c>
      <c r="R533">
        <v>118</v>
      </c>
      <c r="S533">
        <f t="shared" si="59"/>
        <v>1.9666666666666666</v>
      </c>
      <c r="T533" s="21">
        <f t="shared" si="60"/>
        <v>0.65409923698547223</v>
      </c>
      <c r="U533">
        <v>7.7</v>
      </c>
    </row>
    <row r="534" spans="1:21" ht="14.4" hidden="1" customHeight="1" x14ac:dyDescent="0.3">
      <c r="A534" s="10" t="s">
        <v>76</v>
      </c>
      <c r="B534">
        <v>67</v>
      </c>
      <c r="C534" t="s">
        <v>122</v>
      </c>
      <c r="D534">
        <v>1</v>
      </c>
      <c r="E534" t="s">
        <v>140</v>
      </c>
      <c r="F534">
        <v>10</v>
      </c>
      <c r="G534" t="s">
        <v>116</v>
      </c>
      <c r="H534" s="17">
        <v>3414.306552</v>
      </c>
      <c r="I534" s="17">
        <v>1.1080621070000001</v>
      </c>
      <c r="J534" s="17">
        <v>0.32150063690000003</v>
      </c>
      <c r="K534" s="17">
        <v>344.65316089999999</v>
      </c>
      <c r="L534" t="s">
        <v>128</v>
      </c>
      <c r="M534" s="20">
        <f>K534/1000</f>
        <v>0.34465316089999998</v>
      </c>
      <c r="N534" s="21">
        <v>0.18815891545000002</v>
      </c>
      <c r="O534">
        <f t="shared" si="57"/>
        <v>-0.15649424544999996</v>
      </c>
      <c r="P534" s="21">
        <f t="shared" si="58"/>
        <v>-1.5649424544999995E-4</v>
      </c>
      <c r="Q534">
        <v>1.4</v>
      </c>
      <c r="R534">
        <v>118</v>
      </c>
      <c r="S534">
        <f t="shared" si="59"/>
        <v>1.9666666666666666</v>
      </c>
      <c r="T534" s="21">
        <f t="shared" si="60"/>
        <v>6.8338589146489118E-2</v>
      </c>
      <c r="U534">
        <v>7.7</v>
      </c>
    </row>
    <row r="535" spans="1:21" ht="14.4" customHeight="1" x14ac:dyDescent="0.3">
      <c r="A535" s="10" t="s">
        <v>76</v>
      </c>
      <c r="B535">
        <v>67</v>
      </c>
      <c r="C535" t="s">
        <v>122</v>
      </c>
      <c r="D535">
        <v>1</v>
      </c>
      <c r="E535" t="s">
        <v>140</v>
      </c>
      <c r="F535">
        <v>10</v>
      </c>
      <c r="G535" t="s">
        <v>117</v>
      </c>
      <c r="H535" s="17">
        <v>15974.68014</v>
      </c>
      <c r="I535" s="17">
        <v>34.078131630000001</v>
      </c>
      <c r="J535" s="17">
        <v>0.26129380210000003</v>
      </c>
      <c r="K535" s="17">
        <v>13042.07423</v>
      </c>
      <c r="L535" t="s">
        <v>128</v>
      </c>
      <c r="M535" s="20">
        <f>K535/1000</f>
        <v>13.042074230000001</v>
      </c>
      <c r="N535" s="21">
        <v>13.271747679999999</v>
      </c>
      <c r="O535">
        <f t="shared" si="57"/>
        <v>0.22967344999999817</v>
      </c>
      <c r="P535" s="21">
        <f t="shared" si="58"/>
        <v>2.2967344999999816E-4</v>
      </c>
      <c r="Q535">
        <v>1.4</v>
      </c>
      <c r="R535">
        <v>118</v>
      </c>
      <c r="S535">
        <f t="shared" si="59"/>
        <v>1.9666666666666666</v>
      </c>
      <c r="T535" s="21">
        <f t="shared" si="60"/>
        <v>4.8202473414043592</v>
      </c>
      <c r="U535">
        <v>7.7</v>
      </c>
    </row>
    <row r="536" spans="1:21" ht="14.4" hidden="1" customHeight="1" x14ac:dyDescent="0.3">
      <c r="A536" s="10" t="s">
        <v>76</v>
      </c>
      <c r="B536">
        <v>67</v>
      </c>
      <c r="C536" t="s">
        <v>122</v>
      </c>
      <c r="D536">
        <v>1</v>
      </c>
      <c r="E536" t="s">
        <v>140</v>
      </c>
      <c r="F536">
        <v>10</v>
      </c>
      <c r="G536" s="16" t="s">
        <v>118</v>
      </c>
      <c r="H536" s="17"/>
      <c r="I536" s="17"/>
      <c r="J536" s="17"/>
      <c r="K536" s="17"/>
      <c r="M536" s="23">
        <v>8.2929999999999993</v>
      </c>
      <c r="N536" s="21">
        <v>8.3754999999999988</v>
      </c>
      <c r="O536">
        <f t="shared" si="57"/>
        <v>8.2499999999999574E-2</v>
      </c>
      <c r="P536" s="21">
        <f t="shared" si="58"/>
        <v>8.2499999999999579E-5</v>
      </c>
      <c r="Q536">
        <v>1.4</v>
      </c>
      <c r="R536">
        <v>118</v>
      </c>
      <c r="S536">
        <f t="shared" si="59"/>
        <v>1.9666666666666666</v>
      </c>
      <c r="T536" s="21">
        <f t="shared" si="60"/>
        <v>3.0419491525423732</v>
      </c>
      <c r="U536">
        <v>7.7</v>
      </c>
    </row>
    <row r="537" spans="1:21" ht="14.4" hidden="1" customHeight="1" x14ac:dyDescent="0.3">
      <c r="A537" s="10" t="s">
        <v>76</v>
      </c>
      <c r="B537">
        <v>67</v>
      </c>
      <c r="C537" t="s">
        <v>122</v>
      </c>
      <c r="D537">
        <v>1</v>
      </c>
      <c r="E537" t="s">
        <v>140</v>
      </c>
      <c r="F537">
        <v>10</v>
      </c>
      <c r="G537" s="16" t="s">
        <v>119</v>
      </c>
      <c r="H537" s="17"/>
      <c r="I537" s="17"/>
      <c r="J537" s="17"/>
      <c r="K537" s="17"/>
      <c r="M537" s="23">
        <v>1.712</v>
      </c>
      <c r="N537" s="21">
        <v>2.0175000000000001</v>
      </c>
      <c r="O537">
        <f t="shared" si="57"/>
        <v>0.3055000000000001</v>
      </c>
      <c r="P537" s="21">
        <f t="shared" si="58"/>
        <v>3.0550000000000011E-4</v>
      </c>
      <c r="Q537">
        <v>1.4</v>
      </c>
      <c r="R537">
        <v>118</v>
      </c>
      <c r="S537">
        <f t="shared" si="59"/>
        <v>1.9666666666666666</v>
      </c>
      <c r="T537" s="21">
        <f t="shared" si="60"/>
        <v>0.73274818401937059</v>
      </c>
      <c r="U537">
        <v>7.7</v>
      </c>
    </row>
    <row r="538" spans="1:21" hidden="1" x14ac:dyDescent="0.3">
      <c r="A538" s="10" t="s">
        <v>77</v>
      </c>
      <c r="B538">
        <v>68</v>
      </c>
      <c r="C538" t="s">
        <v>122</v>
      </c>
      <c r="D538">
        <v>1</v>
      </c>
      <c r="E538" t="s">
        <v>140</v>
      </c>
      <c r="F538">
        <v>10</v>
      </c>
      <c r="G538" t="s">
        <v>112</v>
      </c>
      <c r="H538" s="17">
        <v>39954.827319999997</v>
      </c>
      <c r="I538" s="17">
        <v>38.085351799999998</v>
      </c>
      <c r="J538" s="17">
        <v>10.182091850000001</v>
      </c>
      <c r="K538" s="17">
        <v>374.04250860000002</v>
      </c>
      <c r="L538" t="s">
        <v>128</v>
      </c>
      <c r="M538" s="20">
        <f>K538/1000</f>
        <v>0.37404250860000005</v>
      </c>
      <c r="O538">
        <f t="shared" si="57"/>
        <v>-0.37404250860000005</v>
      </c>
      <c r="P538" s="21">
        <f t="shared" si="58"/>
        <v>-3.7404250860000005E-4</v>
      </c>
      <c r="R538">
        <v>114</v>
      </c>
      <c r="S538">
        <f t="shared" si="59"/>
        <v>1.9</v>
      </c>
    </row>
    <row r="539" spans="1:21" ht="14.4" hidden="1" customHeight="1" x14ac:dyDescent="0.3">
      <c r="A539" s="10" t="s">
        <v>77</v>
      </c>
      <c r="B539">
        <v>68</v>
      </c>
      <c r="C539" t="s">
        <v>122</v>
      </c>
      <c r="D539">
        <v>1</v>
      </c>
      <c r="E539" t="s">
        <v>140</v>
      </c>
      <c r="F539">
        <v>10</v>
      </c>
      <c r="G539" t="s">
        <v>113</v>
      </c>
      <c r="H539" s="17">
        <v>5355715.5889999997</v>
      </c>
      <c r="I539" s="17">
        <v>3.929133655E-2</v>
      </c>
      <c r="J539" s="17">
        <v>0.29509275670000001</v>
      </c>
      <c r="K539" s="17">
        <v>13.314910530000001</v>
      </c>
      <c r="L539" t="s">
        <v>129</v>
      </c>
      <c r="M539" s="22">
        <f>K539</f>
        <v>13.314910530000001</v>
      </c>
      <c r="O539">
        <f t="shared" si="57"/>
        <v>-13.314910530000001</v>
      </c>
      <c r="P539" s="21">
        <f t="shared" si="58"/>
        <v>-1.331491053E-2</v>
      </c>
      <c r="R539">
        <v>114</v>
      </c>
      <c r="S539">
        <f t="shared" si="59"/>
        <v>1.9</v>
      </c>
    </row>
    <row r="540" spans="1:21" ht="14.4" hidden="1" customHeight="1" x14ac:dyDescent="0.3">
      <c r="A540" s="10" t="s">
        <v>77</v>
      </c>
      <c r="B540">
        <v>68</v>
      </c>
      <c r="C540" t="s">
        <v>122</v>
      </c>
      <c r="D540">
        <v>1</v>
      </c>
      <c r="E540" t="s">
        <v>140</v>
      </c>
      <c r="F540">
        <v>10</v>
      </c>
      <c r="G540" t="s">
        <v>114</v>
      </c>
      <c r="H540" s="17">
        <v>76303.287599999996</v>
      </c>
      <c r="I540" s="17">
        <v>2.2444493900000001E-2</v>
      </c>
      <c r="J540" s="17">
        <v>0.12503268370000001</v>
      </c>
      <c r="K540" s="17">
        <v>17.950901500000001</v>
      </c>
      <c r="L540" t="s">
        <v>129</v>
      </c>
      <c r="M540" s="22">
        <f>K540</f>
        <v>17.950901500000001</v>
      </c>
      <c r="O540">
        <f t="shared" si="57"/>
        <v>-17.950901500000001</v>
      </c>
      <c r="P540" s="21">
        <f t="shared" si="58"/>
        <v>-1.7950901500000001E-2</v>
      </c>
      <c r="R540">
        <v>114</v>
      </c>
      <c r="S540">
        <f t="shared" si="59"/>
        <v>1.9</v>
      </c>
    </row>
    <row r="541" spans="1:21" ht="14.4" hidden="1" customHeight="1" x14ac:dyDescent="0.3">
      <c r="A541" s="10" t="s">
        <v>77</v>
      </c>
      <c r="B541">
        <v>68</v>
      </c>
      <c r="C541" t="s">
        <v>122</v>
      </c>
      <c r="D541">
        <v>1</v>
      </c>
      <c r="E541" t="s">
        <v>140</v>
      </c>
      <c r="F541">
        <v>10</v>
      </c>
      <c r="G541" t="s">
        <v>115</v>
      </c>
      <c r="H541" s="17">
        <v>1492621.041</v>
      </c>
      <c r="I541" s="17">
        <v>35.14558332</v>
      </c>
      <c r="J541" s="17">
        <v>1.9966121189999999</v>
      </c>
      <c r="K541" s="17">
        <v>1760.260943</v>
      </c>
      <c r="L541" t="s">
        <v>128</v>
      </c>
      <c r="M541" s="20">
        <f>K541/1000</f>
        <v>1.760260943</v>
      </c>
      <c r="O541">
        <f t="shared" si="57"/>
        <v>-1.760260943</v>
      </c>
      <c r="P541" s="21">
        <f t="shared" si="58"/>
        <v>-1.760260943E-3</v>
      </c>
      <c r="R541">
        <v>114</v>
      </c>
      <c r="S541">
        <f t="shared" si="59"/>
        <v>1.9</v>
      </c>
    </row>
    <row r="542" spans="1:21" ht="14.4" hidden="1" customHeight="1" x14ac:dyDescent="0.3">
      <c r="A542" s="10" t="s">
        <v>77</v>
      </c>
      <c r="B542">
        <v>68</v>
      </c>
      <c r="C542" t="s">
        <v>122</v>
      </c>
      <c r="D542">
        <v>1</v>
      </c>
      <c r="E542" t="s">
        <v>140</v>
      </c>
      <c r="F542">
        <v>10</v>
      </c>
      <c r="G542" t="s">
        <v>116</v>
      </c>
      <c r="H542" s="17">
        <v>1370.695543</v>
      </c>
      <c r="I542" s="17">
        <v>2.0003408440000001</v>
      </c>
      <c r="J542" s="17">
        <v>1.445716867</v>
      </c>
      <c r="K542" s="17">
        <v>138.36325009999999</v>
      </c>
      <c r="L542" t="s">
        <v>128</v>
      </c>
      <c r="M542" s="20">
        <f>K542/1000</f>
        <v>0.1383632501</v>
      </c>
      <c r="O542">
        <f t="shared" si="57"/>
        <v>-0.1383632501</v>
      </c>
      <c r="P542" s="21">
        <f t="shared" si="58"/>
        <v>-1.383632501E-4</v>
      </c>
      <c r="R542">
        <v>114</v>
      </c>
      <c r="S542">
        <f t="shared" si="59"/>
        <v>1.9</v>
      </c>
    </row>
    <row r="543" spans="1:21" ht="14.4" customHeight="1" x14ac:dyDescent="0.3">
      <c r="A543" s="10" t="s">
        <v>77</v>
      </c>
      <c r="B543">
        <v>68</v>
      </c>
      <c r="C543" t="s">
        <v>122</v>
      </c>
      <c r="D543">
        <v>1</v>
      </c>
      <c r="E543" t="s">
        <v>140</v>
      </c>
      <c r="F543">
        <v>10</v>
      </c>
      <c r="G543" t="s">
        <v>117</v>
      </c>
      <c r="H543" s="17">
        <v>15991.64148</v>
      </c>
      <c r="I543" s="17">
        <v>127.56984439999999</v>
      </c>
      <c r="J543" s="17">
        <v>0.97710331039999998</v>
      </c>
      <c r="K543" s="17">
        <v>13055.921829999999</v>
      </c>
      <c r="L543" t="s">
        <v>128</v>
      </c>
      <c r="M543" s="20">
        <f>K543/1000</f>
        <v>13.055921829999999</v>
      </c>
      <c r="O543">
        <f t="shared" si="57"/>
        <v>-13.055921829999999</v>
      </c>
      <c r="P543" s="21">
        <f t="shared" si="58"/>
        <v>-1.3055921829999999E-2</v>
      </c>
      <c r="R543">
        <v>114</v>
      </c>
      <c r="S543">
        <f t="shared" si="59"/>
        <v>1.9</v>
      </c>
    </row>
    <row r="544" spans="1:21" ht="14.4" hidden="1" customHeight="1" x14ac:dyDescent="0.3">
      <c r="A544" s="10" t="s">
        <v>77</v>
      </c>
      <c r="B544">
        <v>68</v>
      </c>
      <c r="C544" t="s">
        <v>122</v>
      </c>
      <c r="D544">
        <v>1</v>
      </c>
      <c r="E544" t="s">
        <v>140</v>
      </c>
      <c r="F544">
        <v>10</v>
      </c>
      <c r="G544" s="16" t="s">
        <v>118</v>
      </c>
      <c r="H544" s="17"/>
      <c r="I544" s="17"/>
      <c r="J544" s="17"/>
      <c r="K544" s="17"/>
      <c r="M544" s="23">
        <v>8.3339999999999996</v>
      </c>
      <c r="O544">
        <f t="shared" si="57"/>
        <v>-8.3339999999999996</v>
      </c>
      <c r="P544" s="21">
        <f t="shared" si="58"/>
        <v>-8.3339999999999994E-3</v>
      </c>
      <c r="R544">
        <v>114</v>
      </c>
      <c r="S544">
        <f t="shared" si="59"/>
        <v>1.9</v>
      </c>
    </row>
    <row r="545" spans="1:21" ht="14.4" hidden="1" customHeight="1" x14ac:dyDescent="0.3">
      <c r="A545" s="10" t="s">
        <v>77</v>
      </c>
      <c r="B545">
        <v>68</v>
      </c>
      <c r="C545" t="s">
        <v>122</v>
      </c>
      <c r="D545">
        <v>1</v>
      </c>
      <c r="E545" t="s">
        <v>140</v>
      </c>
      <c r="F545">
        <v>10</v>
      </c>
      <c r="G545" s="16" t="s">
        <v>119</v>
      </c>
      <c r="H545" s="17"/>
      <c r="I545" s="17"/>
      <c r="J545" s="17"/>
      <c r="K545" s="17"/>
      <c r="M545" s="23">
        <v>2.0209999999999999</v>
      </c>
      <c r="O545">
        <f t="shared" si="57"/>
        <v>-2.0209999999999999</v>
      </c>
      <c r="P545" s="21">
        <f t="shared" si="58"/>
        <v>-2.0209999999999998E-3</v>
      </c>
      <c r="R545">
        <v>114</v>
      </c>
      <c r="S545">
        <f t="shared" si="59"/>
        <v>1.9</v>
      </c>
    </row>
    <row r="546" spans="1:21" hidden="1" x14ac:dyDescent="0.3">
      <c r="A546" s="10" t="s">
        <v>78</v>
      </c>
      <c r="B546">
        <v>69</v>
      </c>
      <c r="C546" t="s">
        <v>122</v>
      </c>
      <c r="D546">
        <v>1</v>
      </c>
      <c r="E546" t="s">
        <v>141</v>
      </c>
      <c r="F546">
        <v>10</v>
      </c>
      <c r="G546" t="s">
        <v>112</v>
      </c>
      <c r="H546" s="17">
        <v>6015.9069609999997</v>
      </c>
      <c r="I546" s="17">
        <v>1.8688991610000001</v>
      </c>
      <c r="J546" s="17">
        <v>3.3184330119999998</v>
      </c>
      <c r="K546" s="17">
        <v>56.318724969999998</v>
      </c>
      <c r="L546" t="s">
        <v>128</v>
      </c>
      <c r="M546" s="20">
        <f>K546/1000</f>
        <v>5.6318724969999998E-2</v>
      </c>
      <c r="N546" s="21">
        <v>0.37074381690000002</v>
      </c>
      <c r="O546">
        <f t="shared" si="57"/>
        <v>0.31442509193000001</v>
      </c>
      <c r="P546" s="21">
        <f t="shared" si="58"/>
        <v>3.1442509193000003E-4</v>
      </c>
      <c r="Q546">
        <v>0.5</v>
      </c>
      <c r="R546">
        <v>115</v>
      </c>
      <c r="S546">
        <f t="shared" si="59"/>
        <v>1.9166666666666667</v>
      </c>
      <c r="T546" s="21">
        <f t="shared" ref="T546:T569" si="61">N546/Q546/S546</f>
        <v>0.38686311328695655</v>
      </c>
      <c r="U546">
        <v>4.5</v>
      </c>
    </row>
    <row r="547" spans="1:21" ht="14.4" hidden="1" customHeight="1" x14ac:dyDescent="0.3">
      <c r="A547" s="10" t="s">
        <v>78</v>
      </c>
      <c r="B547">
        <v>69</v>
      </c>
      <c r="C547" t="s">
        <v>122</v>
      </c>
      <c r="D547">
        <v>1</v>
      </c>
      <c r="E547" t="s">
        <v>141</v>
      </c>
      <c r="F547">
        <v>10</v>
      </c>
      <c r="G547" t="s">
        <v>113</v>
      </c>
      <c r="H547" s="17">
        <v>5677980.415</v>
      </c>
      <c r="I547" s="17">
        <v>7.8225885930000003E-2</v>
      </c>
      <c r="J547" s="17">
        <v>0.55416086639999995</v>
      </c>
      <c r="K547" s="17">
        <v>14.11609709</v>
      </c>
      <c r="L547" t="s">
        <v>129</v>
      </c>
      <c r="M547" s="22">
        <f>K547</f>
        <v>14.11609709</v>
      </c>
      <c r="N547" s="21">
        <v>13.402389250000001</v>
      </c>
      <c r="O547">
        <f t="shared" si="57"/>
        <v>-0.71370783999999965</v>
      </c>
      <c r="P547" s="21">
        <f t="shared" si="58"/>
        <v>-7.1370783999999963E-4</v>
      </c>
      <c r="Q547">
        <v>0.5</v>
      </c>
      <c r="R547">
        <v>115</v>
      </c>
      <c r="S547">
        <f t="shared" si="59"/>
        <v>1.9166666666666667</v>
      </c>
      <c r="T547" s="21">
        <f t="shared" si="61"/>
        <v>13.985101826086957</v>
      </c>
      <c r="U547">
        <v>4.5</v>
      </c>
    </row>
    <row r="548" spans="1:21" ht="14.4" hidden="1" customHeight="1" x14ac:dyDescent="0.3">
      <c r="A548" s="10" t="s">
        <v>78</v>
      </c>
      <c r="B548">
        <v>69</v>
      </c>
      <c r="C548" t="s">
        <v>122</v>
      </c>
      <c r="D548">
        <v>1</v>
      </c>
      <c r="E548" t="s">
        <v>141</v>
      </c>
      <c r="F548">
        <v>10</v>
      </c>
      <c r="G548" t="s">
        <v>114</v>
      </c>
      <c r="H548" s="17">
        <v>82583.103929999997</v>
      </c>
      <c r="I548" s="17">
        <v>8.1780704869999998E-2</v>
      </c>
      <c r="J548" s="17">
        <v>0.42093654670000002</v>
      </c>
      <c r="K548" s="17">
        <v>19.42827381</v>
      </c>
      <c r="L548" t="s">
        <v>129</v>
      </c>
      <c r="M548" s="22">
        <f>K548</f>
        <v>19.42827381</v>
      </c>
      <c r="N548" s="21">
        <v>2.2655551360000001</v>
      </c>
      <c r="O548">
        <f t="shared" si="57"/>
        <v>-17.162718674000001</v>
      </c>
      <c r="P548" s="21">
        <f t="shared" si="58"/>
        <v>-1.7162718674000002E-2</v>
      </c>
      <c r="Q548">
        <v>0.5</v>
      </c>
      <c r="R548">
        <v>115</v>
      </c>
      <c r="S548">
        <f t="shared" si="59"/>
        <v>1.9166666666666667</v>
      </c>
      <c r="T548" s="21">
        <f t="shared" si="61"/>
        <v>2.3640575332173914</v>
      </c>
      <c r="U548">
        <v>4.5</v>
      </c>
    </row>
    <row r="549" spans="1:21" ht="14.4" hidden="1" customHeight="1" x14ac:dyDescent="0.3">
      <c r="A549" s="10" t="s">
        <v>78</v>
      </c>
      <c r="B549">
        <v>69</v>
      </c>
      <c r="C549" t="s">
        <v>122</v>
      </c>
      <c r="D549">
        <v>1</v>
      </c>
      <c r="E549" t="s">
        <v>141</v>
      </c>
      <c r="F549">
        <v>10</v>
      </c>
      <c r="G549" t="s">
        <v>115</v>
      </c>
      <c r="H549" s="17">
        <v>1818909.023</v>
      </c>
      <c r="I549" s="17">
        <v>18.907266750000002</v>
      </c>
      <c r="J549" s="17">
        <v>0.88143497770000001</v>
      </c>
      <c r="K549" s="17">
        <v>2145.0551919999998</v>
      </c>
      <c r="L549" t="s">
        <v>128</v>
      </c>
      <c r="M549" s="20">
        <f>K549/1000</f>
        <v>2.1450551919999996</v>
      </c>
      <c r="N549" s="21">
        <v>1.8009532324999999</v>
      </c>
      <c r="O549">
        <f t="shared" si="57"/>
        <v>-0.34410195949999967</v>
      </c>
      <c r="P549" s="21">
        <f t="shared" si="58"/>
        <v>-3.4410195949999967E-4</v>
      </c>
      <c r="Q549">
        <v>0.5</v>
      </c>
      <c r="R549">
        <v>115</v>
      </c>
      <c r="S549">
        <f t="shared" si="59"/>
        <v>1.9166666666666667</v>
      </c>
      <c r="T549" s="21">
        <f t="shared" si="61"/>
        <v>1.8792555469565215</v>
      </c>
      <c r="U549">
        <v>4.5</v>
      </c>
    </row>
    <row r="550" spans="1:21" ht="14.4" hidden="1" customHeight="1" x14ac:dyDescent="0.3">
      <c r="A550" s="10" t="s">
        <v>78</v>
      </c>
      <c r="B550">
        <v>69</v>
      </c>
      <c r="C550" t="s">
        <v>122</v>
      </c>
      <c r="D550">
        <v>1</v>
      </c>
      <c r="E550" t="s">
        <v>141</v>
      </c>
      <c r="F550">
        <v>10</v>
      </c>
      <c r="G550" t="s">
        <v>116</v>
      </c>
      <c r="H550" s="17">
        <v>1725.7291660000001</v>
      </c>
      <c r="I550" s="17">
        <v>1.5692281640000001</v>
      </c>
      <c r="J550" s="17">
        <v>0.90081104140000001</v>
      </c>
      <c r="K550" s="17">
        <v>174.2017018</v>
      </c>
      <c r="L550" t="s">
        <v>128</v>
      </c>
      <c r="M550" s="20">
        <f>K550/1000</f>
        <v>0.1742017018</v>
      </c>
      <c r="N550" s="21">
        <v>0.18815891545000002</v>
      </c>
      <c r="O550">
        <f t="shared" si="57"/>
        <v>1.3957213650000022E-2</v>
      </c>
      <c r="P550" s="21">
        <f t="shared" si="58"/>
        <v>1.3957213650000022E-5</v>
      </c>
      <c r="Q550">
        <v>0.5</v>
      </c>
      <c r="R550">
        <v>115</v>
      </c>
      <c r="S550">
        <f t="shared" si="59"/>
        <v>1.9166666666666667</v>
      </c>
      <c r="T550" s="21">
        <f t="shared" si="61"/>
        <v>0.19633973786086958</v>
      </c>
      <c r="U550">
        <v>4.5</v>
      </c>
    </row>
    <row r="551" spans="1:21" ht="14.4" customHeight="1" x14ac:dyDescent="0.3">
      <c r="A551" s="10" t="s">
        <v>78</v>
      </c>
      <c r="B551">
        <v>69</v>
      </c>
      <c r="C551" t="s">
        <v>122</v>
      </c>
      <c r="D551">
        <v>1</v>
      </c>
      <c r="E551" t="s">
        <v>141</v>
      </c>
      <c r="F551">
        <v>10</v>
      </c>
      <c r="G551" t="s">
        <v>117</v>
      </c>
      <c r="H551" s="17">
        <v>16279.504559999999</v>
      </c>
      <c r="I551" s="17">
        <v>147.5913055</v>
      </c>
      <c r="J551" s="17">
        <v>1.110465561</v>
      </c>
      <c r="K551" s="17">
        <v>13290.939469999999</v>
      </c>
      <c r="L551" t="s">
        <v>128</v>
      </c>
      <c r="M551" s="20">
        <f>K551/1000</f>
        <v>13.29093947</v>
      </c>
      <c r="N551" s="21">
        <v>13.271747679999999</v>
      </c>
      <c r="O551">
        <f t="shared" si="57"/>
        <v>-1.9191790000000708E-2</v>
      </c>
      <c r="P551" s="21">
        <f t="shared" si="58"/>
        <v>-1.9191790000000709E-5</v>
      </c>
      <c r="Q551">
        <v>0.5</v>
      </c>
      <c r="R551">
        <v>115</v>
      </c>
      <c r="S551">
        <f t="shared" si="59"/>
        <v>1.9166666666666667</v>
      </c>
      <c r="T551" s="21">
        <f t="shared" si="61"/>
        <v>13.848780187826085</v>
      </c>
      <c r="U551">
        <v>4.5</v>
      </c>
    </row>
    <row r="552" spans="1:21" ht="14.4" hidden="1" customHeight="1" x14ac:dyDescent="0.3">
      <c r="A552" s="10" t="s">
        <v>78</v>
      </c>
      <c r="B552">
        <v>69</v>
      </c>
      <c r="C552" t="s">
        <v>122</v>
      </c>
      <c r="D552">
        <v>1</v>
      </c>
      <c r="E552" t="s">
        <v>141</v>
      </c>
      <c r="F552">
        <v>10</v>
      </c>
      <c r="G552" s="16" t="s">
        <v>118</v>
      </c>
      <c r="H552" s="17"/>
      <c r="I552" s="17"/>
      <c r="J552" s="17"/>
      <c r="K552" s="17"/>
      <c r="M552" s="23">
        <v>8.1829999999999998</v>
      </c>
      <c r="N552" s="21">
        <v>8.3754999999999988</v>
      </c>
      <c r="O552">
        <f t="shared" si="57"/>
        <v>0.19249999999999901</v>
      </c>
      <c r="P552" s="21">
        <f t="shared" si="58"/>
        <v>1.9249999999999901E-4</v>
      </c>
      <c r="Q552">
        <v>0.5</v>
      </c>
      <c r="R552">
        <v>115</v>
      </c>
      <c r="S552">
        <f t="shared" si="59"/>
        <v>1.9166666666666667</v>
      </c>
      <c r="T552" s="21">
        <f t="shared" si="61"/>
        <v>8.7396521739130417</v>
      </c>
      <c r="U552">
        <v>4.5</v>
      </c>
    </row>
    <row r="553" spans="1:21" ht="14.4" hidden="1" customHeight="1" x14ac:dyDescent="0.3">
      <c r="A553" s="10" t="s">
        <v>78</v>
      </c>
      <c r="B553">
        <v>69</v>
      </c>
      <c r="C553" t="s">
        <v>122</v>
      </c>
      <c r="D553">
        <v>1</v>
      </c>
      <c r="E553" t="s">
        <v>141</v>
      </c>
      <c r="F553">
        <v>10</v>
      </c>
      <c r="G553" s="16" t="s">
        <v>119</v>
      </c>
      <c r="H553" s="17"/>
      <c r="I553" s="17"/>
      <c r="J553" s="17"/>
      <c r="K553" s="17"/>
      <c r="M553" s="23">
        <v>1.5349999999999999</v>
      </c>
      <c r="N553" s="21">
        <v>2.0175000000000001</v>
      </c>
      <c r="O553">
        <f t="shared" si="57"/>
        <v>0.48250000000000015</v>
      </c>
      <c r="P553" s="21">
        <f t="shared" si="58"/>
        <v>4.8250000000000013E-4</v>
      </c>
      <c r="Q553">
        <v>0.5</v>
      </c>
      <c r="R553">
        <v>115</v>
      </c>
      <c r="S553">
        <f t="shared" si="59"/>
        <v>1.9166666666666667</v>
      </c>
      <c r="T553" s="21">
        <f t="shared" si="61"/>
        <v>2.1052173913043477</v>
      </c>
      <c r="U553">
        <v>4.5</v>
      </c>
    </row>
    <row r="554" spans="1:21" hidden="1" x14ac:dyDescent="0.3">
      <c r="A554" s="10" t="s">
        <v>79</v>
      </c>
      <c r="B554">
        <v>70</v>
      </c>
      <c r="C554" t="s">
        <v>122</v>
      </c>
      <c r="D554">
        <v>1</v>
      </c>
      <c r="E554" t="s">
        <v>141</v>
      </c>
      <c r="F554">
        <v>10</v>
      </c>
      <c r="G554" t="s">
        <v>112</v>
      </c>
      <c r="H554" s="17">
        <v>3668.0958380000002</v>
      </c>
      <c r="I554" s="17">
        <v>1.184335256</v>
      </c>
      <c r="J554" s="17">
        <v>3.4489133299999999</v>
      </c>
      <c r="K554" s="17">
        <v>34.33937426</v>
      </c>
      <c r="L554" t="s">
        <v>128</v>
      </c>
      <c r="M554" s="20">
        <f>K554/1000</f>
        <v>3.433937426E-2</v>
      </c>
      <c r="N554" s="21">
        <v>0.37074381690000002</v>
      </c>
      <c r="O554">
        <f t="shared" si="57"/>
        <v>0.33640444264000002</v>
      </c>
      <c r="P554" s="21">
        <f t="shared" si="58"/>
        <v>3.3640444264000001E-4</v>
      </c>
      <c r="Q554">
        <v>0.7</v>
      </c>
      <c r="R554">
        <v>118</v>
      </c>
      <c r="S554">
        <f t="shared" si="59"/>
        <v>1.9666666666666666</v>
      </c>
      <c r="T554" s="21">
        <f t="shared" si="61"/>
        <v>0.26930543600484264</v>
      </c>
      <c r="U554">
        <f t="shared" ref="U554:U561" si="62">(12.2+11.4+11.6)/3</f>
        <v>11.733333333333334</v>
      </c>
    </row>
    <row r="555" spans="1:21" ht="14.4" hidden="1" customHeight="1" x14ac:dyDescent="0.3">
      <c r="A555" s="10" t="s">
        <v>79</v>
      </c>
      <c r="B555">
        <v>70</v>
      </c>
      <c r="C555" t="s">
        <v>122</v>
      </c>
      <c r="D555">
        <v>1</v>
      </c>
      <c r="E555" t="s">
        <v>141</v>
      </c>
      <c r="F555">
        <v>10</v>
      </c>
      <c r="G555" t="s">
        <v>113</v>
      </c>
      <c r="H555" s="17">
        <v>5557793.7249999996</v>
      </c>
      <c r="I555" s="17">
        <v>0.1198154226</v>
      </c>
      <c r="J555" s="17">
        <v>0.86714066509999999</v>
      </c>
      <c r="K555" s="17">
        <v>13.817299480000001</v>
      </c>
      <c r="L555" t="s">
        <v>129</v>
      </c>
      <c r="M555" s="22">
        <f>K555</f>
        <v>13.817299480000001</v>
      </c>
      <c r="N555" s="21">
        <v>13.402389250000001</v>
      </c>
      <c r="O555">
        <f t="shared" si="57"/>
        <v>-0.41491023000000027</v>
      </c>
      <c r="P555" s="21">
        <f t="shared" si="58"/>
        <v>-4.1491023000000027E-4</v>
      </c>
      <c r="Q555">
        <v>0.7</v>
      </c>
      <c r="R555">
        <v>118</v>
      </c>
      <c r="S555">
        <f t="shared" si="59"/>
        <v>1.9666666666666666</v>
      </c>
      <c r="T555" s="21">
        <f t="shared" si="61"/>
        <v>9.7353917070217939</v>
      </c>
      <c r="U555">
        <f t="shared" si="62"/>
        <v>11.733333333333334</v>
      </c>
    </row>
    <row r="556" spans="1:21" ht="14.4" hidden="1" customHeight="1" x14ac:dyDescent="0.3">
      <c r="A556" s="10" t="s">
        <v>79</v>
      </c>
      <c r="B556">
        <v>70</v>
      </c>
      <c r="C556" t="s">
        <v>122</v>
      </c>
      <c r="D556">
        <v>1</v>
      </c>
      <c r="E556" t="s">
        <v>141</v>
      </c>
      <c r="F556">
        <v>10</v>
      </c>
      <c r="G556" t="s">
        <v>114</v>
      </c>
      <c r="H556" s="17">
        <v>81425.731469999999</v>
      </c>
      <c r="I556" s="17">
        <v>0.16966695179999999</v>
      </c>
      <c r="J556" s="17">
        <v>0.88571209490000002</v>
      </c>
      <c r="K556" s="17">
        <v>19.155993550000002</v>
      </c>
      <c r="L556" t="s">
        <v>129</v>
      </c>
      <c r="M556" s="22">
        <f>K556</f>
        <v>19.155993550000002</v>
      </c>
      <c r="N556" s="21">
        <v>2.2655551360000001</v>
      </c>
      <c r="O556">
        <f t="shared" si="57"/>
        <v>-16.890438414000002</v>
      </c>
      <c r="P556" s="21">
        <f t="shared" si="58"/>
        <v>-1.6890438414000002E-2</v>
      </c>
      <c r="Q556">
        <v>0.7</v>
      </c>
      <c r="R556">
        <v>118</v>
      </c>
      <c r="S556">
        <f t="shared" si="59"/>
        <v>1.9666666666666666</v>
      </c>
      <c r="T556" s="21">
        <f t="shared" si="61"/>
        <v>1.6456816968523005</v>
      </c>
      <c r="U556">
        <f t="shared" si="62"/>
        <v>11.733333333333334</v>
      </c>
    </row>
    <row r="557" spans="1:21" ht="14.4" hidden="1" customHeight="1" x14ac:dyDescent="0.3">
      <c r="A557" s="10" t="s">
        <v>79</v>
      </c>
      <c r="B557">
        <v>70</v>
      </c>
      <c r="C557" t="s">
        <v>122</v>
      </c>
      <c r="D557">
        <v>1</v>
      </c>
      <c r="E557" t="s">
        <v>141</v>
      </c>
      <c r="F557">
        <v>10</v>
      </c>
      <c r="G557" t="s">
        <v>115</v>
      </c>
      <c r="H557" s="17">
        <v>1729554.5349999999</v>
      </c>
      <c r="I557" s="17">
        <v>33.373001000000002</v>
      </c>
      <c r="J557" s="17">
        <v>1.6361891470000001</v>
      </c>
      <c r="K557" s="17">
        <v>2039.6786689999999</v>
      </c>
      <c r="L557" t="s">
        <v>128</v>
      </c>
      <c r="M557" s="20">
        <f>K557/1000</f>
        <v>2.0396786689999997</v>
      </c>
      <c r="N557" s="21">
        <v>1.8009532324999999</v>
      </c>
      <c r="O557">
        <f t="shared" si="57"/>
        <v>-0.23872543649999978</v>
      </c>
      <c r="P557" s="21">
        <f t="shared" si="58"/>
        <v>-2.3872543649999979E-4</v>
      </c>
      <c r="Q557">
        <v>0.7</v>
      </c>
      <c r="R557">
        <v>118</v>
      </c>
      <c r="S557">
        <f t="shared" si="59"/>
        <v>1.9666666666666666</v>
      </c>
      <c r="T557" s="21">
        <f t="shared" si="61"/>
        <v>1.3081984739709445</v>
      </c>
      <c r="U557">
        <f t="shared" si="62"/>
        <v>11.733333333333334</v>
      </c>
    </row>
    <row r="558" spans="1:21" ht="14.4" hidden="1" customHeight="1" x14ac:dyDescent="0.3">
      <c r="A558" s="10" t="s">
        <v>79</v>
      </c>
      <c r="B558">
        <v>70</v>
      </c>
      <c r="C558" t="s">
        <v>122</v>
      </c>
      <c r="D558">
        <v>1</v>
      </c>
      <c r="E558" t="s">
        <v>141</v>
      </c>
      <c r="F558">
        <v>10</v>
      </c>
      <c r="G558" t="s">
        <v>116</v>
      </c>
      <c r="H558" s="17">
        <v>3888.324063</v>
      </c>
      <c r="I558" s="17">
        <v>1.916366273</v>
      </c>
      <c r="J558" s="17">
        <v>0.48824332170000001</v>
      </c>
      <c r="K558" s="17">
        <v>392.50230119999998</v>
      </c>
      <c r="L558" t="s">
        <v>128</v>
      </c>
      <c r="M558" s="20">
        <f>K558/1000</f>
        <v>0.39250230119999996</v>
      </c>
      <c r="N558" s="21">
        <v>0.18815891545000002</v>
      </c>
      <c r="O558">
        <f t="shared" si="57"/>
        <v>-0.20434338574999994</v>
      </c>
      <c r="P558" s="21">
        <f t="shared" si="58"/>
        <v>-2.0434338574999993E-4</v>
      </c>
      <c r="Q558">
        <v>0.7</v>
      </c>
      <c r="R558">
        <v>118</v>
      </c>
      <c r="S558">
        <f t="shared" si="59"/>
        <v>1.9666666666666666</v>
      </c>
      <c r="T558" s="21">
        <f t="shared" si="61"/>
        <v>0.13667717829297824</v>
      </c>
      <c r="U558">
        <f t="shared" si="62"/>
        <v>11.733333333333334</v>
      </c>
    </row>
    <row r="559" spans="1:21" ht="14.4" customHeight="1" x14ac:dyDescent="0.3">
      <c r="A559" s="10" t="s">
        <v>79</v>
      </c>
      <c r="B559">
        <v>70</v>
      </c>
      <c r="C559" t="s">
        <v>122</v>
      </c>
      <c r="D559">
        <v>1</v>
      </c>
      <c r="E559" t="s">
        <v>141</v>
      </c>
      <c r="F559">
        <v>10</v>
      </c>
      <c r="G559" t="s">
        <v>117</v>
      </c>
      <c r="H559" s="17">
        <v>15554.802830000001</v>
      </c>
      <c r="I559" s="17">
        <v>9.7993109179999998</v>
      </c>
      <c r="J559" s="17">
        <v>7.7164319460000005E-2</v>
      </c>
      <c r="K559" s="17">
        <v>12699.277319999999</v>
      </c>
      <c r="L559" t="s">
        <v>128</v>
      </c>
      <c r="M559" s="20">
        <f>K559/1000</f>
        <v>12.699277319999998</v>
      </c>
      <c r="N559" s="21">
        <v>13.271747679999999</v>
      </c>
      <c r="O559">
        <f t="shared" si="57"/>
        <v>0.57247036000000051</v>
      </c>
      <c r="P559" s="21">
        <f t="shared" si="58"/>
        <v>5.7247036000000046E-4</v>
      </c>
      <c r="Q559">
        <v>0.7</v>
      </c>
      <c r="R559">
        <v>118</v>
      </c>
      <c r="S559">
        <f t="shared" si="59"/>
        <v>1.9666666666666666</v>
      </c>
      <c r="T559" s="21">
        <f t="shared" si="61"/>
        <v>9.6404946828087184</v>
      </c>
      <c r="U559">
        <f t="shared" si="62"/>
        <v>11.733333333333334</v>
      </c>
    </row>
    <row r="560" spans="1:21" ht="14.4" hidden="1" customHeight="1" x14ac:dyDescent="0.3">
      <c r="A560" s="10" t="s">
        <v>79</v>
      </c>
      <c r="B560">
        <v>70</v>
      </c>
      <c r="C560" t="s">
        <v>122</v>
      </c>
      <c r="D560">
        <v>1</v>
      </c>
      <c r="E560" t="s">
        <v>141</v>
      </c>
      <c r="F560">
        <v>10</v>
      </c>
      <c r="G560" s="16" t="s">
        <v>118</v>
      </c>
      <c r="H560" s="17"/>
      <c r="I560" s="17"/>
      <c r="J560" s="17"/>
      <c r="K560" s="17"/>
      <c r="M560" s="23">
        <v>8.18</v>
      </c>
      <c r="N560" s="21">
        <v>8.3754999999999988</v>
      </c>
      <c r="O560">
        <f t="shared" si="57"/>
        <v>0.19549999999999912</v>
      </c>
      <c r="P560" s="21">
        <f t="shared" si="58"/>
        <v>1.9549999999999911E-4</v>
      </c>
      <c r="Q560">
        <v>0.7</v>
      </c>
      <c r="R560">
        <v>118</v>
      </c>
      <c r="S560">
        <f t="shared" si="59"/>
        <v>1.9666666666666666</v>
      </c>
      <c r="T560" s="21">
        <f t="shared" si="61"/>
        <v>6.0838983050847464</v>
      </c>
      <c r="U560">
        <f t="shared" si="62"/>
        <v>11.733333333333334</v>
      </c>
    </row>
    <row r="561" spans="1:21" ht="14.4" hidden="1" customHeight="1" x14ac:dyDescent="0.3">
      <c r="A561" s="10" t="s">
        <v>79</v>
      </c>
      <c r="B561">
        <v>70</v>
      </c>
      <c r="C561" t="s">
        <v>122</v>
      </c>
      <c r="D561">
        <v>1</v>
      </c>
      <c r="E561" t="s">
        <v>141</v>
      </c>
      <c r="F561">
        <v>10</v>
      </c>
      <c r="G561" s="16" t="s">
        <v>119</v>
      </c>
      <c r="H561" s="17"/>
      <c r="I561" s="17"/>
      <c r="J561" s="17"/>
      <c r="K561" s="17"/>
      <c r="M561" s="23">
        <v>1.98</v>
      </c>
      <c r="N561" s="21">
        <v>2.0175000000000001</v>
      </c>
      <c r="O561">
        <f t="shared" si="57"/>
        <v>3.7500000000000089E-2</v>
      </c>
      <c r="P561" s="21">
        <f t="shared" si="58"/>
        <v>3.7500000000000092E-5</v>
      </c>
      <c r="Q561">
        <v>0.7</v>
      </c>
      <c r="R561">
        <v>118</v>
      </c>
      <c r="S561">
        <f t="shared" si="59"/>
        <v>1.9666666666666666</v>
      </c>
      <c r="T561" s="21">
        <f t="shared" si="61"/>
        <v>1.4654963680387412</v>
      </c>
      <c r="U561">
        <f t="shared" si="62"/>
        <v>11.733333333333334</v>
      </c>
    </row>
    <row r="562" spans="1:21" hidden="1" x14ac:dyDescent="0.3">
      <c r="A562" s="10" t="s">
        <v>80</v>
      </c>
      <c r="B562">
        <v>71</v>
      </c>
      <c r="C562" t="s">
        <v>122</v>
      </c>
      <c r="D562">
        <v>1</v>
      </c>
      <c r="E562" t="s">
        <v>141</v>
      </c>
      <c r="F562">
        <v>10</v>
      </c>
      <c r="G562" t="s">
        <v>112</v>
      </c>
      <c r="H562" s="17">
        <v>8254.0897889999997</v>
      </c>
      <c r="I562" s="17">
        <v>9.9300912070000003</v>
      </c>
      <c r="J562" s="17">
        <v>12.85086454</v>
      </c>
      <c r="K562" s="17">
        <v>77.271775599999998</v>
      </c>
      <c r="L562" t="s">
        <v>128</v>
      </c>
      <c r="M562" s="20">
        <f>K562/1000</f>
        <v>7.7271775599999995E-2</v>
      </c>
      <c r="N562" s="21">
        <v>0.37074381690000002</v>
      </c>
      <c r="O562">
        <f t="shared" si="57"/>
        <v>0.29347204130000004</v>
      </c>
      <c r="P562" s="21">
        <f t="shared" si="58"/>
        <v>2.9347204130000007E-4</v>
      </c>
      <c r="Q562">
        <v>0.5</v>
      </c>
      <c r="R562">
        <v>117</v>
      </c>
      <c r="S562">
        <f t="shared" si="59"/>
        <v>1.95</v>
      </c>
      <c r="T562" s="21">
        <f t="shared" si="61"/>
        <v>0.38025006861538463</v>
      </c>
      <c r="U562">
        <f t="shared" ref="U562:U569" si="63">(13.5+10.5+3.6+5.2+11.1)/5</f>
        <v>8.7800000000000011</v>
      </c>
    </row>
    <row r="563" spans="1:21" ht="14.4" hidden="1" customHeight="1" x14ac:dyDescent="0.3">
      <c r="A563" s="10" t="s">
        <v>80</v>
      </c>
      <c r="B563">
        <v>71</v>
      </c>
      <c r="C563" t="s">
        <v>122</v>
      </c>
      <c r="D563">
        <v>1</v>
      </c>
      <c r="E563" t="s">
        <v>141</v>
      </c>
      <c r="F563">
        <v>10</v>
      </c>
      <c r="G563" t="s">
        <v>113</v>
      </c>
      <c r="H563" s="17">
        <v>5784822.5959999999</v>
      </c>
      <c r="I563" s="17">
        <v>0.18235280400000001</v>
      </c>
      <c r="J563" s="17">
        <v>1.2679486170000001</v>
      </c>
      <c r="K563" s="17">
        <v>14.381718749999999</v>
      </c>
      <c r="L563" t="s">
        <v>129</v>
      </c>
      <c r="M563" s="22">
        <f>K563</f>
        <v>14.381718749999999</v>
      </c>
      <c r="N563" s="21">
        <v>13.402389250000001</v>
      </c>
      <c r="O563">
        <f t="shared" si="57"/>
        <v>-0.97932949999999863</v>
      </c>
      <c r="P563" s="21">
        <f t="shared" si="58"/>
        <v>-9.7932949999999857E-4</v>
      </c>
      <c r="Q563">
        <v>0.5</v>
      </c>
      <c r="R563">
        <v>117</v>
      </c>
      <c r="S563">
        <f t="shared" si="59"/>
        <v>1.95</v>
      </c>
      <c r="T563" s="21">
        <f t="shared" si="61"/>
        <v>13.746040256410257</v>
      </c>
      <c r="U563">
        <f t="shared" si="63"/>
        <v>8.7800000000000011</v>
      </c>
    </row>
    <row r="564" spans="1:21" ht="14.4" hidden="1" customHeight="1" x14ac:dyDescent="0.3">
      <c r="A564" s="10" t="s">
        <v>80</v>
      </c>
      <c r="B564">
        <v>71</v>
      </c>
      <c r="C564" t="s">
        <v>122</v>
      </c>
      <c r="D564">
        <v>1</v>
      </c>
      <c r="E564" t="s">
        <v>141</v>
      </c>
      <c r="F564">
        <v>10</v>
      </c>
      <c r="G564" t="s">
        <v>114</v>
      </c>
      <c r="H564" s="17">
        <v>79585.444529999993</v>
      </c>
      <c r="I564" s="17">
        <v>0.15211136480000001</v>
      </c>
      <c r="J564" s="17">
        <v>0.8124282249</v>
      </c>
      <c r="K564" s="17">
        <v>18.723052710000001</v>
      </c>
      <c r="L564" t="s">
        <v>129</v>
      </c>
      <c r="M564" s="22">
        <f>K564</f>
        <v>18.723052710000001</v>
      </c>
      <c r="N564" s="21">
        <v>2.2655551360000001</v>
      </c>
      <c r="O564">
        <f t="shared" si="57"/>
        <v>-16.457497574000001</v>
      </c>
      <c r="P564" s="21">
        <f t="shared" si="58"/>
        <v>-1.6457497574000002E-2</v>
      </c>
      <c r="Q564">
        <v>0.5</v>
      </c>
      <c r="R564">
        <v>117</v>
      </c>
      <c r="S564">
        <f t="shared" si="59"/>
        <v>1.95</v>
      </c>
      <c r="T564" s="21">
        <f t="shared" si="61"/>
        <v>2.3236462933333337</v>
      </c>
      <c r="U564">
        <f t="shared" si="63"/>
        <v>8.7800000000000011</v>
      </c>
    </row>
    <row r="565" spans="1:21" ht="14.4" hidden="1" customHeight="1" x14ac:dyDescent="0.3">
      <c r="A565" s="10" t="s">
        <v>80</v>
      </c>
      <c r="B565">
        <v>71</v>
      </c>
      <c r="C565" t="s">
        <v>122</v>
      </c>
      <c r="D565">
        <v>1</v>
      </c>
      <c r="E565" t="s">
        <v>141</v>
      </c>
      <c r="F565">
        <v>10</v>
      </c>
      <c r="G565" t="s">
        <v>115</v>
      </c>
      <c r="H565" s="17">
        <v>1699018.034</v>
      </c>
      <c r="I565" s="17">
        <v>16.114879070000001</v>
      </c>
      <c r="J565" s="17">
        <v>0.80426944290000002</v>
      </c>
      <c r="K565" s="17">
        <v>2003.666708</v>
      </c>
      <c r="L565" t="s">
        <v>128</v>
      </c>
      <c r="M565" s="20">
        <f>K565/1000</f>
        <v>2.0036667079999999</v>
      </c>
      <c r="N565" s="21">
        <v>1.8009532324999999</v>
      </c>
      <c r="O565">
        <f t="shared" si="57"/>
        <v>-0.20271347549999996</v>
      </c>
      <c r="P565" s="21">
        <f t="shared" si="58"/>
        <v>-2.0271347549999995E-4</v>
      </c>
      <c r="Q565">
        <v>0.5</v>
      </c>
      <c r="R565">
        <v>117</v>
      </c>
      <c r="S565">
        <f t="shared" si="59"/>
        <v>1.95</v>
      </c>
      <c r="T565" s="21">
        <f t="shared" si="61"/>
        <v>1.8471315205128205</v>
      </c>
      <c r="U565">
        <f t="shared" si="63"/>
        <v>8.7800000000000011</v>
      </c>
    </row>
    <row r="566" spans="1:21" ht="14.4" hidden="1" customHeight="1" x14ac:dyDescent="0.3">
      <c r="A566" s="10" t="s">
        <v>80</v>
      </c>
      <c r="B566">
        <v>71</v>
      </c>
      <c r="C566" t="s">
        <v>122</v>
      </c>
      <c r="D566">
        <v>1</v>
      </c>
      <c r="E566" t="s">
        <v>141</v>
      </c>
      <c r="F566">
        <v>10</v>
      </c>
      <c r="G566" t="s">
        <v>116</v>
      </c>
      <c r="H566" s="17">
        <v>3837.4610899999998</v>
      </c>
      <c r="I566" s="17">
        <v>1.105856218</v>
      </c>
      <c r="J566" s="17">
        <v>0.28547949839999998</v>
      </c>
      <c r="K566" s="17">
        <v>387.36799819999999</v>
      </c>
      <c r="L566" t="s">
        <v>128</v>
      </c>
      <c r="M566" s="20">
        <f>K566/1000</f>
        <v>0.38736799820000001</v>
      </c>
      <c r="N566" s="21">
        <v>0.18815891545000002</v>
      </c>
      <c r="O566">
        <f t="shared" si="57"/>
        <v>-0.19920908274999999</v>
      </c>
      <c r="P566" s="21">
        <f t="shared" si="58"/>
        <v>-1.9920908274999999E-4</v>
      </c>
      <c r="Q566">
        <v>0.5</v>
      </c>
      <c r="R566">
        <v>117</v>
      </c>
      <c r="S566">
        <f t="shared" si="59"/>
        <v>1.95</v>
      </c>
      <c r="T566" s="21">
        <f t="shared" si="61"/>
        <v>0.19298350302564105</v>
      </c>
      <c r="U566">
        <f t="shared" si="63"/>
        <v>8.7800000000000011</v>
      </c>
    </row>
    <row r="567" spans="1:21" ht="14.4" customHeight="1" x14ac:dyDescent="0.3">
      <c r="A567" s="10" t="s">
        <v>80</v>
      </c>
      <c r="B567">
        <v>71</v>
      </c>
      <c r="C567" t="s">
        <v>122</v>
      </c>
      <c r="D567">
        <v>1</v>
      </c>
      <c r="E567" t="s">
        <v>141</v>
      </c>
      <c r="F567">
        <v>10</v>
      </c>
      <c r="G567" t="s">
        <v>117</v>
      </c>
      <c r="H567" s="17">
        <v>15818.968860000001</v>
      </c>
      <c r="I567" s="17">
        <v>33.985532290000002</v>
      </c>
      <c r="J567" s="17">
        <v>0.26314880899999998</v>
      </c>
      <c r="K567" s="17">
        <v>12914.94817</v>
      </c>
      <c r="L567" t="s">
        <v>128</v>
      </c>
      <c r="M567" s="20">
        <f>K567/1000</f>
        <v>12.914948169999999</v>
      </c>
      <c r="N567" s="21">
        <v>13.271747679999999</v>
      </c>
      <c r="O567">
        <f t="shared" si="57"/>
        <v>0.3567995100000001</v>
      </c>
      <c r="P567" s="21">
        <f t="shared" si="58"/>
        <v>3.5679951000000011E-4</v>
      </c>
      <c r="Q567">
        <v>0.5</v>
      </c>
      <c r="R567">
        <v>117</v>
      </c>
      <c r="S567">
        <f t="shared" si="59"/>
        <v>1.95</v>
      </c>
      <c r="T567" s="21">
        <f t="shared" si="61"/>
        <v>13.612048902564101</v>
      </c>
      <c r="U567">
        <f t="shared" si="63"/>
        <v>8.7800000000000011</v>
      </c>
    </row>
    <row r="568" spans="1:21" ht="14.4" hidden="1" customHeight="1" x14ac:dyDescent="0.3">
      <c r="A568" s="10" t="s">
        <v>80</v>
      </c>
      <c r="B568">
        <v>71</v>
      </c>
      <c r="C568" t="s">
        <v>122</v>
      </c>
      <c r="D568">
        <v>1</v>
      </c>
      <c r="E568" t="s">
        <v>141</v>
      </c>
      <c r="F568">
        <v>10</v>
      </c>
      <c r="G568" s="16" t="s">
        <v>118</v>
      </c>
      <c r="H568" s="17"/>
      <c r="I568" s="17"/>
      <c r="J568" s="17"/>
      <c r="K568" s="17"/>
      <c r="M568" s="23">
        <v>8.2100000000000009</v>
      </c>
      <c r="N568" s="21">
        <v>8.3754999999999988</v>
      </c>
      <c r="O568">
        <f t="shared" si="57"/>
        <v>0.16549999999999798</v>
      </c>
      <c r="P568" s="21">
        <f t="shared" si="58"/>
        <v>1.6549999999999798E-4</v>
      </c>
      <c r="Q568">
        <v>0.5</v>
      </c>
      <c r="R568">
        <v>117</v>
      </c>
      <c r="S568">
        <f t="shared" si="59"/>
        <v>1.95</v>
      </c>
      <c r="T568" s="21">
        <f t="shared" si="61"/>
        <v>8.5902564102564085</v>
      </c>
      <c r="U568">
        <f t="shared" si="63"/>
        <v>8.7800000000000011</v>
      </c>
    </row>
    <row r="569" spans="1:21" ht="14.4" hidden="1" customHeight="1" x14ac:dyDescent="0.3">
      <c r="A569" s="10" t="s">
        <v>80</v>
      </c>
      <c r="B569">
        <v>71</v>
      </c>
      <c r="C569" t="s">
        <v>122</v>
      </c>
      <c r="D569">
        <v>1</v>
      </c>
      <c r="E569" t="s">
        <v>141</v>
      </c>
      <c r="F569">
        <v>10</v>
      </c>
      <c r="G569" s="16" t="s">
        <v>119</v>
      </c>
      <c r="H569" s="17"/>
      <c r="I569" s="17"/>
      <c r="J569" s="17"/>
      <c r="K569" s="17"/>
      <c r="M569" s="23">
        <v>1.859</v>
      </c>
      <c r="N569" s="21">
        <v>2.0175000000000001</v>
      </c>
      <c r="O569">
        <f t="shared" si="57"/>
        <v>0.15850000000000009</v>
      </c>
      <c r="P569" s="21">
        <f t="shared" si="58"/>
        <v>1.5850000000000009E-4</v>
      </c>
      <c r="Q569">
        <v>0.5</v>
      </c>
      <c r="R569">
        <v>117</v>
      </c>
      <c r="S569">
        <f t="shared" si="59"/>
        <v>1.95</v>
      </c>
      <c r="T569" s="21">
        <f t="shared" si="61"/>
        <v>2.0692307692307694</v>
      </c>
      <c r="U569">
        <f t="shared" si="63"/>
        <v>8.7800000000000011</v>
      </c>
    </row>
    <row r="570" spans="1:21" hidden="1" x14ac:dyDescent="0.3">
      <c r="A570" s="10" t="s">
        <v>81</v>
      </c>
      <c r="B570">
        <v>72</v>
      </c>
      <c r="C570" t="s">
        <v>122</v>
      </c>
      <c r="D570">
        <v>1</v>
      </c>
      <c r="E570" t="s">
        <v>141</v>
      </c>
      <c r="F570">
        <v>10</v>
      </c>
      <c r="G570" t="s">
        <v>112</v>
      </c>
      <c r="H570" s="17">
        <v>35490.177779999998</v>
      </c>
      <c r="I570" s="17">
        <v>59.429957459999997</v>
      </c>
      <c r="J570" s="17">
        <v>16.173832059999999</v>
      </c>
      <c r="K570" s="17">
        <v>367.44512520000001</v>
      </c>
      <c r="L570" t="s">
        <v>128</v>
      </c>
      <c r="M570" s="20">
        <f>K570/1000</f>
        <v>0.3674451252</v>
      </c>
      <c r="O570">
        <f t="shared" si="57"/>
        <v>-0.3674451252</v>
      </c>
      <c r="P570" s="21">
        <f t="shared" si="58"/>
        <v>-3.6744512519999999E-4</v>
      </c>
      <c r="R570">
        <v>114</v>
      </c>
      <c r="S570">
        <f t="shared" si="59"/>
        <v>1.9</v>
      </c>
    </row>
    <row r="571" spans="1:21" ht="14.4" hidden="1" customHeight="1" x14ac:dyDescent="0.3">
      <c r="A571" s="10" t="s">
        <v>81</v>
      </c>
      <c r="B571">
        <v>72</v>
      </c>
      <c r="C571" t="s">
        <v>122</v>
      </c>
      <c r="D571">
        <v>1</v>
      </c>
      <c r="E571" t="s">
        <v>141</v>
      </c>
      <c r="F571">
        <v>10</v>
      </c>
      <c r="G571" t="s">
        <v>113</v>
      </c>
      <c r="H571" s="17">
        <v>6298528.2199999997</v>
      </c>
      <c r="I571" s="17">
        <v>0.16692094099999999</v>
      </c>
      <c r="J571" s="17">
        <v>1.2373800939999999</v>
      </c>
      <c r="K571" s="17">
        <v>13.489867970000001</v>
      </c>
      <c r="L571" t="s">
        <v>129</v>
      </c>
      <c r="M571" s="22">
        <f>K571</f>
        <v>13.489867970000001</v>
      </c>
      <c r="O571">
        <f t="shared" si="57"/>
        <v>-13.489867970000001</v>
      </c>
      <c r="P571" s="21">
        <f t="shared" si="58"/>
        <v>-1.3489867970000001E-2</v>
      </c>
      <c r="R571">
        <v>114</v>
      </c>
      <c r="S571">
        <f t="shared" si="59"/>
        <v>1.9</v>
      </c>
    </row>
    <row r="572" spans="1:21" ht="14.4" hidden="1" customHeight="1" x14ac:dyDescent="0.3">
      <c r="A572" s="10" t="s">
        <v>81</v>
      </c>
      <c r="B572">
        <v>72</v>
      </c>
      <c r="C572" t="s">
        <v>122</v>
      </c>
      <c r="D572">
        <v>1</v>
      </c>
      <c r="E572" t="s">
        <v>141</v>
      </c>
      <c r="F572">
        <v>10</v>
      </c>
      <c r="G572" t="s">
        <v>114</v>
      </c>
      <c r="H572" s="17">
        <v>72184.227570000003</v>
      </c>
      <c r="I572" s="17">
        <v>5.9285071830000001E-2</v>
      </c>
      <c r="J572" s="17">
        <v>0.31874609370000001</v>
      </c>
      <c r="K572" s="17">
        <v>18.599466159999999</v>
      </c>
      <c r="L572" t="s">
        <v>129</v>
      </c>
      <c r="M572" s="22">
        <f>K572</f>
        <v>18.599466159999999</v>
      </c>
      <c r="O572">
        <f t="shared" si="57"/>
        <v>-18.599466159999999</v>
      </c>
      <c r="P572" s="21">
        <f t="shared" si="58"/>
        <v>-1.8599466159999998E-2</v>
      </c>
      <c r="R572">
        <v>114</v>
      </c>
      <c r="S572">
        <f t="shared" si="59"/>
        <v>1.9</v>
      </c>
    </row>
    <row r="573" spans="1:21" ht="14.4" hidden="1" customHeight="1" x14ac:dyDescent="0.3">
      <c r="A573" s="10" t="s">
        <v>81</v>
      </c>
      <c r="B573">
        <v>72</v>
      </c>
      <c r="C573" t="s">
        <v>122</v>
      </c>
      <c r="D573">
        <v>1</v>
      </c>
      <c r="E573" t="s">
        <v>141</v>
      </c>
      <c r="F573">
        <v>10</v>
      </c>
      <c r="G573" t="s">
        <v>115</v>
      </c>
      <c r="H573" s="17">
        <v>1470171.2109999999</v>
      </c>
      <c r="I573" s="17">
        <v>9.7118793829999994</v>
      </c>
      <c r="J573" s="17">
        <v>0.52734792149999998</v>
      </c>
      <c r="K573" s="17">
        <v>1841.645522</v>
      </c>
      <c r="L573" t="s">
        <v>128</v>
      </c>
      <c r="M573" s="20">
        <f>K573/1000</f>
        <v>1.8416455220000001</v>
      </c>
      <c r="O573">
        <f t="shared" si="57"/>
        <v>-1.8416455220000001</v>
      </c>
      <c r="P573" s="21">
        <f t="shared" si="58"/>
        <v>-1.8416455220000001E-3</v>
      </c>
      <c r="R573">
        <v>114</v>
      </c>
      <c r="S573">
        <f t="shared" si="59"/>
        <v>1.9</v>
      </c>
    </row>
    <row r="574" spans="1:21" ht="14.4" hidden="1" customHeight="1" x14ac:dyDescent="0.3">
      <c r="A574" s="10" t="s">
        <v>81</v>
      </c>
      <c r="B574">
        <v>72</v>
      </c>
      <c r="C574" t="s">
        <v>122</v>
      </c>
      <c r="D574">
        <v>1</v>
      </c>
      <c r="E574" t="s">
        <v>141</v>
      </c>
      <c r="F574">
        <v>10</v>
      </c>
      <c r="G574" t="s">
        <v>116</v>
      </c>
      <c r="H574" s="17">
        <v>2393.1835390000001</v>
      </c>
      <c r="I574" s="17">
        <v>2.407118702</v>
      </c>
      <c r="J574" s="17">
        <v>1.011587461</v>
      </c>
      <c r="K574" s="17">
        <v>237.9545808</v>
      </c>
      <c r="L574" t="s">
        <v>128</v>
      </c>
      <c r="M574" s="20">
        <f>K574/1000</f>
        <v>0.23795458080000001</v>
      </c>
      <c r="O574">
        <f t="shared" si="57"/>
        <v>-0.23795458080000001</v>
      </c>
      <c r="P574" s="21">
        <f t="shared" si="58"/>
        <v>-2.3795458080000002E-4</v>
      </c>
      <c r="R574">
        <v>114</v>
      </c>
      <c r="S574">
        <f t="shared" si="59"/>
        <v>1.9</v>
      </c>
    </row>
    <row r="575" spans="1:21" ht="14.4" customHeight="1" x14ac:dyDescent="0.3">
      <c r="A575" s="10" t="s">
        <v>81</v>
      </c>
      <c r="B575">
        <v>72</v>
      </c>
      <c r="C575" t="s">
        <v>122</v>
      </c>
      <c r="D575">
        <v>1</v>
      </c>
      <c r="E575" t="s">
        <v>141</v>
      </c>
      <c r="F575">
        <v>10</v>
      </c>
      <c r="G575" t="s">
        <v>117</v>
      </c>
      <c r="H575" s="17">
        <v>14736.77592</v>
      </c>
      <c r="I575" s="17">
        <v>200.6512572</v>
      </c>
      <c r="J575" s="17">
        <v>1.487674983</v>
      </c>
      <c r="K575" s="17">
        <v>13487.57353</v>
      </c>
      <c r="L575" t="s">
        <v>128</v>
      </c>
      <c r="M575" s="20">
        <f>K575/1000</f>
        <v>13.487573529999999</v>
      </c>
      <c r="O575">
        <f t="shared" si="57"/>
        <v>-13.487573529999999</v>
      </c>
      <c r="P575" s="21">
        <f t="shared" si="58"/>
        <v>-1.3487573529999998E-2</v>
      </c>
      <c r="R575">
        <v>114</v>
      </c>
      <c r="S575">
        <f t="shared" si="59"/>
        <v>1.9</v>
      </c>
    </row>
    <row r="576" spans="1:21" ht="14.4" hidden="1" customHeight="1" x14ac:dyDescent="0.3">
      <c r="A576" s="10" t="s">
        <v>81</v>
      </c>
      <c r="B576">
        <v>72</v>
      </c>
      <c r="C576" t="s">
        <v>122</v>
      </c>
      <c r="D576">
        <v>1</v>
      </c>
      <c r="E576" t="s">
        <v>141</v>
      </c>
      <c r="F576">
        <v>10</v>
      </c>
      <c r="G576" s="16" t="s">
        <v>118</v>
      </c>
      <c r="H576" s="17"/>
      <c r="I576" s="17"/>
      <c r="J576" s="17"/>
      <c r="K576" s="17"/>
      <c r="M576" s="23">
        <v>8.4169999999999998</v>
      </c>
      <c r="O576">
        <f t="shared" si="57"/>
        <v>-8.4169999999999998</v>
      </c>
      <c r="P576" s="21">
        <f t="shared" si="58"/>
        <v>-8.4169999999999991E-3</v>
      </c>
      <c r="R576">
        <v>114</v>
      </c>
      <c r="S576">
        <f t="shared" si="59"/>
        <v>1.9</v>
      </c>
    </row>
    <row r="577" spans="1:21" ht="14.4" hidden="1" customHeight="1" x14ac:dyDescent="0.3">
      <c r="A577" s="10" t="s">
        <v>81</v>
      </c>
      <c r="B577">
        <v>72</v>
      </c>
      <c r="C577" t="s">
        <v>122</v>
      </c>
      <c r="D577">
        <v>1</v>
      </c>
      <c r="E577" t="s">
        <v>141</v>
      </c>
      <c r="F577">
        <v>10</v>
      </c>
      <c r="G577" s="16" t="s">
        <v>119</v>
      </c>
      <c r="H577" s="17"/>
      <c r="I577" s="17"/>
      <c r="J577" s="17"/>
      <c r="K577" s="17"/>
      <c r="M577" s="23">
        <v>2.0139999999999998</v>
      </c>
      <c r="O577">
        <f t="shared" si="57"/>
        <v>-2.0139999999999998</v>
      </c>
      <c r="P577" s="21">
        <f t="shared" si="58"/>
        <v>-2.0139999999999997E-3</v>
      </c>
      <c r="R577">
        <v>114</v>
      </c>
      <c r="S577">
        <f t="shared" si="59"/>
        <v>1.9</v>
      </c>
    </row>
    <row r="578" spans="1:21" hidden="1" x14ac:dyDescent="0.3">
      <c r="A578" s="10" t="s">
        <v>82</v>
      </c>
      <c r="B578">
        <v>73</v>
      </c>
      <c r="C578" t="s">
        <v>122</v>
      </c>
      <c r="D578">
        <v>2</v>
      </c>
      <c r="E578" t="s">
        <v>140</v>
      </c>
      <c r="F578">
        <v>10</v>
      </c>
      <c r="G578" t="s">
        <v>112</v>
      </c>
      <c r="H578" s="17">
        <v>10816.52101</v>
      </c>
      <c r="I578" s="17">
        <v>5.4393819309999998</v>
      </c>
      <c r="J578" s="17">
        <v>4.8571066619999996</v>
      </c>
      <c r="K578" s="17">
        <v>111.9881096</v>
      </c>
      <c r="L578" t="s">
        <v>128</v>
      </c>
      <c r="M578" s="20">
        <f>K578/1000</f>
        <v>0.1119881096</v>
      </c>
      <c r="N578" s="21">
        <f>(M602+M634)/2</f>
        <v>0.46009073204999995</v>
      </c>
      <c r="O578">
        <f t="shared" ref="O578:O641" si="64">N578-M578</f>
        <v>0.34810262244999995</v>
      </c>
      <c r="P578" s="21">
        <f t="shared" ref="P578:P641" si="65">O578/1000</f>
        <v>3.4810262244999994E-4</v>
      </c>
      <c r="Q578">
        <v>0.7</v>
      </c>
      <c r="R578">
        <v>105</v>
      </c>
      <c r="S578">
        <f t="shared" ref="S578:S641" si="66">R578/60</f>
        <v>1.75</v>
      </c>
      <c r="T578" s="21">
        <f t="shared" ref="T578:T601" si="67">N578/Q578/S578</f>
        <v>0.3755842710612245</v>
      </c>
      <c r="U578">
        <v>6.4</v>
      </c>
    </row>
    <row r="579" spans="1:21" ht="14.4" hidden="1" customHeight="1" x14ac:dyDescent="0.3">
      <c r="A579" s="10" t="s">
        <v>82</v>
      </c>
      <c r="B579">
        <v>73</v>
      </c>
      <c r="C579" t="s">
        <v>122</v>
      </c>
      <c r="D579">
        <v>2</v>
      </c>
      <c r="E579" t="s">
        <v>140</v>
      </c>
      <c r="F579">
        <v>10</v>
      </c>
      <c r="G579" t="s">
        <v>113</v>
      </c>
      <c r="H579" s="17">
        <v>6686392.0599999996</v>
      </c>
      <c r="I579" s="17">
        <v>1.4295259560000001E-2</v>
      </c>
      <c r="J579" s="17">
        <v>9.982322297E-2</v>
      </c>
      <c r="K579" s="17">
        <v>14.32057505</v>
      </c>
      <c r="L579" t="s">
        <v>129</v>
      </c>
      <c r="M579" s="22">
        <f>K579</f>
        <v>14.32057505</v>
      </c>
      <c r="N579" s="21">
        <f>(M603+M635)/2</f>
        <v>13.537741635</v>
      </c>
      <c r="O579">
        <f t="shared" si="64"/>
        <v>-0.7828334150000007</v>
      </c>
      <c r="P579" s="21">
        <f t="shared" si="65"/>
        <v>-7.8283341500000065E-4</v>
      </c>
      <c r="Q579">
        <v>0.7</v>
      </c>
      <c r="R579">
        <v>105</v>
      </c>
      <c r="S579">
        <f t="shared" si="66"/>
        <v>1.75</v>
      </c>
      <c r="T579" s="21">
        <f t="shared" si="67"/>
        <v>11.05121766122449</v>
      </c>
      <c r="U579">
        <v>6.4</v>
      </c>
    </row>
    <row r="580" spans="1:21" ht="14.4" hidden="1" customHeight="1" x14ac:dyDescent="0.3">
      <c r="A580" s="10" t="s">
        <v>82</v>
      </c>
      <c r="B580">
        <v>73</v>
      </c>
      <c r="C580" t="s">
        <v>122</v>
      </c>
      <c r="D580">
        <v>2</v>
      </c>
      <c r="E580" t="s">
        <v>140</v>
      </c>
      <c r="F580">
        <v>10</v>
      </c>
      <c r="G580" t="s">
        <v>114</v>
      </c>
      <c r="H580" s="17">
        <v>74417.432769999999</v>
      </c>
      <c r="I580" s="17">
        <v>0.17098956039999999</v>
      </c>
      <c r="J580" s="17">
        <v>0.89173691700000002</v>
      </c>
      <c r="K580" s="17">
        <v>19.174888599999999</v>
      </c>
      <c r="L580" t="s">
        <v>129</v>
      </c>
      <c r="M580" s="22">
        <f>K580</f>
        <v>19.174888599999999</v>
      </c>
      <c r="N580" s="21">
        <f>(M604+M636)/2</f>
        <v>19.230429960000002</v>
      </c>
      <c r="O580">
        <f t="shared" si="64"/>
        <v>5.5541360000002982E-2</v>
      </c>
      <c r="P580" s="21">
        <f t="shared" si="65"/>
        <v>5.5541360000002982E-5</v>
      </c>
      <c r="Q580">
        <v>0.7</v>
      </c>
      <c r="R580">
        <v>105</v>
      </c>
      <c r="S580">
        <f t="shared" si="66"/>
        <v>1.75</v>
      </c>
      <c r="T580" s="21">
        <f t="shared" si="67"/>
        <v>15.698310171428574</v>
      </c>
      <c r="U580">
        <v>6.4</v>
      </c>
    </row>
    <row r="581" spans="1:21" ht="14.4" hidden="1" customHeight="1" x14ac:dyDescent="0.3">
      <c r="A581" s="10" t="s">
        <v>82</v>
      </c>
      <c r="B581">
        <v>73</v>
      </c>
      <c r="C581" t="s">
        <v>122</v>
      </c>
      <c r="D581">
        <v>2</v>
      </c>
      <c r="E581" t="s">
        <v>140</v>
      </c>
      <c r="F581">
        <v>10</v>
      </c>
      <c r="G581" t="s">
        <v>115</v>
      </c>
      <c r="H581" s="17">
        <v>1858705.0060000001</v>
      </c>
      <c r="I581" s="17">
        <v>12.891276339999999</v>
      </c>
      <c r="J581" s="17">
        <v>0.55366532079999997</v>
      </c>
      <c r="K581" s="17">
        <v>2328.3517780000002</v>
      </c>
      <c r="L581" t="s">
        <v>128</v>
      </c>
      <c r="M581" s="20">
        <f>K581/1000</f>
        <v>2.328351778</v>
      </c>
      <c r="N581" s="21">
        <f>(M605+M637)/2</f>
        <v>1.8469226675000001</v>
      </c>
      <c r="O581">
        <f t="shared" si="64"/>
        <v>-0.48142911049999992</v>
      </c>
      <c r="P581" s="21">
        <f t="shared" si="65"/>
        <v>-4.814291104999999E-4</v>
      </c>
      <c r="Q581">
        <v>0.7</v>
      </c>
      <c r="R581">
        <v>105</v>
      </c>
      <c r="S581">
        <f t="shared" si="66"/>
        <v>1.75</v>
      </c>
      <c r="T581" s="21">
        <f t="shared" si="67"/>
        <v>1.5076919734693879</v>
      </c>
      <c r="U581">
        <v>6.4</v>
      </c>
    </row>
    <row r="582" spans="1:21" ht="14.4" hidden="1" customHeight="1" x14ac:dyDescent="0.3">
      <c r="A582" s="10" t="s">
        <v>82</v>
      </c>
      <c r="B582">
        <v>73</v>
      </c>
      <c r="C582" t="s">
        <v>122</v>
      </c>
      <c r="D582">
        <v>2</v>
      </c>
      <c r="E582" t="s">
        <v>140</v>
      </c>
      <c r="F582">
        <v>10</v>
      </c>
      <c r="G582" t="s">
        <v>116</v>
      </c>
      <c r="H582" s="17">
        <v>2347.6962819999999</v>
      </c>
      <c r="I582" s="17">
        <v>0.99910029430000002</v>
      </c>
      <c r="J582" s="17">
        <v>0.4280052654</v>
      </c>
      <c r="K582" s="17">
        <v>233.43177650000001</v>
      </c>
      <c r="L582" t="s">
        <v>128</v>
      </c>
      <c r="M582" s="20">
        <f>K582/1000</f>
        <v>0.23343177650000002</v>
      </c>
      <c r="N582" s="21">
        <f>SUM(M606+M638)/2</f>
        <v>0.17372974434999999</v>
      </c>
      <c r="O582">
        <f t="shared" si="64"/>
        <v>-5.9702032150000028E-2</v>
      </c>
      <c r="P582" s="21">
        <f t="shared" si="65"/>
        <v>-5.9702032150000027E-5</v>
      </c>
      <c r="Q582">
        <v>0.7</v>
      </c>
      <c r="R582">
        <v>105</v>
      </c>
      <c r="S582">
        <f t="shared" si="66"/>
        <v>1.75</v>
      </c>
      <c r="T582" s="21">
        <f t="shared" si="67"/>
        <v>0.14182019946938776</v>
      </c>
      <c r="U582">
        <v>6.4</v>
      </c>
    </row>
    <row r="583" spans="1:21" ht="14.4" customHeight="1" x14ac:dyDescent="0.3">
      <c r="A583" s="10" t="s">
        <v>82</v>
      </c>
      <c r="B583">
        <v>73</v>
      </c>
      <c r="C583" t="s">
        <v>122</v>
      </c>
      <c r="D583">
        <v>2</v>
      </c>
      <c r="E583" t="s">
        <v>140</v>
      </c>
      <c r="F583">
        <v>10</v>
      </c>
      <c r="G583" t="s">
        <v>117</v>
      </c>
      <c r="H583" s="17">
        <v>14300.72443</v>
      </c>
      <c r="I583" s="17">
        <v>91.05601935</v>
      </c>
      <c r="J583" s="17">
        <v>0.6956956326</v>
      </c>
      <c r="K583" s="17">
        <v>13088.485119999999</v>
      </c>
      <c r="L583" t="s">
        <v>128</v>
      </c>
      <c r="M583" s="20">
        <f>K583/1000</f>
        <v>13.08848512</v>
      </c>
      <c r="N583" s="21">
        <f>SUM(M607+M639)/2</f>
        <v>13.551091135</v>
      </c>
      <c r="O583">
        <f t="shared" si="64"/>
        <v>0.46260601500000043</v>
      </c>
      <c r="P583" s="21">
        <f t="shared" si="65"/>
        <v>4.6260601500000044E-4</v>
      </c>
      <c r="Q583">
        <v>0.7</v>
      </c>
      <c r="R583">
        <v>105</v>
      </c>
      <c r="S583">
        <f t="shared" si="66"/>
        <v>1.75</v>
      </c>
      <c r="T583" s="21">
        <f t="shared" si="67"/>
        <v>11.062115212244899</v>
      </c>
      <c r="U583">
        <v>6.4</v>
      </c>
    </row>
    <row r="584" spans="1:21" ht="14.4" hidden="1" customHeight="1" x14ac:dyDescent="0.3">
      <c r="A584" s="10" t="s">
        <v>82</v>
      </c>
      <c r="B584">
        <v>73</v>
      </c>
      <c r="C584" t="s">
        <v>122</v>
      </c>
      <c r="D584">
        <v>2</v>
      </c>
      <c r="E584" t="s">
        <v>140</v>
      </c>
      <c r="F584">
        <v>10</v>
      </c>
      <c r="G584" s="16" t="s">
        <v>118</v>
      </c>
      <c r="H584" s="17"/>
      <c r="I584" s="17"/>
      <c r="J584" s="17"/>
      <c r="K584" s="17"/>
      <c r="M584" s="23">
        <v>8.1620000000000008</v>
      </c>
      <c r="N584" s="21">
        <f>SUM(M608+M640)/2</f>
        <v>8.5090000000000003</v>
      </c>
      <c r="O584">
        <f t="shared" si="64"/>
        <v>0.34699999999999953</v>
      </c>
      <c r="P584" s="21">
        <f t="shared" si="65"/>
        <v>3.4699999999999954E-4</v>
      </c>
      <c r="Q584">
        <v>0.7</v>
      </c>
      <c r="R584">
        <v>105</v>
      </c>
      <c r="S584">
        <f t="shared" si="66"/>
        <v>1.75</v>
      </c>
      <c r="T584" s="21">
        <f t="shared" si="67"/>
        <v>6.946122448979593</v>
      </c>
      <c r="U584">
        <v>6.4</v>
      </c>
    </row>
    <row r="585" spans="1:21" ht="14.4" hidden="1" customHeight="1" x14ac:dyDescent="0.3">
      <c r="A585" s="10" t="s">
        <v>82</v>
      </c>
      <c r="B585">
        <v>73</v>
      </c>
      <c r="C585" t="s">
        <v>122</v>
      </c>
      <c r="D585">
        <v>2</v>
      </c>
      <c r="E585" t="s">
        <v>140</v>
      </c>
      <c r="F585">
        <v>10</v>
      </c>
      <c r="G585" s="16" t="s">
        <v>119</v>
      </c>
      <c r="H585" s="17"/>
      <c r="I585" s="17"/>
      <c r="J585" s="17"/>
      <c r="K585" s="17"/>
      <c r="M585" s="23">
        <v>0.187</v>
      </c>
      <c r="N585" s="21">
        <f>SUM(M609+M641)/2</f>
        <v>1.8325</v>
      </c>
      <c r="O585">
        <f t="shared" si="64"/>
        <v>1.6455</v>
      </c>
      <c r="P585" s="21">
        <f t="shared" si="65"/>
        <v>1.6455E-3</v>
      </c>
      <c r="Q585">
        <v>0.7</v>
      </c>
      <c r="R585">
        <v>105</v>
      </c>
      <c r="S585">
        <f t="shared" si="66"/>
        <v>1.75</v>
      </c>
      <c r="T585" s="21">
        <f t="shared" si="67"/>
        <v>1.4959183673469387</v>
      </c>
      <c r="U585">
        <v>6.4</v>
      </c>
    </row>
    <row r="586" spans="1:21" hidden="1" x14ac:dyDescent="0.3">
      <c r="A586" s="10" t="s">
        <v>83</v>
      </c>
      <c r="B586">
        <v>74</v>
      </c>
      <c r="C586" t="s">
        <v>122</v>
      </c>
      <c r="D586">
        <v>2</v>
      </c>
      <c r="E586" t="s">
        <v>140</v>
      </c>
      <c r="F586">
        <v>10</v>
      </c>
      <c r="G586" t="s">
        <v>112</v>
      </c>
      <c r="H586" s="17">
        <v>11991.562599999999</v>
      </c>
      <c r="I586" s="17">
        <v>2.0318216750000002</v>
      </c>
      <c r="J586" s="17">
        <v>1.636535743</v>
      </c>
      <c r="K586" s="17">
        <v>124.15382219999999</v>
      </c>
      <c r="L586" t="s">
        <v>128</v>
      </c>
      <c r="M586" s="20">
        <f>K586/1000</f>
        <v>0.1241538222</v>
      </c>
      <c r="N586" s="21">
        <v>0.46009073204999995</v>
      </c>
      <c r="O586">
        <f t="shared" si="64"/>
        <v>0.33593690984999997</v>
      </c>
      <c r="P586" s="21">
        <f t="shared" si="65"/>
        <v>3.3593690984999998E-4</v>
      </c>
      <c r="Q586">
        <v>0.6</v>
      </c>
      <c r="R586">
        <v>108</v>
      </c>
      <c r="S586">
        <f t="shared" si="66"/>
        <v>1.8</v>
      </c>
      <c r="T586" s="21">
        <f t="shared" si="67"/>
        <v>0.42600993708333329</v>
      </c>
      <c r="U586">
        <v>4.4000000000000004</v>
      </c>
    </row>
    <row r="587" spans="1:21" ht="14.4" hidden="1" customHeight="1" x14ac:dyDescent="0.3">
      <c r="A587" s="10" t="s">
        <v>83</v>
      </c>
      <c r="B587">
        <v>74</v>
      </c>
      <c r="C587" t="s">
        <v>122</v>
      </c>
      <c r="D587">
        <v>2</v>
      </c>
      <c r="E587" t="s">
        <v>140</v>
      </c>
      <c r="F587">
        <v>10</v>
      </c>
      <c r="G587" t="s">
        <v>113</v>
      </c>
      <c r="H587" s="17">
        <v>6743187.659</v>
      </c>
      <c r="I587" s="17">
        <v>4.8687884649999999E-2</v>
      </c>
      <c r="J587" s="17">
        <v>0.337121958</v>
      </c>
      <c r="K587" s="17">
        <v>14.44221698</v>
      </c>
      <c r="L587" t="s">
        <v>129</v>
      </c>
      <c r="M587" s="22">
        <f>K587</f>
        <v>14.44221698</v>
      </c>
      <c r="N587" s="21">
        <v>13.537741635</v>
      </c>
      <c r="O587">
        <f t="shared" si="64"/>
        <v>-0.90447534499999982</v>
      </c>
      <c r="P587" s="21">
        <f t="shared" si="65"/>
        <v>-9.0447534499999978E-4</v>
      </c>
      <c r="Q587">
        <v>0.6</v>
      </c>
      <c r="R587">
        <v>108</v>
      </c>
      <c r="S587">
        <f t="shared" si="66"/>
        <v>1.8</v>
      </c>
      <c r="T587" s="21">
        <f t="shared" si="67"/>
        <v>12.534945958333333</v>
      </c>
      <c r="U587">
        <v>4.4000000000000004</v>
      </c>
    </row>
    <row r="588" spans="1:21" ht="14.4" hidden="1" customHeight="1" x14ac:dyDescent="0.3">
      <c r="A588" s="10" t="s">
        <v>83</v>
      </c>
      <c r="B588">
        <v>74</v>
      </c>
      <c r="C588" t="s">
        <v>122</v>
      </c>
      <c r="D588">
        <v>2</v>
      </c>
      <c r="E588" t="s">
        <v>140</v>
      </c>
      <c r="F588">
        <v>10</v>
      </c>
      <c r="G588" t="s">
        <v>114</v>
      </c>
      <c r="H588" s="17">
        <v>74275.087190000006</v>
      </c>
      <c r="I588" s="17">
        <v>0.1951720243</v>
      </c>
      <c r="J588" s="17">
        <v>1.0198028720000001</v>
      </c>
      <c r="K588" s="17">
        <v>19.13821089</v>
      </c>
      <c r="L588" t="s">
        <v>129</v>
      </c>
      <c r="M588" s="22">
        <f>K588</f>
        <v>19.13821089</v>
      </c>
      <c r="N588" s="21">
        <v>2.2655551360000001</v>
      </c>
      <c r="O588">
        <f t="shared" si="64"/>
        <v>-16.872655754</v>
      </c>
      <c r="P588" s="21">
        <f t="shared" si="65"/>
        <v>-1.6872655754000002E-2</v>
      </c>
      <c r="Q588">
        <v>0.6</v>
      </c>
      <c r="R588">
        <v>108</v>
      </c>
      <c r="S588">
        <f t="shared" si="66"/>
        <v>1.8</v>
      </c>
      <c r="T588" s="21">
        <f t="shared" si="67"/>
        <v>2.0977362370370374</v>
      </c>
      <c r="U588">
        <v>4.4000000000000004</v>
      </c>
    </row>
    <row r="589" spans="1:21" ht="14.4" hidden="1" customHeight="1" x14ac:dyDescent="0.3">
      <c r="A589" s="10" t="s">
        <v>83</v>
      </c>
      <c r="B589">
        <v>74</v>
      </c>
      <c r="C589" t="s">
        <v>122</v>
      </c>
      <c r="D589">
        <v>2</v>
      </c>
      <c r="E589" t="s">
        <v>140</v>
      </c>
      <c r="F589">
        <v>10</v>
      </c>
      <c r="G589" t="s">
        <v>115</v>
      </c>
      <c r="H589" s="17">
        <v>1690858.0049999999</v>
      </c>
      <c r="I589" s="17">
        <v>16.924312579999999</v>
      </c>
      <c r="J589" s="17">
        <v>0.79903494379999995</v>
      </c>
      <c r="K589" s="17">
        <v>2118.0941720000001</v>
      </c>
      <c r="L589" t="s">
        <v>128</v>
      </c>
      <c r="M589" s="20">
        <f>K589/1000</f>
        <v>2.1180941720000002</v>
      </c>
      <c r="N589" s="21">
        <v>1.8469226675000001</v>
      </c>
      <c r="O589">
        <f t="shared" si="64"/>
        <v>-0.27117150450000005</v>
      </c>
      <c r="P589" s="21">
        <f t="shared" si="65"/>
        <v>-2.7117150450000005E-4</v>
      </c>
      <c r="Q589">
        <v>0.6</v>
      </c>
      <c r="R589">
        <v>108</v>
      </c>
      <c r="S589">
        <f t="shared" si="66"/>
        <v>1.8</v>
      </c>
      <c r="T589" s="21">
        <f t="shared" si="67"/>
        <v>1.7101135810185186</v>
      </c>
      <c r="U589">
        <v>4.4000000000000004</v>
      </c>
    </row>
    <row r="590" spans="1:21" ht="14.4" hidden="1" customHeight="1" x14ac:dyDescent="0.3">
      <c r="A590" s="10" t="s">
        <v>83</v>
      </c>
      <c r="B590">
        <v>74</v>
      </c>
      <c r="C590" t="s">
        <v>122</v>
      </c>
      <c r="D590">
        <v>2</v>
      </c>
      <c r="E590" t="s">
        <v>140</v>
      </c>
      <c r="F590">
        <v>10</v>
      </c>
      <c r="G590" t="s">
        <v>116</v>
      </c>
      <c r="H590" s="17">
        <v>4122.701153</v>
      </c>
      <c r="I590" s="17">
        <v>0.32777503920000001</v>
      </c>
      <c r="J590" s="17">
        <v>7.9960584550000005E-2</v>
      </c>
      <c r="K590" s="17">
        <v>409.92076409999999</v>
      </c>
      <c r="L590" t="s">
        <v>128</v>
      </c>
      <c r="M590" s="20">
        <f>K590/1000</f>
        <v>0.4099207641</v>
      </c>
      <c r="N590" s="21">
        <v>0.17372974434999999</v>
      </c>
      <c r="O590">
        <f t="shared" si="64"/>
        <v>-0.23619101975000001</v>
      </c>
      <c r="P590" s="21">
        <f t="shared" si="65"/>
        <v>-2.3619101975000002E-4</v>
      </c>
      <c r="Q590">
        <v>0.6</v>
      </c>
      <c r="R590">
        <v>108</v>
      </c>
      <c r="S590">
        <f t="shared" si="66"/>
        <v>1.8</v>
      </c>
      <c r="T590" s="21">
        <f t="shared" si="67"/>
        <v>0.16086087439814817</v>
      </c>
      <c r="U590">
        <v>4.4000000000000004</v>
      </c>
    </row>
    <row r="591" spans="1:21" ht="14.4" customHeight="1" x14ac:dyDescent="0.3">
      <c r="A591" s="10" t="s">
        <v>83</v>
      </c>
      <c r="B591">
        <v>74</v>
      </c>
      <c r="C591" t="s">
        <v>122</v>
      </c>
      <c r="D591">
        <v>2</v>
      </c>
      <c r="E591" t="s">
        <v>140</v>
      </c>
      <c r="F591">
        <v>10</v>
      </c>
      <c r="G591" t="s">
        <v>117</v>
      </c>
      <c r="H591" s="17">
        <v>14717.8369</v>
      </c>
      <c r="I591" s="17">
        <v>26.895839989999999</v>
      </c>
      <c r="J591" s="17">
        <v>0.19966860380000001</v>
      </c>
      <c r="K591" s="17">
        <v>13470.23993</v>
      </c>
      <c r="L591" t="s">
        <v>128</v>
      </c>
      <c r="M591" s="20">
        <f>K591/1000</f>
        <v>13.47023993</v>
      </c>
      <c r="N591" s="21">
        <v>13.551091135</v>
      </c>
      <c r="O591">
        <f t="shared" si="64"/>
        <v>8.0851205000000093E-2</v>
      </c>
      <c r="P591" s="21">
        <f t="shared" si="65"/>
        <v>8.0851205000000091E-5</v>
      </c>
      <c r="Q591">
        <v>0.6</v>
      </c>
      <c r="R591">
        <v>108</v>
      </c>
      <c r="S591">
        <f t="shared" si="66"/>
        <v>1.8</v>
      </c>
      <c r="T591" s="21">
        <f t="shared" si="67"/>
        <v>12.547306606481483</v>
      </c>
      <c r="U591">
        <v>4.4000000000000004</v>
      </c>
    </row>
    <row r="592" spans="1:21" ht="14.4" hidden="1" customHeight="1" x14ac:dyDescent="0.3">
      <c r="A592" s="10" t="s">
        <v>83</v>
      </c>
      <c r="B592">
        <v>74</v>
      </c>
      <c r="C592" t="s">
        <v>122</v>
      </c>
      <c r="D592">
        <v>2</v>
      </c>
      <c r="E592" t="s">
        <v>140</v>
      </c>
      <c r="F592">
        <v>10</v>
      </c>
      <c r="G592" s="16" t="s">
        <v>118</v>
      </c>
      <c r="H592" s="17"/>
      <c r="I592" s="17"/>
      <c r="J592" s="17"/>
      <c r="K592" s="17"/>
      <c r="M592" s="23">
        <v>8.3559999999999999</v>
      </c>
      <c r="N592" s="21">
        <v>8.5090000000000003</v>
      </c>
      <c r="O592">
        <f t="shared" si="64"/>
        <v>0.15300000000000047</v>
      </c>
      <c r="P592" s="21">
        <f t="shared" si="65"/>
        <v>1.5300000000000047E-4</v>
      </c>
      <c r="Q592">
        <v>0.6</v>
      </c>
      <c r="R592">
        <v>108</v>
      </c>
      <c r="S592">
        <f t="shared" si="66"/>
        <v>1.8</v>
      </c>
      <c r="T592" s="21">
        <f t="shared" si="67"/>
        <v>7.8787037037037049</v>
      </c>
      <c r="U592">
        <v>4.4000000000000004</v>
      </c>
    </row>
    <row r="593" spans="1:21" ht="14.4" hidden="1" customHeight="1" x14ac:dyDescent="0.3">
      <c r="A593" s="10" t="s">
        <v>83</v>
      </c>
      <c r="B593">
        <v>74</v>
      </c>
      <c r="C593" t="s">
        <v>122</v>
      </c>
      <c r="D593">
        <v>2</v>
      </c>
      <c r="E593" t="s">
        <v>140</v>
      </c>
      <c r="F593">
        <v>10</v>
      </c>
      <c r="G593" s="16" t="s">
        <v>119</v>
      </c>
      <c r="H593" s="17"/>
      <c r="I593" s="17"/>
      <c r="J593" s="17"/>
      <c r="K593" s="17"/>
      <c r="M593" s="23">
        <v>1.3660000000000001</v>
      </c>
      <c r="N593" s="21">
        <v>1.8325</v>
      </c>
      <c r="O593">
        <f t="shared" si="64"/>
        <v>0.46649999999999991</v>
      </c>
      <c r="P593" s="21">
        <f t="shared" si="65"/>
        <v>4.664999999999999E-4</v>
      </c>
      <c r="Q593">
        <v>0.6</v>
      </c>
      <c r="R593">
        <v>108</v>
      </c>
      <c r="S593">
        <f t="shared" si="66"/>
        <v>1.8</v>
      </c>
      <c r="T593" s="21">
        <f t="shared" si="67"/>
        <v>1.6967592592592593</v>
      </c>
      <c r="U593">
        <v>4.4000000000000004</v>
      </c>
    </row>
    <row r="594" spans="1:21" hidden="1" x14ac:dyDescent="0.3">
      <c r="A594" s="10" t="s">
        <v>84</v>
      </c>
      <c r="B594">
        <v>75</v>
      </c>
      <c r="C594" t="s">
        <v>122</v>
      </c>
      <c r="D594">
        <v>2</v>
      </c>
      <c r="E594" t="s">
        <v>140</v>
      </c>
      <c r="F594">
        <v>10</v>
      </c>
      <c r="G594" t="s">
        <v>112</v>
      </c>
      <c r="H594" s="17">
        <v>9533.6780880000006</v>
      </c>
      <c r="I594" s="17">
        <v>9.4343368779999999</v>
      </c>
      <c r="J594" s="17">
        <v>9.5579902019999992</v>
      </c>
      <c r="K594" s="17">
        <v>98.706283209999995</v>
      </c>
      <c r="L594" t="s">
        <v>128</v>
      </c>
      <c r="M594" s="20">
        <f>K594/1000</f>
        <v>9.8706283209999995E-2</v>
      </c>
      <c r="N594" s="21">
        <v>0.46009073204999995</v>
      </c>
      <c r="O594">
        <f t="shared" si="64"/>
        <v>0.36138444883999998</v>
      </c>
      <c r="P594" s="21">
        <f t="shared" si="65"/>
        <v>3.6138444883999997E-4</v>
      </c>
      <c r="Q594">
        <v>1.2</v>
      </c>
      <c r="R594">
        <v>104</v>
      </c>
      <c r="S594">
        <f t="shared" si="66"/>
        <v>1.7333333333333334</v>
      </c>
      <c r="T594" s="21">
        <f t="shared" si="67"/>
        <v>0.22119746733173073</v>
      </c>
      <c r="U594">
        <v>6.5</v>
      </c>
    </row>
    <row r="595" spans="1:21" ht="14.4" hidden="1" customHeight="1" x14ac:dyDescent="0.3">
      <c r="A595" s="10" t="s">
        <v>84</v>
      </c>
      <c r="B595">
        <v>75</v>
      </c>
      <c r="C595" t="s">
        <v>122</v>
      </c>
      <c r="D595">
        <v>2</v>
      </c>
      <c r="E595" t="s">
        <v>140</v>
      </c>
      <c r="F595">
        <v>10</v>
      </c>
      <c r="G595" t="s">
        <v>113</v>
      </c>
      <c r="H595" s="17">
        <v>5726527.3389999997</v>
      </c>
      <c r="I595" s="17">
        <v>0.1145722594</v>
      </c>
      <c r="J595" s="17">
        <v>0.93415624100000005</v>
      </c>
      <c r="K595" s="17">
        <v>12.26478552</v>
      </c>
      <c r="L595" t="s">
        <v>129</v>
      </c>
      <c r="M595" s="22">
        <f>K595</f>
        <v>12.26478552</v>
      </c>
      <c r="N595" s="21">
        <v>13.537741635</v>
      </c>
      <c r="O595">
        <f t="shared" si="64"/>
        <v>1.2729561149999995</v>
      </c>
      <c r="P595" s="21">
        <f t="shared" si="65"/>
        <v>1.2729561149999995E-3</v>
      </c>
      <c r="Q595">
        <v>1.2</v>
      </c>
      <c r="R595">
        <v>104</v>
      </c>
      <c r="S595">
        <f t="shared" si="66"/>
        <v>1.7333333333333334</v>
      </c>
      <c r="T595" s="21">
        <f t="shared" si="67"/>
        <v>6.5085296322115385</v>
      </c>
      <c r="U595">
        <v>6.5</v>
      </c>
    </row>
    <row r="596" spans="1:21" ht="14.4" hidden="1" customHeight="1" x14ac:dyDescent="0.3">
      <c r="A596" s="10" t="s">
        <v>84</v>
      </c>
      <c r="B596">
        <v>75</v>
      </c>
      <c r="C596" t="s">
        <v>122</v>
      </c>
      <c r="D596">
        <v>2</v>
      </c>
      <c r="E596" t="s">
        <v>140</v>
      </c>
      <c r="F596">
        <v>10</v>
      </c>
      <c r="G596" t="s">
        <v>114</v>
      </c>
      <c r="H596" s="17">
        <v>80160.43462</v>
      </c>
      <c r="I596" s="17">
        <v>0.3487063406</v>
      </c>
      <c r="J596" s="17">
        <v>1.6882688809999999</v>
      </c>
      <c r="K596" s="17">
        <v>20.654668489999999</v>
      </c>
      <c r="L596" t="s">
        <v>129</v>
      </c>
      <c r="M596" s="22">
        <f>K596</f>
        <v>20.654668489999999</v>
      </c>
      <c r="N596" s="21">
        <v>2.2655551360000001</v>
      </c>
      <c r="O596">
        <f t="shared" si="64"/>
        <v>-18.389113353999999</v>
      </c>
      <c r="P596" s="21">
        <f t="shared" si="65"/>
        <v>-1.8389113353999998E-2</v>
      </c>
      <c r="Q596">
        <v>1.2</v>
      </c>
      <c r="R596">
        <v>104</v>
      </c>
      <c r="S596">
        <f t="shared" si="66"/>
        <v>1.7333333333333334</v>
      </c>
      <c r="T596" s="21">
        <f t="shared" si="67"/>
        <v>1.0892092000000002</v>
      </c>
      <c r="U596">
        <v>6.5</v>
      </c>
    </row>
    <row r="597" spans="1:21" ht="14.4" hidden="1" customHeight="1" x14ac:dyDescent="0.3">
      <c r="A597" s="10" t="s">
        <v>84</v>
      </c>
      <c r="B597">
        <v>75</v>
      </c>
      <c r="C597" t="s">
        <v>122</v>
      </c>
      <c r="D597">
        <v>2</v>
      </c>
      <c r="E597" t="s">
        <v>140</v>
      </c>
      <c r="F597">
        <v>10</v>
      </c>
      <c r="G597" t="s">
        <v>115</v>
      </c>
      <c r="H597" s="17">
        <v>1597118.4920000001</v>
      </c>
      <c r="I597" s="17">
        <v>9.1818066300000005</v>
      </c>
      <c r="J597" s="17">
        <v>0.45893679310000002</v>
      </c>
      <c r="K597" s="17">
        <v>2000.6691049999999</v>
      </c>
      <c r="L597" t="s">
        <v>128</v>
      </c>
      <c r="M597" s="20">
        <f>K597/1000</f>
        <v>2.0006691050000001</v>
      </c>
      <c r="N597" s="21">
        <v>1.8469226675000001</v>
      </c>
      <c r="O597">
        <f t="shared" si="64"/>
        <v>-0.15374643749999994</v>
      </c>
      <c r="P597" s="21">
        <f t="shared" si="65"/>
        <v>-1.5374643749999995E-4</v>
      </c>
      <c r="Q597">
        <v>1.2</v>
      </c>
      <c r="R597">
        <v>104</v>
      </c>
      <c r="S597">
        <f t="shared" si="66"/>
        <v>1.7333333333333334</v>
      </c>
      <c r="T597" s="21">
        <f t="shared" si="67"/>
        <v>0.88794359014423085</v>
      </c>
      <c r="U597">
        <v>6.5</v>
      </c>
    </row>
    <row r="598" spans="1:21" ht="14.4" hidden="1" customHeight="1" x14ac:dyDescent="0.3">
      <c r="A598" s="10" t="s">
        <v>84</v>
      </c>
      <c r="B598">
        <v>75</v>
      </c>
      <c r="C598" t="s">
        <v>122</v>
      </c>
      <c r="D598">
        <v>2</v>
      </c>
      <c r="E598" t="s">
        <v>140</v>
      </c>
      <c r="F598">
        <v>10</v>
      </c>
      <c r="G598" t="s">
        <v>116</v>
      </c>
      <c r="H598" s="17">
        <v>6838.564241</v>
      </c>
      <c r="I598" s="17">
        <v>0.95795305129999997</v>
      </c>
      <c r="J598" s="17">
        <v>0.14088385649999999</v>
      </c>
      <c r="K598" s="17">
        <v>679.95941860000005</v>
      </c>
      <c r="L598" t="s">
        <v>128</v>
      </c>
      <c r="M598" s="20">
        <f>K598/1000</f>
        <v>0.67995941860000009</v>
      </c>
      <c r="N598" s="21">
        <v>0.17372974434999999</v>
      </c>
      <c r="O598">
        <f t="shared" si="64"/>
        <v>-0.50622967425000009</v>
      </c>
      <c r="P598" s="21">
        <f t="shared" si="65"/>
        <v>-5.0622967425000009E-4</v>
      </c>
      <c r="Q598">
        <v>1.2</v>
      </c>
      <c r="R598">
        <v>104</v>
      </c>
      <c r="S598">
        <f t="shared" si="66"/>
        <v>1.7333333333333334</v>
      </c>
      <c r="T598" s="21">
        <f t="shared" si="67"/>
        <v>8.3523915552884617E-2</v>
      </c>
      <c r="U598">
        <v>6.5</v>
      </c>
    </row>
    <row r="599" spans="1:21" ht="14.4" customHeight="1" x14ac:dyDescent="0.3">
      <c r="A599" s="10" t="s">
        <v>84</v>
      </c>
      <c r="B599">
        <v>75</v>
      </c>
      <c r="C599" t="s">
        <v>122</v>
      </c>
      <c r="D599">
        <v>2</v>
      </c>
      <c r="E599" t="s">
        <v>140</v>
      </c>
      <c r="F599">
        <v>10</v>
      </c>
      <c r="G599" t="s">
        <v>117</v>
      </c>
      <c r="H599" s="17">
        <v>14217.729009999999</v>
      </c>
      <c r="I599" s="17">
        <v>64.652051029999996</v>
      </c>
      <c r="J599" s="17">
        <v>0.49684477739999999</v>
      </c>
      <c r="K599" s="17">
        <v>13012.525030000001</v>
      </c>
      <c r="L599" t="s">
        <v>128</v>
      </c>
      <c r="M599" s="20">
        <f>K599/1000</f>
        <v>13.012525030000001</v>
      </c>
      <c r="N599" s="21">
        <v>13.551091135</v>
      </c>
      <c r="O599">
        <f t="shared" si="64"/>
        <v>0.53856610499999924</v>
      </c>
      <c r="P599" s="21">
        <f t="shared" si="65"/>
        <v>5.3856610499999923E-4</v>
      </c>
      <c r="Q599">
        <v>1.2</v>
      </c>
      <c r="R599">
        <v>104</v>
      </c>
      <c r="S599">
        <f t="shared" si="66"/>
        <v>1.7333333333333334</v>
      </c>
      <c r="T599" s="21">
        <f t="shared" si="67"/>
        <v>6.5149476610576924</v>
      </c>
      <c r="U599">
        <v>6.5</v>
      </c>
    </row>
    <row r="600" spans="1:21" ht="14.4" hidden="1" customHeight="1" x14ac:dyDescent="0.3">
      <c r="A600" s="10" t="s">
        <v>84</v>
      </c>
      <c r="B600">
        <v>75</v>
      </c>
      <c r="C600" t="s">
        <v>122</v>
      </c>
      <c r="D600">
        <v>2</v>
      </c>
      <c r="E600" t="s">
        <v>140</v>
      </c>
      <c r="F600">
        <v>10</v>
      </c>
      <c r="G600" s="16" t="s">
        <v>118</v>
      </c>
      <c r="H600" s="17"/>
      <c r="I600" s="17"/>
      <c r="J600" s="17"/>
      <c r="K600" s="17"/>
      <c r="M600" s="23">
        <v>7.226</v>
      </c>
      <c r="N600" s="21">
        <v>8.5090000000000003</v>
      </c>
      <c r="O600">
        <f t="shared" si="64"/>
        <v>1.2830000000000004</v>
      </c>
      <c r="P600" s="21">
        <f t="shared" si="65"/>
        <v>1.2830000000000003E-3</v>
      </c>
      <c r="Q600">
        <v>1.2</v>
      </c>
      <c r="R600">
        <v>104</v>
      </c>
      <c r="S600">
        <f t="shared" si="66"/>
        <v>1.7333333333333334</v>
      </c>
      <c r="T600" s="21">
        <f t="shared" si="67"/>
        <v>4.0908653846153848</v>
      </c>
      <c r="U600">
        <v>6.5</v>
      </c>
    </row>
    <row r="601" spans="1:21" ht="14.4" hidden="1" customHeight="1" x14ac:dyDescent="0.3">
      <c r="A601" s="10" t="s">
        <v>84</v>
      </c>
      <c r="B601">
        <v>75</v>
      </c>
      <c r="C601" t="s">
        <v>122</v>
      </c>
      <c r="D601">
        <v>2</v>
      </c>
      <c r="E601" t="s">
        <v>140</v>
      </c>
      <c r="F601">
        <v>10</v>
      </c>
      <c r="G601" s="16" t="s">
        <v>119</v>
      </c>
      <c r="H601" s="17"/>
      <c r="I601" s="17"/>
      <c r="J601" s="17"/>
      <c r="K601" s="17"/>
      <c r="M601" s="23">
        <v>2.2290000000000001</v>
      </c>
      <c r="N601" s="21">
        <v>1.8325</v>
      </c>
      <c r="O601">
        <f t="shared" si="64"/>
        <v>-0.39650000000000007</v>
      </c>
      <c r="P601" s="21">
        <f t="shared" si="65"/>
        <v>-3.965000000000001E-4</v>
      </c>
      <c r="Q601">
        <v>1.2</v>
      </c>
      <c r="R601">
        <v>104</v>
      </c>
      <c r="S601">
        <f t="shared" si="66"/>
        <v>1.7333333333333334</v>
      </c>
      <c r="T601" s="21">
        <f t="shared" si="67"/>
        <v>0.88100961538461531</v>
      </c>
      <c r="U601">
        <v>6.5</v>
      </c>
    </row>
    <row r="602" spans="1:21" hidden="1" x14ac:dyDescent="0.3">
      <c r="A602" s="10" t="s">
        <v>85</v>
      </c>
      <c r="B602">
        <v>76</v>
      </c>
      <c r="C602" t="s">
        <v>122</v>
      </c>
      <c r="D602">
        <v>2</v>
      </c>
      <c r="E602" t="s">
        <v>140</v>
      </c>
      <c r="F602">
        <v>10</v>
      </c>
      <c r="G602" t="s">
        <v>112</v>
      </c>
      <c r="H602" s="17">
        <v>44852.334439999999</v>
      </c>
      <c r="I602" s="17">
        <v>28.490765339999999</v>
      </c>
      <c r="J602" s="17">
        <v>6.1352850999999999</v>
      </c>
      <c r="K602" s="17">
        <v>464.3755731</v>
      </c>
      <c r="L602" t="s">
        <v>128</v>
      </c>
      <c r="M602" s="20">
        <f>K602/1000</f>
        <v>0.46437557309999999</v>
      </c>
      <c r="O602">
        <f t="shared" si="64"/>
        <v>-0.46437557309999999</v>
      </c>
      <c r="P602" s="21">
        <f t="shared" si="65"/>
        <v>-4.6437557310000002E-4</v>
      </c>
      <c r="R602">
        <v>94</v>
      </c>
      <c r="S602">
        <f t="shared" si="66"/>
        <v>1.5666666666666667</v>
      </c>
    </row>
    <row r="603" spans="1:21" ht="14.4" hidden="1" customHeight="1" x14ac:dyDescent="0.3">
      <c r="A603" s="10" t="s">
        <v>85</v>
      </c>
      <c r="B603">
        <v>76</v>
      </c>
      <c r="C603" t="s">
        <v>122</v>
      </c>
      <c r="D603">
        <v>2</v>
      </c>
      <c r="E603" t="s">
        <v>140</v>
      </c>
      <c r="F603">
        <v>10</v>
      </c>
      <c r="G603" t="s">
        <v>113</v>
      </c>
      <c r="H603" s="17">
        <v>6305920.7379999999</v>
      </c>
      <c r="I603" s="17">
        <v>6.8815287399999994E-2</v>
      </c>
      <c r="J603" s="17">
        <v>0.50952770219999999</v>
      </c>
      <c r="K603" s="17">
        <v>13.50570089</v>
      </c>
      <c r="L603" t="s">
        <v>129</v>
      </c>
      <c r="M603" s="22">
        <f>K603</f>
        <v>13.50570089</v>
      </c>
      <c r="O603">
        <f t="shared" si="64"/>
        <v>-13.50570089</v>
      </c>
      <c r="P603" s="21">
        <f t="shared" si="65"/>
        <v>-1.350570089E-2</v>
      </c>
      <c r="R603">
        <v>94</v>
      </c>
      <c r="S603">
        <f t="shared" si="66"/>
        <v>1.5666666666666667</v>
      </c>
    </row>
    <row r="604" spans="1:21" ht="14.4" hidden="1" customHeight="1" x14ac:dyDescent="0.3">
      <c r="A604" s="10" t="s">
        <v>85</v>
      </c>
      <c r="B604">
        <v>76</v>
      </c>
      <c r="C604" t="s">
        <v>122</v>
      </c>
      <c r="D604">
        <v>2</v>
      </c>
      <c r="E604" t="s">
        <v>140</v>
      </c>
      <c r="F604">
        <v>10</v>
      </c>
      <c r="G604" t="s">
        <v>114</v>
      </c>
      <c r="H604" s="17">
        <v>74111.221789999996</v>
      </c>
      <c r="I604" s="17">
        <v>0.1237791234</v>
      </c>
      <c r="J604" s="17">
        <v>0.64819438389999995</v>
      </c>
      <c r="K604" s="17">
        <v>19.095988250000001</v>
      </c>
      <c r="L604" t="s">
        <v>129</v>
      </c>
      <c r="M604" s="22">
        <f>K604</f>
        <v>19.095988250000001</v>
      </c>
      <c r="O604">
        <f t="shared" si="64"/>
        <v>-19.095988250000001</v>
      </c>
      <c r="P604" s="21">
        <f t="shared" si="65"/>
        <v>-1.9095988250000001E-2</v>
      </c>
      <c r="R604">
        <v>94</v>
      </c>
      <c r="S604">
        <f t="shared" si="66"/>
        <v>1.5666666666666667</v>
      </c>
    </row>
    <row r="605" spans="1:21" ht="14.4" hidden="1" customHeight="1" x14ac:dyDescent="0.3">
      <c r="A605" s="10" t="s">
        <v>85</v>
      </c>
      <c r="B605">
        <v>76</v>
      </c>
      <c r="C605" t="s">
        <v>122</v>
      </c>
      <c r="D605">
        <v>2</v>
      </c>
      <c r="E605" t="s">
        <v>140</v>
      </c>
      <c r="F605">
        <v>10</v>
      </c>
      <c r="G605" t="s">
        <v>115</v>
      </c>
      <c r="H605" s="17">
        <v>1467878.3259999999</v>
      </c>
      <c r="I605" s="17">
        <v>16.071934850000002</v>
      </c>
      <c r="J605" s="17">
        <v>0.87405744860000001</v>
      </c>
      <c r="K605" s="17">
        <v>1838.7732840000001</v>
      </c>
      <c r="L605" t="s">
        <v>128</v>
      </c>
      <c r="M605" s="20">
        <f>K605/1000</f>
        <v>1.8387732840000002</v>
      </c>
      <c r="O605">
        <f t="shared" si="64"/>
        <v>-1.8387732840000002</v>
      </c>
      <c r="P605" s="21">
        <f t="shared" si="65"/>
        <v>-1.8387732840000001E-3</v>
      </c>
      <c r="R605">
        <v>94</v>
      </c>
      <c r="S605">
        <f t="shared" si="66"/>
        <v>1.5666666666666667</v>
      </c>
    </row>
    <row r="606" spans="1:21" ht="14.4" hidden="1" customHeight="1" x14ac:dyDescent="0.3">
      <c r="A606" s="10" t="s">
        <v>85</v>
      </c>
      <c r="B606">
        <v>76</v>
      </c>
      <c r="C606" t="s">
        <v>122</v>
      </c>
      <c r="D606">
        <v>2</v>
      </c>
      <c r="E606" t="s">
        <v>140</v>
      </c>
      <c r="F606">
        <v>10</v>
      </c>
      <c r="G606" t="s">
        <v>116</v>
      </c>
      <c r="H606" s="17">
        <v>1685.103355</v>
      </c>
      <c r="I606" s="17">
        <v>5.4345756280000002</v>
      </c>
      <c r="J606" s="17">
        <v>3.2435532390000001</v>
      </c>
      <c r="K606" s="17">
        <v>167.55006710000001</v>
      </c>
      <c r="L606" t="s">
        <v>128</v>
      </c>
      <c r="M606" s="20">
        <f>K606/1000</f>
        <v>0.16755006710000001</v>
      </c>
      <c r="O606">
        <f t="shared" si="64"/>
        <v>-0.16755006710000001</v>
      </c>
      <c r="P606" s="21">
        <f t="shared" si="65"/>
        <v>-1.6755006710000002E-4</v>
      </c>
      <c r="R606">
        <v>94</v>
      </c>
      <c r="S606">
        <f t="shared" si="66"/>
        <v>1.5666666666666667</v>
      </c>
    </row>
    <row r="607" spans="1:21" ht="14.4" customHeight="1" x14ac:dyDescent="0.3">
      <c r="A607" s="10" t="s">
        <v>85</v>
      </c>
      <c r="B607">
        <v>76</v>
      </c>
      <c r="C607" t="s">
        <v>122</v>
      </c>
      <c r="D607">
        <v>2</v>
      </c>
      <c r="E607" t="s">
        <v>140</v>
      </c>
      <c r="F607">
        <v>10</v>
      </c>
      <c r="G607" t="s">
        <v>117</v>
      </c>
      <c r="H607" s="17">
        <v>14750.675999999999</v>
      </c>
      <c r="I607" s="17">
        <v>45.093064300000002</v>
      </c>
      <c r="J607" s="17">
        <v>0.33401539139999997</v>
      </c>
      <c r="K607" s="17">
        <v>13500.295330000001</v>
      </c>
      <c r="L607" t="s">
        <v>128</v>
      </c>
      <c r="M607" s="20">
        <f>K607/1000</f>
        <v>13.50029533</v>
      </c>
      <c r="O607">
        <f t="shared" si="64"/>
        <v>-13.50029533</v>
      </c>
      <c r="P607" s="21">
        <f t="shared" si="65"/>
        <v>-1.350029533E-2</v>
      </c>
      <c r="R607">
        <v>94</v>
      </c>
      <c r="S607">
        <f t="shared" si="66"/>
        <v>1.5666666666666667</v>
      </c>
    </row>
    <row r="608" spans="1:21" ht="14.4" hidden="1" customHeight="1" x14ac:dyDescent="0.3">
      <c r="A608" s="10" t="s">
        <v>85</v>
      </c>
      <c r="B608">
        <v>76</v>
      </c>
      <c r="C608" t="s">
        <v>122</v>
      </c>
      <c r="D608">
        <v>2</v>
      </c>
      <c r="E608" t="s">
        <v>140</v>
      </c>
      <c r="F608">
        <v>10</v>
      </c>
      <c r="G608" s="16" t="s">
        <v>118</v>
      </c>
      <c r="H608" s="17"/>
      <c r="I608" s="17"/>
      <c r="J608" s="17"/>
      <c r="K608" s="17"/>
      <c r="M608" s="23">
        <v>8.5969999999999995</v>
      </c>
      <c r="O608">
        <f t="shared" si="64"/>
        <v>-8.5969999999999995</v>
      </c>
      <c r="P608" s="21">
        <f t="shared" si="65"/>
        <v>-8.5969999999999987E-3</v>
      </c>
      <c r="R608">
        <v>94</v>
      </c>
      <c r="S608">
        <f t="shared" si="66"/>
        <v>1.5666666666666667</v>
      </c>
    </row>
    <row r="609" spans="1:21" ht="14.4" hidden="1" customHeight="1" x14ac:dyDescent="0.3">
      <c r="A609" s="10" t="s">
        <v>85</v>
      </c>
      <c r="B609">
        <v>76</v>
      </c>
      <c r="C609" t="s">
        <v>122</v>
      </c>
      <c r="D609">
        <v>2</v>
      </c>
      <c r="E609" t="s">
        <v>140</v>
      </c>
      <c r="F609">
        <v>10</v>
      </c>
      <c r="G609" s="16" t="s">
        <v>119</v>
      </c>
      <c r="H609" s="17"/>
      <c r="I609" s="17"/>
      <c r="J609" s="17"/>
      <c r="K609" s="17"/>
      <c r="M609" s="23">
        <v>1.8919999999999999</v>
      </c>
      <c r="O609">
        <f t="shared" si="64"/>
        <v>-1.8919999999999999</v>
      </c>
      <c r="P609" s="21">
        <f t="shared" si="65"/>
        <v>-1.8919999999999998E-3</v>
      </c>
      <c r="R609">
        <v>94</v>
      </c>
      <c r="S609">
        <f t="shared" si="66"/>
        <v>1.5666666666666667</v>
      </c>
    </row>
    <row r="610" spans="1:21" hidden="1" x14ac:dyDescent="0.3">
      <c r="A610" s="10" t="s">
        <v>86</v>
      </c>
      <c r="B610">
        <v>77</v>
      </c>
      <c r="C610" t="s">
        <v>122</v>
      </c>
      <c r="D610">
        <v>2</v>
      </c>
      <c r="E610" t="s">
        <v>141</v>
      </c>
      <c r="F610">
        <v>10</v>
      </c>
      <c r="G610" t="s">
        <v>112</v>
      </c>
      <c r="H610" s="17">
        <v>3636.6475610000002</v>
      </c>
      <c r="I610" s="17">
        <v>1.3840202559999999</v>
      </c>
      <c r="J610" s="17">
        <v>3.6758426869999998</v>
      </c>
      <c r="K610" s="17">
        <v>37.651781479999997</v>
      </c>
      <c r="L610" t="s">
        <v>128</v>
      </c>
      <c r="M610" s="20">
        <f>K610/1000</f>
        <v>3.7651781479999993E-2</v>
      </c>
      <c r="N610" s="21">
        <v>0.46009073204999995</v>
      </c>
      <c r="O610">
        <f t="shared" si="64"/>
        <v>0.42243895056999997</v>
      </c>
      <c r="P610" s="21">
        <f t="shared" si="65"/>
        <v>4.2243895056999996E-4</v>
      </c>
      <c r="Q610">
        <v>2.5</v>
      </c>
      <c r="R610">
        <v>102</v>
      </c>
      <c r="S610">
        <f t="shared" si="66"/>
        <v>1.7</v>
      </c>
      <c r="T610" s="21">
        <f t="shared" ref="T610:T633" si="68">N610/Q610/S610</f>
        <v>0.10825664283529411</v>
      </c>
      <c r="U610">
        <v>4.0999999999999996</v>
      </c>
    </row>
    <row r="611" spans="1:21" ht="14.4" hidden="1" customHeight="1" x14ac:dyDescent="0.3">
      <c r="A611" s="10" t="s">
        <v>86</v>
      </c>
      <c r="B611">
        <v>77</v>
      </c>
      <c r="C611" t="s">
        <v>122</v>
      </c>
      <c r="D611">
        <v>2</v>
      </c>
      <c r="E611" t="s">
        <v>141</v>
      </c>
      <c r="F611">
        <v>10</v>
      </c>
      <c r="G611" t="s">
        <v>113</v>
      </c>
      <c r="H611" s="17">
        <v>5871461.8339999998</v>
      </c>
      <c r="I611" s="17">
        <v>0.15973694669999999</v>
      </c>
      <c r="J611" s="17">
        <v>1.270253842</v>
      </c>
      <c r="K611" s="17">
        <v>12.57519886</v>
      </c>
      <c r="L611" t="s">
        <v>129</v>
      </c>
      <c r="M611" s="22">
        <f>K611</f>
        <v>12.57519886</v>
      </c>
      <c r="N611" s="21">
        <v>13.537741635</v>
      </c>
      <c r="O611">
        <f t="shared" si="64"/>
        <v>0.9625427749999993</v>
      </c>
      <c r="P611" s="21">
        <f t="shared" si="65"/>
        <v>9.6254277499999933E-4</v>
      </c>
      <c r="Q611">
        <v>2.5</v>
      </c>
      <c r="R611">
        <v>102</v>
      </c>
      <c r="S611">
        <f t="shared" si="66"/>
        <v>1.7</v>
      </c>
      <c r="T611" s="21">
        <f t="shared" si="68"/>
        <v>3.1853509729411766</v>
      </c>
      <c r="U611">
        <v>4.0999999999999996</v>
      </c>
    </row>
    <row r="612" spans="1:21" ht="14.4" hidden="1" customHeight="1" x14ac:dyDescent="0.3">
      <c r="A612" s="10" t="s">
        <v>86</v>
      </c>
      <c r="B612">
        <v>77</v>
      </c>
      <c r="C612" t="s">
        <v>122</v>
      </c>
      <c r="D612">
        <v>2</v>
      </c>
      <c r="E612" t="s">
        <v>141</v>
      </c>
      <c r="F612">
        <v>10</v>
      </c>
      <c r="G612" t="s">
        <v>114</v>
      </c>
      <c r="H612" s="17">
        <v>80462.454660000003</v>
      </c>
      <c r="I612" s="17">
        <v>6.4478445430000003E-2</v>
      </c>
      <c r="J612" s="17">
        <v>0.31100195209999998</v>
      </c>
      <c r="K612" s="17">
        <v>20.732488979999999</v>
      </c>
      <c r="L612" t="s">
        <v>129</v>
      </c>
      <c r="M612" s="22">
        <f>K612</f>
        <v>20.732488979999999</v>
      </c>
      <c r="N612" s="21">
        <v>2.2655551360000001</v>
      </c>
      <c r="O612">
        <f t="shared" si="64"/>
        <v>-18.466933844</v>
      </c>
      <c r="P612" s="21">
        <f t="shared" si="65"/>
        <v>-1.8466933844E-2</v>
      </c>
      <c r="Q612">
        <v>2.5</v>
      </c>
      <c r="R612">
        <v>102</v>
      </c>
      <c r="S612">
        <f t="shared" si="66"/>
        <v>1.7</v>
      </c>
      <c r="T612" s="21">
        <f t="shared" si="68"/>
        <v>0.53307179670588234</v>
      </c>
      <c r="U612">
        <v>4.0999999999999996</v>
      </c>
    </row>
    <row r="613" spans="1:21" ht="14.4" hidden="1" customHeight="1" x14ac:dyDescent="0.3">
      <c r="A613" s="10" t="s">
        <v>86</v>
      </c>
      <c r="B613">
        <v>77</v>
      </c>
      <c r="C613" t="s">
        <v>122</v>
      </c>
      <c r="D613">
        <v>2</v>
      </c>
      <c r="E613" t="s">
        <v>141</v>
      </c>
      <c r="F613">
        <v>10</v>
      </c>
      <c r="G613" t="s">
        <v>115</v>
      </c>
      <c r="H613" s="17">
        <v>1902243.3959999999</v>
      </c>
      <c r="I613" s="17">
        <v>23.942229489999999</v>
      </c>
      <c r="J613" s="17">
        <v>1.004755464</v>
      </c>
      <c r="K613" s="17">
        <v>2382.8911950000002</v>
      </c>
      <c r="L613" t="s">
        <v>128</v>
      </c>
      <c r="M613" s="20">
        <f>K613/1000</f>
        <v>2.382891195</v>
      </c>
      <c r="N613" s="21">
        <v>1.8469226675000001</v>
      </c>
      <c r="O613">
        <f t="shared" si="64"/>
        <v>-0.5359685274999999</v>
      </c>
      <c r="P613" s="21">
        <f t="shared" si="65"/>
        <v>-5.359685274999999E-4</v>
      </c>
      <c r="Q613">
        <v>2.5</v>
      </c>
      <c r="R613">
        <v>102</v>
      </c>
      <c r="S613">
        <f t="shared" si="66"/>
        <v>1.7</v>
      </c>
      <c r="T613" s="21">
        <f t="shared" si="68"/>
        <v>0.4345700394117647</v>
      </c>
      <c r="U613">
        <v>4.0999999999999996</v>
      </c>
    </row>
    <row r="614" spans="1:21" ht="14.4" hidden="1" customHeight="1" x14ac:dyDescent="0.3">
      <c r="A614" s="10" t="s">
        <v>86</v>
      </c>
      <c r="B614">
        <v>77</v>
      </c>
      <c r="C614" t="s">
        <v>122</v>
      </c>
      <c r="D614">
        <v>2</v>
      </c>
      <c r="E614" t="s">
        <v>141</v>
      </c>
      <c r="F614">
        <v>10</v>
      </c>
      <c r="G614" t="s">
        <v>116</v>
      </c>
      <c r="H614" s="17">
        <v>230.1434246</v>
      </c>
      <c r="I614" s="17">
        <v>0.50301030069999997</v>
      </c>
      <c r="J614" s="17">
        <v>2.1981647770000001</v>
      </c>
      <c r="K614" s="17">
        <v>22.883193559999999</v>
      </c>
      <c r="L614" t="s">
        <v>128</v>
      </c>
      <c r="M614" s="20">
        <f>K614/1000</f>
        <v>2.2883193559999997E-2</v>
      </c>
      <c r="N614" s="21">
        <v>0.17372974434999999</v>
      </c>
      <c r="O614">
        <f t="shared" si="64"/>
        <v>0.15084655079000001</v>
      </c>
      <c r="P614" s="21">
        <f t="shared" si="65"/>
        <v>1.5084655079000001E-4</v>
      </c>
      <c r="Q614">
        <v>2.5</v>
      </c>
      <c r="R614">
        <v>102</v>
      </c>
      <c r="S614">
        <f t="shared" si="66"/>
        <v>1.7</v>
      </c>
      <c r="T614" s="21">
        <f t="shared" si="68"/>
        <v>4.0877586905882356E-2</v>
      </c>
      <c r="U614">
        <v>4.0999999999999996</v>
      </c>
    </row>
    <row r="615" spans="1:21" ht="14.4" customHeight="1" x14ac:dyDescent="0.3">
      <c r="A615" s="10" t="s">
        <v>86</v>
      </c>
      <c r="B615">
        <v>77</v>
      </c>
      <c r="C615" t="s">
        <v>122</v>
      </c>
      <c r="D615">
        <v>2</v>
      </c>
      <c r="E615" t="s">
        <v>141</v>
      </c>
      <c r="F615">
        <v>10</v>
      </c>
      <c r="G615" t="s">
        <v>117</v>
      </c>
      <c r="H615" s="17">
        <v>14404.86009</v>
      </c>
      <c r="I615" s="17">
        <v>79.126782019999993</v>
      </c>
      <c r="J615" s="17">
        <v>0.600182204</v>
      </c>
      <c r="K615" s="17">
        <v>13183.793439999999</v>
      </c>
      <c r="L615" t="s">
        <v>128</v>
      </c>
      <c r="M615" s="20">
        <f>K615/1000</f>
        <v>13.183793439999999</v>
      </c>
      <c r="N615" s="21">
        <v>13.551091135</v>
      </c>
      <c r="O615">
        <f t="shared" si="64"/>
        <v>0.36729769500000131</v>
      </c>
      <c r="P615" s="21">
        <f t="shared" si="65"/>
        <v>3.6729769500000133E-4</v>
      </c>
      <c r="Q615">
        <v>2.5</v>
      </c>
      <c r="R615">
        <v>102</v>
      </c>
      <c r="S615">
        <f t="shared" si="66"/>
        <v>1.7</v>
      </c>
      <c r="T615" s="21">
        <f t="shared" si="68"/>
        <v>3.1884920317647061</v>
      </c>
      <c r="U615">
        <v>4.0999999999999996</v>
      </c>
    </row>
    <row r="616" spans="1:21" ht="14.4" hidden="1" customHeight="1" x14ac:dyDescent="0.3">
      <c r="A616" s="10" t="s">
        <v>86</v>
      </c>
      <c r="B616">
        <v>77</v>
      </c>
      <c r="C616" t="s">
        <v>122</v>
      </c>
      <c r="D616">
        <v>2</v>
      </c>
      <c r="E616" t="s">
        <v>141</v>
      </c>
      <c r="F616">
        <v>10</v>
      </c>
      <c r="G616" s="16" t="s">
        <v>118</v>
      </c>
      <c r="H616" s="17"/>
      <c r="I616" s="17"/>
      <c r="J616" s="17"/>
      <c r="K616" s="17"/>
      <c r="M616" s="23">
        <v>8.3659999999999997</v>
      </c>
      <c r="N616" s="21">
        <v>8.5090000000000003</v>
      </c>
      <c r="O616">
        <f t="shared" si="64"/>
        <v>0.14300000000000068</v>
      </c>
      <c r="P616" s="21">
        <f t="shared" si="65"/>
        <v>1.4300000000000068E-4</v>
      </c>
      <c r="Q616">
        <v>2.5</v>
      </c>
      <c r="R616">
        <v>102</v>
      </c>
      <c r="S616">
        <f t="shared" si="66"/>
        <v>1.7</v>
      </c>
      <c r="T616" s="21">
        <f t="shared" si="68"/>
        <v>2.0021176470588236</v>
      </c>
      <c r="U616">
        <v>4.0999999999999996</v>
      </c>
    </row>
    <row r="617" spans="1:21" ht="14.4" hidden="1" customHeight="1" x14ac:dyDescent="0.3">
      <c r="A617" s="10" t="s">
        <v>86</v>
      </c>
      <c r="B617">
        <v>77</v>
      </c>
      <c r="C617" t="s">
        <v>122</v>
      </c>
      <c r="D617">
        <v>2</v>
      </c>
      <c r="E617" t="s">
        <v>141</v>
      </c>
      <c r="F617">
        <v>10</v>
      </c>
      <c r="G617" s="16" t="s">
        <v>119</v>
      </c>
      <c r="H617" s="17"/>
      <c r="I617" s="17"/>
      <c r="J617" s="17"/>
      <c r="K617" s="17"/>
      <c r="M617" s="23">
        <v>2.4569999999999999</v>
      </c>
      <c r="N617" s="21">
        <v>1.8325</v>
      </c>
      <c r="O617">
        <f t="shared" si="64"/>
        <v>-0.62449999999999983</v>
      </c>
      <c r="P617" s="21">
        <f t="shared" si="65"/>
        <v>-6.2449999999999984E-4</v>
      </c>
      <c r="Q617">
        <v>2.5</v>
      </c>
      <c r="R617">
        <v>102</v>
      </c>
      <c r="S617">
        <f t="shared" si="66"/>
        <v>1.7</v>
      </c>
      <c r="T617" s="21">
        <f t="shared" si="68"/>
        <v>0.43117647058823527</v>
      </c>
      <c r="U617">
        <v>4.0999999999999996</v>
      </c>
    </row>
    <row r="618" spans="1:21" hidden="1" x14ac:dyDescent="0.3">
      <c r="A618" s="10" t="s">
        <v>87</v>
      </c>
      <c r="B618">
        <v>78</v>
      </c>
      <c r="C618" t="s">
        <v>122</v>
      </c>
      <c r="D618">
        <v>2</v>
      </c>
      <c r="E618" t="s">
        <v>141</v>
      </c>
      <c r="F618">
        <v>10</v>
      </c>
      <c r="G618" t="s">
        <v>112</v>
      </c>
      <c r="H618" s="17">
        <v>1748.892155</v>
      </c>
      <c r="I618" s="17">
        <v>0.99563931139999995</v>
      </c>
      <c r="J618" s="17">
        <v>5.4986324529999999</v>
      </c>
      <c r="K618" s="17">
        <v>18.107035159999999</v>
      </c>
      <c r="L618" t="s">
        <v>128</v>
      </c>
      <c r="M618" s="20">
        <f>K618/1000</f>
        <v>1.810703516E-2</v>
      </c>
      <c r="N618" s="21">
        <v>0.46009073204999995</v>
      </c>
      <c r="O618">
        <f t="shared" si="64"/>
        <v>0.44198369688999994</v>
      </c>
      <c r="P618" s="21">
        <f t="shared" si="65"/>
        <v>4.4198369688999993E-4</v>
      </c>
      <c r="Q618">
        <v>0.5</v>
      </c>
      <c r="R618">
        <v>105</v>
      </c>
      <c r="S618">
        <f t="shared" si="66"/>
        <v>1.75</v>
      </c>
      <c r="T618" s="21">
        <f t="shared" si="68"/>
        <v>0.52581797948571418</v>
      </c>
      <c r="U618">
        <v>3.1</v>
      </c>
    </row>
    <row r="619" spans="1:21" ht="14.4" hidden="1" customHeight="1" x14ac:dyDescent="0.3">
      <c r="A619" s="10" t="s">
        <v>87</v>
      </c>
      <c r="B619">
        <v>78</v>
      </c>
      <c r="C619" t="s">
        <v>122</v>
      </c>
      <c r="D619">
        <v>2</v>
      </c>
      <c r="E619" t="s">
        <v>141</v>
      </c>
      <c r="F619">
        <v>10</v>
      </c>
      <c r="G619" t="s">
        <v>113</v>
      </c>
      <c r="H619" s="17">
        <v>6560498.2779999999</v>
      </c>
      <c r="I619" s="17">
        <v>8.5806949470000005E-2</v>
      </c>
      <c r="J619" s="17">
        <v>0.61068466899999996</v>
      </c>
      <c r="K619" s="17">
        <v>14.05094214</v>
      </c>
      <c r="L619" t="s">
        <v>129</v>
      </c>
      <c r="M619" s="22">
        <f>K619</f>
        <v>14.05094214</v>
      </c>
      <c r="N619" s="21">
        <v>13.537741635</v>
      </c>
      <c r="O619">
        <f t="shared" si="64"/>
        <v>-0.51320050500000036</v>
      </c>
      <c r="P619" s="21">
        <f t="shared" si="65"/>
        <v>-5.1320050500000037E-4</v>
      </c>
      <c r="Q619">
        <v>0.5</v>
      </c>
      <c r="R619">
        <v>105</v>
      </c>
      <c r="S619">
        <f t="shared" si="66"/>
        <v>1.75</v>
      </c>
      <c r="T619" s="21">
        <f t="shared" si="68"/>
        <v>15.471704725714286</v>
      </c>
      <c r="U619">
        <v>3.1</v>
      </c>
    </row>
    <row r="620" spans="1:21" ht="14.4" hidden="1" customHeight="1" x14ac:dyDescent="0.3">
      <c r="A620" s="10" t="s">
        <v>87</v>
      </c>
      <c r="B620">
        <v>78</v>
      </c>
      <c r="C620" t="s">
        <v>122</v>
      </c>
      <c r="D620">
        <v>2</v>
      </c>
      <c r="E620" t="s">
        <v>141</v>
      </c>
      <c r="F620">
        <v>10</v>
      </c>
      <c r="G620" t="s">
        <v>114</v>
      </c>
      <c r="H620" s="17">
        <v>76437.397540000005</v>
      </c>
      <c r="I620" s="17">
        <v>0.11574833330000001</v>
      </c>
      <c r="J620" s="17">
        <v>0.5876932305</v>
      </c>
      <c r="K620" s="17">
        <v>19.695366100000001</v>
      </c>
      <c r="L620" t="s">
        <v>129</v>
      </c>
      <c r="M620" s="22">
        <f>K620</f>
        <v>19.695366100000001</v>
      </c>
      <c r="N620" s="21">
        <v>2.2655551360000001</v>
      </c>
      <c r="O620">
        <f t="shared" si="64"/>
        <v>-17.429810964000001</v>
      </c>
      <c r="P620" s="21">
        <f t="shared" si="65"/>
        <v>-1.7429810964000002E-2</v>
      </c>
      <c r="Q620">
        <v>0.5</v>
      </c>
      <c r="R620">
        <v>105</v>
      </c>
      <c r="S620">
        <f t="shared" si="66"/>
        <v>1.75</v>
      </c>
      <c r="T620" s="21">
        <f t="shared" si="68"/>
        <v>2.5892058697142857</v>
      </c>
      <c r="U620">
        <v>3.1</v>
      </c>
    </row>
    <row r="621" spans="1:21" ht="14.4" hidden="1" customHeight="1" x14ac:dyDescent="0.3">
      <c r="A621" s="10" t="s">
        <v>87</v>
      </c>
      <c r="B621">
        <v>78</v>
      </c>
      <c r="C621" t="s">
        <v>122</v>
      </c>
      <c r="D621">
        <v>2</v>
      </c>
      <c r="E621" t="s">
        <v>141</v>
      </c>
      <c r="F621">
        <v>10</v>
      </c>
      <c r="G621" t="s">
        <v>115</v>
      </c>
      <c r="H621" s="17">
        <v>1728105.388</v>
      </c>
      <c r="I621" s="17">
        <v>17.65325773</v>
      </c>
      <c r="J621" s="17">
        <v>0.81548600069999999</v>
      </c>
      <c r="K621" s="17">
        <v>2164.7530080000001</v>
      </c>
      <c r="L621" t="s">
        <v>128</v>
      </c>
      <c r="M621" s="20">
        <f>K621/1000</f>
        <v>2.1647530079999999</v>
      </c>
      <c r="N621" s="21">
        <v>1.8469226675000001</v>
      </c>
      <c r="O621">
        <f t="shared" si="64"/>
        <v>-0.31783034049999981</v>
      </c>
      <c r="P621" s="21">
        <f t="shared" si="65"/>
        <v>-3.1783034049999979E-4</v>
      </c>
      <c r="Q621">
        <v>0.5</v>
      </c>
      <c r="R621">
        <v>105</v>
      </c>
      <c r="S621">
        <f t="shared" si="66"/>
        <v>1.75</v>
      </c>
      <c r="T621" s="21">
        <f t="shared" si="68"/>
        <v>2.110768762857143</v>
      </c>
      <c r="U621">
        <v>3.1</v>
      </c>
    </row>
    <row r="622" spans="1:21" ht="14.4" hidden="1" customHeight="1" x14ac:dyDescent="0.3">
      <c r="A622" s="10" t="s">
        <v>87</v>
      </c>
      <c r="B622">
        <v>78</v>
      </c>
      <c r="C622" t="s">
        <v>122</v>
      </c>
      <c r="D622">
        <v>2</v>
      </c>
      <c r="E622" t="s">
        <v>141</v>
      </c>
      <c r="F622">
        <v>10</v>
      </c>
      <c r="G622" t="s">
        <v>116</v>
      </c>
      <c r="H622" s="17">
        <v>1305.9789350000001</v>
      </c>
      <c r="I622" s="17">
        <v>2.21049446</v>
      </c>
      <c r="J622" s="17">
        <v>1.7022964599999999</v>
      </c>
      <c r="K622" s="17">
        <v>129.85367189999999</v>
      </c>
      <c r="L622" t="s">
        <v>128</v>
      </c>
      <c r="M622" s="20">
        <f>K622/1000</f>
        <v>0.1298536719</v>
      </c>
      <c r="N622" s="21">
        <v>0.17372974434999999</v>
      </c>
      <c r="O622">
        <f t="shared" si="64"/>
        <v>4.3876072449999998E-2</v>
      </c>
      <c r="P622" s="21">
        <f t="shared" si="65"/>
        <v>4.3876072449999997E-5</v>
      </c>
      <c r="Q622">
        <v>0.5</v>
      </c>
      <c r="R622">
        <v>105</v>
      </c>
      <c r="S622">
        <f t="shared" si="66"/>
        <v>1.75</v>
      </c>
      <c r="T622" s="21">
        <f t="shared" si="68"/>
        <v>0.19854827925714286</v>
      </c>
      <c r="U622">
        <v>3.1</v>
      </c>
    </row>
    <row r="623" spans="1:21" ht="14.4" customHeight="1" x14ac:dyDescent="0.3">
      <c r="A623" s="10" t="s">
        <v>87</v>
      </c>
      <c r="B623">
        <v>78</v>
      </c>
      <c r="C623" t="s">
        <v>122</v>
      </c>
      <c r="D623">
        <v>2</v>
      </c>
      <c r="E623" t="s">
        <v>141</v>
      </c>
      <c r="F623">
        <v>10</v>
      </c>
      <c r="G623" t="s">
        <v>117</v>
      </c>
      <c r="H623" s="17">
        <v>8147.8568649999997</v>
      </c>
      <c r="I623" s="17">
        <v>6.3823700759999999</v>
      </c>
      <c r="J623" s="17">
        <v>8.5586890129999996E-2</v>
      </c>
      <c r="K623" s="17">
        <v>7457.1818949999997</v>
      </c>
      <c r="L623" t="s">
        <v>128</v>
      </c>
      <c r="M623" s="20">
        <f>K623/1000</f>
        <v>7.4571818949999997</v>
      </c>
      <c r="N623" s="21">
        <v>13.551091135</v>
      </c>
      <c r="O623">
        <f t="shared" si="64"/>
        <v>6.0939092400000003</v>
      </c>
      <c r="P623" s="21">
        <f t="shared" si="65"/>
        <v>6.0939092400000006E-3</v>
      </c>
      <c r="Q623">
        <v>0.5</v>
      </c>
      <c r="R623">
        <v>105</v>
      </c>
      <c r="S623">
        <f t="shared" si="66"/>
        <v>1.75</v>
      </c>
      <c r="T623" s="21">
        <f t="shared" si="68"/>
        <v>15.486961297142857</v>
      </c>
      <c r="U623">
        <v>3.1</v>
      </c>
    </row>
    <row r="624" spans="1:21" ht="14.4" hidden="1" customHeight="1" x14ac:dyDescent="0.3">
      <c r="A624" s="10" t="s">
        <v>87</v>
      </c>
      <c r="B624">
        <v>78</v>
      </c>
      <c r="C624" t="s">
        <v>122</v>
      </c>
      <c r="D624">
        <v>2</v>
      </c>
      <c r="E624" t="s">
        <v>141</v>
      </c>
      <c r="F624">
        <v>10</v>
      </c>
      <c r="G624" s="16" t="s">
        <v>118</v>
      </c>
      <c r="H624" s="17"/>
      <c r="I624" s="17"/>
      <c r="J624" s="17"/>
      <c r="K624" s="17"/>
      <c r="M624" s="23">
        <v>8.3979999999999997</v>
      </c>
      <c r="N624" s="21">
        <v>8.5090000000000003</v>
      </c>
      <c r="O624">
        <f t="shared" si="64"/>
        <v>0.11100000000000065</v>
      </c>
      <c r="P624" s="21">
        <f t="shared" si="65"/>
        <v>1.1100000000000065E-4</v>
      </c>
      <c r="Q624">
        <v>0.5</v>
      </c>
      <c r="R624">
        <v>105</v>
      </c>
      <c r="S624">
        <f t="shared" si="66"/>
        <v>1.75</v>
      </c>
      <c r="T624" s="21">
        <f t="shared" si="68"/>
        <v>9.7245714285714282</v>
      </c>
      <c r="U624">
        <v>3.1</v>
      </c>
    </row>
    <row r="625" spans="1:21" ht="14.4" hidden="1" customHeight="1" x14ac:dyDescent="0.3">
      <c r="A625" s="10" t="s">
        <v>87</v>
      </c>
      <c r="B625">
        <v>78</v>
      </c>
      <c r="C625" t="s">
        <v>122</v>
      </c>
      <c r="D625">
        <v>2</v>
      </c>
      <c r="E625" t="s">
        <v>141</v>
      </c>
      <c r="F625">
        <v>10</v>
      </c>
      <c r="G625" s="16" t="s">
        <v>119</v>
      </c>
      <c r="H625" s="17"/>
      <c r="I625" s="17"/>
      <c r="J625" s="17"/>
      <c r="K625" s="17"/>
      <c r="M625" s="23">
        <v>1.1579999999999999</v>
      </c>
      <c r="N625" s="21">
        <v>1.8325</v>
      </c>
      <c r="O625">
        <f t="shared" si="64"/>
        <v>0.6745000000000001</v>
      </c>
      <c r="P625" s="21">
        <f t="shared" si="65"/>
        <v>6.7450000000000008E-4</v>
      </c>
      <c r="Q625">
        <v>0.5</v>
      </c>
      <c r="R625">
        <v>105</v>
      </c>
      <c r="S625">
        <f t="shared" si="66"/>
        <v>1.75</v>
      </c>
      <c r="T625" s="21">
        <f t="shared" si="68"/>
        <v>2.0942857142857143</v>
      </c>
      <c r="U625">
        <v>3.1</v>
      </c>
    </row>
    <row r="626" spans="1:21" hidden="1" x14ac:dyDescent="0.3">
      <c r="A626" s="10" t="s">
        <v>88</v>
      </c>
      <c r="B626">
        <v>79</v>
      </c>
      <c r="C626" t="s">
        <v>122</v>
      </c>
      <c r="D626">
        <v>2</v>
      </c>
      <c r="E626" t="s">
        <v>141</v>
      </c>
      <c r="F626">
        <v>10</v>
      </c>
      <c r="G626" t="s">
        <v>112</v>
      </c>
      <c r="H626" s="17">
        <v>1383.405812</v>
      </c>
      <c r="I626" s="17">
        <v>1.7186553250000001</v>
      </c>
      <c r="J626" s="17">
        <v>11.99927141</v>
      </c>
      <c r="K626" s="17">
        <v>14.322997340000001</v>
      </c>
      <c r="L626" t="s">
        <v>128</v>
      </c>
      <c r="M626" s="20">
        <f>K626/1000</f>
        <v>1.4322997340000001E-2</v>
      </c>
      <c r="N626" s="21">
        <v>0.46009073204999995</v>
      </c>
      <c r="O626">
        <f t="shared" si="64"/>
        <v>0.44576773470999997</v>
      </c>
      <c r="P626" s="21">
        <f t="shared" si="65"/>
        <v>4.4576773471E-4</v>
      </c>
      <c r="Q626">
        <v>0.1</v>
      </c>
      <c r="R626">
        <v>97</v>
      </c>
      <c r="S626">
        <f t="shared" si="66"/>
        <v>1.6166666666666667</v>
      </c>
      <c r="T626" s="21">
        <f t="shared" si="68"/>
        <v>2.8459220539175254</v>
      </c>
      <c r="U626">
        <v>8.8000000000000007</v>
      </c>
    </row>
    <row r="627" spans="1:21" ht="14.4" hidden="1" customHeight="1" x14ac:dyDescent="0.3">
      <c r="A627" s="10" t="s">
        <v>88</v>
      </c>
      <c r="B627">
        <v>79</v>
      </c>
      <c r="C627" t="s">
        <v>122</v>
      </c>
      <c r="D627">
        <v>2</v>
      </c>
      <c r="E627" t="s">
        <v>141</v>
      </c>
      <c r="F627">
        <v>10</v>
      </c>
      <c r="G627" t="s">
        <v>113</v>
      </c>
      <c r="H627" s="17">
        <v>6844106.9620000003</v>
      </c>
      <c r="I627" s="17">
        <v>0.1228713499</v>
      </c>
      <c r="J627" s="17">
        <v>0.83823390230000006</v>
      </c>
      <c r="K627" s="17">
        <v>14.65836082</v>
      </c>
      <c r="L627" t="s">
        <v>129</v>
      </c>
      <c r="M627" s="22">
        <f>K627</f>
        <v>14.65836082</v>
      </c>
      <c r="N627" s="21">
        <v>13.537741635</v>
      </c>
      <c r="O627">
        <f t="shared" si="64"/>
        <v>-1.1206191850000007</v>
      </c>
      <c r="P627" s="21">
        <f t="shared" si="65"/>
        <v>-1.1206191850000008E-3</v>
      </c>
      <c r="Q627">
        <v>0.1</v>
      </c>
      <c r="R627">
        <v>97</v>
      </c>
      <c r="S627">
        <f t="shared" si="66"/>
        <v>1.6166666666666667</v>
      </c>
      <c r="T627" s="21">
        <f t="shared" si="68"/>
        <v>83.738608051546379</v>
      </c>
      <c r="U627">
        <v>8.8000000000000007</v>
      </c>
    </row>
    <row r="628" spans="1:21" ht="14.4" hidden="1" customHeight="1" x14ac:dyDescent="0.3">
      <c r="A628" s="10" t="s">
        <v>88</v>
      </c>
      <c r="B628">
        <v>79</v>
      </c>
      <c r="C628" t="s">
        <v>122</v>
      </c>
      <c r="D628">
        <v>2</v>
      </c>
      <c r="E628" t="s">
        <v>141</v>
      </c>
      <c r="F628">
        <v>10</v>
      </c>
      <c r="G628" t="s">
        <v>114</v>
      </c>
      <c r="H628" s="17">
        <v>78116.912809999994</v>
      </c>
      <c r="I628" s="17">
        <v>0.34571899480000001</v>
      </c>
      <c r="J628" s="17">
        <v>1.7175919829999999</v>
      </c>
      <c r="K628" s="17">
        <v>20.12812113</v>
      </c>
      <c r="L628" t="s">
        <v>129</v>
      </c>
      <c r="M628" s="22">
        <f>K628</f>
        <v>20.12812113</v>
      </c>
      <c r="N628" s="21">
        <v>2.2655551360000001</v>
      </c>
      <c r="O628">
        <f t="shared" si="64"/>
        <v>-17.862565994000001</v>
      </c>
      <c r="P628" s="21">
        <f t="shared" si="65"/>
        <v>-1.7862565994000001E-2</v>
      </c>
      <c r="Q628">
        <v>0.1</v>
      </c>
      <c r="R628">
        <v>97</v>
      </c>
      <c r="S628">
        <f t="shared" si="66"/>
        <v>1.6166666666666667</v>
      </c>
      <c r="T628" s="21">
        <f t="shared" si="68"/>
        <v>14.01374310927835</v>
      </c>
      <c r="U628">
        <v>8.8000000000000007</v>
      </c>
    </row>
    <row r="629" spans="1:21" ht="14.4" hidden="1" customHeight="1" x14ac:dyDescent="0.3">
      <c r="A629" s="10" t="s">
        <v>88</v>
      </c>
      <c r="B629">
        <v>79</v>
      </c>
      <c r="C629" t="s">
        <v>122</v>
      </c>
      <c r="D629">
        <v>2</v>
      </c>
      <c r="E629" t="s">
        <v>141</v>
      </c>
      <c r="F629">
        <v>10</v>
      </c>
      <c r="G629" t="s">
        <v>115</v>
      </c>
      <c r="H629" s="17">
        <v>1611028.727</v>
      </c>
      <c r="I629" s="17">
        <v>7.4393577349999997</v>
      </c>
      <c r="J629" s="17">
        <v>0.36863284759999998</v>
      </c>
      <c r="K629" s="17">
        <v>2018.0940969999999</v>
      </c>
      <c r="L629" t="s">
        <v>128</v>
      </c>
      <c r="M629" s="20">
        <f>K629/1000</f>
        <v>2.0180940970000001</v>
      </c>
      <c r="N629" s="21">
        <v>1.8469226675000001</v>
      </c>
      <c r="O629">
        <f t="shared" si="64"/>
        <v>-0.17117142949999997</v>
      </c>
      <c r="P629" s="21">
        <f t="shared" si="65"/>
        <v>-1.7117142949999998E-4</v>
      </c>
      <c r="Q629">
        <v>0.1</v>
      </c>
      <c r="R629">
        <v>97</v>
      </c>
      <c r="S629">
        <f t="shared" si="66"/>
        <v>1.6166666666666667</v>
      </c>
      <c r="T629" s="21">
        <f t="shared" si="68"/>
        <v>11.424263922680414</v>
      </c>
      <c r="U629">
        <v>8.8000000000000007</v>
      </c>
    </row>
    <row r="630" spans="1:21" ht="14.4" hidden="1" customHeight="1" x14ac:dyDescent="0.3">
      <c r="A630" s="10" t="s">
        <v>88</v>
      </c>
      <c r="B630">
        <v>79</v>
      </c>
      <c r="C630" t="s">
        <v>122</v>
      </c>
      <c r="D630">
        <v>2</v>
      </c>
      <c r="E630" t="s">
        <v>141</v>
      </c>
      <c r="F630">
        <v>10</v>
      </c>
      <c r="G630" t="s">
        <v>116</v>
      </c>
      <c r="H630" s="17">
        <v>1691.057994</v>
      </c>
      <c r="I630" s="17">
        <v>1.238281108</v>
      </c>
      <c r="J630" s="17">
        <v>0.73644900940000002</v>
      </c>
      <c r="K630" s="17">
        <v>168.14213770000001</v>
      </c>
      <c r="L630" t="s">
        <v>128</v>
      </c>
      <c r="M630" s="20">
        <f>K630/1000</f>
        <v>0.1681421377</v>
      </c>
      <c r="N630" s="21">
        <v>0.17372974434999999</v>
      </c>
      <c r="O630">
        <f t="shared" si="64"/>
        <v>5.5876066499999932E-3</v>
      </c>
      <c r="P630" s="21">
        <f t="shared" si="65"/>
        <v>5.5876066499999931E-6</v>
      </c>
      <c r="Q630">
        <v>0.1</v>
      </c>
      <c r="R630">
        <v>97</v>
      </c>
      <c r="S630">
        <f t="shared" si="66"/>
        <v>1.6166666666666667</v>
      </c>
      <c r="T630" s="21">
        <f t="shared" si="68"/>
        <v>1.0746169753608246</v>
      </c>
      <c r="U630">
        <v>8.8000000000000007</v>
      </c>
    </row>
    <row r="631" spans="1:21" ht="14.4" customHeight="1" x14ac:dyDescent="0.3">
      <c r="A631" s="10" t="s">
        <v>88</v>
      </c>
      <c r="B631">
        <v>79</v>
      </c>
      <c r="C631" t="s">
        <v>122</v>
      </c>
      <c r="D631">
        <v>2</v>
      </c>
      <c r="E631" t="s">
        <v>141</v>
      </c>
      <c r="F631">
        <v>10</v>
      </c>
      <c r="G631" t="s">
        <v>117</v>
      </c>
      <c r="H631" s="17">
        <v>14876.25402</v>
      </c>
      <c r="I631" s="17">
        <v>37.714192500000003</v>
      </c>
      <c r="J631" s="17">
        <v>0.27700007230000001</v>
      </c>
      <c r="K631" s="17">
        <v>13615.2284</v>
      </c>
      <c r="L631" t="s">
        <v>128</v>
      </c>
      <c r="M631" s="20">
        <f>K631/1000</f>
        <v>13.615228399999999</v>
      </c>
      <c r="N631" s="21">
        <v>13.551091135</v>
      </c>
      <c r="O631">
        <f t="shared" si="64"/>
        <v>-6.4137264999999388E-2</v>
      </c>
      <c r="P631" s="21">
        <f t="shared" si="65"/>
        <v>-6.4137264999999388E-5</v>
      </c>
      <c r="Q631">
        <v>0.1</v>
      </c>
      <c r="R631">
        <v>97</v>
      </c>
      <c r="S631">
        <f t="shared" si="66"/>
        <v>1.6166666666666667</v>
      </c>
      <c r="T631" s="21">
        <f t="shared" si="68"/>
        <v>83.821182278350506</v>
      </c>
      <c r="U631">
        <v>8.8000000000000007</v>
      </c>
    </row>
    <row r="632" spans="1:21" ht="14.4" hidden="1" customHeight="1" x14ac:dyDescent="0.3">
      <c r="A632" s="10" t="s">
        <v>88</v>
      </c>
      <c r="B632">
        <v>79</v>
      </c>
      <c r="C632" t="s">
        <v>122</v>
      </c>
      <c r="D632">
        <v>2</v>
      </c>
      <c r="E632" t="s">
        <v>141</v>
      </c>
      <c r="F632">
        <v>10</v>
      </c>
      <c r="G632" s="16" t="s">
        <v>118</v>
      </c>
      <c r="H632" s="17"/>
      <c r="I632" s="17"/>
      <c r="J632" s="17"/>
      <c r="K632" s="17"/>
      <c r="M632" s="23">
        <v>8.4049999999999994</v>
      </c>
      <c r="N632" s="21">
        <v>8.5090000000000003</v>
      </c>
      <c r="O632">
        <f t="shared" si="64"/>
        <v>0.10400000000000098</v>
      </c>
      <c r="P632" s="21">
        <f t="shared" si="65"/>
        <v>1.0400000000000098E-4</v>
      </c>
      <c r="Q632">
        <v>0.1</v>
      </c>
      <c r="R632">
        <v>97</v>
      </c>
      <c r="S632">
        <f t="shared" si="66"/>
        <v>1.6166666666666667</v>
      </c>
      <c r="T632" s="21">
        <f t="shared" si="68"/>
        <v>52.632989690721651</v>
      </c>
      <c r="U632">
        <v>8.8000000000000007</v>
      </c>
    </row>
    <row r="633" spans="1:21" ht="14.4" hidden="1" customHeight="1" x14ac:dyDescent="0.3">
      <c r="A633" s="10" t="s">
        <v>88</v>
      </c>
      <c r="B633">
        <v>79</v>
      </c>
      <c r="C633" t="s">
        <v>122</v>
      </c>
      <c r="D633">
        <v>2</v>
      </c>
      <c r="E633" t="s">
        <v>141</v>
      </c>
      <c r="F633">
        <v>10</v>
      </c>
      <c r="G633" s="16" t="s">
        <v>119</v>
      </c>
      <c r="H633" s="17"/>
      <c r="I633" s="17"/>
      <c r="J633" s="17"/>
      <c r="K633" s="17"/>
      <c r="M633" s="23">
        <v>1.8069999999999999</v>
      </c>
      <c r="N633" s="21">
        <v>1.8325</v>
      </c>
      <c r="O633">
        <f t="shared" si="64"/>
        <v>2.5500000000000078E-2</v>
      </c>
      <c r="P633" s="21">
        <f t="shared" si="65"/>
        <v>2.5500000000000078E-5</v>
      </c>
      <c r="Q633">
        <v>0.1</v>
      </c>
      <c r="R633">
        <v>97</v>
      </c>
      <c r="S633">
        <f t="shared" si="66"/>
        <v>1.6166666666666667</v>
      </c>
      <c r="T633" s="21">
        <f t="shared" si="68"/>
        <v>11.335051546391751</v>
      </c>
      <c r="U633">
        <v>8.8000000000000007</v>
      </c>
    </row>
    <row r="634" spans="1:21" hidden="1" x14ac:dyDescent="0.3">
      <c r="A634" s="10" t="s">
        <v>89</v>
      </c>
      <c r="B634">
        <v>80</v>
      </c>
      <c r="C634" t="s">
        <v>122</v>
      </c>
      <c r="D634">
        <v>2</v>
      </c>
      <c r="E634" t="s">
        <v>141</v>
      </c>
      <c r="F634">
        <v>10</v>
      </c>
      <c r="G634" t="s">
        <v>112</v>
      </c>
      <c r="H634" s="17">
        <v>44024.620260000003</v>
      </c>
      <c r="I634" s="17">
        <v>44.673619809999998</v>
      </c>
      <c r="J634" s="17">
        <v>9.8010185239999998</v>
      </c>
      <c r="K634" s="17">
        <v>455.80589099999997</v>
      </c>
      <c r="L634" t="s">
        <v>128</v>
      </c>
      <c r="M634" s="20">
        <f>K634/1000</f>
        <v>0.45580589099999996</v>
      </c>
      <c r="O634">
        <f t="shared" si="64"/>
        <v>-0.45580589099999996</v>
      </c>
      <c r="P634" s="21">
        <f t="shared" si="65"/>
        <v>-4.5580589099999995E-4</v>
      </c>
      <c r="R634">
        <v>94</v>
      </c>
      <c r="S634">
        <f t="shared" si="66"/>
        <v>1.5666666666666667</v>
      </c>
    </row>
    <row r="635" spans="1:21" ht="14.4" hidden="1" customHeight="1" x14ac:dyDescent="0.3">
      <c r="A635" s="10" t="s">
        <v>89</v>
      </c>
      <c r="B635">
        <v>80</v>
      </c>
      <c r="C635" t="s">
        <v>122</v>
      </c>
      <c r="D635">
        <v>2</v>
      </c>
      <c r="E635" t="s">
        <v>141</v>
      </c>
      <c r="F635">
        <v>10</v>
      </c>
      <c r="G635" t="s">
        <v>113</v>
      </c>
      <c r="H635" s="17">
        <v>6335840.9050000003</v>
      </c>
      <c r="I635" s="17">
        <v>2.259115318E-2</v>
      </c>
      <c r="J635" s="17">
        <v>0.16648132260000001</v>
      </c>
      <c r="K635" s="17">
        <v>13.569782379999999</v>
      </c>
      <c r="L635" t="s">
        <v>129</v>
      </c>
      <c r="M635" s="22">
        <f>K635</f>
        <v>13.569782379999999</v>
      </c>
      <c r="O635">
        <f t="shared" si="64"/>
        <v>-13.569782379999999</v>
      </c>
      <c r="P635" s="21">
        <f t="shared" si="65"/>
        <v>-1.3569782379999999E-2</v>
      </c>
      <c r="R635">
        <v>94</v>
      </c>
      <c r="S635">
        <f t="shared" si="66"/>
        <v>1.5666666666666667</v>
      </c>
    </row>
    <row r="636" spans="1:21" ht="14.4" hidden="1" customHeight="1" x14ac:dyDescent="0.3">
      <c r="A636" s="10" t="s">
        <v>89</v>
      </c>
      <c r="B636">
        <v>80</v>
      </c>
      <c r="C636" t="s">
        <v>122</v>
      </c>
      <c r="D636">
        <v>2</v>
      </c>
      <c r="E636" t="s">
        <v>141</v>
      </c>
      <c r="F636">
        <v>10</v>
      </c>
      <c r="G636" t="s">
        <v>114</v>
      </c>
      <c r="H636" s="17">
        <v>75154.754019999993</v>
      </c>
      <c r="I636" s="17">
        <v>0.30853873809999999</v>
      </c>
      <c r="J636" s="17">
        <v>1.5932908990000001</v>
      </c>
      <c r="K636" s="17">
        <v>19.364871669999999</v>
      </c>
      <c r="L636" t="s">
        <v>129</v>
      </c>
      <c r="M636" s="22">
        <f>K636</f>
        <v>19.364871669999999</v>
      </c>
      <c r="O636">
        <f t="shared" si="64"/>
        <v>-19.364871669999999</v>
      </c>
      <c r="P636" s="21">
        <f t="shared" si="65"/>
        <v>-1.9364871669999999E-2</v>
      </c>
      <c r="R636">
        <v>94</v>
      </c>
      <c r="S636">
        <f t="shared" si="66"/>
        <v>1.5666666666666667</v>
      </c>
    </row>
    <row r="637" spans="1:21" ht="14.4" hidden="1" customHeight="1" x14ac:dyDescent="0.3">
      <c r="A637" s="10" t="s">
        <v>89</v>
      </c>
      <c r="B637">
        <v>80</v>
      </c>
      <c r="C637" t="s">
        <v>122</v>
      </c>
      <c r="D637">
        <v>2</v>
      </c>
      <c r="E637" t="s">
        <v>141</v>
      </c>
      <c r="F637">
        <v>10</v>
      </c>
      <c r="G637" t="s">
        <v>115</v>
      </c>
      <c r="H637" s="17">
        <v>1480889.504</v>
      </c>
      <c r="I637" s="17">
        <v>43.568352050000001</v>
      </c>
      <c r="J637" s="17">
        <v>2.3486069999999999</v>
      </c>
      <c r="K637" s="17">
        <v>1855.0720510000001</v>
      </c>
      <c r="L637" t="s">
        <v>128</v>
      </c>
      <c r="M637" s="20">
        <f>K637/1000</f>
        <v>1.8550720510000001</v>
      </c>
      <c r="O637">
        <f t="shared" si="64"/>
        <v>-1.8550720510000001</v>
      </c>
      <c r="P637" s="21">
        <f t="shared" si="65"/>
        <v>-1.8550720510000002E-3</v>
      </c>
      <c r="R637">
        <v>94</v>
      </c>
      <c r="S637">
        <f t="shared" si="66"/>
        <v>1.5666666666666667</v>
      </c>
    </row>
    <row r="638" spans="1:21" ht="14.4" hidden="1" customHeight="1" x14ac:dyDescent="0.3">
      <c r="A638" s="10" t="s">
        <v>89</v>
      </c>
      <c r="B638">
        <v>80</v>
      </c>
      <c r="C638" t="s">
        <v>122</v>
      </c>
      <c r="D638">
        <v>2</v>
      </c>
      <c r="E638" t="s">
        <v>141</v>
      </c>
      <c r="F638">
        <v>10</v>
      </c>
      <c r="G638" t="s">
        <v>116</v>
      </c>
      <c r="H638" s="17">
        <v>1809.4052429999999</v>
      </c>
      <c r="I638" s="17">
        <v>1.6748206750000001</v>
      </c>
      <c r="J638" s="17">
        <v>0.93092438379999998</v>
      </c>
      <c r="K638" s="17">
        <v>179.9094216</v>
      </c>
      <c r="L638" t="s">
        <v>128</v>
      </c>
      <c r="M638" s="20">
        <f>K638/1000</f>
        <v>0.17990942160000001</v>
      </c>
      <c r="O638">
        <f t="shared" si="64"/>
        <v>-0.17990942160000001</v>
      </c>
      <c r="P638" s="21">
        <f t="shared" si="65"/>
        <v>-1.7990942160000002E-4</v>
      </c>
      <c r="R638">
        <v>94</v>
      </c>
      <c r="S638">
        <f t="shared" si="66"/>
        <v>1.5666666666666667</v>
      </c>
    </row>
    <row r="639" spans="1:21" ht="14.4" customHeight="1" x14ac:dyDescent="0.3">
      <c r="A639" s="10" t="s">
        <v>89</v>
      </c>
      <c r="B639">
        <v>80</v>
      </c>
      <c r="C639" t="s">
        <v>122</v>
      </c>
      <c r="D639">
        <v>2</v>
      </c>
      <c r="E639" t="s">
        <v>141</v>
      </c>
      <c r="F639">
        <v>10</v>
      </c>
      <c r="G639" t="s">
        <v>117</v>
      </c>
      <c r="H639" s="17">
        <v>14861.6769</v>
      </c>
      <c r="I639" s="17">
        <v>111.3544383</v>
      </c>
      <c r="J639" s="17">
        <v>0.81866904770000004</v>
      </c>
      <c r="K639" s="17">
        <v>13601.88694</v>
      </c>
      <c r="L639" t="s">
        <v>128</v>
      </c>
      <c r="M639" s="20">
        <f>K639/1000</f>
        <v>13.60188694</v>
      </c>
      <c r="O639">
        <f t="shared" si="64"/>
        <v>-13.60188694</v>
      </c>
      <c r="P639" s="21">
        <f t="shared" si="65"/>
        <v>-1.360188694E-2</v>
      </c>
      <c r="R639">
        <v>94</v>
      </c>
      <c r="S639">
        <f t="shared" si="66"/>
        <v>1.5666666666666667</v>
      </c>
    </row>
    <row r="640" spans="1:21" ht="14.4" hidden="1" customHeight="1" x14ac:dyDescent="0.3">
      <c r="A640" s="10" t="s">
        <v>89</v>
      </c>
      <c r="B640">
        <v>80</v>
      </c>
      <c r="C640" t="s">
        <v>122</v>
      </c>
      <c r="D640">
        <v>2</v>
      </c>
      <c r="E640" t="s">
        <v>141</v>
      </c>
      <c r="F640">
        <v>10</v>
      </c>
      <c r="G640" s="16" t="s">
        <v>118</v>
      </c>
      <c r="H640" s="17"/>
      <c r="I640" s="17"/>
      <c r="J640" s="17"/>
      <c r="K640" s="17"/>
      <c r="M640" s="23">
        <v>8.4209999999999994</v>
      </c>
      <c r="O640">
        <f t="shared" si="64"/>
        <v>-8.4209999999999994</v>
      </c>
      <c r="P640" s="21">
        <f t="shared" si="65"/>
        <v>-8.4209999999999997E-3</v>
      </c>
      <c r="R640">
        <v>94</v>
      </c>
      <c r="S640">
        <f t="shared" si="66"/>
        <v>1.5666666666666667</v>
      </c>
    </row>
    <row r="641" spans="1:21" ht="14.4" hidden="1" customHeight="1" x14ac:dyDescent="0.3">
      <c r="A641" s="10" t="s">
        <v>89</v>
      </c>
      <c r="B641">
        <v>80</v>
      </c>
      <c r="C641" t="s">
        <v>122</v>
      </c>
      <c r="D641">
        <v>2</v>
      </c>
      <c r="E641" t="s">
        <v>141</v>
      </c>
      <c r="F641">
        <v>10</v>
      </c>
      <c r="G641" s="16" t="s">
        <v>119</v>
      </c>
      <c r="H641" s="17"/>
      <c r="I641" s="17"/>
      <c r="J641" s="17"/>
      <c r="K641" s="17"/>
      <c r="M641" s="23">
        <v>1.7729999999999999</v>
      </c>
      <c r="O641">
        <f t="shared" si="64"/>
        <v>-1.7729999999999999</v>
      </c>
      <c r="P641" s="21">
        <f t="shared" si="65"/>
        <v>-1.7729999999999998E-3</v>
      </c>
      <c r="R641">
        <v>94</v>
      </c>
      <c r="S641">
        <f t="shared" si="66"/>
        <v>1.5666666666666667</v>
      </c>
    </row>
    <row r="642" spans="1:21" hidden="1" x14ac:dyDescent="0.3">
      <c r="A642" s="10" t="s">
        <v>90</v>
      </c>
      <c r="B642">
        <v>81</v>
      </c>
      <c r="C642" t="s">
        <v>122</v>
      </c>
      <c r="D642">
        <v>3</v>
      </c>
      <c r="E642" t="s">
        <v>140</v>
      </c>
      <c r="F642">
        <v>10</v>
      </c>
      <c r="G642" t="s">
        <v>112</v>
      </c>
      <c r="H642" s="17">
        <v>15138.37018</v>
      </c>
      <c r="I642" s="17">
        <v>9.9553729180000001</v>
      </c>
      <c r="J642" s="17">
        <v>6.3517602440000003</v>
      </c>
      <c r="K642" s="17">
        <v>156.73407900000001</v>
      </c>
      <c r="L642" t="s">
        <v>128</v>
      </c>
      <c r="M642" s="20">
        <f>K642/1000</f>
        <v>0.156734079</v>
      </c>
      <c r="N642" s="21">
        <f>(M666+M698)/2</f>
        <v>0.49594518524999998</v>
      </c>
      <c r="O642">
        <f t="shared" ref="O642:O705" si="69">N642-M642</f>
        <v>0.33921110624999995</v>
      </c>
      <c r="P642" s="21">
        <f t="shared" ref="P642:P705" si="70">O642/1000</f>
        <v>3.3921110624999997E-4</v>
      </c>
      <c r="Q642">
        <v>0.9</v>
      </c>
      <c r="R642">
        <v>81</v>
      </c>
      <c r="S642">
        <f t="shared" ref="S642:S705" si="71">R642/60</f>
        <v>1.35</v>
      </c>
      <c r="T642" s="21">
        <f t="shared" ref="T642:T665" si="72">N642/Q642/S642</f>
        <v>0.40818533765432097</v>
      </c>
      <c r="U642">
        <v>5.6</v>
      </c>
    </row>
    <row r="643" spans="1:21" ht="14.4" hidden="1" customHeight="1" x14ac:dyDescent="0.3">
      <c r="A643" s="10" t="s">
        <v>90</v>
      </c>
      <c r="B643">
        <v>81</v>
      </c>
      <c r="C643" t="s">
        <v>122</v>
      </c>
      <c r="D643">
        <v>3</v>
      </c>
      <c r="E643" t="s">
        <v>140</v>
      </c>
      <c r="F643">
        <v>10</v>
      </c>
      <c r="G643" t="s">
        <v>113</v>
      </c>
      <c r="H643" s="17">
        <v>6762255.9270000001</v>
      </c>
      <c r="I643" s="17">
        <v>0.1092727942</v>
      </c>
      <c r="J643" s="17">
        <v>0.75448711229999998</v>
      </c>
      <c r="K643" s="17">
        <v>14.48305643</v>
      </c>
      <c r="L643" t="s">
        <v>129</v>
      </c>
      <c r="M643" s="22">
        <f>K643</f>
        <v>14.48305643</v>
      </c>
      <c r="N643" s="21">
        <f>(M667+M699)/2</f>
        <v>13.675324124999999</v>
      </c>
      <c r="O643">
        <f t="shared" si="69"/>
        <v>-0.80773230500000004</v>
      </c>
      <c r="P643" s="21">
        <f t="shared" si="70"/>
        <v>-8.07732305E-4</v>
      </c>
      <c r="Q643">
        <v>0.9</v>
      </c>
      <c r="R643">
        <v>81</v>
      </c>
      <c r="S643">
        <f t="shared" si="71"/>
        <v>1.35</v>
      </c>
      <c r="T643" s="21">
        <f t="shared" si="72"/>
        <v>11.255410802469134</v>
      </c>
      <c r="U643">
        <v>5.6</v>
      </c>
    </row>
    <row r="644" spans="1:21" ht="14.4" hidden="1" customHeight="1" x14ac:dyDescent="0.3">
      <c r="A644" s="10" t="s">
        <v>90</v>
      </c>
      <c r="B644">
        <v>81</v>
      </c>
      <c r="C644" t="s">
        <v>122</v>
      </c>
      <c r="D644">
        <v>3</v>
      </c>
      <c r="E644" t="s">
        <v>140</v>
      </c>
      <c r="F644">
        <v>10</v>
      </c>
      <c r="G644" t="s">
        <v>114</v>
      </c>
      <c r="H644" s="17">
        <v>75188.534610000002</v>
      </c>
      <c r="I644" s="17">
        <v>0.21887413089999999</v>
      </c>
      <c r="J644" s="17">
        <v>1.1297559779999999</v>
      </c>
      <c r="K644" s="17">
        <v>19.373575809999998</v>
      </c>
      <c r="L644" t="s">
        <v>129</v>
      </c>
      <c r="M644" s="22">
        <f>K644</f>
        <v>19.373575809999998</v>
      </c>
      <c r="N644" s="21">
        <f>(M668+M700)/2</f>
        <v>19.515664874999999</v>
      </c>
      <c r="O644">
        <f t="shared" si="69"/>
        <v>0.1420890650000004</v>
      </c>
      <c r="P644" s="21">
        <f t="shared" si="70"/>
        <v>1.4208906500000039E-4</v>
      </c>
      <c r="Q644">
        <v>0.9</v>
      </c>
      <c r="R644">
        <v>81</v>
      </c>
      <c r="S644">
        <f t="shared" si="71"/>
        <v>1.35</v>
      </c>
      <c r="T644" s="21">
        <f t="shared" si="72"/>
        <v>16.062275617283948</v>
      </c>
      <c r="U644">
        <v>5.6</v>
      </c>
    </row>
    <row r="645" spans="1:21" ht="14.4" hidden="1" customHeight="1" x14ac:dyDescent="0.3">
      <c r="A645" s="10" t="s">
        <v>90</v>
      </c>
      <c r="B645">
        <v>81</v>
      </c>
      <c r="C645" t="s">
        <v>122</v>
      </c>
      <c r="D645">
        <v>3</v>
      </c>
      <c r="E645" t="s">
        <v>140</v>
      </c>
      <c r="F645">
        <v>10</v>
      </c>
      <c r="G645" t="s">
        <v>115</v>
      </c>
      <c r="H645" s="17">
        <v>1566017.9879999999</v>
      </c>
      <c r="I645" s="17">
        <v>37.543930179999997</v>
      </c>
      <c r="J645" s="17">
        <v>1.913836619</v>
      </c>
      <c r="K645" s="17">
        <v>1961.7103050000001</v>
      </c>
      <c r="L645" t="s">
        <v>128</v>
      </c>
      <c r="M645" s="20">
        <f>K645/1000</f>
        <v>1.961710305</v>
      </c>
      <c r="N645" s="21">
        <f>(M669+M701)/2</f>
        <v>1.8934138250000001</v>
      </c>
      <c r="O645">
        <f t="shared" si="69"/>
        <v>-6.8296479999999882E-2</v>
      </c>
      <c r="P645" s="21">
        <f t="shared" si="70"/>
        <v>-6.8296479999999882E-5</v>
      </c>
      <c r="Q645">
        <v>0.9</v>
      </c>
      <c r="R645">
        <v>81</v>
      </c>
      <c r="S645">
        <f t="shared" si="71"/>
        <v>1.35</v>
      </c>
      <c r="T645" s="21">
        <f t="shared" si="72"/>
        <v>1.5583652880658434</v>
      </c>
      <c r="U645">
        <v>5.6</v>
      </c>
    </row>
    <row r="646" spans="1:21" ht="14.4" hidden="1" customHeight="1" x14ac:dyDescent="0.3">
      <c r="A646" s="10" t="s">
        <v>90</v>
      </c>
      <c r="B646">
        <v>81</v>
      </c>
      <c r="C646" t="s">
        <v>122</v>
      </c>
      <c r="D646">
        <v>3</v>
      </c>
      <c r="E646" t="s">
        <v>140</v>
      </c>
      <c r="F646">
        <v>10</v>
      </c>
      <c r="G646" t="s">
        <v>116</v>
      </c>
      <c r="H646" s="17">
        <v>2078.76739</v>
      </c>
      <c r="I646" s="17">
        <v>0.82258175600000005</v>
      </c>
      <c r="J646" s="17">
        <v>0.39797438000000002</v>
      </c>
      <c r="K646" s="17">
        <v>206.69213830000001</v>
      </c>
      <c r="L646" t="s">
        <v>128</v>
      </c>
      <c r="M646" s="20">
        <f>K646/1000</f>
        <v>0.20669213830000002</v>
      </c>
      <c r="N646" s="21">
        <f>SUM(M670+M702)/2</f>
        <v>0.13526522739999999</v>
      </c>
      <c r="O646">
        <f t="shared" si="69"/>
        <v>-7.1426910900000029E-2</v>
      </c>
      <c r="P646" s="21">
        <f t="shared" si="70"/>
        <v>-7.1426910900000031E-5</v>
      </c>
      <c r="Q646">
        <v>0.9</v>
      </c>
      <c r="R646">
        <v>81</v>
      </c>
      <c r="S646">
        <f t="shared" si="71"/>
        <v>1.35</v>
      </c>
      <c r="T646" s="21">
        <f t="shared" si="72"/>
        <v>0.11132940526748969</v>
      </c>
      <c r="U646">
        <v>5.6</v>
      </c>
    </row>
    <row r="647" spans="1:21" ht="14.4" customHeight="1" x14ac:dyDescent="0.3">
      <c r="A647" s="10" t="s">
        <v>90</v>
      </c>
      <c r="B647">
        <v>81</v>
      </c>
      <c r="C647" t="s">
        <v>122</v>
      </c>
      <c r="D647">
        <v>3</v>
      </c>
      <c r="E647" t="s">
        <v>140</v>
      </c>
      <c r="F647">
        <v>10</v>
      </c>
      <c r="G647" t="s">
        <v>117</v>
      </c>
      <c r="H647" s="17">
        <v>14663.557199999999</v>
      </c>
      <c r="I647" s="17">
        <v>44.534734389999997</v>
      </c>
      <c r="J647" s="17">
        <v>0.33183957879999998</v>
      </c>
      <c r="K647" s="17">
        <v>13420.561390000001</v>
      </c>
      <c r="L647" t="s">
        <v>128</v>
      </c>
      <c r="M647" s="20">
        <f>K647/1000</f>
        <v>13.420561390000001</v>
      </c>
      <c r="N647" s="21">
        <f>SUM(M671+M703)/2</f>
        <v>13.924180764999999</v>
      </c>
      <c r="O647">
        <f t="shared" si="69"/>
        <v>0.50361937499999776</v>
      </c>
      <c r="P647" s="21">
        <f t="shared" si="70"/>
        <v>5.0361937499999771E-4</v>
      </c>
      <c r="Q647">
        <v>0.9</v>
      </c>
      <c r="R647">
        <v>81</v>
      </c>
      <c r="S647">
        <f t="shared" si="71"/>
        <v>1.35</v>
      </c>
      <c r="T647" s="21">
        <f t="shared" si="72"/>
        <v>11.460231082304524</v>
      </c>
      <c r="U647">
        <v>5.6</v>
      </c>
    </row>
    <row r="648" spans="1:21" ht="14.4" hidden="1" customHeight="1" x14ac:dyDescent="0.3">
      <c r="A648" s="10" t="s">
        <v>90</v>
      </c>
      <c r="B648">
        <v>81</v>
      </c>
      <c r="C648" t="s">
        <v>122</v>
      </c>
      <c r="D648">
        <v>3</v>
      </c>
      <c r="E648" t="s">
        <v>140</v>
      </c>
      <c r="F648">
        <v>10</v>
      </c>
      <c r="G648" s="16" t="s">
        <v>118</v>
      </c>
      <c r="H648" s="17"/>
      <c r="I648" s="17"/>
      <c r="J648" s="17"/>
      <c r="K648" s="17"/>
      <c r="M648" s="23">
        <v>8.2690000000000001</v>
      </c>
      <c r="N648" s="21">
        <f>SUM(M672+M704)/2</f>
        <v>8.5225000000000009</v>
      </c>
      <c r="O648">
        <f t="shared" si="69"/>
        <v>0.25350000000000072</v>
      </c>
      <c r="P648" s="21">
        <f t="shared" si="70"/>
        <v>2.5350000000000074E-4</v>
      </c>
      <c r="Q648">
        <v>0.9</v>
      </c>
      <c r="R648">
        <v>81</v>
      </c>
      <c r="S648">
        <f t="shared" si="71"/>
        <v>1.35</v>
      </c>
      <c r="T648" s="21">
        <f t="shared" si="72"/>
        <v>7.0144032921810702</v>
      </c>
      <c r="U648">
        <v>5.6</v>
      </c>
    </row>
    <row r="649" spans="1:21" ht="14.4" hidden="1" customHeight="1" x14ac:dyDescent="0.3">
      <c r="A649" s="10" t="s">
        <v>90</v>
      </c>
      <c r="B649">
        <v>81</v>
      </c>
      <c r="C649" t="s">
        <v>122</v>
      </c>
      <c r="D649">
        <v>3</v>
      </c>
      <c r="E649" t="s">
        <v>140</v>
      </c>
      <c r="F649">
        <v>10</v>
      </c>
      <c r="G649" s="16" t="s">
        <v>119</v>
      </c>
      <c r="H649" s="17"/>
      <c r="I649" s="17"/>
      <c r="J649" s="17"/>
      <c r="K649" s="17"/>
      <c r="M649" s="23">
        <v>1.1659999999999999</v>
      </c>
      <c r="N649" s="21">
        <f>SUM(M673+M705)/2</f>
        <v>1.9119999999999999</v>
      </c>
      <c r="O649">
        <f t="shared" si="69"/>
        <v>0.746</v>
      </c>
      <c r="P649" s="21">
        <f t="shared" si="70"/>
        <v>7.4600000000000003E-4</v>
      </c>
      <c r="Q649">
        <v>0.9</v>
      </c>
      <c r="R649">
        <v>81</v>
      </c>
      <c r="S649">
        <f t="shared" si="71"/>
        <v>1.35</v>
      </c>
      <c r="T649" s="21">
        <f t="shared" si="72"/>
        <v>1.5736625514403291</v>
      </c>
      <c r="U649">
        <v>5.6</v>
      </c>
    </row>
    <row r="650" spans="1:21" hidden="1" x14ac:dyDescent="0.3">
      <c r="A650" s="10" t="s">
        <v>91</v>
      </c>
      <c r="B650">
        <v>82</v>
      </c>
      <c r="C650" t="s">
        <v>122</v>
      </c>
      <c r="D650">
        <v>3</v>
      </c>
      <c r="E650" t="s">
        <v>140</v>
      </c>
      <c r="F650">
        <v>10</v>
      </c>
      <c r="G650" t="s">
        <v>112</v>
      </c>
      <c r="H650" s="17">
        <v>7395.954925</v>
      </c>
      <c r="I650" s="17">
        <v>14.091373490000001</v>
      </c>
      <c r="J650" s="17">
        <v>18.402412229999999</v>
      </c>
      <c r="K650" s="17">
        <v>76.573512829999999</v>
      </c>
      <c r="L650" t="s">
        <v>128</v>
      </c>
      <c r="M650" s="20">
        <f>K650/1000</f>
        <v>7.6573512829999996E-2</v>
      </c>
      <c r="N650" s="21">
        <v>0.49594518524999998</v>
      </c>
      <c r="O650">
        <f t="shared" si="69"/>
        <v>0.41937167241999995</v>
      </c>
      <c r="P650" s="21">
        <f t="shared" si="70"/>
        <v>4.1937167241999998E-4</v>
      </c>
      <c r="Q650">
        <v>0.1</v>
      </c>
      <c r="R650">
        <v>80</v>
      </c>
      <c r="S650">
        <f t="shared" si="71"/>
        <v>1.3333333333333333</v>
      </c>
      <c r="T650" s="21">
        <f t="shared" si="72"/>
        <v>3.7195888893749993</v>
      </c>
      <c r="U650">
        <v>3.1</v>
      </c>
    </row>
    <row r="651" spans="1:21" ht="14.4" hidden="1" customHeight="1" x14ac:dyDescent="0.3">
      <c r="A651" s="10" t="s">
        <v>91</v>
      </c>
      <c r="B651">
        <v>82</v>
      </c>
      <c r="C651" t="s">
        <v>122</v>
      </c>
      <c r="D651">
        <v>3</v>
      </c>
      <c r="E651" t="s">
        <v>140</v>
      </c>
      <c r="F651">
        <v>10</v>
      </c>
      <c r="G651" t="s">
        <v>113</v>
      </c>
      <c r="H651" s="17">
        <v>6660220.8739999998</v>
      </c>
      <c r="I651" s="17">
        <v>0.1126927474</v>
      </c>
      <c r="J651" s="17">
        <v>0.79002114550000002</v>
      </c>
      <c r="K651" s="17">
        <v>14.26452293</v>
      </c>
      <c r="L651" t="s">
        <v>129</v>
      </c>
      <c r="M651" s="22">
        <f>K651</f>
        <v>14.26452293</v>
      </c>
      <c r="N651" s="21">
        <v>13.675324124999999</v>
      </c>
      <c r="O651">
        <f t="shared" si="69"/>
        <v>-0.58919880500000055</v>
      </c>
      <c r="P651" s="21">
        <f t="shared" si="70"/>
        <v>-5.8919880500000056E-4</v>
      </c>
      <c r="Q651">
        <v>0.1</v>
      </c>
      <c r="R651">
        <v>80</v>
      </c>
      <c r="S651">
        <f t="shared" si="71"/>
        <v>1.3333333333333333</v>
      </c>
      <c r="T651" s="21">
        <f t="shared" si="72"/>
        <v>102.56493093749998</v>
      </c>
      <c r="U651">
        <v>3.1</v>
      </c>
    </row>
    <row r="652" spans="1:21" ht="14.4" hidden="1" customHeight="1" x14ac:dyDescent="0.3">
      <c r="A652" s="10" t="s">
        <v>91</v>
      </c>
      <c r="B652">
        <v>82</v>
      </c>
      <c r="C652" t="s">
        <v>122</v>
      </c>
      <c r="D652">
        <v>3</v>
      </c>
      <c r="E652" t="s">
        <v>140</v>
      </c>
      <c r="F652">
        <v>10</v>
      </c>
      <c r="G652" t="s">
        <v>114</v>
      </c>
      <c r="H652" s="17">
        <v>73942.739730000001</v>
      </c>
      <c r="I652" s="17">
        <v>0.19552418660000001</v>
      </c>
      <c r="J652" s="17">
        <v>1.0262349099999999</v>
      </c>
      <c r="K652" s="17">
        <v>19.052576049999999</v>
      </c>
      <c r="L652" t="s">
        <v>129</v>
      </c>
      <c r="M652" s="22">
        <f>K652</f>
        <v>19.052576049999999</v>
      </c>
      <c r="N652" s="21">
        <v>2.2655551360000001</v>
      </c>
      <c r="O652">
        <f t="shared" si="69"/>
        <v>-16.787020913999999</v>
      </c>
      <c r="P652" s="21">
        <f t="shared" si="70"/>
        <v>-1.6787020914E-2</v>
      </c>
      <c r="Q652">
        <v>0.1</v>
      </c>
      <c r="R652">
        <v>80</v>
      </c>
      <c r="S652">
        <f t="shared" si="71"/>
        <v>1.3333333333333333</v>
      </c>
      <c r="T652" s="21">
        <f t="shared" si="72"/>
        <v>16.991663520000003</v>
      </c>
      <c r="U652">
        <v>3.1</v>
      </c>
    </row>
    <row r="653" spans="1:21" ht="14.4" hidden="1" customHeight="1" x14ac:dyDescent="0.3">
      <c r="A653" s="10" t="s">
        <v>91</v>
      </c>
      <c r="B653">
        <v>82</v>
      </c>
      <c r="C653" t="s">
        <v>122</v>
      </c>
      <c r="D653">
        <v>3</v>
      </c>
      <c r="E653" t="s">
        <v>140</v>
      </c>
      <c r="F653">
        <v>10</v>
      </c>
      <c r="G653" t="s">
        <v>115</v>
      </c>
      <c r="H653" s="17">
        <v>1591702.1640000001</v>
      </c>
      <c r="I653" s="17">
        <v>26.815590759999999</v>
      </c>
      <c r="J653" s="17">
        <v>1.344892076</v>
      </c>
      <c r="K653" s="17">
        <v>1993.8842099999999</v>
      </c>
      <c r="L653" t="s">
        <v>128</v>
      </c>
      <c r="M653" s="20">
        <f>K653/1000</f>
        <v>1.99388421</v>
      </c>
      <c r="N653" s="21">
        <v>1.8934138250000001</v>
      </c>
      <c r="O653">
        <f t="shared" si="69"/>
        <v>-0.10047038499999994</v>
      </c>
      <c r="P653" s="21">
        <f t="shared" si="70"/>
        <v>-1.0047038499999994E-4</v>
      </c>
      <c r="Q653">
        <v>0.1</v>
      </c>
      <c r="R653">
        <v>80</v>
      </c>
      <c r="S653">
        <f t="shared" si="71"/>
        <v>1.3333333333333333</v>
      </c>
      <c r="T653" s="21">
        <f t="shared" si="72"/>
        <v>14.200603687500001</v>
      </c>
      <c r="U653">
        <v>3.1</v>
      </c>
    </row>
    <row r="654" spans="1:21" ht="14.4" hidden="1" customHeight="1" x14ac:dyDescent="0.3">
      <c r="A654" s="10" t="s">
        <v>91</v>
      </c>
      <c r="B654">
        <v>82</v>
      </c>
      <c r="C654" t="s">
        <v>122</v>
      </c>
      <c r="D654">
        <v>3</v>
      </c>
      <c r="E654" t="s">
        <v>140</v>
      </c>
      <c r="F654">
        <v>10</v>
      </c>
      <c r="G654" t="s">
        <v>116</v>
      </c>
      <c r="H654" s="17">
        <v>2624.0330549999999</v>
      </c>
      <c r="I654" s="17">
        <v>2.1872674669999999</v>
      </c>
      <c r="J654" s="17">
        <v>0.83832907540000001</v>
      </c>
      <c r="K654" s="17">
        <v>260.90798119999999</v>
      </c>
      <c r="L654" t="s">
        <v>128</v>
      </c>
      <c r="M654" s="20">
        <f>K654/1000</f>
        <v>0.26090798119999997</v>
      </c>
      <c r="N654" s="21">
        <v>0.13526522739999999</v>
      </c>
      <c r="O654">
        <f t="shared" si="69"/>
        <v>-0.12564275379999998</v>
      </c>
      <c r="P654" s="21">
        <f t="shared" si="70"/>
        <v>-1.2564275379999999E-4</v>
      </c>
      <c r="Q654">
        <v>0.1</v>
      </c>
      <c r="R654">
        <v>80</v>
      </c>
      <c r="S654">
        <f t="shared" si="71"/>
        <v>1.3333333333333333</v>
      </c>
      <c r="T654" s="21">
        <f t="shared" si="72"/>
        <v>1.0144892054999999</v>
      </c>
      <c r="U654">
        <v>3.1</v>
      </c>
    </row>
    <row r="655" spans="1:21" ht="14.4" customHeight="1" x14ac:dyDescent="0.3">
      <c r="A655" s="10" t="s">
        <v>91</v>
      </c>
      <c r="B655">
        <v>82</v>
      </c>
      <c r="C655" t="s">
        <v>122</v>
      </c>
      <c r="D655">
        <v>3</v>
      </c>
      <c r="E655" t="s">
        <v>140</v>
      </c>
      <c r="F655">
        <v>10</v>
      </c>
      <c r="G655" t="s">
        <v>117</v>
      </c>
      <c r="H655" s="17">
        <v>14720.38587</v>
      </c>
      <c r="I655" s="17">
        <v>109.2626539</v>
      </c>
      <c r="J655" s="17">
        <v>0.81100065529999998</v>
      </c>
      <c r="K655" s="17">
        <v>13472.572819999999</v>
      </c>
      <c r="L655" t="s">
        <v>128</v>
      </c>
      <c r="M655" s="20">
        <f>K655/1000</f>
        <v>13.47257282</v>
      </c>
      <c r="N655" s="21">
        <v>13.924180764999999</v>
      </c>
      <c r="O655">
        <f t="shared" si="69"/>
        <v>0.45160794499999923</v>
      </c>
      <c r="P655" s="21">
        <f t="shared" si="70"/>
        <v>4.5160794499999923E-4</v>
      </c>
      <c r="Q655">
        <v>0.1</v>
      </c>
      <c r="R655">
        <v>80</v>
      </c>
      <c r="S655">
        <f t="shared" si="71"/>
        <v>1.3333333333333333</v>
      </c>
      <c r="T655" s="21">
        <f t="shared" si="72"/>
        <v>104.43135573749998</v>
      </c>
      <c r="U655">
        <v>3.1</v>
      </c>
    </row>
    <row r="656" spans="1:21" ht="14.4" hidden="1" customHeight="1" x14ac:dyDescent="0.3">
      <c r="A656" s="10" t="s">
        <v>91</v>
      </c>
      <c r="B656">
        <v>82</v>
      </c>
      <c r="C656" t="s">
        <v>122</v>
      </c>
      <c r="D656">
        <v>3</v>
      </c>
      <c r="E656" t="s">
        <v>140</v>
      </c>
      <c r="F656">
        <v>10</v>
      </c>
      <c r="G656" s="16" t="s">
        <v>118</v>
      </c>
      <c r="H656" s="17"/>
      <c r="I656" s="17"/>
      <c r="J656" s="17"/>
      <c r="K656" s="17"/>
      <c r="M656" s="23">
        <v>8.0470000000000006</v>
      </c>
      <c r="N656" s="21">
        <v>8.5225000000000009</v>
      </c>
      <c r="O656">
        <f t="shared" si="69"/>
        <v>0.47550000000000026</v>
      </c>
      <c r="P656" s="21">
        <f t="shared" si="70"/>
        <v>4.7550000000000028E-4</v>
      </c>
      <c r="Q656">
        <v>0.1</v>
      </c>
      <c r="R656">
        <v>80</v>
      </c>
      <c r="S656">
        <f t="shared" si="71"/>
        <v>1.3333333333333333</v>
      </c>
      <c r="T656" s="21">
        <f t="shared" si="72"/>
        <v>63.91875000000001</v>
      </c>
      <c r="U656">
        <v>3.1</v>
      </c>
    </row>
    <row r="657" spans="1:21" ht="14.4" hidden="1" customHeight="1" x14ac:dyDescent="0.3">
      <c r="A657" s="10" t="s">
        <v>91</v>
      </c>
      <c r="B657">
        <v>82</v>
      </c>
      <c r="C657" t="s">
        <v>122</v>
      </c>
      <c r="D657">
        <v>3</v>
      </c>
      <c r="E657" t="s">
        <v>140</v>
      </c>
      <c r="F657">
        <v>10</v>
      </c>
      <c r="G657" s="16" t="s">
        <v>119</v>
      </c>
      <c r="H657" s="17"/>
      <c r="I657" s="17"/>
      <c r="J657" s="17"/>
      <c r="K657" s="17"/>
      <c r="M657" s="23">
        <v>1.468</v>
      </c>
      <c r="N657" s="21">
        <v>1.9119999999999999</v>
      </c>
      <c r="O657">
        <f t="shared" si="69"/>
        <v>0.44399999999999995</v>
      </c>
      <c r="P657" s="21">
        <f t="shared" si="70"/>
        <v>4.4399999999999995E-4</v>
      </c>
      <c r="Q657">
        <v>0.1</v>
      </c>
      <c r="R657">
        <v>80</v>
      </c>
      <c r="S657">
        <f t="shared" si="71"/>
        <v>1.3333333333333333</v>
      </c>
      <c r="T657" s="21">
        <f t="shared" si="72"/>
        <v>14.339999999999998</v>
      </c>
      <c r="U657">
        <v>3.1</v>
      </c>
    </row>
    <row r="658" spans="1:21" hidden="1" x14ac:dyDescent="0.3">
      <c r="A658" s="10" t="s">
        <v>92</v>
      </c>
      <c r="B658">
        <v>83</v>
      </c>
      <c r="C658" t="s">
        <v>122</v>
      </c>
      <c r="D658">
        <v>3</v>
      </c>
      <c r="E658" t="s">
        <v>140</v>
      </c>
      <c r="F658">
        <v>10</v>
      </c>
      <c r="G658" t="s">
        <v>112</v>
      </c>
      <c r="H658" s="17">
        <v>10671.15307</v>
      </c>
      <c r="I658" s="17">
        <v>1.182694014</v>
      </c>
      <c r="J658" s="17">
        <v>1.0704755050000001</v>
      </c>
      <c r="K658" s="17">
        <v>110.4830525</v>
      </c>
      <c r="L658" t="s">
        <v>128</v>
      </c>
      <c r="M658" s="20">
        <f>K658/1000</f>
        <v>0.1104830525</v>
      </c>
      <c r="N658" s="21">
        <v>0.49594518524999998</v>
      </c>
      <c r="O658">
        <f t="shared" si="69"/>
        <v>0.38546213274999996</v>
      </c>
      <c r="P658" s="21">
        <f t="shared" si="70"/>
        <v>3.8546213274999995E-4</v>
      </c>
      <c r="Q658">
        <v>1.8</v>
      </c>
      <c r="R658">
        <v>76</v>
      </c>
      <c r="S658">
        <f t="shared" si="71"/>
        <v>1.2666666666666666</v>
      </c>
      <c r="T658" s="21">
        <f t="shared" si="72"/>
        <v>0.21751981809210527</v>
      </c>
      <c r="U658">
        <v>7.2</v>
      </c>
    </row>
    <row r="659" spans="1:21" ht="14.4" hidden="1" customHeight="1" x14ac:dyDescent="0.3">
      <c r="A659" s="10" t="s">
        <v>92</v>
      </c>
      <c r="B659">
        <v>83</v>
      </c>
      <c r="C659" t="s">
        <v>122</v>
      </c>
      <c r="D659">
        <v>3</v>
      </c>
      <c r="E659" t="s">
        <v>140</v>
      </c>
      <c r="F659">
        <v>10</v>
      </c>
      <c r="G659" t="s">
        <v>113</v>
      </c>
      <c r="H659" s="17">
        <v>6771360.1689999998</v>
      </c>
      <c r="I659" s="17">
        <v>6.6429852760000005E-2</v>
      </c>
      <c r="J659" s="17">
        <v>0.45805618930000003</v>
      </c>
      <c r="K659" s="17">
        <v>14.502555429999999</v>
      </c>
      <c r="L659" t="s">
        <v>129</v>
      </c>
      <c r="M659" s="22">
        <f>K659</f>
        <v>14.502555429999999</v>
      </c>
      <c r="N659" s="21">
        <v>13.675324124999999</v>
      </c>
      <c r="O659">
        <f t="shared" si="69"/>
        <v>-0.82723130499999975</v>
      </c>
      <c r="P659" s="21">
        <f t="shared" si="70"/>
        <v>-8.2723130499999975E-4</v>
      </c>
      <c r="Q659">
        <v>1.8</v>
      </c>
      <c r="R659">
        <v>76</v>
      </c>
      <c r="S659">
        <f t="shared" si="71"/>
        <v>1.2666666666666666</v>
      </c>
      <c r="T659" s="21">
        <f t="shared" si="72"/>
        <v>5.997949177631579</v>
      </c>
      <c r="U659">
        <v>7.2</v>
      </c>
    </row>
    <row r="660" spans="1:21" ht="14.4" hidden="1" customHeight="1" x14ac:dyDescent="0.3">
      <c r="A660" s="10" t="s">
        <v>92</v>
      </c>
      <c r="B660">
        <v>83</v>
      </c>
      <c r="C660" t="s">
        <v>122</v>
      </c>
      <c r="D660">
        <v>3</v>
      </c>
      <c r="E660" t="s">
        <v>140</v>
      </c>
      <c r="F660">
        <v>10</v>
      </c>
      <c r="G660" t="s">
        <v>114</v>
      </c>
      <c r="H660" s="17">
        <v>73894.549350000001</v>
      </c>
      <c r="I660" s="17">
        <v>0.4029746562</v>
      </c>
      <c r="J660" s="17">
        <v>2.116445857</v>
      </c>
      <c r="K660" s="17">
        <v>19.040158989999998</v>
      </c>
      <c r="L660" t="s">
        <v>129</v>
      </c>
      <c r="M660" s="22">
        <f>K660</f>
        <v>19.040158989999998</v>
      </c>
      <c r="N660" s="21">
        <v>2.2655551360000001</v>
      </c>
      <c r="O660">
        <f t="shared" si="69"/>
        <v>-16.774603853999999</v>
      </c>
      <c r="P660" s="21">
        <f t="shared" si="70"/>
        <v>-1.6774603853999998E-2</v>
      </c>
      <c r="Q660">
        <v>1.8</v>
      </c>
      <c r="R660">
        <v>76</v>
      </c>
      <c r="S660">
        <f t="shared" si="71"/>
        <v>1.2666666666666666</v>
      </c>
      <c r="T660" s="21">
        <f t="shared" si="72"/>
        <v>0.99366453333333338</v>
      </c>
      <c r="U660">
        <v>7.2</v>
      </c>
    </row>
    <row r="661" spans="1:21" ht="14.4" hidden="1" customHeight="1" x14ac:dyDescent="0.3">
      <c r="A661" s="10" t="s">
        <v>92</v>
      </c>
      <c r="B661">
        <v>83</v>
      </c>
      <c r="C661" t="s">
        <v>122</v>
      </c>
      <c r="D661">
        <v>3</v>
      </c>
      <c r="E661" t="s">
        <v>140</v>
      </c>
      <c r="F661">
        <v>10</v>
      </c>
      <c r="G661" t="s">
        <v>115</v>
      </c>
      <c r="H661" s="17">
        <v>1664557.818</v>
      </c>
      <c r="I661" s="17">
        <v>12.9055187</v>
      </c>
      <c r="J661" s="17">
        <v>0.61892560829999999</v>
      </c>
      <c r="K661" s="17">
        <v>2085.1486070000001</v>
      </c>
      <c r="L661" t="s">
        <v>128</v>
      </c>
      <c r="M661" s="20">
        <f>K661/1000</f>
        <v>2.0851486070000003</v>
      </c>
      <c r="N661" s="21">
        <v>1.8934138250000001</v>
      </c>
      <c r="O661">
        <f t="shared" si="69"/>
        <v>-0.19173478200000016</v>
      </c>
      <c r="P661" s="21">
        <f t="shared" si="70"/>
        <v>-1.9173478200000015E-4</v>
      </c>
      <c r="Q661">
        <v>1.8</v>
      </c>
      <c r="R661">
        <v>76</v>
      </c>
      <c r="S661">
        <f t="shared" si="71"/>
        <v>1.2666666666666666</v>
      </c>
      <c r="T661" s="21">
        <f t="shared" si="72"/>
        <v>0.83044466008771933</v>
      </c>
      <c r="U661">
        <v>7.2</v>
      </c>
    </row>
    <row r="662" spans="1:21" ht="14.4" hidden="1" customHeight="1" x14ac:dyDescent="0.3">
      <c r="A662" s="10" t="s">
        <v>92</v>
      </c>
      <c r="B662">
        <v>83</v>
      </c>
      <c r="C662" t="s">
        <v>122</v>
      </c>
      <c r="D662">
        <v>3</v>
      </c>
      <c r="E662" t="s">
        <v>140</v>
      </c>
      <c r="F662">
        <v>10</v>
      </c>
      <c r="G662" t="s">
        <v>116</v>
      </c>
      <c r="H662" s="17">
        <v>4338.9015740000004</v>
      </c>
      <c r="I662" s="17">
        <v>1.782609128</v>
      </c>
      <c r="J662" s="17">
        <v>0.41319805129999998</v>
      </c>
      <c r="K662" s="17">
        <v>431.4176028</v>
      </c>
      <c r="L662" t="s">
        <v>128</v>
      </c>
      <c r="M662" s="20">
        <f>K662/1000</f>
        <v>0.43141760280000002</v>
      </c>
      <c r="N662" s="21">
        <v>0.13526522739999999</v>
      </c>
      <c r="O662">
        <f t="shared" si="69"/>
        <v>-0.29615237540000006</v>
      </c>
      <c r="P662" s="21">
        <f t="shared" si="70"/>
        <v>-2.9615237540000003E-4</v>
      </c>
      <c r="Q662">
        <v>1.8</v>
      </c>
      <c r="R662">
        <v>76</v>
      </c>
      <c r="S662">
        <f t="shared" si="71"/>
        <v>1.2666666666666666</v>
      </c>
      <c r="T662" s="21">
        <f t="shared" si="72"/>
        <v>5.9326854122807013E-2</v>
      </c>
      <c r="U662">
        <v>7.2</v>
      </c>
    </row>
    <row r="663" spans="1:21" ht="14.4" customHeight="1" x14ac:dyDescent="0.3">
      <c r="A663" s="10" t="s">
        <v>92</v>
      </c>
      <c r="B663">
        <v>83</v>
      </c>
      <c r="C663" t="s">
        <v>122</v>
      </c>
      <c r="D663">
        <v>3</v>
      </c>
      <c r="E663" t="s">
        <v>140</v>
      </c>
      <c r="F663">
        <v>10</v>
      </c>
      <c r="G663" t="s">
        <v>117</v>
      </c>
      <c r="H663" s="17">
        <v>14510.412340000001</v>
      </c>
      <c r="I663" s="17">
        <v>19.397676919999999</v>
      </c>
      <c r="J663" s="17">
        <v>0.14606246389999999</v>
      </c>
      <c r="K663" s="17">
        <v>13280.39827</v>
      </c>
      <c r="L663" t="s">
        <v>128</v>
      </c>
      <c r="M663" s="20">
        <f>K663/1000</f>
        <v>13.280398269999999</v>
      </c>
      <c r="N663" s="21">
        <v>13.924180764999999</v>
      </c>
      <c r="O663">
        <f t="shared" si="69"/>
        <v>0.64378249499999995</v>
      </c>
      <c r="P663" s="21">
        <f t="shared" si="70"/>
        <v>6.4378249499999994E-4</v>
      </c>
      <c r="Q663">
        <v>1.8</v>
      </c>
      <c r="R663">
        <v>76</v>
      </c>
      <c r="S663">
        <f t="shared" si="71"/>
        <v>1.2666666666666666</v>
      </c>
      <c r="T663" s="21">
        <f t="shared" si="72"/>
        <v>6.1070968267543853</v>
      </c>
      <c r="U663">
        <v>7.2</v>
      </c>
    </row>
    <row r="664" spans="1:21" ht="14.4" hidden="1" customHeight="1" x14ac:dyDescent="0.3">
      <c r="A664" s="10" t="s">
        <v>92</v>
      </c>
      <c r="B664">
        <v>83</v>
      </c>
      <c r="C664" t="s">
        <v>122</v>
      </c>
      <c r="D664">
        <v>3</v>
      </c>
      <c r="E664" t="s">
        <v>140</v>
      </c>
      <c r="F664">
        <v>10</v>
      </c>
      <c r="G664" s="16" t="s">
        <v>118</v>
      </c>
      <c r="H664" s="17"/>
      <c r="I664" s="17"/>
      <c r="J664" s="17"/>
      <c r="K664" s="17"/>
      <c r="M664" s="23">
        <v>8.07</v>
      </c>
      <c r="N664" s="21">
        <v>8.5225000000000009</v>
      </c>
      <c r="O664">
        <f t="shared" si="69"/>
        <v>0.45250000000000057</v>
      </c>
      <c r="P664" s="21">
        <f t="shared" si="70"/>
        <v>4.5250000000000059E-4</v>
      </c>
      <c r="Q664">
        <v>1.8</v>
      </c>
      <c r="R664">
        <v>76</v>
      </c>
      <c r="S664">
        <f t="shared" si="71"/>
        <v>1.2666666666666666</v>
      </c>
      <c r="T664" s="21">
        <f t="shared" si="72"/>
        <v>3.7379385964912286</v>
      </c>
      <c r="U664">
        <v>7.2</v>
      </c>
    </row>
    <row r="665" spans="1:21" ht="14.4" hidden="1" customHeight="1" x14ac:dyDescent="0.3">
      <c r="A665" s="10" t="s">
        <v>92</v>
      </c>
      <c r="B665">
        <v>83</v>
      </c>
      <c r="C665" t="s">
        <v>122</v>
      </c>
      <c r="D665">
        <v>3</v>
      </c>
      <c r="E665" t="s">
        <v>140</v>
      </c>
      <c r="F665">
        <v>10</v>
      </c>
      <c r="G665" s="16" t="s">
        <v>119</v>
      </c>
      <c r="H665" s="17"/>
      <c r="I665" s="17"/>
      <c r="J665" s="17"/>
      <c r="K665" s="17"/>
      <c r="M665" s="23">
        <v>0.76400000000000001</v>
      </c>
      <c r="N665" s="21">
        <v>1.9119999999999999</v>
      </c>
      <c r="O665">
        <f t="shared" si="69"/>
        <v>1.1479999999999999</v>
      </c>
      <c r="P665" s="21">
        <f t="shared" si="70"/>
        <v>1.1479999999999999E-3</v>
      </c>
      <c r="Q665">
        <v>1.8</v>
      </c>
      <c r="R665">
        <v>76</v>
      </c>
      <c r="S665">
        <f t="shared" si="71"/>
        <v>1.2666666666666666</v>
      </c>
      <c r="T665" s="21">
        <f t="shared" si="72"/>
        <v>0.83859649122807023</v>
      </c>
      <c r="U665">
        <v>7.2</v>
      </c>
    </row>
    <row r="666" spans="1:21" hidden="1" x14ac:dyDescent="0.3">
      <c r="A666" s="10" t="s">
        <v>93</v>
      </c>
      <c r="B666">
        <v>84</v>
      </c>
      <c r="C666" t="s">
        <v>122</v>
      </c>
      <c r="D666">
        <v>3</v>
      </c>
      <c r="E666" t="s">
        <v>140</v>
      </c>
      <c r="F666">
        <v>10</v>
      </c>
      <c r="G666" t="s">
        <v>112</v>
      </c>
      <c r="H666" s="17">
        <v>46680.156049999998</v>
      </c>
      <c r="I666" s="17">
        <v>22.354677769999999</v>
      </c>
      <c r="J666" s="17">
        <v>4.6254266639999999</v>
      </c>
      <c r="K666" s="17">
        <v>483.29979900000001</v>
      </c>
      <c r="L666" t="s">
        <v>128</v>
      </c>
      <c r="M666" s="20">
        <f>K666/1000</f>
        <v>0.48329979900000003</v>
      </c>
      <c r="O666">
        <f t="shared" si="69"/>
        <v>-0.48329979900000003</v>
      </c>
      <c r="P666" s="21">
        <f t="shared" si="70"/>
        <v>-4.8329979900000003E-4</v>
      </c>
      <c r="R666">
        <v>68</v>
      </c>
      <c r="S666">
        <f t="shared" si="71"/>
        <v>1.1333333333333333</v>
      </c>
    </row>
    <row r="667" spans="1:21" ht="14.4" hidden="1" customHeight="1" x14ac:dyDescent="0.3">
      <c r="A667" s="10" t="s">
        <v>93</v>
      </c>
      <c r="B667">
        <v>84</v>
      </c>
      <c r="C667" t="s">
        <v>122</v>
      </c>
      <c r="D667">
        <v>3</v>
      </c>
      <c r="E667" t="s">
        <v>140</v>
      </c>
      <c r="F667">
        <v>10</v>
      </c>
      <c r="G667" t="s">
        <v>113</v>
      </c>
      <c r="H667" s="17">
        <v>6371854.7520000003</v>
      </c>
      <c r="I667" s="17">
        <v>4.351621437E-2</v>
      </c>
      <c r="J667" s="17">
        <v>0.3188721725</v>
      </c>
      <c r="K667" s="17">
        <v>13.646915010000001</v>
      </c>
      <c r="L667" t="s">
        <v>129</v>
      </c>
      <c r="M667" s="22">
        <f>K667</f>
        <v>13.646915010000001</v>
      </c>
      <c r="O667">
        <f t="shared" si="69"/>
        <v>-13.646915010000001</v>
      </c>
      <c r="P667" s="21">
        <f t="shared" si="70"/>
        <v>-1.364691501E-2</v>
      </c>
      <c r="R667">
        <v>68</v>
      </c>
      <c r="S667">
        <f t="shared" si="71"/>
        <v>1.1333333333333333</v>
      </c>
    </row>
    <row r="668" spans="1:21" ht="14.4" hidden="1" customHeight="1" x14ac:dyDescent="0.3">
      <c r="A668" s="10" t="s">
        <v>93</v>
      </c>
      <c r="B668">
        <v>84</v>
      </c>
      <c r="C668" t="s">
        <v>122</v>
      </c>
      <c r="D668">
        <v>3</v>
      </c>
      <c r="E668" t="s">
        <v>140</v>
      </c>
      <c r="F668">
        <v>10</v>
      </c>
      <c r="G668" t="s">
        <v>114</v>
      </c>
      <c r="H668" s="17">
        <v>74887.895959999994</v>
      </c>
      <c r="I668" s="17">
        <v>0.18716381979999999</v>
      </c>
      <c r="J668" s="17">
        <v>0.96995615989999995</v>
      </c>
      <c r="K668" s="17">
        <v>19.29611126</v>
      </c>
      <c r="L668" t="s">
        <v>129</v>
      </c>
      <c r="M668" s="22">
        <f>K668</f>
        <v>19.29611126</v>
      </c>
      <c r="O668">
        <f t="shared" si="69"/>
        <v>-19.29611126</v>
      </c>
      <c r="P668" s="21">
        <f t="shared" si="70"/>
        <v>-1.9296111259999998E-2</v>
      </c>
      <c r="R668">
        <v>68</v>
      </c>
      <c r="S668">
        <f t="shared" si="71"/>
        <v>1.1333333333333333</v>
      </c>
    </row>
    <row r="669" spans="1:21" ht="14.4" hidden="1" customHeight="1" x14ac:dyDescent="0.3">
      <c r="A669" s="10" t="s">
        <v>93</v>
      </c>
      <c r="B669">
        <v>84</v>
      </c>
      <c r="C669" t="s">
        <v>122</v>
      </c>
      <c r="D669">
        <v>3</v>
      </c>
      <c r="E669" t="s">
        <v>140</v>
      </c>
      <c r="F669">
        <v>10</v>
      </c>
      <c r="G669" t="s">
        <v>115</v>
      </c>
      <c r="H669" s="17">
        <v>1495585.8970000001</v>
      </c>
      <c r="I669" s="17">
        <v>18.243970730000001</v>
      </c>
      <c r="J669" s="17">
        <v>0.97380024210000005</v>
      </c>
      <c r="K669" s="17">
        <v>1873.4818439999999</v>
      </c>
      <c r="L669" t="s">
        <v>128</v>
      </c>
      <c r="M669" s="20">
        <f>K669/1000</f>
        <v>1.8734818439999998</v>
      </c>
      <c r="O669">
        <f t="shared" si="69"/>
        <v>-1.8734818439999998</v>
      </c>
      <c r="P669" s="21">
        <f t="shared" si="70"/>
        <v>-1.8734818439999999E-3</v>
      </c>
      <c r="R669">
        <v>68</v>
      </c>
      <c r="S669">
        <f t="shared" si="71"/>
        <v>1.1333333333333333</v>
      </c>
    </row>
    <row r="670" spans="1:21" ht="14.4" hidden="1" customHeight="1" x14ac:dyDescent="0.3">
      <c r="A670" s="10" t="s">
        <v>93</v>
      </c>
      <c r="B670">
        <v>84</v>
      </c>
      <c r="C670" t="s">
        <v>122</v>
      </c>
      <c r="D670">
        <v>3</v>
      </c>
      <c r="E670" t="s">
        <v>140</v>
      </c>
      <c r="F670">
        <v>10</v>
      </c>
      <c r="G670" t="s">
        <v>116</v>
      </c>
      <c r="H670" s="17">
        <v>1425.259307</v>
      </c>
      <c r="I670" s="17">
        <v>1.636036628</v>
      </c>
      <c r="J670" s="17">
        <v>1.1544658059999999</v>
      </c>
      <c r="K670" s="17">
        <v>141.71373639999999</v>
      </c>
      <c r="L670" t="s">
        <v>128</v>
      </c>
      <c r="M670" s="20">
        <f>K670/1000</f>
        <v>0.14171373639999998</v>
      </c>
      <c r="O670">
        <f t="shared" si="69"/>
        <v>-0.14171373639999998</v>
      </c>
      <c r="P670" s="21">
        <f t="shared" si="70"/>
        <v>-1.417137364E-4</v>
      </c>
      <c r="R670">
        <v>68</v>
      </c>
      <c r="S670">
        <f t="shared" si="71"/>
        <v>1.1333333333333333</v>
      </c>
    </row>
    <row r="671" spans="1:21" ht="14.4" customHeight="1" x14ac:dyDescent="0.3">
      <c r="A671" s="10" t="s">
        <v>93</v>
      </c>
      <c r="B671">
        <v>84</v>
      </c>
      <c r="C671" t="s">
        <v>122</v>
      </c>
      <c r="D671">
        <v>3</v>
      </c>
      <c r="E671" t="s">
        <v>140</v>
      </c>
      <c r="F671">
        <v>10</v>
      </c>
      <c r="G671" t="s">
        <v>117</v>
      </c>
      <c r="H671" s="17">
        <v>15076.146650000001</v>
      </c>
      <c r="I671" s="17">
        <v>64.98296972</v>
      </c>
      <c r="J671" s="17">
        <v>0.47095331270000002</v>
      </c>
      <c r="K671" s="17">
        <v>13798.176589999999</v>
      </c>
      <c r="L671" t="s">
        <v>128</v>
      </c>
      <c r="M671" s="20">
        <f>K671/1000</f>
        <v>13.798176589999999</v>
      </c>
      <c r="O671">
        <f t="shared" si="69"/>
        <v>-13.798176589999999</v>
      </c>
      <c r="P671" s="21">
        <f t="shared" si="70"/>
        <v>-1.3798176589999999E-2</v>
      </c>
      <c r="R671">
        <v>68</v>
      </c>
      <c r="S671">
        <f t="shared" si="71"/>
        <v>1.1333333333333333</v>
      </c>
    </row>
    <row r="672" spans="1:21" ht="14.4" hidden="1" customHeight="1" x14ac:dyDescent="0.3">
      <c r="A672" s="10" t="s">
        <v>93</v>
      </c>
      <c r="B672">
        <v>84</v>
      </c>
      <c r="C672" t="s">
        <v>122</v>
      </c>
      <c r="D672">
        <v>3</v>
      </c>
      <c r="E672" t="s">
        <v>140</v>
      </c>
      <c r="F672">
        <v>10</v>
      </c>
      <c r="G672" s="16" t="s">
        <v>118</v>
      </c>
      <c r="H672" s="17"/>
      <c r="I672" s="17"/>
      <c r="J672" s="17"/>
      <c r="K672" s="17"/>
      <c r="M672" s="23">
        <v>8.4290000000000003</v>
      </c>
      <c r="O672">
        <f t="shared" si="69"/>
        <v>-8.4290000000000003</v>
      </c>
      <c r="P672" s="21">
        <f t="shared" si="70"/>
        <v>-8.4290000000000007E-3</v>
      </c>
      <c r="R672">
        <v>68</v>
      </c>
      <c r="S672">
        <f t="shared" si="71"/>
        <v>1.1333333333333333</v>
      </c>
    </row>
    <row r="673" spans="1:21" ht="14.4" hidden="1" customHeight="1" x14ac:dyDescent="0.3">
      <c r="A673" s="10" t="s">
        <v>93</v>
      </c>
      <c r="B673">
        <v>84</v>
      </c>
      <c r="C673" t="s">
        <v>122</v>
      </c>
      <c r="D673">
        <v>3</v>
      </c>
      <c r="E673" t="s">
        <v>140</v>
      </c>
      <c r="F673">
        <v>10</v>
      </c>
      <c r="G673" s="16" t="s">
        <v>119</v>
      </c>
      <c r="H673" s="17"/>
      <c r="I673" s="17"/>
      <c r="J673" s="17"/>
      <c r="K673" s="17"/>
      <c r="M673" s="23">
        <v>1.863</v>
      </c>
      <c r="O673">
        <f t="shared" si="69"/>
        <v>-1.863</v>
      </c>
      <c r="P673" s="21">
        <f t="shared" si="70"/>
        <v>-1.8630000000000001E-3</v>
      </c>
      <c r="R673">
        <v>68</v>
      </c>
      <c r="S673">
        <f t="shared" si="71"/>
        <v>1.1333333333333333</v>
      </c>
    </row>
    <row r="674" spans="1:21" hidden="1" x14ac:dyDescent="0.3">
      <c r="A674" s="10" t="s">
        <v>94</v>
      </c>
      <c r="B674">
        <v>85</v>
      </c>
      <c r="C674" t="s">
        <v>122</v>
      </c>
      <c r="D674">
        <v>3</v>
      </c>
      <c r="E674" t="s">
        <v>141</v>
      </c>
      <c r="F674">
        <v>10</v>
      </c>
      <c r="G674" t="s">
        <v>112</v>
      </c>
      <c r="H674" s="17">
        <v>18101.327099999999</v>
      </c>
      <c r="I674" s="17">
        <v>9.1485847089999996</v>
      </c>
      <c r="J674" s="17">
        <v>4.8815661869999998</v>
      </c>
      <c r="K674" s="17">
        <v>187.41085050000001</v>
      </c>
      <c r="L674" t="s">
        <v>128</v>
      </c>
      <c r="M674" s="20">
        <f>K674/1000</f>
        <v>0.1874108505</v>
      </c>
      <c r="N674" s="21">
        <v>0.49594518524999998</v>
      </c>
      <c r="O674">
        <f t="shared" si="69"/>
        <v>0.30853433474999997</v>
      </c>
      <c r="P674" s="21">
        <f t="shared" si="70"/>
        <v>3.0853433474999997E-4</v>
      </c>
      <c r="Q674">
        <v>3.5</v>
      </c>
      <c r="R674">
        <v>73</v>
      </c>
      <c r="S674">
        <f t="shared" si="71"/>
        <v>1.2166666666666666</v>
      </c>
      <c r="T674" s="21">
        <f t="shared" ref="T674:T697" si="73">N674/Q674/S674</f>
        <v>0.11646462275929549</v>
      </c>
      <c r="U674">
        <v>9.9</v>
      </c>
    </row>
    <row r="675" spans="1:21" ht="14.4" hidden="1" customHeight="1" x14ac:dyDescent="0.3">
      <c r="A675" s="10" t="s">
        <v>94</v>
      </c>
      <c r="B675">
        <v>85</v>
      </c>
      <c r="C675" t="s">
        <v>122</v>
      </c>
      <c r="D675">
        <v>3</v>
      </c>
      <c r="E675" t="s">
        <v>141</v>
      </c>
      <c r="F675">
        <v>10</v>
      </c>
      <c r="G675" t="s">
        <v>113</v>
      </c>
      <c r="H675" s="17">
        <v>4029654.51</v>
      </c>
      <c r="I675" s="17">
        <v>5.1638311790000002E-2</v>
      </c>
      <c r="J675" s="17">
        <v>0.59832286980000005</v>
      </c>
      <c r="K675" s="17">
        <v>8.6305094449999995</v>
      </c>
      <c r="L675" t="s">
        <v>129</v>
      </c>
      <c r="M675" s="22">
        <f>K675</f>
        <v>8.6305094449999995</v>
      </c>
      <c r="N675" s="21">
        <v>13.675324124999999</v>
      </c>
      <c r="O675">
        <f t="shared" si="69"/>
        <v>5.04481468</v>
      </c>
      <c r="P675" s="21">
        <f t="shared" si="70"/>
        <v>5.0448146799999998E-3</v>
      </c>
      <c r="Q675">
        <v>3.5</v>
      </c>
      <c r="R675">
        <v>73</v>
      </c>
      <c r="S675">
        <f t="shared" si="71"/>
        <v>1.2166666666666666</v>
      </c>
      <c r="T675" s="21">
        <f t="shared" si="73"/>
        <v>3.2114264090019571</v>
      </c>
      <c r="U675">
        <v>9.9</v>
      </c>
    </row>
    <row r="676" spans="1:21" ht="14.4" hidden="1" customHeight="1" x14ac:dyDescent="0.3">
      <c r="A676" s="10" t="s">
        <v>94</v>
      </c>
      <c r="B676">
        <v>85</v>
      </c>
      <c r="C676" t="s">
        <v>122</v>
      </c>
      <c r="D676">
        <v>3</v>
      </c>
      <c r="E676" t="s">
        <v>141</v>
      </c>
      <c r="F676">
        <v>10</v>
      </c>
      <c r="G676" t="s">
        <v>114</v>
      </c>
      <c r="H676" s="17">
        <v>127410.87820000001</v>
      </c>
      <c r="I676" s="17">
        <v>0.1115966914</v>
      </c>
      <c r="J676" s="17">
        <v>0.33992776899999999</v>
      </c>
      <c r="K676" s="17">
        <v>32.829530720000001</v>
      </c>
      <c r="L676" t="s">
        <v>129</v>
      </c>
      <c r="M676" s="22">
        <f>K676</f>
        <v>32.829530720000001</v>
      </c>
      <c r="N676" s="21">
        <v>2.2655551360000001</v>
      </c>
      <c r="O676">
        <f t="shared" si="69"/>
        <v>-30.563975584000001</v>
      </c>
      <c r="P676" s="21">
        <f t="shared" si="70"/>
        <v>-3.0563975584000001E-2</v>
      </c>
      <c r="Q676">
        <v>3.5</v>
      </c>
      <c r="R676">
        <v>73</v>
      </c>
      <c r="S676">
        <f t="shared" si="71"/>
        <v>1.2166666666666666</v>
      </c>
      <c r="T676" s="21">
        <f t="shared" si="73"/>
        <v>0.53202860336594915</v>
      </c>
      <c r="U676">
        <v>9.9</v>
      </c>
    </row>
    <row r="677" spans="1:21" ht="14.4" hidden="1" customHeight="1" x14ac:dyDescent="0.3">
      <c r="A677" s="10" t="s">
        <v>94</v>
      </c>
      <c r="B677">
        <v>85</v>
      </c>
      <c r="C677" t="s">
        <v>122</v>
      </c>
      <c r="D677">
        <v>3</v>
      </c>
      <c r="E677" t="s">
        <v>141</v>
      </c>
      <c r="F677">
        <v>10</v>
      </c>
      <c r="G677" t="s">
        <v>115</v>
      </c>
      <c r="H677" s="17">
        <v>1232164.814</v>
      </c>
      <c r="I677" s="17">
        <v>5.3392739929999999</v>
      </c>
      <c r="J677" s="17">
        <v>0.34591968560000003</v>
      </c>
      <c r="K677" s="17">
        <v>1543.5010540000001</v>
      </c>
      <c r="L677" t="s">
        <v>128</v>
      </c>
      <c r="M677" s="20">
        <f>K677/1000</f>
        <v>1.543501054</v>
      </c>
      <c r="N677" s="21">
        <v>1.8934138250000001</v>
      </c>
      <c r="O677">
        <f t="shared" si="69"/>
        <v>0.34991277100000007</v>
      </c>
      <c r="P677" s="21">
        <f t="shared" si="70"/>
        <v>3.4991277100000008E-4</v>
      </c>
      <c r="Q677">
        <v>3.5</v>
      </c>
      <c r="R677">
        <v>73</v>
      </c>
      <c r="S677">
        <f t="shared" si="71"/>
        <v>1.2166666666666666</v>
      </c>
      <c r="T677" s="21">
        <f t="shared" si="73"/>
        <v>0.44463729745596881</v>
      </c>
      <c r="U677">
        <v>9.9</v>
      </c>
    </row>
    <row r="678" spans="1:21" ht="14.4" hidden="1" customHeight="1" x14ac:dyDescent="0.3">
      <c r="A678" s="10" t="s">
        <v>94</v>
      </c>
      <c r="B678">
        <v>85</v>
      </c>
      <c r="C678" t="s">
        <v>122</v>
      </c>
      <c r="D678">
        <v>3</v>
      </c>
      <c r="E678" t="s">
        <v>141</v>
      </c>
      <c r="F678">
        <v>10</v>
      </c>
      <c r="G678" t="s">
        <v>116</v>
      </c>
      <c r="H678" s="17">
        <v>6003.617236</v>
      </c>
      <c r="I678" s="17">
        <v>1.971121903</v>
      </c>
      <c r="J678" s="17">
        <v>0.33020407239999999</v>
      </c>
      <c r="K678" s="17">
        <v>596.94051879999995</v>
      </c>
      <c r="L678" t="s">
        <v>128</v>
      </c>
      <c r="M678" s="20">
        <f>K678/1000</f>
        <v>0.59694051879999999</v>
      </c>
      <c r="N678" s="21">
        <v>0.13526522739999999</v>
      </c>
      <c r="O678">
        <f t="shared" si="69"/>
        <v>-0.46167529139999997</v>
      </c>
      <c r="P678" s="21">
        <f t="shared" si="70"/>
        <v>-4.6167529139999998E-4</v>
      </c>
      <c r="Q678">
        <v>3.5</v>
      </c>
      <c r="R678">
        <v>73</v>
      </c>
      <c r="S678">
        <f t="shared" si="71"/>
        <v>1.2166666666666666</v>
      </c>
      <c r="T678" s="21">
        <f t="shared" si="73"/>
        <v>3.1764828352250495E-2</v>
      </c>
      <c r="U678">
        <v>9.9</v>
      </c>
    </row>
    <row r="679" spans="1:21" ht="14.4" customHeight="1" x14ac:dyDescent="0.3">
      <c r="A679" s="10" t="s">
        <v>94</v>
      </c>
      <c r="B679">
        <v>85</v>
      </c>
      <c r="C679" t="s">
        <v>122</v>
      </c>
      <c r="D679">
        <v>3</v>
      </c>
      <c r="E679" t="s">
        <v>141</v>
      </c>
      <c r="F679">
        <v>10</v>
      </c>
      <c r="G679" t="s">
        <v>117</v>
      </c>
      <c r="H679" s="17">
        <v>14420.16389</v>
      </c>
      <c r="I679" s="17">
        <v>20.657800430000002</v>
      </c>
      <c r="J679" s="17">
        <v>0.15652457589999999</v>
      </c>
      <c r="K679" s="17">
        <v>13197.79997</v>
      </c>
      <c r="L679" t="s">
        <v>128</v>
      </c>
      <c r="M679" s="20">
        <f>K679/1000</f>
        <v>13.19779997</v>
      </c>
      <c r="N679" s="21">
        <v>13.924180764999999</v>
      </c>
      <c r="O679">
        <f t="shared" si="69"/>
        <v>0.72638079499999897</v>
      </c>
      <c r="P679" s="21">
        <f t="shared" si="70"/>
        <v>7.2638079499999899E-4</v>
      </c>
      <c r="Q679">
        <v>3.5</v>
      </c>
      <c r="R679">
        <v>73</v>
      </c>
      <c r="S679">
        <f t="shared" si="71"/>
        <v>1.2166666666666666</v>
      </c>
      <c r="T679" s="21">
        <f t="shared" si="73"/>
        <v>3.2698663244618396</v>
      </c>
      <c r="U679">
        <v>9.9</v>
      </c>
    </row>
    <row r="680" spans="1:21" ht="14.4" hidden="1" customHeight="1" x14ac:dyDescent="0.3">
      <c r="A680" s="10" t="s">
        <v>94</v>
      </c>
      <c r="B680">
        <v>85</v>
      </c>
      <c r="C680" t="s">
        <v>122</v>
      </c>
      <c r="D680">
        <v>3</v>
      </c>
      <c r="E680" t="s">
        <v>141</v>
      </c>
      <c r="F680">
        <v>10</v>
      </c>
      <c r="G680" s="16" t="s">
        <v>118</v>
      </c>
      <c r="H680" s="17"/>
      <c r="I680" s="17"/>
      <c r="J680" s="17"/>
      <c r="K680" s="17"/>
      <c r="M680" s="23">
        <v>8.2560000000000002</v>
      </c>
      <c r="N680" s="21">
        <v>8.5225000000000009</v>
      </c>
      <c r="O680">
        <f t="shared" si="69"/>
        <v>0.26650000000000063</v>
      </c>
      <c r="P680" s="21">
        <f t="shared" si="70"/>
        <v>2.6650000000000062E-4</v>
      </c>
      <c r="Q680">
        <v>3.5</v>
      </c>
      <c r="R680">
        <v>73</v>
      </c>
      <c r="S680">
        <f t="shared" si="71"/>
        <v>1.2166666666666666</v>
      </c>
      <c r="T680" s="21">
        <f t="shared" si="73"/>
        <v>2.0013698630136987</v>
      </c>
      <c r="U680">
        <v>9.9</v>
      </c>
    </row>
    <row r="681" spans="1:21" ht="14.4" hidden="1" customHeight="1" x14ac:dyDescent="0.3">
      <c r="A681" s="10" t="s">
        <v>94</v>
      </c>
      <c r="B681">
        <v>85</v>
      </c>
      <c r="C681" t="s">
        <v>122</v>
      </c>
      <c r="D681">
        <v>3</v>
      </c>
      <c r="E681" t="s">
        <v>141</v>
      </c>
      <c r="F681">
        <v>10</v>
      </c>
      <c r="G681" s="16" t="s">
        <v>119</v>
      </c>
      <c r="H681" s="17"/>
      <c r="I681" s="17"/>
      <c r="J681" s="17"/>
      <c r="K681" s="17"/>
      <c r="M681" s="23">
        <v>2.08</v>
      </c>
      <c r="N681" s="21">
        <v>1.9119999999999999</v>
      </c>
      <c r="O681">
        <f t="shared" si="69"/>
        <v>-0.16800000000000015</v>
      </c>
      <c r="P681" s="21">
        <f t="shared" si="70"/>
        <v>-1.6800000000000015E-4</v>
      </c>
      <c r="Q681">
        <v>3.5</v>
      </c>
      <c r="R681">
        <v>73</v>
      </c>
      <c r="S681">
        <f t="shared" si="71"/>
        <v>1.2166666666666666</v>
      </c>
      <c r="T681" s="21">
        <f t="shared" si="73"/>
        <v>0.44900195694716244</v>
      </c>
      <c r="U681">
        <v>9.9</v>
      </c>
    </row>
    <row r="682" spans="1:21" hidden="1" x14ac:dyDescent="0.3">
      <c r="A682" s="10" t="s">
        <v>95</v>
      </c>
      <c r="B682">
        <v>86</v>
      </c>
      <c r="C682" t="s">
        <v>122</v>
      </c>
      <c r="D682">
        <v>3</v>
      </c>
      <c r="E682" t="s">
        <v>141</v>
      </c>
      <c r="F682">
        <v>10</v>
      </c>
      <c r="G682" t="s">
        <v>112</v>
      </c>
      <c r="H682" s="17">
        <v>17947.196110000001</v>
      </c>
      <c r="I682" s="17">
        <v>2.2466333340000002</v>
      </c>
      <c r="J682" s="17">
        <v>1.2090695250000001</v>
      </c>
      <c r="K682" s="17">
        <v>185.81506590000001</v>
      </c>
      <c r="L682" t="s">
        <v>128</v>
      </c>
      <c r="M682" s="20">
        <f>K682/1000</f>
        <v>0.18581506590000002</v>
      </c>
      <c r="N682" s="21">
        <v>0.49594518524999998</v>
      </c>
      <c r="O682">
        <f t="shared" si="69"/>
        <v>0.31013011934999996</v>
      </c>
      <c r="P682" s="21">
        <f t="shared" si="70"/>
        <v>3.1013011934999998E-4</v>
      </c>
      <c r="Q682">
        <v>3.2</v>
      </c>
      <c r="R682">
        <v>70</v>
      </c>
      <c r="S682">
        <f t="shared" si="71"/>
        <v>1.1666666666666667</v>
      </c>
      <c r="T682" s="21">
        <f t="shared" si="73"/>
        <v>0.13284246033482139</v>
      </c>
      <c r="U682">
        <f t="shared" ref="U682:U689" si="74">(7.9+11.5)/2</f>
        <v>9.6999999999999993</v>
      </c>
    </row>
    <row r="683" spans="1:21" ht="14.4" hidden="1" customHeight="1" x14ac:dyDescent="0.3">
      <c r="A683" s="10" t="s">
        <v>95</v>
      </c>
      <c r="B683">
        <v>86</v>
      </c>
      <c r="C683" t="s">
        <v>122</v>
      </c>
      <c r="D683">
        <v>3</v>
      </c>
      <c r="E683" t="s">
        <v>141</v>
      </c>
      <c r="F683">
        <v>10</v>
      </c>
      <c r="G683" t="s">
        <v>113</v>
      </c>
      <c r="H683" s="17">
        <v>6448201.3559999997</v>
      </c>
      <c r="I683" s="17">
        <v>2.401482353E-2</v>
      </c>
      <c r="J683" s="17">
        <v>0.17388903180000001</v>
      </c>
      <c r="K683" s="17">
        <v>13.810430289999999</v>
      </c>
      <c r="L683" t="s">
        <v>129</v>
      </c>
      <c r="M683" s="22">
        <f>K683</f>
        <v>13.810430289999999</v>
      </c>
      <c r="N683" s="21">
        <v>13.675324124999999</v>
      </c>
      <c r="O683">
        <f t="shared" si="69"/>
        <v>-0.13510616499999983</v>
      </c>
      <c r="P683" s="21">
        <f t="shared" si="70"/>
        <v>-1.3510616499999985E-4</v>
      </c>
      <c r="Q683">
        <v>3.2</v>
      </c>
      <c r="R683">
        <v>70</v>
      </c>
      <c r="S683">
        <f t="shared" si="71"/>
        <v>1.1666666666666667</v>
      </c>
      <c r="T683" s="21">
        <f t="shared" si="73"/>
        <v>3.663033247767856</v>
      </c>
      <c r="U683">
        <f t="shared" si="74"/>
        <v>9.6999999999999993</v>
      </c>
    </row>
    <row r="684" spans="1:21" ht="14.4" hidden="1" customHeight="1" x14ac:dyDescent="0.3">
      <c r="A684" s="10" t="s">
        <v>95</v>
      </c>
      <c r="B684">
        <v>86</v>
      </c>
      <c r="C684" t="s">
        <v>122</v>
      </c>
      <c r="D684">
        <v>3</v>
      </c>
      <c r="E684" t="s">
        <v>141</v>
      </c>
      <c r="F684">
        <v>10</v>
      </c>
      <c r="G684" t="s">
        <v>114</v>
      </c>
      <c r="H684" s="17">
        <v>72878.366550000006</v>
      </c>
      <c r="I684" s="17">
        <v>0.1004729526</v>
      </c>
      <c r="J684" s="17">
        <v>0.53504753729999999</v>
      </c>
      <c r="K684" s="17">
        <v>18.778322599999999</v>
      </c>
      <c r="L684" t="s">
        <v>129</v>
      </c>
      <c r="M684" s="22">
        <f>K684</f>
        <v>18.778322599999999</v>
      </c>
      <c r="N684" s="21">
        <v>2.2655551360000001</v>
      </c>
      <c r="O684">
        <f t="shared" si="69"/>
        <v>-16.512767464</v>
      </c>
      <c r="P684" s="21">
        <f t="shared" si="70"/>
        <v>-1.6512767463999999E-2</v>
      </c>
      <c r="Q684">
        <v>3.2</v>
      </c>
      <c r="R684">
        <v>70</v>
      </c>
      <c r="S684">
        <f t="shared" si="71"/>
        <v>1.1666666666666667</v>
      </c>
      <c r="T684" s="21">
        <f t="shared" si="73"/>
        <v>0.60684512571428573</v>
      </c>
      <c r="U684">
        <f t="shared" si="74"/>
        <v>9.6999999999999993</v>
      </c>
    </row>
    <row r="685" spans="1:21" ht="14.4" hidden="1" customHeight="1" x14ac:dyDescent="0.3">
      <c r="A685" s="10" t="s">
        <v>95</v>
      </c>
      <c r="B685">
        <v>86</v>
      </c>
      <c r="C685" t="s">
        <v>122</v>
      </c>
      <c r="D685">
        <v>3</v>
      </c>
      <c r="E685" t="s">
        <v>141</v>
      </c>
      <c r="F685">
        <v>10</v>
      </c>
      <c r="G685" t="s">
        <v>115</v>
      </c>
      <c r="H685" s="17">
        <v>1369910.817</v>
      </c>
      <c r="I685" s="17">
        <v>2.3779127870000001</v>
      </c>
      <c r="J685" s="17">
        <v>0.13856881400000001</v>
      </c>
      <c r="K685" s="17">
        <v>1716.051915</v>
      </c>
      <c r="L685" t="s">
        <v>128</v>
      </c>
      <c r="M685" s="20">
        <f>K685/1000</f>
        <v>1.716051915</v>
      </c>
      <c r="N685" s="21">
        <v>1.8934138250000001</v>
      </c>
      <c r="O685">
        <f t="shared" si="69"/>
        <v>0.17736191000000012</v>
      </c>
      <c r="P685" s="21">
        <f t="shared" si="70"/>
        <v>1.7736191000000012E-4</v>
      </c>
      <c r="Q685">
        <v>3.2</v>
      </c>
      <c r="R685">
        <v>70</v>
      </c>
      <c r="S685">
        <f t="shared" si="71"/>
        <v>1.1666666666666667</v>
      </c>
      <c r="T685" s="21">
        <f t="shared" si="73"/>
        <v>0.50716441741071427</v>
      </c>
      <c r="U685">
        <f t="shared" si="74"/>
        <v>9.6999999999999993</v>
      </c>
    </row>
    <row r="686" spans="1:21" ht="14.4" hidden="1" customHeight="1" x14ac:dyDescent="0.3">
      <c r="A686" s="10" t="s">
        <v>95</v>
      </c>
      <c r="B686">
        <v>86</v>
      </c>
      <c r="C686" t="s">
        <v>122</v>
      </c>
      <c r="D686">
        <v>3</v>
      </c>
      <c r="E686" t="s">
        <v>141</v>
      </c>
      <c r="F686">
        <v>10</v>
      </c>
      <c r="G686" t="s">
        <v>116</v>
      </c>
      <c r="H686" s="17">
        <v>7900.5878199999997</v>
      </c>
      <c r="I686" s="17">
        <v>1.6394623930000001</v>
      </c>
      <c r="J686" s="17">
        <v>0.2087007411</v>
      </c>
      <c r="K686" s="17">
        <v>785.55657459999998</v>
      </c>
      <c r="L686" t="s">
        <v>128</v>
      </c>
      <c r="M686" s="20">
        <f>K686/1000</f>
        <v>0.78555657459999995</v>
      </c>
      <c r="N686" s="21">
        <v>0.13526522739999999</v>
      </c>
      <c r="O686">
        <f t="shared" si="69"/>
        <v>-0.65029134719999993</v>
      </c>
      <c r="P686" s="21">
        <f t="shared" si="70"/>
        <v>-6.5029134719999998E-4</v>
      </c>
      <c r="Q686">
        <v>3.2</v>
      </c>
      <c r="R686">
        <v>70</v>
      </c>
      <c r="S686">
        <f t="shared" si="71"/>
        <v>1.1666666666666667</v>
      </c>
      <c r="T686" s="21">
        <f t="shared" si="73"/>
        <v>3.6231757339285707E-2</v>
      </c>
      <c r="U686">
        <f t="shared" si="74"/>
        <v>9.6999999999999993</v>
      </c>
    </row>
    <row r="687" spans="1:21" ht="14.4" customHeight="1" x14ac:dyDescent="0.3">
      <c r="A687" s="10" t="s">
        <v>95</v>
      </c>
      <c r="B687">
        <v>86</v>
      </c>
      <c r="C687" t="s">
        <v>122</v>
      </c>
      <c r="D687">
        <v>3</v>
      </c>
      <c r="E687" t="s">
        <v>141</v>
      </c>
      <c r="F687">
        <v>10</v>
      </c>
      <c r="G687" t="s">
        <v>117</v>
      </c>
      <c r="H687" s="17">
        <v>14392.558580000001</v>
      </c>
      <c r="I687" s="17">
        <v>26.968062830000001</v>
      </c>
      <c r="J687" s="17">
        <v>0.20472948790000001</v>
      </c>
      <c r="K687" s="17">
        <v>13172.5347</v>
      </c>
      <c r="L687" t="s">
        <v>128</v>
      </c>
      <c r="M687" s="20">
        <f>K687/1000</f>
        <v>13.1725347</v>
      </c>
      <c r="N687" s="21">
        <v>13.924180764999999</v>
      </c>
      <c r="O687">
        <f t="shared" si="69"/>
        <v>0.7516460649999992</v>
      </c>
      <c r="P687" s="21">
        <f t="shared" si="70"/>
        <v>7.5164606499999922E-4</v>
      </c>
      <c r="Q687">
        <v>3.2</v>
      </c>
      <c r="R687">
        <v>70</v>
      </c>
      <c r="S687">
        <f t="shared" si="71"/>
        <v>1.1666666666666667</v>
      </c>
      <c r="T687" s="21">
        <f t="shared" si="73"/>
        <v>3.7296912763392847</v>
      </c>
      <c r="U687">
        <f t="shared" si="74"/>
        <v>9.6999999999999993</v>
      </c>
    </row>
    <row r="688" spans="1:21" ht="14.4" hidden="1" customHeight="1" x14ac:dyDescent="0.3">
      <c r="A688" s="10" t="s">
        <v>95</v>
      </c>
      <c r="B688">
        <v>86</v>
      </c>
      <c r="C688" t="s">
        <v>122</v>
      </c>
      <c r="D688">
        <v>3</v>
      </c>
      <c r="E688" t="s">
        <v>141</v>
      </c>
      <c r="F688">
        <v>10</v>
      </c>
      <c r="G688" s="16" t="s">
        <v>118</v>
      </c>
      <c r="H688" s="17"/>
      <c r="I688" s="17"/>
      <c r="J688" s="17"/>
      <c r="K688" s="17"/>
      <c r="M688" s="23">
        <v>8.1310000000000002</v>
      </c>
      <c r="N688" s="21">
        <v>8.5225000000000009</v>
      </c>
      <c r="O688">
        <f t="shared" si="69"/>
        <v>0.39150000000000063</v>
      </c>
      <c r="P688" s="21">
        <f t="shared" si="70"/>
        <v>3.9150000000000063E-4</v>
      </c>
      <c r="Q688">
        <v>3.2</v>
      </c>
      <c r="R688">
        <v>70</v>
      </c>
      <c r="S688">
        <f t="shared" si="71"/>
        <v>1.1666666666666667</v>
      </c>
      <c r="T688" s="21">
        <f t="shared" si="73"/>
        <v>2.2828124999999999</v>
      </c>
      <c r="U688">
        <f t="shared" si="74"/>
        <v>9.6999999999999993</v>
      </c>
    </row>
    <row r="689" spans="1:21" ht="14.4" hidden="1" customHeight="1" x14ac:dyDescent="0.3">
      <c r="A689" s="10" t="s">
        <v>95</v>
      </c>
      <c r="B689">
        <v>86</v>
      </c>
      <c r="C689" t="s">
        <v>122</v>
      </c>
      <c r="D689">
        <v>3</v>
      </c>
      <c r="E689" t="s">
        <v>141</v>
      </c>
      <c r="F689">
        <v>10</v>
      </c>
      <c r="G689" s="16" t="s">
        <v>119</v>
      </c>
      <c r="H689" s="17"/>
      <c r="I689" s="17"/>
      <c r="J689" s="17"/>
      <c r="K689" s="17"/>
      <c r="M689" s="23">
        <v>2.0630000000000002</v>
      </c>
      <c r="N689" s="21">
        <v>1.9119999999999999</v>
      </c>
      <c r="O689">
        <f t="shared" si="69"/>
        <v>-0.15100000000000025</v>
      </c>
      <c r="P689" s="21">
        <f t="shared" si="70"/>
        <v>-1.5100000000000026E-4</v>
      </c>
      <c r="Q689">
        <v>3.2</v>
      </c>
      <c r="R689">
        <v>70</v>
      </c>
      <c r="S689">
        <f t="shared" si="71"/>
        <v>1.1666666666666667</v>
      </c>
      <c r="T689" s="21">
        <f t="shared" si="73"/>
        <v>0.51214285714285701</v>
      </c>
      <c r="U689">
        <f t="shared" si="74"/>
        <v>9.6999999999999993</v>
      </c>
    </row>
    <row r="690" spans="1:21" hidden="1" x14ac:dyDescent="0.3">
      <c r="A690" s="10" t="s">
        <v>96</v>
      </c>
      <c r="B690">
        <v>87</v>
      </c>
      <c r="C690" t="s">
        <v>122</v>
      </c>
      <c r="D690">
        <v>3</v>
      </c>
      <c r="E690" t="s">
        <v>141</v>
      </c>
      <c r="F690">
        <v>10</v>
      </c>
      <c r="G690" t="s">
        <v>112</v>
      </c>
      <c r="H690" s="17">
        <v>14364.3313</v>
      </c>
      <c r="I690" s="17">
        <v>16.376533479999999</v>
      </c>
      <c r="J690" s="17">
        <v>11.011646199999999</v>
      </c>
      <c r="K690" s="17">
        <v>148.72012040000001</v>
      </c>
      <c r="L690" t="s">
        <v>128</v>
      </c>
      <c r="M690" s="20">
        <f>K690/1000</f>
        <v>0.14872012040000002</v>
      </c>
      <c r="N690" s="21">
        <v>0.49594518524999998</v>
      </c>
      <c r="O690">
        <f t="shared" si="69"/>
        <v>0.34722506484999993</v>
      </c>
      <c r="P690" s="21">
        <f t="shared" si="70"/>
        <v>3.4722506484999993E-4</v>
      </c>
      <c r="Q690">
        <v>0.7</v>
      </c>
      <c r="R690">
        <v>67</v>
      </c>
      <c r="S690">
        <f t="shared" si="71"/>
        <v>1.1166666666666667</v>
      </c>
      <c r="T690" s="21">
        <f t="shared" si="73"/>
        <v>0.6344714523454158</v>
      </c>
      <c r="U690">
        <v>7</v>
      </c>
    </row>
    <row r="691" spans="1:21" ht="14.4" hidden="1" customHeight="1" x14ac:dyDescent="0.3">
      <c r="A691" s="10" t="s">
        <v>96</v>
      </c>
      <c r="B691">
        <v>87</v>
      </c>
      <c r="C691" t="s">
        <v>122</v>
      </c>
      <c r="D691">
        <v>3</v>
      </c>
      <c r="E691" t="s">
        <v>141</v>
      </c>
      <c r="F691">
        <v>10</v>
      </c>
      <c r="G691" t="s">
        <v>113</v>
      </c>
      <c r="H691" s="17">
        <v>6575060.9189999998</v>
      </c>
      <c r="I691" s="17">
        <v>6.9475055630000004E-2</v>
      </c>
      <c r="J691" s="17">
        <v>0.4933561004</v>
      </c>
      <c r="K691" s="17">
        <v>14.08213166</v>
      </c>
      <c r="L691" t="s">
        <v>129</v>
      </c>
      <c r="M691" s="22">
        <f>K691</f>
        <v>14.08213166</v>
      </c>
      <c r="N691" s="21">
        <v>13.675324124999999</v>
      </c>
      <c r="O691">
        <f t="shared" si="69"/>
        <v>-0.40680753500000044</v>
      </c>
      <c r="P691" s="21">
        <f t="shared" si="70"/>
        <v>-4.0680753500000043E-4</v>
      </c>
      <c r="Q691">
        <v>0.7</v>
      </c>
      <c r="R691">
        <v>67</v>
      </c>
      <c r="S691">
        <f t="shared" si="71"/>
        <v>1.1166666666666667</v>
      </c>
      <c r="T691" s="21">
        <f t="shared" si="73"/>
        <v>17.495084168443498</v>
      </c>
      <c r="U691">
        <v>7</v>
      </c>
    </row>
    <row r="692" spans="1:21" ht="14.4" hidden="1" customHeight="1" x14ac:dyDescent="0.3">
      <c r="A692" s="10" t="s">
        <v>96</v>
      </c>
      <c r="B692">
        <v>87</v>
      </c>
      <c r="C692" t="s">
        <v>122</v>
      </c>
      <c r="D692">
        <v>3</v>
      </c>
      <c r="E692" t="s">
        <v>141</v>
      </c>
      <c r="F692">
        <v>10</v>
      </c>
      <c r="G692" t="s">
        <v>114</v>
      </c>
      <c r="H692" s="17">
        <v>75438.13463</v>
      </c>
      <c r="I692" s="17">
        <v>9.6914636989999997E-2</v>
      </c>
      <c r="J692" s="17">
        <v>0.49858621479999998</v>
      </c>
      <c r="K692" s="17">
        <v>19.4378894</v>
      </c>
      <c r="L692" t="s">
        <v>129</v>
      </c>
      <c r="M692" s="22">
        <f>K692</f>
        <v>19.4378894</v>
      </c>
      <c r="N692" s="21">
        <v>2.2655551360000001</v>
      </c>
      <c r="O692">
        <f t="shared" si="69"/>
        <v>-17.172334264</v>
      </c>
      <c r="P692" s="21">
        <f t="shared" si="70"/>
        <v>-1.7172334264E-2</v>
      </c>
      <c r="Q692">
        <v>0.7</v>
      </c>
      <c r="R692">
        <v>67</v>
      </c>
      <c r="S692">
        <f t="shared" si="71"/>
        <v>1.1166666666666667</v>
      </c>
      <c r="T692" s="21">
        <f t="shared" si="73"/>
        <v>2.8983647795309171</v>
      </c>
      <c r="U692">
        <v>7</v>
      </c>
    </row>
    <row r="693" spans="1:21" ht="14.4" hidden="1" customHeight="1" x14ac:dyDescent="0.3">
      <c r="A693" s="10" t="s">
        <v>96</v>
      </c>
      <c r="B693">
        <v>87</v>
      </c>
      <c r="C693" t="s">
        <v>122</v>
      </c>
      <c r="D693">
        <v>3</v>
      </c>
      <c r="E693" t="s">
        <v>141</v>
      </c>
      <c r="F693">
        <v>10</v>
      </c>
      <c r="G693" t="s">
        <v>115</v>
      </c>
      <c r="H693" s="17">
        <v>1721848.14</v>
      </c>
      <c r="I693" s="17">
        <v>5.5396203230000003</v>
      </c>
      <c r="J693" s="17">
        <v>0.25683075399999999</v>
      </c>
      <c r="K693" s="17">
        <v>2156.914714</v>
      </c>
      <c r="L693" t="s">
        <v>128</v>
      </c>
      <c r="M693" s="20">
        <f>K693/1000</f>
        <v>2.156914714</v>
      </c>
      <c r="N693" s="21">
        <v>1.8934138250000001</v>
      </c>
      <c r="O693">
        <f t="shared" si="69"/>
        <v>-0.2635008889999999</v>
      </c>
      <c r="P693" s="21">
        <f t="shared" si="70"/>
        <v>-2.6350088899999993E-4</v>
      </c>
      <c r="Q693">
        <v>0.7</v>
      </c>
      <c r="R693">
        <v>67</v>
      </c>
      <c r="S693">
        <f t="shared" si="71"/>
        <v>1.1166666666666667</v>
      </c>
      <c r="T693" s="21">
        <f t="shared" si="73"/>
        <v>2.4222778144989343</v>
      </c>
      <c r="U693">
        <v>7</v>
      </c>
    </row>
    <row r="694" spans="1:21" ht="14.4" hidden="1" customHeight="1" x14ac:dyDescent="0.3">
      <c r="A694" s="10" t="s">
        <v>96</v>
      </c>
      <c r="B694">
        <v>87</v>
      </c>
      <c r="C694" t="s">
        <v>122</v>
      </c>
      <c r="D694">
        <v>3</v>
      </c>
      <c r="E694" t="s">
        <v>141</v>
      </c>
      <c r="F694">
        <v>10</v>
      </c>
      <c r="G694" t="s">
        <v>116</v>
      </c>
      <c r="H694" s="17">
        <v>2529.737396</v>
      </c>
      <c r="I694" s="17">
        <v>1.435466726</v>
      </c>
      <c r="J694" s="17">
        <v>0.57068916380000001</v>
      </c>
      <c r="K694" s="17">
        <v>251.53215040000001</v>
      </c>
      <c r="L694" t="s">
        <v>128</v>
      </c>
      <c r="M694" s="20">
        <f>K694/1000</f>
        <v>0.25153215039999999</v>
      </c>
      <c r="N694" s="21">
        <v>0.13526522739999999</v>
      </c>
      <c r="O694">
        <f t="shared" si="69"/>
        <v>-0.11626692299999999</v>
      </c>
      <c r="P694" s="21">
        <f t="shared" si="70"/>
        <v>-1.16266923E-4</v>
      </c>
      <c r="Q694">
        <v>0.7</v>
      </c>
      <c r="R694">
        <v>67</v>
      </c>
      <c r="S694">
        <f t="shared" si="71"/>
        <v>1.1166666666666667</v>
      </c>
      <c r="T694" s="21">
        <f t="shared" si="73"/>
        <v>0.17304719923240938</v>
      </c>
      <c r="U694">
        <v>7</v>
      </c>
    </row>
    <row r="695" spans="1:21" ht="14.4" customHeight="1" x14ac:dyDescent="0.3">
      <c r="A695" s="10" t="s">
        <v>96</v>
      </c>
      <c r="B695">
        <v>87</v>
      </c>
      <c r="C695" t="s">
        <v>122</v>
      </c>
      <c r="D695">
        <v>3</v>
      </c>
      <c r="E695" t="s">
        <v>141</v>
      </c>
      <c r="F695">
        <v>10</v>
      </c>
      <c r="G695" t="s">
        <v>117</v>
      </c>
      <c r="H695" s="17">
        <v>14904.135619999999</v>
      </c>
      <c r="I695" s="17">
        <v>1.973567458</v>
      </c>
      <c r="J695" s="17">
        <v>1.4468177759999999E-2</v>
      </c>
      <c r="K695" s="17">
        <v>13640.74654</v>
      </c>
      <c r="L695" t="s">
        <v>128</v>
      </c>
      <c r="M695" s="20">
        <f>K695/1000</f>
        <v>13.64074654</v>
      </c>
      <c r="N695" s="21">
        <v>13.924180764999999</v>
      </c>
      <c r="O695">
        <f t="shared" si="69"/>
        <v>0.28343422499999882</v>
      </c>
      <c r="P695" s="21">
        <f t="shared" si="70"/>
        <v>2.8343422499999883E-4</v>
      </c>
      <c r="Q695">
        <v>0.7</v>
      </c>
      <c r="R695">
        <v>67</v>
      </c>
      <c r="S695">
        <f t="shared" si="71"/>
        <v>1.1166666666666667</v>
      </c>
      <c r="T695" s="21">
        <f t="shared" si="73"/>
        <v>17.813450872068231</v>
      </c>
      <c r="U695">
        <v>7</v>
      </c>
    </row>
    <row r="696" spans="1:21" ht="14.4" hidden="1" customHeight="1" x14ac:dyDescent="0.3">
      <c r="A696" s="10" t="s">
        <v>96</v>
      </c>
      <c r="B696">
        <v>87</v>
      </c>
      <c r="C696" t="s">
        <v>122</v>
      </c>
      <c r="D696">
        <v>3</v>
      </c>
      <c r="E696" t="s">
        <v>141</v>
      </c>
      <c r="F696">
        <v>10</v>
      </c>
      <c r="G696" s="16" t="s">
        <v>118</v>
      </c>
      <c r="H696" s="17"/>
      <c r="I696" s="17"/>
      <c r="J696" s="17"/>
      <c r="K696" s="17"/>
      <c r="M696" s="23">
        <v>8.3810000000000002</v>
      </c>
      <c r="N696" s="21">
        <v>8.5225000000000009</v>
      </c>
      <c r="O696">
        <f t="shared" si="69"/>
        <v>0.14150000000000063</v>
      </c>
      <c r="P696" s="21">
        <f t="shared" si="70"/>
        <v>1.4150000000000062E-4</v>
      </c>
      <c r="Q696">
        <v>0.7</v>
      </c>
      <c r="R696">
        <v>67</v>
      </c>
      <c r="S696">
        <f t="shared" si="71"/>
        <v>1.1166666666666667</v>
      </c>
      <c r="T696" s="21">
        <f t="shared" si="73"/>
        <v>10.902985074626868</v>
      </c>
      <c r="U696">
        <v>7</v>
      </c>
    </row>
    <row r="697" spans="1:21" ht="14.4" hidden="1" customHeight="1" x14ac:dyDescent="0.3">
      <c r="A697" s="10" t="s">
        <v>96</v>
      </c>
      <c r="B697">
        <v>87</v>
      </c>
      <c r="C697" t="s">
        <v>122</v>
      </c>
      <c r="D697">
        <v>3</v>
      </c>
      <c r="E697" t="s">
        <v>141</v>
      </c>
      <c r="F697">
        <v>10</v>
      </c>
      <c r="G697" s="16" t="s">
        <v>119</v>
      </c>
      <c r="H697" s="17"/>
      <c r="I697" s="17"/>
      <c r="J697" s="17"/>
      <c r="K697" s="17"/>
      <c r="M697" s="23">
        <v>1.198</v>
      </c>
      <c r="N697" s="21">
        <v>1.9119999999999999</v>
      </c>
      <c r="O697">
        <f t="shared" si="69"/>
        <v>0.71399999999999997</v>
      </c>
      <c r="P697" s="21">
        <f t="shared" si="70"/>
        <v>7.1400000000000001E-4</v>
      </c>
      <c r="Q697">
        <v>0.7</v>
      </c>
      <c r="R697">
        <v>67</v>
      </c>
      <c r="S697">
        <f t="shared" si="71"/>
        <v>1.1166666666666667</v>
      </c>
      <c r="T697" s="21">
        <f t="shared" si="73"/>
        <v>2.4460554371002132</v>
      </c>
      <c r="U697">
        <v>7</v>
      </c>
    </row>
    <row r="698" spans="1:21" hidden="1" x14ac:dyDescent="0.3">
      <c r="A698" s="10" t="s">
        <v>97</v>
      </c>
      <c r="B698">
        <v>88</v>
      </c>
      <c r="C698" t="s">
        <v>122</v>
      </c>
      <c r="D698">
        <v>3</v>
      </c>
      <c r="E698" t="s">
        <v>141</v>
      </c>
      <c r="F698">
        <v>10</v>
      </c>
      <c r="G698" t="s">
        <v>112</v>
      </c>
      <c r="H698" s="17">
        <v>49122.899069999999</v>
      </c>
      <c r="I698" s="17">
        <v>7.466139858</v>
      </c>
      <c r="J698" s="17">
        <v>1.4680059510000001</v>
      </c>
      <c r="K698" s="17">
        <v>508.59057150000001</v>
      </c>
      <c r="L698" t="s">
        <v>128</v>
      </c>
      <c r="M698" s="20">
        <f>K698/1000</f>
        <v>0.50859057149999998</v>
      </c>
      <c r="O698">
        <f t="shared" si="69"/>
        <v>-0.50859057149999998</v>
      </c>
      <c r="P698" s="21">
        <f t="shared" si="70"/>
        <v>-5.0859057149999995E-4</v>
      </c>
      <c r="R698">
        <v>70</v>
      </c>
      <c r="S698">
        <f t="shared" si="71"/>
        <v>1.1666666666666667</v>
      </c>
    </row>
    <row r="699" spans="1:21" ht="14.4" hidden="1" customHeight="1" x14ac:dyDescent="0.3">
      <c r="A699" s="10" t="s">
        <v>97</v>
      </c>
      <c r="B699">
        <v>88</v>
      </c>
      <c r="C699" t="s">
        <v>122</v>
      </c>
      <c r="D699">
        <v>3</v>
      </c>
      <c r="E699" t="s">
        <v>141</v>
      </c>
      <c r="F699">
        <v>10</v>
      </c>
      <c r="G699" t="s">
        <v>113</v>
      </c>
      <c r="H699" s="17">
        <v>6398383.642</v>
      </c>
      <c r="I699" s="17">
        <v>2.6242814289999999E-2</v>
      </c>
      <c r="J699" s="17">
        <v>0.19150120509999999</v>
      </c>
      <c r="K699" s="17">
        <v>13.70373324</v>
      </c>
      <c r="L699" t="s">
        <v>129</v>
      </c>
      <c r="M699" s="22">
        <f>K699</f>
        <v>13.70373324</v>
      </c>
      <c r="O699">
        <f t="shared" si="69"/>
        <v>-13.70373324</v>
      </c>
      <c r="P699" s="21">
        <f t="shared" si="70"/>
        <v>-1.370373324E-2</v>
      </c>
      <c r="R699">
        <v>70</v>
      </c>
      <c r="S699">
        <f t="shared" si="71"/>
        <v>1.1666666666666667</v>
      </c>
    </row>
    <row r="700" spans="1:21" ht="14.4" hidden="1" customHeight="1" x14ac:dyDescent="0.3">
      <c r="A700" s="10" t="s">
        <v>97</v>
      </c>
      <c r="B700">
        <v>88</v>
      </c>
      <c r="C700" t="s">
        <v>122</v>
      </c>
      <c r="D700">
        <v>3</v>
      </c>
      <c r="E700" t="s">
        <v>141</v>
      </c>
      <c r="F700">
        <v>10</v>
      </c>
      <c r="G700" t="s">
        <v>114</v>
      </c>
      <c r="H700" s="17">
        <v>76592.064010000002</v>
      </c>
      <c r="I700" s="17">
        <v>0.14854568879999999</v>
      </c>
      <c r="J700" s="17">
        <v>0.75269340910000004</v>
      </c>
      <c r="K700" s="17">
        <v>19.735218490000001</v>
      </c>
      <c r="L700" t="s">
        <v>129</v>
      </c>
      <c r="M700" s="22">
        <f>K700</f>
        <v>19.735218490000001</v>
      </c>
      <c r="O700">
        <f t="shared" si="69"/>
        <v>-19.735218490000001</v>
      </c>
      <c r="P700" s="21">
        <f t="shared" si="70"/>
        <v>-1.9735218490000001E-2</v>
      </c>
      <c r="R700">
        <v>70</v>
      </c>
      <c r="S700">
        <f t="shared" si="71"/>
        <v>1.1666666666666667</v>
      </c>
    </row>
    <row r="701" spans="1:21" ht="14.4" hidden="1" customHeight="1" x14ac:dyDescent="0.3">
      <c r="A701" s="10" t="s">
        <v>97</v>
      </c>
      <c r="B701">
        <v>88</v>
      </c>
      <c r="C701" t="s">
        <v>122</v>
      </c>
      <c r="D701">
        <v>3</v>
      </c>
      <c r="E701" t="s">
        <v>141</v>
      </c>
      <c r="F701">
        <v>10</v>
      </c>
      <c r="G701" t="s">
        <v>115</v>
      </c>
      <c r="H701" s="17">
        <v>1527408.986</v>
      </c>
      <c r="I701" s="17">
        <v>12.8874552</v>
      </c>
      <c r="J701" s="17">
        <v>0.67355598549999995</v>
      </c>
      <c r="K701" s="17">
        <v>1913.345806</v>
      </c>
      <c r="L701" t="s">
        <v>128</v>
      </c>
      <c r="M701" s="20">
        <f>K701/1000</f>
        <v>1.9133458060000001</v>
      </c>
      <c r="O701">
        <f t="shared" si="69"/>
        <v>-1.9133458060000001</v>
      </c>
      <c r="P701" s="21">
        <f t="shared" si="70"/>
        <v>-1.9133458060000001E-3</v>
      </c>
      <c r="R701">
        <v>70</v>
      </c>
      <c r="S701">
        <f t="shared" si="71"/>
        <v>1.1666666666666667</v>
      </c>
    </row>
    <row r="702" spans="1:21" ht="14.4" hidden="1" customHeight="1" x14ac:dyDescent="0.3">
      <c r="A702" s="10" t="s">
        <v>97</v>
      </c>
      <c r="B702">
        <v>88</v>
      </c>
      <c r="C702" t="s">
        <v>122</v>
      </c>
      <c r="D702">
        <v>3</v>
      </c>
      <c r="E702" t="s">
        <v>141</v>
      </c>
      <c r="F702">
        <v>10</v>
      </c>
      <c r="G702" t="s">
        <v>116</v>
      </c>
      <c r="H702" s="17">
        <v>1295.54997</v>
      </c>
      <c r="I702" s="17">
        <v>2.5741529939999999</v>
      </c>
      <c r="J702" s="17">
        <v>1.9983066060000001</v>
      </c>
      <c r="K702" s="17">
        <v>128.81671840000001</v>
      </c>
      <c r="L702" t="s">
        <v>128</v>
      </c>
      <c r="M702" s="20">
        <f>K702/1000</f>
        <v>0.1288167184</v>
      </c>
      <c r="O702">
        <f t="shared" si="69"/>
        <v>-0.1288167184</v>
      </c>
      <c r="P702" s="21">
        <f t="shared" si="70"/>
        <v>-1.2881671839999999E-4</v>
      </c>
      <c r="R702">
        <v>70</v>
      </c>
      <c r="S702">
        <f t="shared" si="71"/>
        <v>1.1666666666666667</v>
      </c>
    </row>
    <row r="703" spans="1:21" ht="14.4" customHeight="1" x14ac:dyDescent="0.3">
      <c r="A703" s="10" t="s">
        <v>97</v>
      </c>
      <c r="B703">
        <v>88</v>
      </c>
      <c r="C703" t="s">
        <v>122</v>
      </c>
      <c r="D703">
        <v>3</v>
      </c>
      <c r="E703" t="s">
        <v>141</v>
      </c>
      <c r="F703">
        <v>10</v>
      </c>
      <c r="G703" t="s">
        <v>117</v>
      </c>
      <c r="H703" s="17">
        <v>15351.495699999999</v>
      </c>
      <c r="I703" s="17">
        <v>93.719093909999998</v>
      </c>
      <c r="J703" s="17">
        <v>0.66703103419999998</v>
      </c>
      <c r="K703" s="17">
        <v>14050.184939999999</v>
      </c>
      <c r="L703" t="s">
        <v>128</v>
      </c>
      <c r="M703" s="20">
        <f>K703/1000</f>
        <v>14.050184939999999</v>
      </c>
      <c r="O703">
        <f t="shared" si="69"/>
        <v>-14.050184939999999</v>
      </c>
      <c r="P703" s="21">
        <f t="shared" si="70"/>
        <v>-1.405018494E-2</v>
      </c>
      <c r="R703">
        <v>70</v>
      </c>
      <c r="S703">
        <f t="shared" si="71"/>
        <v>1.1666666666666667</v>
      </c>
    </row>
    <row r="704" spans="1:21" ht="14.4" hidden="1" customHeight="1" x14ac:dyDescent="0.3">
      <c r="A704" s="10" t="s">
        <v>97</v>
      </c>
      <c r="B704">
        <v>88</v>
      </c>
      <c r="C704" t="s">
        <v>122</v>
      </c>
      <c r="D704">
        <v>3</v>
      </c>
      <c r="E704" t="s">
        <v>141</v>
      </c>
      <c r="F704">
        <v>10</v>
      </c>
      <c r="G704" s="16" t="s">
        <v>118</v>
      </c>
      <c r="H704" s="17"/>
      <c r="I704" s="17"/>
      <c r="J704" s="17"/>
      <c r="K704" s="17"/>
      <c r="M704" s="23">
        <v>8.6159999999999997</v>
      </c>
      <c r="O704">
        <f t="shared" si="69"/>
        <v>-8.6159999999999997</v>
      </c>
      <c r="P704" s="21">
        <f t="shared" si="70"/>
        <v>-8.6160000000000004E-3</v>
      </c>
      <c r="R704">
        <v>70</v>
      </c>
      <c r="S704">
        <f t="shared" si="71"/>
        <v>1.1666666666666667</v>
      </c>
    </row>
    <row r="705" spans="1:21" ht="14.4" hidden="1" customHeight="1" x14ac:dyDescent="0.3">
      <c r="A705" s="10" t="s">
        <v>97</v>
      </c>
      <c r="B705">
        <v>88</v>
      </c>
      <c r="C705" t="s">
        <v>122</v>
      </c>
      <c r="D705">
        <v>3</v>
      </c>
      <c r="E705" t="s">
        <v>141</v>
      </c>
      <c r="F705">
        <v>10</v>
      </c>
      <c r="G705" s="16" t="s">
        <v>119</v>
      </c>
      <c r="H705" s="17"/>
      <c r="I705" s="17"/>
      <c r="J705" s="17"/>
      <c r="K705" s="17"/>
      <c r="M705" s="23">
        <v>1.9610000000000001</v>
      </c>
      <c r="O705">
        <f t="shared" si="69"/>
        <v>-1.9610000000000001</v>
      </c>
      <c r="P705" s="21">
        <f t="shared" si="70"/>
        <v>-1.9610000000000001E-3</v>
      </c>
      <c r="R705">
        <v>70</v>
      </c>
      <c r="S705">
        <f t="shared" si="71"/>
        <v>1.1666666666666667</v>
      </c>
    </row>
    <row r="706" spans="1:21" hidden="1" x14ac:dyDescent="0.3">
      <c r="A706" s="10" t="s">
        <v>98</v>
      </c>
      <c r="B706">
        <v>89</v>
      </c>
      <c r="C706" t="s">
        <v>122</v>
      </c>
      <c r="D706">
        <v>4</v>
      </c>
      <c r="E706" t="s">
        <v>140</v>
      </c>
      <c r="F706">
        <v>10</v>
      </c>
      <c r="G706" t="s">
        <v>112</v>
      </c>
      <c r="H706" s="17">
        <v>15527.61541</v>
      </c>
      <c r="I706" s="17">
        <v>20.86014153</v>
      </c>
      <c r="J706" s="17">
        <v>12.97562153</v>
      </c>
      <c r="K706" s="17">
        <v>160.76410279999999</v>
      </c>
      <c r="L706" t="s">
        <v>128</v>
      </c>
      <c r="M706" s="20">
        <f>K706/1000</f>
        <v>0.1607641028</v>
      </c>
      <c r="N706" s="21">
        <f t="shared" ref="N706:N713" si="75">(M730)</f>
        <v>0.60604377710000001</v>
      </c>
      <c r="O706">
        <f t="shared" ref="O706:O759" si="76">N706-M706</f>
        <v>0.44527967430000004</v>
      </c>
      <c r="P706" s="21">
        <f t="shared" ref="P706:P759" si="77">O706/1000</f>
        <v>4.4527967430000004E-4</v>
      </c>
      <c r="Q706">
        <v>0.9</v>
      </c>
      <c r="R706">
        <v>57</v>
      </c>
      <c r="S706">
        <f t="shared" ref="S706:S759" si="78">R706/60</f>
        <v>0.95</v>
      </c>
      <c r="T706" s="21">
        <f t="shared" ref="T706:T729" si="79">N706/Q706/S706</f>
        <v>0.70882313111111117</v>
      </c>
      <c r="U706">
        <f t="shared" ref="U706:U713" si="80">(3.8+4.4+3.2)/3</f>
        <v>3.7999999999999994</v>
      </c>
    </row>
    <row r="707" spans="1:21" ht="14.4" hidden="1" customHeight="1" x14ac:dyDescent="0.3">
      <c r="A707" s="10" t="s">
        <v>98</v>
      </c>
      <c r="B707">
        <v>89</v>
      </c>
      <c r="C707" t="s">
        <v>122</v>
      </c>
      <c r="D707">
        <v>4</v>
      </c>
      <c r="E707" t="s">
        <v>140</v>
      </c>
      <c r="F707">
        <v>10</v>
      </c>
      <c r="G707" t="s">
        <v>113</v>
      </c>
      <c r="H707" s="17">
        <v>6273777.8810000001</v>
      </c>
      <c r="I707" s="17">
        <v>2.227519746E-2</v>
      </c>
      <c r="J707" s="17">
        <v>0.16577681990000001</v>
      </c>
      <c r="K707" s="17">
        <v>13.43685895</v>
      </c>
      <c r="L707" t="s">
        <v>129</v>
      </c>
      <c r="M707" s="22">
        <f>K707</f>
        <v>13.43685895</v>
      </c>
      <c r="N707" s="21">
        <f t="shared" si="75"/>
        <v>13.79444638</v>
      </c>
      <c r="O707">
        <f t="shared" si="76"/>
        <v>0.35758743000000059</v>
      </c>
      <c r="P707" s="21">
        <f t="shared" si="77"/>
        <v>3.5758743000000059E-4</v>
      </c>
      <c r="Q707">
        <v>0.9</v>
      </c>
      <c r="R707">
        <v>57</v>
      </c>
      <c r="S707">
        <f t="shared" si="78"/>
        <v>0.95</v>
      </c>
      <c r="T707" s="21">
        <f t="shared" si="79"/>
        <v>16.133855415204678</v>
      </c>
      <c r="U707">
        <f t="shared" si="80"/>
        <v>3.7999999999999994</v>
      </c>
    </row>
    <row r="708" spans="1:21" ht="14.4" hidden="1" customHeight="1" x14ac:dyDescent="0.3">
      <c r="A708" s="10" t="s">
        <v>98</v>
      </c>
      <c r="B708">
        <v>89</v>
      </c>
      <c r="C708" t="s">
        <v>122</v>
      </c>
      <c r="D708">
        <v>4</v>
      </c>
      <c r="E708" t="s">
        <v>140</v>
      </c>
      <c r="F708">
        <v>10</v>
      </c>
      <c r="G708" t="s">
        <v>114</v>
      </c>
      <c r="H708" s="17">
        <v>70665.147849999994</v>
      </c>
      <c r="I708" s="17">
        <v>0.1602670558</v>
      </c>
      <c r="J708" s="17">
        <v>0.88019889939999996</v>
      </c>
      <c r="K708" s="17">
        <v>18.208050010000001</v>
      </c>
      <c r="L708" t="s">
        <v>129</v>
      </c>
      <c r="M708" s="22">
        <f>K708</f>
        <v>18.208050010000001</v>
      </c>
      <c r="N708" s="21">
        <f t="shared" si="75"/>
        <v>19.701751399999999</v>
      </c>
      <c r="O708">
        <f t="shared" si="76"/>
        <v>1.4937013899999982</v>
      </c>
      <c r="P708" s="21">
        <f t="shared" si="77"/>
        <v>1.4937013899999983E-3</v>
      </c>
      <c r="Q708">
        <v>0.9</v>
      </c>
      <c r="R708">
        <v>57</v>
      </c>
      <c r="S708">
        <f t="shared" si="78"/>
        <v>0.95</v>
      </c>
      <c r="T708" s="21">
        <f t="shared" si="79"/>
        <v>23.042984093567249</v>
      </c>
      <c r="U708">
        <f t="shared" si="80"/>
        <v>3.7999999999999994</v>
      </c>
    </row>
    <row r="709" spans="1:21" ht="14.4" hidden="1" customHeight="1" x14ac:dyDescent="0.3">
      <c r="A709" s="10" t="s">
        <v>98</v>
      </c>
      <c r="B709">
        <v>89</v>
      </c>
      <c r="C709" t="s">
        <v>122</v>
      </c>
      <c r="D709">
        <v>4</v>
      </c>
      <c r="E709" t="s">
        <v>140</v>
      </c>
      <c r="F709">
        <v>10</v>
      </c>
      <c r="G709" t="s">
        <v>115</v>
      </c>
      <c r="H709" s="17">
        <v>1402239.584</v>
      </c>
      <c r="I709" s="17">
        <v>12.66691357</v>
      </c>
      <c r="J709" s="17">
        <v>0.72112484239999997</v>
      </c>
      <c r="K709" s="17">
        <v>1756.5493269999999</v>
      </c>
      <c r="L709" t="s">
        <v>128</v>
      </c>
      <c r="M709" s="20">
        <f>K709/1000</f>
        <v>1.7565493269999999</v>
      </c>
      <c r="N709" s="21">
        <f t="shared" si="75"/>
        <v>1.925996643</v>
      </c>
      <c r="O709">
        <f t="shared" si="76"/>
        <v>0.16944731600000007</v>
      </c>
      <c r="P709" s="21">
        <f t="shared" si="77"/>
        <v>1.6944731600000007E-4</v>
      </c>
      <c r="Q709">
        <v>0.9</v>
      </c>
      <c r="R709">
        <v>57</v>
      </c>
      <c r="S709">
        <f t="shared" si="78"/>
        <v>0.95</v>
      </c>
      <c r="T709" s="21">
        <f t="shared" si="79"/>
        <v>2.2526276526315789</v>
      </c>
      <c r="U709">
        <f t="shared" si="80"/>
        <v>3.7999999999999994</v>
      </c>
    </row>
    <row r="710" spans="1:21" ht="14.4" hidden="1" customHeight="1" x14ac:dyDescent="0.3">
      <c r="A710" s="10" t="s">
        <v>98</v>
      </c>
      <c r="B710">
        <v>89</v>
      </c>
      <c r="C710" t="s">
        <v>122</v>
      </c>
      <c r="D710">
        <v>4</v>
      </c>
      <c r="E710" t="s">
        <v>140</v>
      </c>
      <c r="F710">
        <v>10</v>
      </c>
      <c r="G710" t="s">
        <v>116</v>
      </c>
      <c r="H710" s="17">
        <v>3679.5215429999998</v>
      </c>
      <c r="I710" s="17">
        <v>3.2362006249999999</v>
      </c>
      <c r="J710" s="17">
        <v>0.88455740930000004</v>
      </c>
      <c r="K710" s="17">
        <v>365.85535220000003</v>
      </c>
      <c r="L710" t="s">
        <v>128</v>
      </c>
      <c r="M710" s="20">
        <f>K710/1000</f>
        <v>0.36585535220000004</v>
      </c>
      <c r="N710" s="21">
        <f t="shared" si="75"/>
        <v>0.2116676025</v>
      </c>
      <c r="O710">
        <f t="shared" si="76"/>
        <v>-0.15418774970000004</v>
      </c>
      <c r="P710" s="21">
        <f t="shared" si="77"/>
        <v>-1.5418774970000004E-4</v>
      </c>
      <c r="Q710">
        <v>0.9</v>
      </c>
      <c r="R710">
        <v>57</v>
      </c>
      <c r="S710">
        <f t="shared" si="78"/>
        <v>0.95</v>
      </c>
      <c r="T710" s="21">
        <f t="shared" si="79"/>
        <v>0.24756444736842106</v>
      </c>
      <c r="U710">
        <f t="shared" si="80"/>
        <v>3.7999999999999994</v>
      </c>
    </row>
    <row r="711" spans="1:21" ht="14.4" customHeight="1" x14ac:dyDescent="0.3">
      <c r="A711" s="10" t="s">
        <v>98</v>
      </c>
      <c r="B711">
        <v>89</v>
      </c>
      <c r="C711" t="s">
        <v>122</v>
      </c>
      <c r="D711">
        <v>4</v>
      </c>
      <c r="E711" t="s">
        <v>140</v>
      </c>
      <c r="F711">
        <v>10</v>
      </c>
      <c r="G711" t="s">
        <v>117</v>
      </c>
      <c r="H711" s="17">
        <v>14457.714900000001</v>
      </c>
      <c r="I711" s="17">
        <v>47.851415160000002</v>
      </c>
      <c r="J711" s="17">
        <v>0.36162944460000002</v>
      </c>
      <c r="K711" s="17">
        <v>13232.167869999999</v>
      </c>
      <c r="L711" t="s">
        <v>128</v>
      </c>
      <c r="M711" s="20">
        <f>K711/1000</f>
        <v>13.23216787</v>
      </c>
      <c r="N711" s="21">
        <f t="shared" si="75"/>
        <v>4.7318633380000001</v>
      </c>
      <c r="O711">
        <f t="shared" si="76"/>
        <v>-8.5003045319999995</v>
      </c>
      <c r="P711" s="21">
        <f t="shared" si="77"/>
        <v>-8.5003045319999998E-3</v>
      </c>
      <c r="Q711">
        <v>0.9</v>
      </c>
      <c r="R711">
        <v>57</v>
      </c>
      <c r="S711">
        <f t="shared" si="78"/>
        <v>0.95</v>
      </c>
      <c r="T711" s="21">
        <f t="shared" si="79"/>
        <v>5.534343085380117</v>
      </c>
      <c r="U711">
        <f t="shared" si="80"/>
        <v>3.7999999999999994</v>
      </c>
    </row>
    <row r="712" spans="1:21" ht="14.4" hidden="1" customHeight="1" x14ac:dyDescent="0.3">
      <c r="A712" s="10" t="s">
        <v>98</v>
      </c>
      <c r="B712">
        <v>89</v>
      </c>
      <c r="C712" t="s">
        <v>122</v>
      </c>
      <c r="D712">
        <v>4</v>
      </c>
      <c r="E712" t="s">
        <v>140</v>
      </c>
      <c r="F712">
        <v>10</v>
      </c>
      <c r="G712" s="16" t="s">
        <v>118</v>
      </c>
      <c r="H712" s="17"/>
      <c r="I712" s="17"/>
      <c r="J712" s="17"/>
      <c r="K712" s="17"/>
      <c r="M712" s="23">
        <v>8.1069999999999993</v>
      </c>
      <c r="N712" s="21">
        <f t="shared" si="75"/>
        <v>8.2260000000000009</v>
      </c>
      <c r="O712">
        <f t="shared" si="76"/>
        <v>0.11900000000000155</v>
      </c>
      <c r="P712" s="21">
        <f t="shared" si="77"/>
        <v>1.1900000000000155E-4</v>
      </c>
      <c r="Q712">
        <v>0.9</v>
      </c>
      <c r="R712">
        <v>57</v>
      </c>
      <c r="S712">
        <f t="shared" si="78"/>
        <v>0.95</v>
      </c>
      <c r="T712" s="21">
        <f t="shared" si="79"/>
        <v>9.621052631578948</v>
      </c>
      <c r="U712">
        <f t="shared" si="80"/>
        <v>3.7999999999999994</v>
      </c>
    </row>
    <row r="713" spans="1:21" ht="14.4" hidden="1" customHeight="1" x14ac:dyDescent="0.3">
      <c r="A713" s="10" t="s">
        <v>98</v>
      </c>
      <c r="B713">
        <v>89</v>
      </c>
      <c r="C713" t="s">
        <v>122</v>
      </c>
      <c r="D713">
        <v>4</v>
      </c>
      <c r="E713" t="s">
        <v>140</v>
      </c>
      <c r="F713">
        <v>10</v>
      </c>
      <c r="G713" s="16" t="s">
        <v>119</v>
      </c>
      <c r="H713" s="17"/>
      <c r="I713" s="17"/>
      <c r="J713" s="17"/>
      <c r="K713" s="17"/>
      <c r="M713" s="23">
        <v>1.4710000000000001</v>
      </c>
      <c r="N713" s="21">
        <f t="shared" si="75"/>
        <v>1.9</v>
      </c>
      <c r="O713">
        <f t="shared" si="76"/>
        <v>0.42899999999999983</v>
      </c>
      <c r="P713" s="21">
        <f t="shared" si="77"/>
        <v>4.289999999999998E-4</v>
      </c>
      <c r="Q713">
        <v>0.9</v>
      </c>
      <c r="R713">
        <v>57</v>
      </c>
      <c r="S713">
        <f t="shared" si="78"/>
        <v>0.95</v>
      </c>
      <c r="T713" s="21">
        <f t="shared" si="79"/>
        <v>2.2222222222222223</v>
      </c>
      <c r="U713">
        <f t="shared" si="80"/>
        <v>3.7999999999999994</v>
      </c>
    </row>
    <row r="714" spans="1:21" hidden="1" x14ac:dyDescent="0.3">
      <c r="A714" s="10" t="s">
        <v>99</v>
      </c>
      <c r="B714">
        <v>90</v>
      </c>
      <c r="C714" t="s">
        <v>122</v>
      </c>
      <c r="D714">
        <v>4</v>
      </c>
      <c r="E714" t="s">
        <v>140</v>
      </c>
      <c r="F714">
        <v>10</v>
      </c>
      <c r="G714" t="s">
        <v>112</v>
      </c>
      <c r="H714" s="17">
        <v>17851.88651</v>
      </c>
      <c r="I714" s="17">
        <v>12.92246306</v>
      </c>
      <c r="J714" s="17">
        <v>6.9916047189999997</v>
      </c>
      <c r="K714" s="17">
        <v>184.8282844</v>
      </c>
      <c r="L714" t="s">
        <v>128</v>
      </c>
      <c r="M714" s="20">
        <f>K714/1000</f>
        <v>0.18482828440000001</v>
      </c>
      <c r="N714" s="21">
        <v>0.60604377710000001</v>
      </c>
      <c r="O714">
        <f t="shared" si="76"/>
        <v>0.42121549270000003</v>
      </c>
      <c r="P714" s="21">
        <f t="shared" si="77"/>
        <v>4.2121549270000001E-4</v>
      </c>
      <c r="Q714">
        <v>1.2</v>
      </c>
      <c r="R714">
        <v>57</v>
      </c>
      <c r="S714">
        <f t="shared" si="78"/>
        <v>0.95</v>
      </c>
      <c r="T714" s="21">
        <f t="shared" si="79"/>
        <v>0.53161734833333341</v>
      </c>
      <c r="U714">
        <v>3.9</v>
      </c>
    </row>
    <row r="715" spans="1:21" ht="14.4" hidden="1" customHeight="1" x14ac:dyDescent="0.3">
      <c r="A715" s="10" t="s">
        <v>99</v>
      </c>
      <c r="B715">
        <v>90</v>
      </c>
      <c r="C715" t="s">
        <v>122</v>
      </c>
      <c r="D715">
        <v>4</v>
      </c>
      <c r="E715" t="s">
        <v>140</v>
      </c>
      <c r="F715">
        <v>10</v>
      </c>
      <c r="G715" t="s">
        <v>113</v>
      </c>
      <c r="H715" s="17">
        <v>6520413.1189999999</v>
      </c>
      <c r="I715" s="17">
        <v>3.4033018980000003E-2</v>
      </c>
      <c r="J715" s="17">
        <v>0.2437006816</v>
      </c>
      <c r="K715" s="17">
        <v>13.96508978</v>
      </c>
      <c r="L715" t="s">
        <v>129</v>
      </c>
      <c r="M715" s="22">
        <f>K715</f>
        <v>13.96508978</v>
      </c>
      <c r="N715" s="21">
        <v>13.79444638</v>
      </c>
      <c r="O715">
        <f t="shared" si="76"/>
        <v>-0.17064339999999945</v>
      </c>
      <c r="P715" s="21">
        <f t="shared" si="77"/>
        <v>-1.7064339999999946E-4</v>
      </c>
      <c r="Q715">
        <v>1.2</v>
      </c>
      <c r="R715">
        <v>57</v>
      </c>
      <c r="S715">
        <f t="shared" si="78"/>
        <v>0.95</v>
      </c>
      <c r="T715" s="21">
        <f t="shared" si="79"/>
        <v>12.100391561403509</v>
      </c>
      <c r="U715">
        <v>3.9</v>
      </c>
    </row>
    <row r="716" spans="1:21" ht="14.4" hidden="1" customHeight="1" x14ac:dyDescent="0.3">
      <c r="A716" s="10" t="s">
        <v>99</v>
      </c>
      <c r="B716">
        <v>90</v>
      </c>
      <c r="C716" t="s">
        <v>122</v>
      </c>
      <c r="D716">
        <v>4</v>
      </c>
      <c r="E716" t="s">
        <v>140</v>
      </c>
      <c r="F716">
        <v>10</v>
      </c>
      <c r="G716" t="s">
        <v>114</v>
      </c>
      <c r="H716" s="17">
        <v>76441.57058</v>
      </c>
      <c r="I716" s="17">
        <v>0.1515325682</v>
      </c>
      <c r="J716" s="17">
        <v>0.76933982899999998</v>
      </c>
      <c r="K716" s="17">
        <v>19.696441350000001</v>
      </c>
      <c r="L716" t="s">
        <v>129</v>
      </c>
      <c r="M716" s="22">
        <f>K716</f>
        <v>19.696441350000001</v>
      </c>
      <c r="N716" s="21">
        <v>2.2655551360000001</v>
      </c>
      <c r="O716">
        <f t="shared" si="76"/>
        <v>-17.430886214000001</v>
      </c>
      <c r="P716" s="21">
        <f t="shared" si="77"/>
        <v>-1.7430886214000001E-2</v>
      </c>
      <c r="Q716">
        <v>1.2</v>
      </c>
      <c r="R716">
        <v>57</v>
      </c>
      <c r="S716">
        <f t="shared" si="78"/>
        <v>0.95</v>
      </c>
      <c r="T716" s="21">
        <f t="shared" si="79"/>
        <v>1.987329066666667</v>
      </c>
      <c r="U716">
        <v>3.9</v>
      </c>
    </row>
    <row r="717" spans="1:21" ht="14.4" hidden="1" customHeight="1" x14ac:dyDescent="0.3">
      <c r="A717" s="10" t="s">
        <v>99</v>
      </c>
      <c r="B717">
        <v>90</v>
      </c>
      <c r="C717" t="s">
        <v>122</v>
      </c>
      <c r="D717">
        <v>4</v>
      </c>
      <c r="E717" t="s">
        <v>140</v>
      </c>
      <c r="F717">
        <v>10</v>
      </c>
      <c r="G717" t="s">
        <v>115</v>
      </c>
      <c r="H717" s="17">
        <v>1736162.811</v>
      </c>
      <c r="I717" s="17">
        <v>21.38496722</v>
      </c>
      <c r="J717" s="17">
        <v>0.98328635440000001</v>
      </c>
      <c r="K717" s="17">
        <v>2174.846333</v>
      </c>
      <c r="L717" t="s">
        <v>128</v>
      </c>
      <c r="M717" s="20">
        <f>K717/1000</f>
        <v>2.1748463330000001</v>
      </c>
      <c r="N717" s="21">
        <v>1.925996643</v>
      </c>
      <c r="O717">
        <f t="shared" si="76"/>
        <v>-0.24884969000000012</v>
      </c>
      <c r="P717" s="21">
        <f t="shared" si="77"/>
        <v>-2.488496900000001E-4</v>
      </c>
      <c r="Q717">
        <v>1.2</v>
      </c>
      <c r="R717">
        <v>57</v>
      </c>
      <c r="S717">
        <f t="shared" si="78"/>
        <v>0.95</v>
      </c>
      <c r="T717" s="21">
        <f t="shared" si="79"/>
        <v>1.6894707394736843</v>
      </c>
      <c r="U717">
        <v>3.9</v>
      </c>
    </row>
    <row r="718" spans="1:21" ht="14.4" hidden="1" customHeight="1" x14ac:dyDescent="0.3">
      <c r="A718" s="10" t="s">
        <v>99</v>
      </c>
      <c r="B718">
        <v>90</v>
      </c>
      <c r="C718" t="s">
        <v>122</v>
      </c>
      <c r="D718">
        <v>4</v>
      </c>
      <c r="E718" t="s">
        <v>140</v>
      </c>
      <c r="F718">
        <v>10</v>
      </c>
      <c r="G718" t="s">
        <v>116</v>
      </c>
      <c r="H718" s="17">
        <v>3303.5117150000001</v>
      </c>
      <c r="I718" s="17">
        <v>2.065631185</v>
      </c>
      <c r="J718" s="17">
        <v>0.62886708960000004</v>
      </c>
      <c r="K718" s="17">
        <v>328.46864140000002</v>
      </c>
      <c r="L718" t="s">
        <v>128</v>
      </c>
      <c r="M718" s="20">
        <f>K718/1000</f>
        <v>0.32846864140000004</v>
      </c>
      <c r="N718" s="21">
        <v>0.2116676025</v>
      </c>
      <c r="O718">
        <f t="shared" si="76"/>
        <v>-0.11680103890000004</v>
      </c>
      <c r="P718" s="21">
        <f t="shared" si="77"/>
        <v>-1.1680103890000004E-4</v>
      </c>
      <c r="Q718">
        <v>1.2</v>
      </c>
      <c r="R718">
        <v>57</v>
      </c>
      <c r="S718">
        <f t="shared" si="78"/>
        <v>0.95</v>
      </c>
      <c r="T718" s="21">
        <f t="shared" si="79"/>
        <v>0.18567333552631579</v>
      </c>
      <c r="U718">
        <v>3.9</v>
      </c>
    </row>
    <row r="719" spans="1:21" ht="14.4" customHeight="1" x14ac:dyDescent="0.3">
      <c r="A719" s="10" t="s">
        <v>99</v>
      </c>
      <c r="B719">
        <v>90</v>
      </c>
      <c r="C719" t="s">
        <v>122</v>
      </c>
      <c r="D719">
        <v>4</v>
      </c>
      <c r="E719" t="s">
        <v>140</v>
      </c>
      <c r="F719">
        <v>10</v>
      </c>
      <c r="G719" t="s">
        <v>117</v>
      </c>
      <c r="H719" s="17">
        <v>14255.08821</v>
      </c>
      <c r="I719" s="17">
        <v>50.627116030000003</v>
      </c>
      <c r="J719" s="17">
        <v>0.38804485900000002</v>
      </c>
      <c r="K719" s="17">
        <v>13046.71737</v>
      </c>
      <c r="L719" t="s">
        <v>128</v>
      </c>
      <c r="M719" s="20">
        <f>K719/1000</f>
        <v>13.04671737</v>
      </c>
      <c r="N719" s="21">
        <v>4.7318633380000001</v>
      </c>
      <c r="O719">
        <f t="shared" si="76"/>
        <v>-8.3148540319999995</v>
      </c>
      <c r="P719" s="21">
        <f t="shared" si="77"/>
        <v>-8.3148540319999999E-3</v>
      </c>
      <c r="Q719">
        <v>1.2</v>
      </c>
      <c r="R719">
        <v>57</v>
      </c>
      <c r="S719">
        <f t="shared" si="78"/>
        <v>0.95</v>
      </c>
      <c r="T719" s="21">
        <f t="shared" si="79"/>
        <v>4.1507573140350882</v>
      </c>
      <c r="U719">
        <v>3.9</v>
      </c>
    </row>
    <row r="720" spans="1:21" ht="14.4" hidden="1" customHeight="1" x14ac:dyDescent="0.3">
      <c r="A720" s="10" t="s">
        <v>99</v>
      </c>
      <c r="B720">
        <v>90</v>
      </c>
      <c r="C720" t="s">
        <v>122</v>
      </c>
      <c r="D720">
        <v>4</v>
      </c>
      <c r="E720" t="s">
        <v>140</v>
      </c>
      <c r="F720">
        <v>10</v>
      </c>
      <c r="G720" s="16" t="s">
        <v>118</v>
      </c>
      <c r="H720" s="17"/>
      <c r="I720" s="17"/>
      <c r="J720" s="17"/>
      <c r="K720" s="17"/>
      <c r="M720" s="23">
        <v>8.3209999999999997</v>
      </c>
      <c r="N720" s="21">
        <v>8.2260000000000009</v>
      </c>
      <c r="O720">
        <f t="shared" si="76"/>
        <v>-9.4999999999998863E-2</v>
      </c>
      <c r="P720" s="21">
        <f t="shared" si="77"/>
        <v>-9.4999999999998867E-5</v>
      </c>
      <c r="Q720">
        <v>1.2</v>
      </c>
      <c r="R720">
        <v>57</v>
      </c>
      <c r="S720">
        <f t="shared" si="78"/>
        <v>0.95</v>
      </c>
      <c r="T720" s="21">
        <f t="shared" si="79"/>
        <v>7.2157894736842119</v>
      </c>
      <c r="U720">
        <v>3.9</v>
      </c>
    </row>
    <row r="721" spans="1:21" ht="14.4" hidden="1" customHeight="1" x14ac:dyDescent="0.3">
      <c r="A721" s="10" t="s">
        <v>99</v>
      </c>
      <c r="B721">
        <v>90</v>
      </c>
      <c r="C721" t="s">
        <v>122</v>
      </c>
      <c r="D721">
        <v>4</v>
      </c>
      <c r="E721" t="s">
        <v>140</v>
      </c>
      <c r="F721">
        <v>10</v>
      </c>
      <c r="G721" s="16" t="s">
        <v>119</v>
      </c>
      <c r="H721" s="17"/>
      <c r="I721" s="17"/>
      <c r="J721" s="17"/>
      <c r="K721" s="17"/>
      <c r="M721" s="23">
        <v>1.579</v>
      </c>
      <c r="N721" s="21">
        <v>1.9</v>
      </c>
      <c r="O721">
        <f t="shared" si="76"/>
        <v>0.32099999999999995</v>
      </c>
      <c r="P721" s="21">
        <f t="shared" si="77"/>
        <v>3.2099999999999994E-4</v>
      </c>
      <c r="Q721">
        <v>1.2</v>
      </c>
      <c r="R721">
        <v>57</v>
      </c>
      <c r="S721">
        <f t="shared" si="78"/>
        <v>0.95</v>
      </c>
      <c r="T721" s="21">
        <f t="shared" si="79"/>
        <v>1.6666666666666667</v>
      </c>
      <c r="U721">
        <v>3.9</v>
      </c>
    </row>
    <row r="722" spans="1:21" hidden="1" x14ac:dyDescent="0.3">
      <c r="A722" s="10" t="s">
        <v>100</v>
      </c>
      <c r="B722">
        <v>91</v>
      </c>
      <c r="C722" t="s">
        <v>122</v>
      </c>
      <c r="D722">
        <v>4</v>
      </c>
      <c r="E722" t="s">
        <v>140</v>
      </c>
      <c r="F722">
        <v>10</v>
      </c>
      <c r="G722" t="s">
        <v>112</v>
      </c>
      <c r="H722" s="17">
        <v>10224.69419</v>
      </c>
      <c r="I722" s="17">
        <v>4.5192799709999996</v>
      </c>
      <c r="J722" s="17">
        <v>4.2690830550000003</v>
      </c>
      <c r="K722" s="17">
        <v>105.8606711</v>
      </c>
      <c r="L722" t="s">
        <v>128</v>
      </c>
      <c r="M722" s="20">
        <f>K722/1000</f>
        <v>0.1058606711</v>
      </c>
      <c r="N722" s="21">
        <v>0.60604377710000001</v>
      </c>
      <c r="O722">
        <f t="shared" si="76"/>
        <v>0.50018310600000004</v>
      </c>
      <c r="P722" s="21">
        <f t="shared" si="77"/>
        <v>5.0018310600000008E-4</v>
      </c>
      <c r="Q722">
        <v>3.8</v>
      </c>
      <c r="R722">
        <v>57</v>
      </c>
      <c r="S722">
        <f t="shared" si="78"/>
        <v>0.95</v>
      </c>
      <c r="T722" s="21">
        <f t="shared" si="79"/>
        <v>0.16787916263157895</v>
      </c>
      <c r="U722">
        <v>2.6</v>
      </c>
    </row>
    <row r="723" spans="1:21" ht="14.4" hidden="1" customHeight="1" x14ac:dyDescent="0.3">
      <c r="A723" s="10" t="s">
        <v>100</v>
      </c>
      <c r="B723">
        <v>91</v>
      </c>
      <c r="C723" t="s">
        <v>122</v>
      </c>
      <c r="D723">
        <v>4</v>
      </c>
      <c r="E723" t="s">
        <v>140</v>
      </c>
      <c r="F723">
        <v>10</v>
      </c>
      <c r="G723" t="s">
        <v>113</v>
      </c>
      <c r="H723" s="17">
        <v>6230555.0810000002</v>
      </c>
      <c r="I723" s="17">
        <v>0.1096225911</v>
      </c>
      <c r="J723" s="17">
        <v>0.82149458289999999</v>
      </c>
      <c r="K723" s="17">
        <v>13.34428655</v>
      </c>
      <c r="L723" t="s">
        <v>129</v>
      </c>
      <c r="M723" s="22">
        <f>K723</f>
        <v>13.34428655</v>
      </c>
      <c r="N723" s="21">
        <v>13.79444638</v>
      </c>
      <c r="O723">
        <f t="shared" si="76"/>
        <v>0.45015983000000048</v>
      </c>
      <c r="P723" s="21">
        <f t="shared" si="77"/>
        <v>4.5015983000000048E-4</v>
      </c>
      <c r="Q723">
        <v>3.8</v>
      </c>
      <c r="R723">
        <v>57</v>
      </c>
      <c r="S723">
        <f t="shared" si="78"/>
        <v>0.95</v>
      </c>
      <c r="T723" s="21">
        <f t="shared" si="79"/>
        <v>3.821176282548477</v>
      </c>
      <c r="U723">
        <v>2.6</v>
      </c>
    </row>
    <row r="724" spans="1:21" ht="14.4" hidden="1" customHeight="1" x14ac:dyDescent="0.3">
      <c r="A724" s="10" t="s">
        <v>100</v>
      </c>
      <c r="B724">
        <v>91</v>
      </c>
      <c r="C724" t="s">
        <v>122</v>
      </c>
      <c r="D724">
        <v>4</v>
      </c>
      <c r="E724" t="s">
        <v>140</v>
      </c>
      <c r="F724">
        <v>10</v>
      </c>
      <c r="G724" t="s">
        <v>114</v>
      </c>
      <c r="H724" s="17">
        <v>77115.476280000003</v>
      </c>
      <c r="I724" s="17">
        <v>1.7446901559999999E-2</v>
      </c>
      <c r="J724" s="17">
        <v>8.7804869059999999E-2</v>
      </c>
      <c r="K724" s="17">
        <v>19.87008436</v>
      </c>
      <c r="L724" t="s">
        <v>129</v>
      </c>
      <c r="M724" s="22">
        <f>K724</f>
        <v>19.87008436</v>
      </c>
      <c r="N724" s="21">
        <v>2.2655551360000001</v>
      </c>
      <c r="O724">
        <f t="shared" si="76"/>
        <v>-17.604529224</v>
      </c>
      <c r="P724" s="21">
        <f t="shared" si="77"/>
        <v>-1.7604529224E-2</v>
      </c>
      <c r="Q724">
        <v>3.8</v>
      </c>
      <c r="R724">
        <v>57</v>
      </c>
      <c r="S724">
        <f t="shared" si="78"/>
        <v>0.95</v>
      </c>
      <c r="T724" s="21">
        <f t="shared" si="79"/>
        <v>0.62757760000000007</v>
      </c>
      <c r="U724">
        <v>2.6</v>
      </c>
    </row>
    <row r="725" spans="1:21" ht="14.4" hidden="1" customHeight="1" x14ac:dyDescent="0.3">
      <c r="A725" s="10" t="s">
        <v>100</v>
      </c>
      <c r="B725">
        <v>91</v>
      </c>
      <c r="C725" t="s">
        <v>122</v>
      </c>
      <c r="D725">
        <v>4</v>
      </c>
      <c r="E725" t="s">
        <v>140</v>
      </c>
      <c r="F725">
        <v>10</v>
      </c>
      <c r="G725" t="s">
        <v>115</v>
      </c>
      <c r="H725" s="17">
        <v>1850825.9110000001</v>
      </c>
      <c r="I725" s="17">
        <v>28.907370100000001</v>
      </c>
      <c r="J725" s="17">
        <v>1.246823228</v>
      </c>
      <c r="K725" s="17">
        <v>2318.4818380000002</v>
      </c>
      <c r="L725" t="s">
        <v>128</v>
      </c>
      <c r="M725" s="20">
        <f>K725/1000</f>
        <v>2.3184818380000003</v>
      </c>
      <c r="N725" s="21">
        <v>1.925996643</v>
      </c>
      <c r="O725">
        <f t="shared" si="76"/>
        <v>-0.39248519500000034</v>
      </c>
      <c r="P725" s="21">
        <f t="shared" si="77"/>
        <v>-3.9248519500000034E-4</v>
      </c>
      <c r="Q725">
        <v>3.8</v>
      </c>
      <c r="R725">
        <v>57</v>
      </c>
      <c r="S725">
        <f t="shared" si="78"/>
        <v>0.95</v>
      </c>
      <c r="T725" s="21">
        <f t="shared" si="79"/>
        <v>0.53351707562326867</v>
      </c>
      <c r="U725">
        <v>2.6</v>
      </c>
    </row>
    <row r="726" spans="1:21" ht="14.4" hidden="1" customHeight="1" x14ac:dyDescent="0.3">
      <c r="A726" s="10" t="s">
        <v>100</v>
      </c>
      <c r="B726">
        <v>91</v>
      </c>
      <c r="C726" t="s">
        <v>122</v>
      </c>
      <c r="D726">
        <v>4</v>
      </c>
      <c r="E726" t="s">
        <v>140</v>
      </c>
      <c r="F726">
        <v>10</v>
      </c>
      <c r="G726" t="s">
        <v>116</v>
      </c>
      <c r="H726" s="17">
        <v>145.9415798</v>
      </c>
      <c r="I726" s="17">
        <v>0.51178894389999996</v>
      </c>
      <c r="J726" s="17">
        <v>3.5269052580000002</v>
      </c>
      <c r="K726" s="17">
        <v>14.51099211</v>
      </c>
      <c r="L726" t="s">
        <v>128</v>
      </c>
      <c r="M726" s="20">
        <f>K726/1000</f>
        <v>1.4510992110000001E-2</v>
      </c>
      <c r="N726" s="21">
        <v>0.2116676025</v>
      </c>
      <c r="O726">
        <f t="shared" si="76"/>
        <v>0.19715661038999999</v>
      </c>
      <c r="P726" s="21">
        <f t="shared" si="77"/>
        <v>1.9715661039E-4</v>
      </c>
      <c r="Q726">
        <v>3.8</v>
      </c>
      <c r="R726">
        <v>57</v>
      </c>
      <c r="S726">
        <f t="shared" si="78"/>
        <v>0.95</v>
      </c>
      <c r="T726" s="21">
        <f t="shared" si="79"/>
        <v>5.8633684903047101E-2</v>
      </c>
      <c r="U726">
        <v>2.6</v>
      </c>
    </row>
    <row r="727" spans="1:21" ht="14.4" customHeight="1" x14ac:dyDescent="0.3">
      <c r="A727" s="10" t="s">
        <v>100</v>
      </c>
      <c r="B727">
        <v>91</v>
      </c>
      <c r="C727" t="s">
        <v>122</v>
      </c>
      <c r="D727">
        <v>4</v>
      </c>
      <c r="E727" t="s">
        <v>140</v>
      </c>
      <c r="F727">
        <v>10</v>
      </c>
      <c r="G727" t="s">
        <v>117</v>
      </c>
      <c r="H727" s="17">
        <v>14696.845789999999</v>
      </c>
      <c r="I727" s="17">
        <v>50.21546584</v>
      </c>
      <c r="J727" s="17">
        <v>0.37332064999999998</v>
      </c>
      <c r="K727" s="17">
        <v>13451.028179999999</v>
      </c>
      <c r="L727" t="s">
        <v>128</v>
      </c>
      <c r="M727" s="20">
        <f>K727/1000</f>
        <v>13.45102818</v>
      </c>
      <c r="N727" s="21">
        <v>4.7318633380000001</v>
      </c>
      <c r="O727">
        <f t="shared" si="76"/>
        <v>-8.7191648419999996</v>
      </c>
      <c r="P727" s="21">
        <f t="shared" si="77"/>
        <v>-8.719164841999999E-3</v>
      </c>
      <c r="Q727">
        <v>3.8</v>
      </c>
      <c r="R727">
        <v>57</v>
      </c>
      <c r="S727">
        <f t="shared" si="78"/>
        <v>0.95</v>
      </c>
      <c r="T727" s="21">
        <f t="shared" si="79"/>
        <v>1.3107654675900278</v>
      </c>
      <c r="U727">
        <v>2.6</v>
      </c>
    </row>
    <row r="728" spans="1:21" ht="14.4" hidden="1" customHeight="1" x14ac:dyDescent="0.3">
      <c r="A728" s="10" t="s">
        <v>100</v>
      </c>
      <c r="B728">
        <v>91</v>
      </c>
      <c r="C728" t="s">
        <v>122</v>
      </c>
      <c r="D728">
        <v>4</v>
      </c>
      <c r="E728" t="s">
        <v>140</v>
      </c>
      <c r="F728">
        <v>10</v>
      </c>
      <c r="G728" s="16" t="s">
        <v>118</v>
      </c>
      <c r="H728" s="17"/>
      <c r="I728" s="17"/>
      <c r="J728" s="17"/>
      <c r="K728" s="17"/>
      <c r="M728" s="23">
        <v>8.0809999999999995</v>
      </c>
      <c r="N728" s="21">
        <v>8.2260000000000009</v>
      </c>
      <c r="O728">
        <f t="shared" si="76"/>
        <v>0.14500000000000135</v>
      </c>
      <c r="P728" s="21">
        <f t="shared" si="77"/>
        <v>1.4500000000000136E-4</v>
      </c>
      <c r="Q728">
        <v>3.8</v>
      </c>
      <c r="R728">
        <v>57</v>
      </c>
      <c r="S728">
        <f t="shared" si="78"/>
        <v>0.95</v>
      </c>
      <c r="T728" s="21">
        <f t="shared" si="79"/>
        <v>2.2786703601108034</v>
      </c>
      <c r="U728">
        <v>2.6</v>
      </c>
    </row>
    <row r="729" spans="1:21" ht="14.4" hidden="1" customHeight="1" x14ac:dyDescent="0.3">
      <c r="A729" s="10" t="s">
        <v>100</v>
      </c>
      <c r="B729">
        <v>91</v>
      </c>
      <c r="C729" t="s">
        <v>122</v>
      </c>
      <c r="D729">
        <v>4</v>
      </c>
      <c r="E729" t="s">
        <v>140</v>
      </c>
      <c r="F729">
        <v>10</v>
      </c>
      <c r="G729" s="16" t="s">
        <v>119</v>
      </c>
      <c r="H729" s="17"/>
      <c r="I729" s="17"/>
      <c r="J729" s="17"/>
      <c r="K729" s="17"/>
      <c r="M729" s="23">
        <v>2.1789999999999998</v>
      </c>
      <c r="N729" s="21">
        <v>1.9</v>
      </c>
      <c r="O729">
        <f t="shared" si="76"/>
        <v>-0.27899999999999991</v>
      </c>
      <c r="P729" s="21">
        <f t="shared" si="77"/>
        <v>-2.789999999999999E-4</v>
      </c>
      <c r="Q729">
        <v>3.8</v>
      </c>
      <c r="R729">
        <v>57</v>
      </c>
      <c r="S729">
        <f t="shared" si="78"/>
        <v>0.95</v>
      </c>
      <c r="T729" s="21">
        <f t="shared" si="79"/>
        <v>0.52631578947368418</v>
      </c>
      <c r="U729">
        <v>2.6</v>
      </c>
    </row>
    <row r="730" spans="1:21" hidden="1" x14ac:dyDescent="0.3">
      <c r="A730" s="10" t="s">
        <v>101</v>
      </c>
      <c r="B730">
        <v>92</v>
      </c>
      <c r="C730" t="s">
        <v>122</v>
      </c>
      <c r="D730">
        <v>4</v>
      </c>
      <c r="E730" t="s">
        <v>140</v>
      </c>
      <c r="F730">
        <v>10</v>
      </c>
      <c r="G730" t="s">
        <v>112</v>
      </c>
      <c r="H730" s="17">
        <v>58535.546979999999</v>
      </c>
      <c r="I730" s="17">
        <v>17.83496671</v>
      </c>
      <c r="J730" s="17">
        <v>2.942851224</v>
      </c>
      <c r="K730" s="17">
        <v>606.04377710000006</v>
      </c>
      <c r="L730" t="s">
        <v>128</v>
      </c>
      <c r="M730" s="20">
        <f>K730/1000</f>
        <v>0.60604377710000001</v>
      </c>
      <c r="O730">
        <f t="shared" si="76"/>
        <v>-0.60604377710000001</v>
      </c>
      <c r="P730" s="21">
        <f t="shared" si="77"/>
        <v>-6.0604377710000003E-4</v>
      </c>
      <c r="R730">
        <v>50</v>
      </c>
      <c r="S730">
        <f t="shared" si="78"/>
        <v>0.83333333333333337</v>
      </c>
    </row>
    <row r="731" spans="1:21" ht="14.4" hidden="1" customHeight="1" x14ac:dyDescent="0.3">
      <c r="A731" s="10" t="s">
        <v>101</v>
      </c>
      <c r="B731">
        <v>92</v>
      </c>
      <c r="C731" t="s">
        <v>122</v>
      </c>
      <c r="D731">
        <v>4</v>
      </c>
      <c r="E731" t="s">
        <v>140</v>
      </c>
      <c r="F731">
        <v>10</v>
      </c>
      <c r="G731" t="s">
        <v>113</v>
      </c>
      <c r="H731" s="17">
        <v>6440738.3370000003</v>
      </c>
      <c r="I731" s="17">
        <v>0.1163304666</v>
      </c>
      <c r="J731" s="17">
        <v>0.84331377610000002</v>
      </c>
      <c r="K731" s="17">
        <v>13.79444638</v>
      </c>
      <c r="L731" t="s">
        <v>129</v>
      </c>
      <c r="M731" s="22">
        <f>K731</f>
        <v>13.79444638</v>
      </c>
      <c r="O731">
        <f t="shared" si="76"/>
        <v>-13.79444638</v>
      </c>
      <c r="P731" s="21">
        <f t="shared" si="77"/>
        <v>-1.379444638E-2</v>
      </c>
      <c r="R731">
        <v>50</v>
      </c>
      <c r="S731">
        <f t="shared" si="78"/>
        <v>0.83333333333333337</v>
      </c>
    </row>
    <row r="732" spans="1:21" ht="14.4" hidden="1" customHeight="1" x14ac:dyDescent="0.3">
      <c r="A732" s="10" t="s">
        <v>101</v>
      </c>
      <c r="B732">
        <v>92</v>
      </c>
      <c r="C732" t="s">
        <v>122</v>
      </c>
      <c r="D732">
        <v>4</v>
      </c>
      <c r="E732" t="s">
        <v>140</v>
      </c>
      <c r="F732">
        <v>10</v>
      </c>
      <c r="G732" t="s">
        <v>114</v>
      </c>
      <c r="H732" s="17">
        <v>76462.178769999999</v>
      </c>
      <c r="I732" s="17">
        <v>0.16038499710000001</v>
      </c>
      <c r="J732" s="17">
        <v>0.81406466820000001</v>
      </c>
      <c r="K732" s="17">
        <v>19.701751399999999</v>
      </c>
      <c r="L732" t="s">
        <v>129</v>
      </c>
      <c r="M732" s="22">
        <f>K732</f>
        <v>19.701751399999999</v>
      </c>
      <c r="O732">
        <f t="shared" si="76"/>
        <v>-19.701751399999999</v>
      </c>
      <c r="P732" s="21">
        <f t="shared" si="77"/>
        <v>-1.9701751399999998E-2</v>
      </c>
      <c r="R732">
        <v>50</v>
      </c>
      <c r="S732">
        <f t="shared" si="78"/>
        <v>0.83333333333333337</v>
      </c>
    </row>
    <row r="733" spans="1:21" ht="14.4" hidden="1" customHeight="1" x14ac:dyDescent="0.3">
      <c r="A733" s="10" t="s">
        <v>101</v>
      </c>
      <c r="B733">
        <v>92</v>
      </c>
      <c r="C733" t="s">
        <v>122</v>
      </c>
      <c r="D733">
        <v>4</v>
      </c>
      <c r="E733" t="s">
        <v>140</v>
      </c>
      <c r="F733">
        <v>10</v>
      </c>
      <c r="G733" t="s">
        <v>115</v>
      </c>
      <c r="H733" s="17">
        <v>1537508.05</v>
      </c>
      <c r="I733" s="17">
        <v>30.98031769</v>
      </c>
      <c r="J733" s="17">
        <v>1.6085343560000001</v>
      </c>
      <c r="K733" s="17">
        <v>1925.9966429999999</v>
      </c>
      <c r="L733" t="s">
        <v>128</v>
      </c>
      <c r="M733" s="20">
        <f>K733/1000</f>
        <v>1.925996643</v>
      </c>
      <c r="O733">
        <f t="shared" si="76"/>
        <v>-1.925996643</v>
      </c>
      <c r="P733" s="21">
        <f t="shared" si="77"/>
        <v>-1.9259966429999999E-3</v>
      </c>
      <c r="R733">
        <v>50</v>
      </c>
      <c r="S733">
        <f t="shared" si="78"/>
        <v>0.83333333333333337</v>
      </c>
    </row>
    <row r="734" spans="1:21" ht="14.4" hidden="1" customHeight="1" x14ac:dyDescent="0.3">
      <c r="A734" s="10" t="s">
        <v>101</v>
      </c>
      <c r="B734">
        <v>92</v>
      </c>
      <c r="C734" t="s">
        <v>122</v>
      </c>
      <c r="D734">
        <v>4</v>
      </c>
      <c r="E734" t="s">
        <v>140</v>
      </c>
      <c r="F734">
        <v>10</v>
      </c>
      <c r="G734" t="s">
        <v>116</v>
      </c>
      <c r="H734" s="17">
        <v>2128.8071880000002</v>
      </c>
      <c r="I734" s="17">
        <v>0.43804993139999998</v>
      </c>
      <c r="J734" s="17">
        <v>0.2069518085</v>
      </c>
      <c r="K734" s="17">
        <v>211.66760249999999</v>
      </c>
      <c r="L734" t="s">
        <v>128</v>
      </c>
      <c r="M734" s="20">
        <f>K734/1000</f>
        <v>0.2116676025</v>
      </c>
      <c r="O734">
        <f t="shared" si="76"/>
        <v>-0.2116676025</v>
      </c>
      <c r="P734" s="21">
        <f t="shared" si="77"/>
        <v>-2.116676025E-4</v>
      </c>
      <c r="R734">
        <v>50</v>
      </c>
      <c r="S734">
        <f t="shared" si="78"/>
        <v>0.83333333333333337</v>
      </c>
    </row>
    <row r="735" spans="1:21" ht="14.4" customHeight="1" x14ac:dyDescent="0.3">
      <c r="A735" s="10" t="s">
        <v>101</v>
      </c>
      <c r="B735">
        <v>92</v>
      </c>
      <c r="C735" t="s">
        <v>122</v>
      </c>
      <c r="D735">
        <v>4</v>
      </c>
      <c r="E735" t="s">
        <v>140</v>
      </c>
      <c r="F735">
        <v>10</v>
      </c>
      <c r="G735" t="s">
        <v>117</v>
      </c>
      <c r="H735" s="17">
        <v>5170.1226710000001</v>
      </c>
      <c r="I735" s="17">
        <v>2.1564481629999999</v>
      </c>
      <c r="J735" s="17">
        <v>4.5572917249999997E-2</v>
      </c>
      <c r="K735" s="17">
        <v>4731.8633380000001</v>
      </c>
      <c r="L735" t="s">
        <v>128</v>
      </c>
      <c r="M735" s="20">
        <f>K735/1000</f>
        <v>4.7318633380000001</v>
      </c>
      <c r="O735">
        <f t="shared" si="76"/>
        <v>-4.7318633380000001</v>
      </c>
      <c r="P735" s="21">
        <f t="shared" si="77"/>
        <v>-4.7318633379999997E-3</v>
      </c>
      <c r="R735">
        <v>50</v>
      </c>
      <c r="S735">
        <f t="shared" si="78"/>
        <v>0.83333333333333337</v>
      </c>
    </row>
    <row r="736" spans="1:21" ht="14.4" hidden="1" customHeight="1" x14ac:dyDescent="0.3">
      <c r="A736" s="10" t="s">
        <v>101</v>
      </c>
      <c r="B736">
        <v>92</v>
      </c>
      <c r="C736" t="s">
        <v>122</v>
      </c>
      <c r="D736">
        <v>4</v>
      </c>
      <c r="E736" t="s">
        <v>140</v>
      </c>
      <c r="F736">
        <v>10</v>
      </c>
      <c r="G736" s="16" t="s">
        <v>118</v>
      </c>
      <c r="H736" s="17"/>
      <c r="I736" s="17"/>
      <c r="J736" s="17"/>
      <c r="K736" s="17"/>
      <c r="M736" s="23">
        <v>8.2260000000000009</v>
      </c>
      <c r="O736">
        <f t="shared" si="76"/>
        <v>-8.2260000000000009</v>
      </c>
      <c r="P736" s="21">
        <f t="shared" si="77"/>
        <v>-8.2260000000000007E-3</v>
      </c>
      <c r="R736">
        <v>50</v>
      </c>
      <c r="S736">
        <f t="shared" si="78"/>
        <v>0.83333333333333337</v>
      </c>
    </row>
    <row r="737" spans="1:21" ht="14.4" hidden="1" customHeight="1" x14ac:dyDescent="0.3">
      <c r="A737" s="10" t="s">
        <v>101</v>
      </c>
      <c r="B737">
        <v>92</v>
      </c>
      <c r="C737" t="s">
        <v>122</v>
      </c>
      <c r="D737">
        <v>4</v>
      </c>
      <c r="E737" t="s">
        <v>140</v>
      </c>
      <c r="F737">
        <v>10</v>
      </c>
      <c r="G737" s="16" t="s">
        <v>119</v>
      </c>
      <c r="H737" s="17"/>
      <c r="I737" s="17"/>
      <c r="J737" s="17"/>
      <c r="K737" s="17"/>
      <c r="M737" s="23">
        <v>1.9</v>
      </c>
      <c r="O737">
        <f t="shared" si="76"/>
        <v>-1.9</v>
      </c>
      <c r="P737" s="21">
        <f t="shared" si="77"/>
        <v>-1.9E-3</v>
      </c>
      <c r="R737">
        <v>50</v>
      </c>
      <c r="S737">
        <f t="shared" si="78"/>
        <v>0.83333333333333337</v>
      </c>
    </row>
    <row r="738" spans="1:21" hidden="1" x14ac:dyDescent="0.3">
      <c r="A738" s="10" t="s">
        <v>102</v>
      </c>
      <c r="B738">
        <v>93</v>
      </c>
      <c r="C738" t="s">
        <v>122</v>
      </c>
      <c r="D738">
        <v>4</v>
      </c>
      <c r="E738" t="s">
        <v>141</v>
      </c>
      <c r="F738">
        <v>10</v>
      </c>
      <c r="G738" t="s">
        <v>112</v>
      </c>
      <c r="H738" s="17">
        <v>5461.4027699999997</v>
      </c>
      <c r="I738" s="17">
        <v>4.4409252339999998</v>
      </c>
      <c r="J738" s="17">
        <v>7.8538922729999996</v>
      </c>
      <c r="K738" s="17">
        <v>56.544259580000002</v>
      </c>
      <c r="L738" t="s">
        <v>128</v>
      </c>
      <c r="M738" s="20">
        <f>K738/1000</f>
        <v>5.6544259579999999E-2</v>
      </c>
      <c r="N738" s="21">
        <v>0.60604377710000001</v>
      </c>
      <c r="O738">
        <f t="shared" si="76"/>
        <v>0.54949951752000004</v>
      </c>
      <c r="P738" s="21">
        <f t="shared" si="77"/>
        <v>5.4949951752E-4</v>
      </c>
      <c r="Q738">
        <v>1.6</v>
      </c>
      <c r="R738">
        <v>52</v>
      </c>
      <c r="S738">
        <f t="shared" si="78"/>
        <v>0.8666666666666667</v>
      </c>
      <c r="T738" s="21">
        <f t="shared" ref="T738:T761" si="81">N738/Q738/S738</f>
        <v>0.43705080079326925</v>
      </c>
      <c r="U738" s="25">
        <f t="shared" ref="U738:U745" si="82">(10.1+12.2+9.5)/3</f>
        <v>10.6</v>
      </c>
    </row>
    <row r="739" spans="1:21" ht="14.4" hidden="1" customHeight="1" x14ac:dyDescent="0.3">
      <c r="A739" s="10" t="s">
        <v>102</v>
      </c>
      <c r="B739">
        <v>93</v>
      </c>
      <c r="C739" t="s">
        <v>122</v>
      </c>
      <c r="D739">
        <v>4</v>
      </c>
      <c r="E739" t="s">
        <v>141</v>
      </c>
      <c r="F739">
        <v>10</v>
      </c>
      <c r="G739" t="s">
        <v>113</v>
      </c>
      <c r="H739" s="17">
        <v>5829226.0329999998</v>
      </c>
      <c r="I739" s="17">
        <v>1.206462013E-2</v>
      </c>
      <c r="J739" s="17">
        <v>9.6634930120000004E-2</v>
      </c>
      <c r="K739" s="17">
        <v>12.484740370000001</v>
      </c>
      <c r="L739" t="s">
        <v>129</v>
      </c>
      <c r="M739" s="22">
        <f>K739</f>
        <v>12.484740370000001</v>
      </c>
      <c r="N739" s="21">
        <v>13.79444638</v>
      </c>
      <c r="O739">
        <f t="shared" si="76"/>
        <v>1.3097060099999993</v>
      </c>
      <c r="P739" s="21">
        <f t="shared" si="77"/>
        <v>1.3097060099999994E-3</v>
      </c>
      <c r="Q739">
        <v>1.6</v>
      </c>
      <c r="R739">
        <v>52</v>
      </c>
      <c r="S739">
        <f t="shared" si="78"/>
        <v>0.8666666666666667</v>
      </c>
      <c r="T739" s="21">
        <f t="shared" si="81"/>
        <v>9.9479180624999994</v>
      </c>
      <c r="U739" s="25">
        <f t="shared" si="82"/>
        <v>10.6</v>
      </c>
    </row>
    <row r="740" spans="1:21" ht="14.4" hidden="1" customHeight="1" x14ac:dyDescent="0.3">
      <c r="A740" s="10" t="s">
        <v>102</v>
      </c>
      <c r="B740">
        <v>93</v>
      </c>
      <c r="C740" t="s">
        <v>122</v>
      </c>
      <c r="D740">
        <v>4</v>
      </c>
      <c r="E740" t="s">
        <v>141</v>
      </c>
      <c r="F740">
        <v>10</v>
      </c>
      <c r="G740" t="s">
        <v>114</v>
      </c>
      <c r="H740" s="17">
        <v>77246.163490000006</v>
      </c>
      <c r="I740" s="17">
        <v>0.1152580383</v>
      </c>
      <c r="J740" s="17">
        <v>0.57907676389999996</v>
      </c>
      <c r="K740" s="17">
        <v>19.90375809</v>
      </c>
      <c r="L740" t="s">
        <v>129</v>
      </c>
      <c r="M740" s="22">
        <f>K740</f>
        <v>19.90375809</v>
      </c>
      <c r="N740" s="21">
        <v>2.2655551360000001</v>
      </c>
      <c r="O740">
        <f t="shared" si="76"/>
        <v>-17.638202954</v>
      </c>
      <c r="P740" s="21">
        <f t="shared" si="77"/>
        <v>-1.7638202953999999E-2</v>
      </c>
      <c r="Q740">
        <v>1.6</v>
      </c>
      <c r="R740">
        <v>52</v>
      </c>
      <c r="S740">
        <f t="shared" si="78"/>
        <v>0.8666666666666667</v>
      </c>
      <c r="T740" s="21">
        <f t="shared" si="81"/>
        <v>1.6338138</v>
      </c>
      <c r="U740" s="25">
        <f t="shared" si="82"/>
        <v>10.6</v>
      </c>
    </row>
    <row r="741" spans="1:21" ht="14.4" hidden="1" customHeight="1" x14ac:dyDescent="0.3">
      <c r="A741" s="10" t="s">
        <v>102</v>
      </c>
      <c r="B741">
        <v>93</v>
      </c>
      <c r="C741" t="s">
        <v>122</v>
      </c>
      <c r="D741">
        <v>4</v>
      </c>
      <c r="E741" t="s">
        <v>141</v>
      </c>
      <c r="F741">
        <v>10</v>
      </c>
      <c r="G741" t="s">
        <v>115</v>
      </c>
      <c r="H741" s="17">
        <v>1616862.074</v>
      </c>
      <c r="I741" s="17">
        <v>33.523127529999996</v>
      </c>
      <c r="J741" s="17">
        <v>1.6551350199999999</v>
      </c>
      <c r="K741" s="17">
        <v>2025.4013789999999</v>
      </c>
      <c r="L741" t="s">
        <v>128</v>
      </c>
      <c r="M741" s="20">
        <f>K741/1000</f>
        <v>2.0254013789999998</v>
      </c>
      <c r="N741" s="21">
        <v>1.925996643</v>
      </c>
      <c r="O741">
        <f t="shared" si="76"/>
        <v>-9.9404735999999883E-2</v>
      </c>
      <c r="P741" s="21">
        <f t="shared" si="77"/>
        <v>-9.9404735999999877E-5</v>
      </c>
      <c r="Q741">
        <v>1.6</v>
      </c>
      <c r="R741">
        <v>52</v>
      </c>
      <c r="S741">
        <f t="shared" si="78"/>
        <v>0.8666666666666667</v>
      </c>
      <c r="T741" s="21">
        <f t="shared" si="81"/>
        <v>1.3889398867788461</v>
      </c>
      <c r="U741" s="25">
        <f t="shared" si="82"/>
        <v>10.6</v>
      </c>
    </row>
    <row r="742" spans="1:21" ht="14.4" hidden="1" customHeight="1" x14ac:dyDescent="0.3">
      <c r="A742" s="10" t="s">
        <v>102</v>
      </c>
      <c r="B742">
        <v>93</v>
      </c>
      <c r="C742" t="s">
        <v>122</v>
      </c>
      <c r="D742">
        <v>4</v>
      </c>
      <c r="E742" t="s">
        <v>141</v>
      </c>
      <c r="F742">
        <v>10</v>
      </c>
      <c r="G742" t="s">
        <v>116</v>
      </c>
      <c r="H742" s="17">
        <v>2315.7682810000001</v>
      </c>
      <c r="I742" s="17">
        <v>1.9957795169999999</v>
      </c>
      <c r="J742" s="17">
        <v>0.86676107010000003</v>
      </c>
      <c r="K742" s="17">
        <v>230.25717069999999</v>
      </c>
      <c r="L742" t="s">
        <v>128</v>
      </c>
      <c r="M742" s="20">
        <f>K742/1000</f>
        <v>0.23025717069999999</v>
      </c>
      <c r="N742" s="21">
        <v>0.2116676025</v>
      </c>
      <c r="O742">
        <f t="shared" si="76"/>
        <v>-1.858956819999999E-2</v>
      </c>
      <c r="P742" s="21">
        <f t="shared" si="77"/>
        <v>-1.8589568199999991E-5</v>
      </c>
      <c r="Q742">
        <v>1.6</v>
      </c>
      <c r="R742">
        <v>52</v>
      </c>
      <c r="S742">
        <f t="shared" si="78"/>
        <v>0.8666666666666667</v>
      </c>
      <c r="T742" s="21">
        <f t="shared" si="81"/>
        <v>0.15264490564903846</v>
      </c>
      <c r="U742" s="25">
        <f t="shared" si="82"/>
        <v>10.6</v>
      </c>
    </row>
    <row r="743" spans="1:21" ht="14.4" customHeight="1" x14ac:dyDescent="0.3">
      <c r="A743" s="10" t="s">
        <v>102</v>
      </c>
      <c r="B743">
        <v>93</v>
      </c>
      <c r="C743" t="s">
        <v>122</v>
      </c>
      <c r="D743">
        <v>4</v>
      </c>
      <c r="E743" t="s">
        <v>141</v>
      </c>
      <c r="F743">
        <v>10</v>
      </c>
      <c r="G743" t="s">
        <v>117</v>
      </c>
      <c r="H743" s="17">
        <v>9960.4522639999996</v>
      </c>
      <c r="I743" s="17">
        <v>21.9587778</v>
      </c>
      <c r="J743" s="17">
        <v>0.24087834590000001</v>
      </c>
      <c r="K743" s="17">
        <v>9116.1277769999997</v>
      </c>
      <c r="L743" t="s">
        <v>128</v>
      </c>
      <c r="M743" s="20">
        <f>K743/1000</f>
        <v>9.1161277769999991</v>
      </c>
      <c r="N743" s="21">
        <v>4.7318633380000001</v>
      </c>
      <c r="O743">
        <f t="shared" si="76"/>
        <v>-4.384264438999999</v>
      </c>
      <c r="P743" s="21">
        <f t="shared" si="77"/>
        <v>-4.3842644389999992E-3</v>
      </c>
      <c r="Q743">
        <v>1.6</v>
      </c>
      <c r="R743">
        <v>52</v>
      </c>
      <c r="S743">
        <f t="shared" si="78"/>
        <v>0.8666666666666667</v>
      </c>
      <c r="T743" s="21">
        <f t="shared" si="81"/>
        <v>3.4124014456730771</v>
      </c>
      <c r="U743" s="25">
        <f t="shared" si="82"/>
        <v>10.6</v>
      </c>
    </row>
    <row r="744" spans="1:21" ht="14.4" hidden="1" customHeight="1" x14ac:dyDescent="0.3">
      <c r="A744" s="10" t="s">
        <v>102</v>
      </c>
      <c r="B744">
        <v>93</v>
      </c>
      <c r="C744" t="s">
        <v>122</v>
      </c>
      <c r="D744">
        <v>4</v>
      </c>
      <c r="E744" t="s">
        <v>141</v>
      </c>
      <c r="F744">
        <v>10</v>
      </c>
      <c r="G744" s="16" t="s">
        <v>118</v>
      </c>
      <c r="H744" s="17"/>
      <c r="I744" s="17"/>
      <c r="J744" s="17"/>
      <c r="K744" s="17"/>
      <c r="M744" s="23">
        <v>8.0739999999999998</v>
      </c>
      <c r="N744" s="21">
        <v>8.2260000000000009</v>
      </c>
      <c r="O744">
        <f t="shared" si="76"/>
        <v>0.15200000000000102</v>
      </c>
      <c r="P744" s="21">
        <f t="shared" si="77"/>
        <v>1.5200000000000101E-4</v>
      </c>
      <c r="Q744">
        <v>1.6</v>
      </c>
      <c r="R744">
        <v>52</v>
      </c>
      <c r="S744">
        <f t="shared" si="78"/>
        <v>0.8666666666666667</v>
      </c>
      <c r="T744" s="21">
        <f t="shared" si="81"/>
        <v>5.932211538461539</v>
      </c>
      <c r="U744" s="25">
        <f t="shared" si="82"/>
        <v>10.6</v>
      </c>
    </row>
    <row r="745" spans="1:21" ht="14.4" hidden="1" customHeight="1" x14ac:dyDescent="0.3">
      <c r="A745" s="10" t="s">
        <v>102</v>
      </c>
      <c r="B745">
        <v>93</v>
      </c>
      <c r="C745" t="s">
        <v>122</v>
      </c>
      <c r="D745">
        <v>4</v>
      </c>
      <c r="E745" t="s">
        <v>141</v>
      </c>
      <c r="F745">
        <v>10</v>
      </c>
      <c r="G745" s="16" t="s">
        <v>119</v>
      </c>
      <c r="H745" s="17"/>
      <c r="I745" s="17"/>
      <c r="J745" s="17"/>
      <c r="K745" s="17"/>
      <c r="M745" s="23">
        <v>1.605</v>
      </c>
      <c r="N745" s="21">
        <v>1.9</v>
      </c>
      <c r="O745">
        <f t="shared" si="76"/>
        <v>0.29499999999999993</v>
      </c>
      <c r="P745" s="21">
        <f t="shared" si="77"/>
        <v>2.9499999999999991E-4</v>
      </c>
      <c r="Q745">
        <v>1.6</v>
      </c>
      <c r="R745">
        <v>52</v>
      </c>
      <c r="S745">
        <f t="shared" si="78"/>
        <v>0.8666666666666667</v>
      </c>
      <c r="T745" s="21">
        <f t="shared" si="81"/>
        <v>1.3701923076923075</v>
      </c>
      <c r="U745" s="25">
        <f t="shared" si="82"/>
        <v>10.6</v>
      </c>
    </row>
    <row r="746" spans="1:21" hidden="1" x14ac:dyDescent="0.3">
      <c r="A746" s="10" t="s">
        <v>103</v>
      </c>
      <c r="B746">
        <v>94</v>
      </c>
      <c r="C746" t="s">
        <v>122</v>
      </c>
      <c r="D746">
        <v>4</v>
      </c>
      <c r="E746" t="s">
        <v>141</v>
      </c>
      <c r="F746">
        <v>10</v>
      </c>
      <c r="G746" t="s">
        <v>112</v>
      </c>
      <c r="H746" s="17">
        <v>10834.684810000001</v>
      </c>
      <c r="I746" s="17">
        <v>2.8224852290000002</v>
      </c>
      <c r="J746" s="17">
        <v>2.5161184400000001</v>
      </c>
      <c r="K746" s="17">
        <v>112.17616719999999</v>
      </c>
      <c r="L746" t="s">
        <v>128</v>
      </c>
      <c r="M746" s="20">
        <f>K746/1000</f>
        <v>0.1121761672</v>
      </c>
      <c r="N746" s="21">
        <v>0.60604377710000001</v>
      </c>
      <c r="O746">
        <f t="shared" si="76"/>
        <v>0.4938676099</v>
      </c>
      <c r="P746" s="21">
        <f t="shared" si="77"/>
        <v>4.9386760990000002E-4</v>
      </c>
      <c r="Q746">
        <v>0.2</v>
      </c>
      <c r="R746">
        <v>51</v>
      </c>
      <c r="S746">
        <f t="shared" si="78"/>
        <v>0.85</v>
      </c>
      <c r="T746" s="21">
        <f t="shared" si="81"/>
        <v>3.5649633947058827</v>
      </c>
      <c r="U746" s="26">
        <v>9.4</v>
      </c>
    </row>
    <row r="747" spans="1:21" ht="14.4" hidden="1" customHeight="1" x14ac:dyDescent="0.3">
      <c r="A747" s="10" t="s">
        <v>103</v>
      </c>
      <c r="B747">
        <v>94</v>
      </c>
      <c r="C747" t="s">
        <v>122</v>
      </c>
      <c r="D747">
        <v>4</v>
      </c>
      <c r="E747" t="s">
        <v>141</v>
      </c>
      <c r="F747">
        <v>10</v>
      </c>
      <c r="G747" t="s">
        <v>113</v>
      </c>
      <c r="H747" s="17">
        <v>6673964.2029999997</v>
      </c>
      <c r="I747" s="17">
        <v>3.6859477889999999E-2</v>
      </c>
      <c r="J747" s="17">
        <v>0.25786754569999998</v>
      </c>
      <c r="K747" s="17">
        <v>14.2939577</v>
      </c>
      <c r="L747" t="s">
        <v>129</v>
      </c>
      <c r="M747" s="22">
        <f>K747</f>
        <v>14.2939577</v>
      </c>
      <c r="N747" s="21">
        <v>13.79444638</v>
      </c>
      <c r="O747">
        <f t="shared" si="76"/>
        <v>-0.49951131999999987</v>
      </c>
      <c r="P747" s="21">
        <f t="shared" si="77"/>
        <v>-4.9951131999999992E-4</v>
      </c>
      <c r="Q747">
        <v>0.2</v>
      </c>
      <c r="R747">
        <v>51</v>
      </c>
      <c r="S747">
        <f t="shared" si="78"/>
        <v>0.85</v>
      </c>
      <c r="T747" s="21">
        <f t="shared" si="81"/>
        <v>81.143802235294118</v>
      </c>
      <c r="U747" s="26">
        <v>9.4</v>
      </c>
    </row>
    <row r="748" spans="1:21" ht="14.4" hidden="1" customHeight="1" x14ac:dyDescent="0.3">
      <c r="A748" s="10" t="s">
        <v>103</v>
      </c>
      <c r="B748">
        <v>94</v>
      </c>
      <c r="C748" t="s">
        <v>122</v>
      </c>
      <c r="D748">
        <v>4</v>
      </c>
      <c r="E748" t="s">
        <v>141</v>
      </c>
      <c r="F748">
        <v>10</v>
      </c>
      <c r="G748" t="s">
        <v>114</v>
      </c>
      <c r="H748" s="17">
        <v>75175.231289999996</v>
      </c>
      <c r="I748" s="17">
        <v>0.18651215709999999</v>
      </c>
      <c r="J748" s="17">
        <v>0.96288452339999997</v>
      </c>
      <c r="K748" s="17">
        <v>19.370147979999999</v>
      </c>
      <c r="L748" t="s">
        <v>129</v>
      </c>
      <c r="M748" s="22">
        <f>K748</f>
        <v>19.370147979999999</v>
      </c>
      <c r="N748" s="21">
        <v>2.2655551360000001</v>
      </c>
      <c r="O748">
        <f t="shared" si="76"/>
        <v>-17.104592843999999</v>
      </c>
      <c r="P748" s="21">
        <f t="shared" si="77"/>
        <v>-1.7104592844E-2</v>
      </c>
      <c r="Q748">
        <v>0.2</v>
      </c>
      <c r="R748">
        <v>51</v>
      </c>
      <c r="S748">
        <f t="shared" si="78"/>
        <v>0.85</v>
      </c>
      <c r="T748" s="21">
        <f t="shared" si="81"/>
        <v>13.32679491764706</v>
      </c>
      <c r="U748" s="26">
        <v>9.4</v>
      </c>
    </row>
    <row r="749" spans="1:21" ht="14.4" hidden="1" customHeight="1" x14ac:dyDescent="0.3">
      <c r="A749" s="10" t="s">
        <v>103</v>
      </c>
      <c r="B749">
        <v>94</v>
      </c>
      <c r="C749" t="s">
        <v>122</v>
      </c>
      <c r="D749">
        <v>4</v>
      </c>
      <c r="E749" t="s">
        <v>141</v>
      </c>
      <c r="F749">
        <v>10</v>
      </c>
      <c r="G749" t="s">
        <v>115</v>
      </c>
      <c r="H749" s="17">
        <v>1666044.449</v>
      </c>
      <c r="I749" s="17">
        <v>30.19282274</v>
      </c>
      <c r="J749" s="17">
        <v>1.4467017470000001</v>
      </c>
      <c r="K749" s="17">
        <v>2087.0108719999998</v>
      </c>
      <c r="L749" t="s">
        <v>128</v>
      </c>
      <c r="M749" s="20">
        <f>K749/1000</f>
        <v>2.087010872</v>
      </c>
      <c r="N749" s="21">
        <v>1.925996643</v>
      </c>
      <c r="O749">
        <f t="shared" si="76"/>
        <v>-0.16101422900000006</v>
      </c>
      <c r="P749" s="21">
        <f t="shared" si="77"/>
        <v>-1.6101422900000007E-4</v>
      </c>
      <c r="Q749">
        <v>0.2</v>
      </c>
      <c r="R749">
        <v>51</v>
      </c>
      <c r="S749">
        <f t="shared" si="78"/>
        <v>0.85</v>
      </c>
      <c r="T749" s="21">
        <f t="shared" si="81"/>
        <v>11.329392017647058</v>
      </c>
      <c r="U749" s="26">
        <v>9.4</v>
      </c>
    </row>
    <row r="750" spans="1:21" ht="14.4" hidden="1" customHeight="1" x14ac:dyDescent="0.3">
      <c r="A750" s="10" t="s">
        <v>103</v>
      </c>
      <c r="B750">
        <v>94</v>
      </c>
      <c r="C750" t="s">
        <v>122</v>
      </c>
      <c r="D750">
        <v>4</v>
      </c>
      <c r="E750" t="s">
        <v>141</v>
      </c>
      <c r="F750">
        <v>10</v>
      </c>
      <c r="G750" t="s">
        <v>116</v>
      </c>
      <c r="H750" s="17">
        <v>1582.6266840000001</v>
      </c>
      <c r="I750" s="17">
        <v>0.28159179909999998</v>
      </c>
      <c r="J750" s="17">
        <v>0.1789466019</v>
      </c>
      <c r="K750" s="17">
        <v>157.36079710000001</v>
      </c>
      <c r="L750" t="s">
        <v>128</v>
      </c>
      <c r="M750" s="20">
        <f>K750/1000</f>
        <v>0.1573607971</v>
      </c>
      <c r="N750" s="21">
        <v>0.2116676025</v>
      </c>
      <c r="O750">
        <f t="shared" si="76"/>
        <v>5.4306805399999991E-2</v>
      </c>
      <c r="P750" s="21">
        <f t="shared" si="77"/>
        <v>5.4306805399999993E-5</v>
      </c>
      <c r="Q750">
        <v>0.2</v>
      </c>
      <c r="R750">
        <v>51</v>
      </c>
      <c r="S750">
        <f t="shared" si="78"/>
        <v>0.85</v>
      </c>
      <c r="T750" s="21">
        <f t="shared" si="81"/>
        <v>1.245103544117647</v>
      </c>
      <c r="U750" s="26">
        <v>9.4</v>
      </c>
    </row>
    <row r="751" spans="1:21" ht="14.4" customHeight="1" x14ac:dyDescent="0.3">
      <c r="A751" s="10" t="s">
        <v>103</v>
      </c>
      <c r="B751">
        <v>94</v>
      </c>
      <c r="C751" t="s">
        <v>122</v>
      </c>
      <c r="D751">
        <v>4</v>
      </c>
      <c r="E751" t="s">
        <v>141</v>
      </c>
      <c r="F751">
        <v>10</v>
      </c>
      <c r="G751" t="s">
        <v>117</v>
      </c>
      <c r="H751" s="17">
        <v>13646.6108</v>
      </c>
      <c r="I751" s="17">
        <v>34.617182479999997</v>
      </c>
      <c r="J751" s="17">
        <v>0.27716319960000002</v>
      </c>
      <c r="K751" s="17">
        <v>12489.81919</v>
      </c>
      <c r="L751" t="s">
        <v>128</v>
      </c>
      <c r="M751" s="20">
        <f>K751/1000</f>
        <v>12.48981919</v>
      </c>
      <c r="N751" s="21">
        <v>4.7318633380000001</v>
      </c>
      <c r="O751">
        <f t="shared" si="76"/>
        <v>-7.7579558520000003</v>
      </c>
      <c r="P751" s="21">
        <f t="shared" si="77"/>
        <v>-7.7579558520000005E-3</v>
      </c>
      <c r="Q751">
        <v>0.2</v>
      </c>
      <c r="R751">
        <v>51</v>
      </c>
      <c r="S751">
        <f t="shared" si="78"/>
        <v>0.85</v>
      </c>
      <c r="T751" s="21">
        <f t="shared" si="81"/>
        <v>27.834490223529414</v>
      </c>
      <c r="U751" s="26">
        <v>9.4</v>
      </c>
    </row>
    <row r="752" spans="1:21" ht="14.4" hidden="1" customHeight="1" x14ac:dyDescent="0.3">
      <c r="A752" s="10" t="s">
        <v>103</v>
      </c>
      <c r="B752">
        <v>94</v>
      </c>
      <c r="C752" t="s">
        <v>122</v>
      </c>
      <c r="D752">
        <v>4</v>
      </c>
      <c r="E752" t="s">
        <v>141</v>
      </c>
      <c r="F752">
        <v>10</v>
      </c>
      <c r="G752" s="16" t="s">
        <v>118</v>
      </c>
      <c r="H752" s="17"/>
      <c r="I752" s="17"/>
      <c r="J752" s="17"/>
      <c r="K752" s="17"/>
      <c r="M752" s="23">
        <v>8.1630000000000003</v>
      </c>
      <c r="N752" s="21">
        <v>8.2260000000000009</v>
      </c>
      <c r="O752">
        <f t="shared" si="76"/>
        <v>6.3000000000000611E-2</v>
      </c>
      <c r="P752" s="21">
        <f t="shared" si="77"/>
        <v>6.300000000000061E-5</v>
      </c>
      <c r="Q752">
        <v>0.2</v>
      </c>
      <c r="R752">
        <v>51</v>
      </c>
      <c r="S752">
        <f t="shared" si="78"/>
        <v>0.85</v>
      </c>
      <c r="T752" s="21">
        <f t="shared" si="81"/>
        <v>48.388235294117649</v>
      </c>
      <c r="U752" s="26">
        <v>9.4</v>
      </c>
    </row>
    <row r="753" spans="1:21" ht="14.4" hidden="1" customHeight="1" x14ac:dyDescent="0.3">
      <c r="A753" s="10" t="s">
        <v>103</v>
      </c>
      <c r="B753">
        <v>94</v>
      </c>
      <c r="C753" t="s">
        <v>122</v>
      </c>
      <c r="D753">
        <v>4</v>
      </c>
      <c r="E753" t="s">
        <v>141</v>
      </c>
      <c r="F753">
        <v>10</v>
      </c>
      <c r="G753" s="16" t="s">
        <v>119</v>
      </c>
      <c r="H753" s="17"/>
      <c r="I753" s="17"/>
      <c r="J753" s="17"/>
      <c r="K753" s="17"/>
      <c r="M753" s="23">
        <v>1.66</v>
      </c>
      <c r="N753" s="21">
        <v>1.9</v>
      </c>
      <c r="O753">
        <f t="shared" si="76"/>
        <v>0.24</v>
      </c>
      <c r="P753" s="21">
        <f t="shared" si="77"/>
        <v>2.3999999999999998E-4</v>
      </c>
      <c r="Q753">
        <v>0.2</v>
      </c>
      <c r="R753">
        <v>51</v>
      </c>
      <c r="S753">
        <f t="shared" si="78"/>
        <v>0.85</v>
      </c>
      <c r="T753" s="21">
        <f t="shared" si="81"/>
        <v>11.176470588235292</v>
      </c>
      <c r="U753" s="26">
        <v>9.4</v>
      </c>
    </row>
    <row r="754" spans="1:21" hidden="1" x14ac:dyDescent="0.3">
      <c r="A754" s="10" t="s">
        <v>104</v>
      </c>
      <c r="B754">
        <v>95</v>
      </c>
      <c r="C754" t="s">
        <v>122</v>
      </c>
      <c r="D754">
        <v>4</v>
      </c>
      <c r="E754" t="s">
        <v>141</v>
      </c>
      <c r="F754">
        <v>10</v>
      </c>
      <c r="G754" t="s">
        <v>112</v>
      </c>
      <c r="H754" s="17">
        <v>11541.813759999999</v>
      </c>
      <c r="I754" s="17">
        <v>5.6167471759999996</v>
      </c>
      <c r="J754" s="17">
        <v>4.7003099590000001</v>
      </c>
      <c r="K754" s="17">
        <v>119.4973784</v>
      </c>
      <c r="L754" t="s">
        <v>128</v>
      </c>
      <c r="M754" s="20">
        <f>K754/1000</f>
        <v>0.11949737840000001</v>
      </c>
      <c r="N754" s="21">
        <v>0.60604377710000001</v>
      </c>
      <c r="O754">
        <f t="shared" si="76"/>
        <v>0.48654639869999999</v>
      </c>
      <c r="P754" s="21">
        <f t="shared" si="77"/>
        <v>4.8654639870000002E-4</v>
      </c>
      <c r="Q754">
        <v>0.3</v>
      </c>
      <c r="R754">
        <v>52</v>
      </c>
      <c r="S754">
        <f t="shared" si="78"/>
        <v>0.8666666666666667</v>
      </c>
      <c r="T754" s="21">
        <f t="shared" si="81"/>
        <v>2.3309376042307695</v>
      </c>
      <c r="U754" s="26">
        <v>2.6</v>
      </c>
    </row>
    <row r="755" spans="1:21" ht="14.4" hidden="1" customHeight="1" x14ac:dyDescent="0.3">
      <c r="A755" s="10" t="s">
        <v>104</v>
      </c>
      <c r="B755">
        <v>95</v>
      </c>
      <c r="C755" t="s">
        <v>122</v>
      </c>
      <c r="D755">
        <v>4</v>
      </c>
      <c r="E755" t="s">
        <v>141</v>
      </c>
      <c r="F755">
        <v>10</v>
      </c>
      <c r="G755" t="s">
        <v>113</v>
      </c>
      <c r="H755" s="17">
        <v>6795705.7470000004</v>
      </c>
      <c r="I755" s="17">
        <v>8.731501035E-2</v>
      </c>
      <c r="J755" s="17">
        <v>0.59990947959999996</v>
      </c>
      <c r="K755" s="17">
        <v>14.55469755</v>
      </c>
      <c r="L755" t="s">
        <v>129</v>
      </c>
      <c r="M755" s="22">
        <f>K755</f>
        <v>14.55469755</v>
      </c>
      <c r="N755" s="21">
        <v>13.79444638</v>
      </c>
      <c r="O755">
        <f t="shared" si="76"/>
        <v>-0.76025117000000009</v>
      </c>
      <c r="P755" s="21">
        <f t="shared" si="77"/>
        <v>-7.6025117000000006E-4</v>
      </c>
      <c r="Q755">
        <v>0.3</v>
      </c>
      <c r="R755">
        <v>52</v>
      </c>
      <c r="S755">
        <f t="shared" si="78"/>
        <v>0.8666666666666667</v>
      </c>
      <c r="T755" s="21">
        <f t="shared" si="81"/>
        <v>53.055562999999999</v>
      </c>
      <c r="U755" s="26">
        <v>2.6</v>
      </c>
    </row>
    <row r="756" spans="1:21" ht="14.4" hidden="1" customHeight="1" x14ac:dyDescent="0.3">
      <c r="A756" s="10" t="s">
        <v>104</v>
      </c>
      <c r="B756">
        <v>95</v>
      </c>
      <c r="C756" t="s">
        <v>122</v>
      </c>
      <c r="D756">
        <v>4</v>
      </c>
      <c r="E756" t="s">
        <v>141</v>
      </c>
      <c r="F756">
        <v>10</v>
      </c>
      <c r="G756" t="s">
        <v>114</v>
      </c>
      <c r="H756" s="17">
        <v>76297.882719999994</v>
      </c>
      <c r="I756" s="17">
        <v>0.2580927878</v>
      </c>
      <c r="J756" s="17">
        <v>1.312820098</v>
      </c>
      <c r="K756" s="17">
        <v>19.659417789999999</v>
      </c>
      <c r="L756" t="s">
        <v>129</v>
      </c>
      <c r="M756" s="22">
        <f>K756</f>
        <v>19.659417789999999</v>
      </c>
      <c r="N756" s="21">
        <v>2.2655551360000001</v>
      </c>
      <c r="O756">
        <f t="shared" si="76"/>
        <v>-17.393862653999999</v>
      </c>
      <c r="P756" s="21">
        <f t="shared" si="77"/>
        <v>-1.7393862654E-2</v>
      </c>
      <c r="Q756">
        <v>0.3</v>
      </c>
      <c r="R756">
        <v>52</v>
      </c>
      <c r="S756">
        <f t="shared" si="78"/>
        <v>0.8666666666666667</v>
      </c>
      <c r="T756" s="21">
        <f t="shared" si="81"/>
        <v>8.7136736000000017</v>
      </c>
      <c r="U756" s="26">
        <v>2.6</v>
      </c>
    </row>
    <row r="757" spans="1:21" ht="14.4" hidden="1" customHeight="1" x14ac:dyDescent="0.3">
      <c r="A757" s="10" t="s">
        <v>104</v>
      </c>
      <c r="B757">
        <v>95</v>
      </c>
      <c r="C757" t="s">
        <v>122</v>
      </c>
      <c r="D757">
        <v>4</v>
      </c>
      <c r="E757" t="s">
        <v>141</v>
      </c>
      <c r="F757">
        <v>10</v>
      </c>
      <c r="G757" t="s">
        <v>115</v>
      </c>
      <c r="H757" s="17">
        <v>1702161.348</v>
      </c>
      <c r="I757" s="17">
        <v>7.5655490670000001</v>
      </c>
      <c r="J757" s="17">
        <v>0.3548146968</v>
      </c>
      <c r="K757" s="17">
        <v>2132.2535779999998</v>
      </c>
      <c r="L757" t="s">
        <v>128</v>
      </c>
      <c r="M757" s="20">
        <f>K757/1000</f>
        <v>2.1322535779999998</v>
      </c>
      <c r="N757" s="21">
        <v>1.925996643</v>
      </c>
      <c r="O757">
        <f t="shared" si="76"/>
        <v>-0.20625693499999986</v>
      </c>
      <c r="P757" s="21">
        <f t="shared" si="77"/>
        <v>-2.0625693499999985E-4</v>
      </c>
      <c r="Q757">
        <v>0.3</v>
      </c>
      <c r="R757">
        <v>52</v>
      </c>
      <c r="S757">
        <f t="shared" si="78"/>
        <v>0.8666666666666667</v>
      </c>
      <c r="T757" s="21">
        <f t="shared" si="81"/>
        <v>7.4076793961538465</v>
      </c>
      <c r="U757" s="26">
        <v>2.6</v>
      </c>
    </row>
    <row r="758" spans="1:21" ht="14.4" hidden="1" customHeight="1" x14ac:dyDescent="0.3">
      <c r="A758" s="10" t="s">
        <v>104</v>
      </c>
      <c r="B758">
        <v>95</v>
      </c>
      <c r="C758" t="s">
        <v>122</v>
      </c>
      <c r="D758">
        <v>4</v>
      </c>
      <c r="E758" t="s">
        <v>141</v>
      </c>
      <c r="F758">
        <v>10</v>
      </c>
      <c r="G758" t="s">
        <v>116</v>
      </c>
      <c r="H758" s="17">
        <v>2898.7413729999998</v>
      </c>
      <c r="I758" s="17">
        <v>1.50051176</v>
      </c>
      <c r="J758" s="17">
        <v>0.52060923940000003</v>
      </c>
      <c r="K758" s="17">
        <v>288.22226849999998</v>
      </c>
      <c r="L758" t="s">
        <v>128</v>
      </c>
      <c r="M758" s="20">
        <f>K758/1000</f>
        <v>0.28822226849999999</v>
      </c>
      <c r="N758" s="21">
        <v>0.2116676025</v>
      </c>
      <c r="O758">
        <f t="shared" si="76"/>
        <v>-7.6554665999999993E-2</v>
      </c>
      <c r="P758" s="21">
        <f t="shared" si="77"/>
        <v>-7.6554665999999994E-5</v>
      </c>
      <c r="Q758">
        <v>0.3</v>
      </c>
      <c r="R758">
        <v>52</v>
      </c>
      <c r="S758">
        <f t="shared" si="78"/>
        <v>0.8666666666666667</v>
      </c>
      <c r="T758" s="21">
        <f t="shared" si="81"/>
        <v>0.81410616346153841</v>
      </c>
      <c r="U758" s="26">
        <v>2.6</v>
      </c>
    </row>
    <row r="759" spans="1:21" ht="14.4" customHeight="1" x14ac:dyDescent="0.3">
      <c r="A759" s="10" t="s">
        <v>104</v>
      </c>
      <c r="B759">
        <v>95</v>
      </c>
      <c r="C759" t="s">
        <v>122</v>
      </c>
      <c r="D759">
        <v>4</v>
      </c>
      <c r="E759" t="s">
        <v>141</v>
      </c>
      <c r="F759">
        <v>10</v>
      </c>
      <c r="G759" t="s">
        <v>117</v>
      </c>
      <c r="H759" s="17">
        <v>14211.04723</v>
      </c>
      <c r="I759" s="17">
        <v>103.0573464</v>
      </c>
      <c r="J759" s="17">
        <v>0.79235814609999999</v>
      </c>
      <c r="K759" s="17">
        <v>13006.40965</v>
      </c>
      <c r="L759" t="s">
        <v>128</v>
      </c>
      <c r="M759" s="20">
        <f>K759/1000</f>
        <v>13.00640965</v>
      </c>
      <c r="N759" s="21">
        <v>4.7318633380000001</v>
      </c>
      <c r="O759">
        <f t="shared" si="76"/>
        <v>-8.274546312</v>
      </c>
      <c r="P759" s="21">
        <f t="shared" si="77"/>
        <v>-8.2745463119999994E-3</v>
      </c>
      <c r="Q759">
        <v>0.3</v>
      </c>
      <c r="R759">
        <v>52</v>
      </c>
      <c r="S759">
        <f t="shared" si="78"/>
        <v>0.8666666666666667</v>
      </c>
      <c r="T759" s="21">
        <f t="shared" si="81"/>
        <v>18.199474376923078</v>
      </c>
      <c r="U759" s="26">
        <v>2.6</v>
      </c>
    </row>
    <row r="760" spans="1:21" ht="14.4" hidden="1" customHeight="1" x14ac:dyDescent="0.3">
      <c r="A760" s="10" t="s">
        <v>104</v>
      </c>
      <c r="B760">
        <v>95</v>
      </c>
      <c r="C760" t="s">
        <v>122</v>
      </c>
      <c r="D760">
        <v>4</v>
      </c>
      <c r="E760" t="s">
        <v>141</v>
      </c>
      <c r="F760">
        <v>10</v>
      </c>
      <c r="G760" s="16" t="s">
        <v>118</v>
      </c>
      <c r="H760" s="17"/>
      <c r="I760" s="17"/>
      <c r="J760" s="17"/>
      <c r="K760" s="17"/>
      <c r="M760" s="23">
        <v>8.2249999999999996</v>
      </c>
      <c r="N760" s="21">
        <v>8.2260000000000009</v>
      </c>
      <c r="T760" s="21" t="e">
        <f t="shared" si="81"/>
        <v>#DIV/0!</v>
      </c>
      <c r="U760" s="26">
        <v>2.6</v>
      </c>
    </row>
    <row r="761" spans="1:21" ht="14.4" hidden="1" customHeight="1" x14ac:dyDescent="0.3">
      <c r="A761" s="10" t="s">
        <v>104</v>
      </c>
      <c r="B761">
        <v>95</v>
      </c>
      <c r="C761" t="s">
        <v>122</v>
      </c>
      <c r="D761">
        <v>4</v>
      </c>
      <c r="E761" t="s">
        <v>141</v>
      </c>
      <c r="F761">
        <v>10</v>
      </c>
      <c r="G761" s="16" t="s">
        <v>119</v>
      </c>
      <c r="H761" s="17"/>
      <c r="I761" s="17"/>
      <c r="J761" s="17"/>
      <c r="K761" s="17"/>
      <c r="M761" s="23">
        <v>1.4990000000000001</v>
      </c>
      <c r="N761" s="21">
        <v>1.9</v>
      </c>
      <c r="T761" s="21" t="e">
        <f t="shared" si="81"/>
        <v>#DIV/0!</v>
      </c>
      <c r="U761" s="26">
        <v>2.6</v>
      </c>
    </row>
    <row r="762" spans="1:21" ht="14.4" hidden="1" customHeight="1" x14ac:dyDescent="0.3">
      <c r="A762" s="12" t="s">
        <v>105</v>
      </c>
      <c r="C762" t="s">
        <v>122</v>
      </c>
      <c r="D762">
        <v>4</v>
      </c>
      <c r="E762" t="s">
        <v>141</v>
      </c>
      <c r="F762">
        <v>10</v>
      </c>
      <c r="U762" s="26"/>
    </row>
    <row r="763" spans="1:21" ht="14.4" hidden="1" customHeight="1" x14ac:dyDescent="0.3">
      <c r="C763" t="s">
        <v>122</v>
      </c>
      <c r="D763">
        <v>4</v>
      </c>
      <c r="E763" t="s">
        <v>141</v>
      </c>
      <c r="F763">
        <v>10</v>
      </c>
      <c r="U763" s="26"/>
    </row>
    <row r="764" spans="1:21" ht="14.4" hidden="1" customHeight="1" x14ac:dyDescent="0.3">
      <c r="C764" t="s">
        <v>122</v>
      </c>
      <c r="D764">
        <v>4</v>
      </c>
      <c r="E764" t="s">
        <v>141</v>
      </c>
      <c r="F764">
        <v>10</v>
      </c>
    </row>
    <row r="765" spans="1:21" ht="14.4" hidden="1" customHeight="1" x14ac:dyDescent="0.3">
      <c r="C765" t="s">
        <v>122</v>
      </c>
      <c r="D765">
        <v>4</v>
      </c>
      <c r="E765" t="s">
        <v>141</v>
      </c>
      <c r="F765">
        <v>10</v>
      </c>
    </row>
    <row r="766" spans="1:21" ht="14.4" hidden="1" customHeight="1" x14ac:dyDescent="0.3">
      <c r="C766" t="s">
        <v>122</v>
      </c>
      <c r="D766">
        <v>4</v>
      </c>
      <c r="E766" t="s">
        <v>141</v>
      </c>
      <c r="F766">
        <v>10</v>
      </c>
    </row>
    <row r="767" spans="1:21" ht="14.4" hidden="1" customHeight="1" x14ac:dyDescent="0.3">
      <c r="C767" t="s">
        <v>122</v>
      </c>
      <c r="D767">
        <v>4</v>
      </c>
      <c r="E767" t="s">
        <v>141</v>
      </c>
      <c r="F767">
        <v>10</v>
      </c>
    </row>
    <row r="768" spans="1:21" ht="14.4" hidden="1" customHeight="1" x14ac:dyDescent="0.3">
      <c r="C768" t="s">
        <v>122</v>
      </c>
      <c r="D768">
        <v>4</v>
      </c>
      <c r="E768" t="s">
        <v>141</v>
      </c>
      <c r="F768">
        <v>10</v>
      </c>
    </row>
    <row r="769" spans="3:6" ht="14.4" hidden="1" customHeight="1" x14ac:dyDescent="0.3">
      <c r="C769" t="s">
        <v>122</v>
      </c>
      <c r="D769">
        <v>4</v>
      </c>
      <c r="E769" t="s">
        <v>141</v>
      </c>
      <c r="F769">
        <v>10</v>
      </c>
    </row>
  </sheetData>
  <autoFilter ref="G1:G769" xr:uid="{00000000-0009-0000-0000-000001000000}">
    <filterColumn colId="0">
      <filters>
        <filter val="S 181.975"/>
      </filters>
    </filterColumn>
  </autoFilter>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B5E0-757C-4687-81A6-753DEA1D5B92}">
  <dimension ref="B3:AH28"/>
  <sheetViews>
    <sheetView workbookViewId="0">
      <selection sqref="A1:XFD1048576"/>
    </sheetView>
  </sheetViews>
  <sheetFormatPr defaultColWidth="8.77734375" defaultRowHeight="14.4" x14ac:dyDescent="0.3"/>
  <cols>
    <col min="5" max="5" width="13.44140625" customWidth="1"/>
    <col min="6" max="6" width="14.33203125" customWidth="1"/>
    <col min="7" max="7" width="9.109375" customWidth="1"/>
    <col min="8" max="8" width="15.33203125" customWidth="1"/>
    <col min="9" max="9" width="14.6640625" customWidth="1"/>
    <col min="10" max="10" width="9.109375" customWidth="1"/>
    <col min="11" max="11" width="15.109375" customWidth="1"/>
    <col min="12" max="12" width="15" customWidth="1"/>
    <col min="13" max="13" width="9.109375" customWidth="1"/>
    <col min="14" max="14" width="15.44140625" customWidth="1"/>
    <col min="15" max="15" width="16" customWidth="1"/>
    <col min="17" max="17" width="14.6640625" customWidth="1"/>
    <col min="18" max="18" width="13.77734375" customWidth="1"/>
    <col min="20" max="20" width="16.33203125" customWidth="1"/>
    <col min="21" max="21" width="14.33203125" customWidth="1"/>
  </cols>
  <sheetData>
    <row r="3" spans="2:34" x14ac:dyDescent="0.3">
      <c r="B3" s="38" t="s">
        <v>245</v>
      </c>
    </row>
    <row r="7" spans="2:34" x14ac:dyDescent="0.3">
      <c r="D7" s="39"/>
      <c r="E7" s="40" t="s">
        <v>207</v>
      </c>
      <c r="F7" s="40" t="s">
        <v>208</v>
      </c>
      <c r="G7" s="40"/>
      <c r="H7" s="40" t="s">
        <v>209</v>
      </c>
      <c r="I7" s="40" t="s">
        <v>210</v>
      </c>
      <c r="J7" s="40"/>
      <c r="K7" s="40" t="s">
        <v>211</v>
      </c>
      <c r="L7" s="40" t="s">
        <v>212</v>
      </c>
      <c r="M7" s="40"/>
      <c r="N7" s="40" t="s">
        <v>213</v>
      </c>
      <c r="O7" s="40" t="s">
        <v>214</v>
      </c>
      <c r="P7" s="40"/>
      <c r="Q7" s="40" t="s">
        <v>215</v>
      </c>
      <c r="R7" s="40" t="s">
        <v>216</v>
      </c>
      <c r="S7" s="40"/>
      <c r="T7" s="40" t="s">
        <v>217</v>
      </c>
      <c r="U7" s="40" t="s">
        <v>218</v>
      </c>
    </row>
    <row r="8" spans="2:34" x14ac:dyDescent="0.3">
      <c r="D8" s="41" t="s">
        <v>240</v>
      </c>
      <c r="E8">
        <v>6.1835391895081965E-3</v>
      </c>
      <c r="F8">
        <v>3.2809574810086957E-2</v>
      </c>
      <c r="G8" s="41" t="s">
        <v>240</v>
      </c>
      <c r="H8">
        <v>6.8324634098360679E-4</v>
      </c>
      <c r="I8">
        <v>-7.4473861565217351E-3</v>
      </c>
      <c r="J8" s="41" t="s">
        <v>240</v>
      </c>
      <c r="K8">
        <v>1.7386018426229532E-3</v>
      </c>
      <c r="L8">
        <v>-1.2032243269565226E-2</v>
      </c>
      <c r="M8" s="41" t="s">
        <v>240</v>
      </c>
      <c r="N8">
        <v>-2.6906141803278642E-3</v>
      </c>
      <c r="O8">
        <v>-3.5906291426086916E-2</v>
      </c>
      <c r="P8" s="41" t="s">
        <v>240</v>
      </c>
      <c r="Q8">
        <v>-1.7549304501639355E-3</v>
      </c>
      <c r="R8">
        <v>1.4564049026086956E-3</v>
      </c>
      <c r="S8" s="41" t="s">
        <v>240</v>
      </c>
      <c r="T8">
        <v>6.8091842931147534E-2</v>
      </c>
      <c r="U8">
        <v>-2.0026215652176136E-3</v>
      </c>
      <c r="AH8" s="41"/>
    </row>
    <row r="9" spans="2:34" x14ac:dyDescent="0.3">
      <c r="D9" s="41"/>
      <c r="E9">
        <v>5.2558489874092017E-3</v>
      </c>
      <c r="F9">
        <v>2.4436158061016951E-2</v>
      </c>
      <c r="G9" s="41"/>
      <c r="H9">
        <v>-2.1639154358353511E-3</v>
      </c>
      <c r="I9">
        <v>-3.0138757627118664E-3</v>
      </c>
      <c r="J9" s="41"/>
      <c r="K9">
        <v>1.9657874273607753E-3</v>
      </c>
      <c r="L9">
        <v>-6.3981335593220499E-3</v>
      </c>
      <c r="M9" s="41"/>
      <c r="N9">
        <v>-6.1707775877723912E-3</v>
      </c>
      <c r="O9">
        <v>-1.7340830738498771E-2</v>
      </c>
      <c r="P9" s="41"/>
      <c r="Q9">
        <v>-1.9231030069612595E-3</v>
      </c>
      <c r="R9">
        <v>-1.4843345211864407E-2</v>
      </c>
      <c r="S9" s="41"/>
      <c r="T9">
        <v>9.9282141646488912E-3</v>
      </c>
      <c r="U9">
        <v>4.1583803389830497E-2</v>
      </c>
      <c r="AH9" s="41"/>
    </row>
    <row r="10" spans="2:34" x14ac:dyDescent="0.3">
      <c r="D10" s="41"/>
      <c r="E10">
        <v>1.1678910119854722E-2</v>
      </c>
      <c r="F10">
        <v>3.0099696543589741E-2</v>
      </c>
      <c r="G10" s="41"/>
      <c r="H10">
        <v>-6.4854345036319467E-4</v>
      </c>
      <c r="I10">
        <v>-1.0044405128205114E-2</v>
      </c>
      <c r="J10" s="41"/>
      <c r="K10">
        <v>-1.6916714527845061E-3</v>
      </c>
      <c r="L10">
        <v>-4.5935269743589899E-3</v>
      </c>
      <c r="M10" s="41"/>
      <c r="N10">
        <v>-5.6148903450363077E-3</v>
      </c>
      <c r="O10">
        <v>-2.0791125692307681E-2</v>
      </c>
      <c r="P10" s="41"/>
      <c r="Q10">
        <v>-5.6838103674334154E-3</v>
      </c>
      <c r="R10">
        <v>-2.0431700794871797E-2</v>
      </c>
      <c r="S10" s="41"/>
      <c r="T10">
        <v>8.3416507263921989E-3</v>
      </c>
      <c r="U10">
        <v>3.6594821538461442E-2</v>
      </c>
      <c r="AH10" s="41"/>
    </row>
    <row r="11" spans="2:34" x14ac:dyDescent="0.3">
      <c r="D11" s="41" t="s">
        <v>241</v>
      </c>
      <c r="E11">
        <v>2.8416540608163256E-2</v>
      </c>
      <c r="F11">
        <v>9.9397400134117637E-3</v>
      </c>
      <c r="G11" s="41" t="s">
        <v>241</v>
      </c>
      <c r="H11">
        <v>-6.3904768571428627E-3</v>
      </c>
      <c r="I11">
        <v>2.264806529411763E-3</v>
      </c>
      <c r="J11" s="41" t="s">
        <v>241</v>
      </c>
      <c r="K11">
        <v>4.5339885714288156E-4</v>
      </c>
      <c r="L11">
        <v>-3.5342565176470523E-3</v>
      </c>
      <c r="M11" s="41" t="s">
        <v>241</v>
      </c>
      <c r="N11">
        <v>-3.9300335551020402E-2</v>
      </c>
      <c r="O11">
        <v>-1.261102417647059E-2</v>
      </c>
      <c r="P11" s="41" t="s">
        <v>241</v>
      </c>
      <c r="Q11">
        <v>-4.8736352775510207E-3</v>
      </c>
      <c r="R11">
        <v>3.5493306068235296E-3</v>
      </c>
      <c r="S11" s="41" t="s">
        <v>241</v>
      </c>
      <c r="T11">
        <v>3.7763756326530847E-2</v>
      </c>
      <c r="U11">
        <v>8.6422987058824008E-3</v>
      </c>
      <c r="AH11" s="41"/>
    </row>
    <row r="12" spans="2:34" x14ac:dyDescent="0.3">
      <c r="D12" s="41"/>
      <c r="E12">
        <v>3.1105269430555547E-2</v>
      </c>
      <c r="F12">
        <v>5.0512422501714282E-2</v>
      </c>
      <c r="G12" s="41"/>
      <c r="H12">
        <v>-8.3747717129629608E-3</v>
      </c>
      <c r="I12">
        <v>-5.8651486285714325E-3</v>
      </c>
      <c r="J12" s="41"/>
      <c r="K12">
        <v>8.5388027777779903E-4</v>
      </c>
      <c r="L12">
        <v>-5.3135558857142729E-3</v>
      </c>
      <c r="M12" s="41"/>
      <c r="N12">
        <v>-2.5108472638888872E-2</v>
      </c>
      <c r="O12">
        <v>-3.63234674857143E-2</v>
      </c>
      <c r="P12" s="41"/>
      <c r="Q12">
        <v>-2.1869538865740737E-2</v>
      </c>
      <c r="R12">
        <v>5.0144082800000029E-3</v>
      </c>
      <c r="S12" s="41"/>
      <c r="T12">
        <v>7.4862226851853579E-3</v>
      </c>
      <c r="U12">
        <v>0.69644677028571444</v>
      </c>
      <c r="AH12" s="41"/>
    </row>
    <row r="13" spans="2:34" x14ac:dyDescent="0.3">
      <c r="D13" s="41"/>
      <c r="E13">
        <v>1.7374252348076921E-2</v>
      </c>
      <c r="F13">
        <v>0.27573261940824734</v>
      </c>
      <c r="G13" s="41"/>
      <c r="H13">
        <v>6.119981322115383E-3</v>
      </c>
      <c r="I13">
        <v>-6.9316650618556741E-2</v>
      </c>
      <c r="J13" s="41"/>
      <c r="K13">
        <v>-6.8473006249999838E-3</v>
      </c>
      <c r="L13">
        <v>-5.5527288865979255E-2</v>
      </c>
      <c r="M13" s="41"/>
      <c r="N13">
        <v>-7.3916556490384571E-3</v>
      </c>
      <c r="O13">
        <v>-0.10587923474226782</v>
      </c>
      <c r="P13" s="41"/>
      <c r="Q13">
        <v>-2.4337965108173078E-2</v>
      </c>
      <c r="R13">
        <v>3.4562515360824731E-3</v>
      </c>
      <c r="S13" s="41"/>
      <c r="T13">
        <v>2.5892601201923129E-2</v>
      </c>
      <c r="U13">
        <v>-3.9672535051546012E-2</v>
      </c>
      <c r="AH13" s="41"/>
    </row>
    <row r="14" spans="2:34" x14ac:dyDescent="0.3">
      <c r="D14" s="41" t="s">
        <v>242</v>
      </c>
      <c r="E14">
        <v>2.7918609567901233E-2</v>
      </c>
      <c r="F14">
        <v>7.2454246908023488E-3</v>
      </c>
      <c r="G14" s="41" t="s">
        <v>242</v>
      </c>
      <c r="H14">
        <v>-6.6480025102880645E-3</v>
      </c>
      <c r="I14">
        <v>1.1846922927592957E-2</v>
      </c>
      <c r="J14" s="41" t="s">
        <v>242</v>
      </c>
      <c r="K14">
        <v>1.1694573251028839E-3</v>
      </c>
      <c r="L14">
        <v>-3.1265438383561654E-2</v>
      </c>
      <c r="M14" s="41" t="s">
        <v>242</v>
      </c>
      <c r="N14">
        <v>-5.6211094650206097E-3</v>
      </c>
      <c r="O14">
        <v>8.2171296516633952E-3</v>
      </c>
      <c r="P14" s="41" t="s">
        <v>242</v>
      </c>
      <c r="Q14">
        <v>-5.8787580987654312E-3</v>
      </c>
      <c r="R14">
        <v>-1.0841689817612523E-2</v>
      </c>
      <c r="S14" s="41" t="s">
        <v>242</v>
      </c>
      <c r="T14">
        <v>4.1450154320987614E-2</v>
      </c>
      <c r="U14">
        <v>1.7057866027397263E-2</v>
      </c>
      <c r="AH14" s="41"/>
    </row>
    <row r="15" spans="2:34" x14ac:dyDescent="0.3">
      <c r="D15" s="41"/>
      <c r="E15">
        <v>0.31452875431500005</v>
      </c>
      <c r="F15">
        <v>8.3070567683035702E-3</v>
      </c>
      <c r="G15" s="41"/>
      <c r="H15">
        <v>-4.4189910375000044E-2</v>
      </c>
      <c r="I15">
        <v>-3.6189151339285664E-4</v>
      </c>
      <c r="J15" s="41"/>
      <c r="K15">
        <v>3.4731661874999986E-2</v>
      </c>
      <c r="L15">
        <v>1.975023950892856E-3</v>
      </c>
      <c r="M15" s="41"/>
      <c r="N15">
        <v>-7.5352788750000149E-2</v>
      </c>
      <c r="O15">
        <v>4.7507654464285648E-3</v>
      </c>
      <c r="P15" s="41"/>
      <c r="Q15">
        <v>-9.4232065349999991E-2</v>
      </c>
      <c r="R15">
        <v>-1.7418518228571427E-2</v>
      </c>
      <c r="S15" s="41"/>
      <c r="T15">
        <v>0.33870595875000048</v>
      </c>
      <c r="U15">
        <v>2.0133376741071424E-2</v>
      </c>
      <c r="AH15" s="41"/>
    </row>
    <row r="16" spans="2:34" x14ac:dyDescent="0.3">
      <c r="D16" s="41"/>
      <c r="E16">
        <v>1.6906233892543861E-2</v>
      </c>
      <c r="F16">
        <v>4.4421117038379525E-2</v>
      </c>
      <c r="G16" s="41"/>
      <c r="H16">
        <v>-3.6282074780701742E-3</v>
      </c>
      <c r="I16">
        <v>-5.2043607889125862E-3</v>
      </c>
      <c r="J16" s="41"/>
      <c r="K16">
        <v>2.0855521271929845E-3</v>
      </c>
      <c r="L16">
        <v>9.9499541577824238E-4</v>
      </c>
      <c r="M16" s="41"/>
      <c r="N16">
        <v>-8.4094202631579094E-3</v>
      </c>
      <c r="O16">
        <v>-3.3710135053304925E-2</v>
      </c>
      <c r="P16" s="41"/>
      <c r="Q16">
        <v>-1.2989139271929826E-2</v>
      </c>
      <c r="R16">
        <v>-1.4874233219616206E-2</v>
      </c>
      <c r="S16" s="41"/>
      <c r="T16">
        <v>2.8236074342105233E-2</v>
      </c>
      <c r="U16">
        <v>3.6260242004264288E-2</v>
      </c>
      <c r="AH16" s="41"/>
    </row>
    <row r="17" spans="4:34" x14ac:dyDescent="0.3">
      <c r="D17" s="41" t="s">
        <v>243</v>
      </c>
      <c r="E17">
        <v>5.2079494070175439E-2</v>
      </c>
      <c r="F17">
        <v>3.9627369051923073E-2</v>
      </c>
      <c r="G17" s="41" t="s">
        <v>243</v>
      </c>
      <c r="H17">
        <v>4.1823091228070245E-3</v>
      </c>
      <c r="I17">
        <v>9.4449952644230714E-3</v>
      </c>
      <c r="J17" s="41" t="s">
        <v>243</v>
      </c>
      <c r="K17">
        <v>1.7470191695906412E-2</v>
      </c>
      <c r="L17">
        <v>-1.4567790144230841E-3</v>
      </c>
      <c r="M17" s="41" t="s">
        <v>243</v>
      </c>
      <c r="N17">
        <v>1.9818399532163713E-2</v>
      </c>
      <c r="O17">
        <v>-7.1686107692307665E-3</v>
      </c>
      <c r="P17" s="41" t="s">
        <v>243</v>
      </c>
      <c r="Q17">
        <v>-1.8033654935672515E-2</v>
      </c>
      <c r="R17">
        <v>-1.3405938605769226E-3</v>
      </c>
      <c r="S17" s="41" t="s">
        <v>243</v>
      </c>
      <c r="T17">
        <v>-0.99418766456140373</v>
      </c>
      <c r="U17">
        <v>-0.31617291627403837</v>
      </c>
      <c r="AH17" s="41"/>
    </row>
    <row r="18" spans="4:34" x14ac:dyDescent="0.3">
      <c r="D18" s="41"/>
      <c r="E18">
        <v>3.6948727429824565E-2</v>
      </c>
      <c r="F18">
        <v>0.29051035876470588</v>
      </c>
      <c r="G18" s="41"/>
      <c r="H18">
        <v>-1.4968719298245569E-3</v>
      </c>
      <c r="I18">
        <v>-2.9383018823529405E-2</v>
      </c>
      <c r="J18" s="41"/>
      <c r="K18">
        <v>4.6579385964899231E-5</v>
      </c>
      <c r="L18">
        <v>1.9506083529411786E-2</v>
      </c>
      <c r="M18" s="41"/>
      <c r="N18">
        <v>-2.182892017543861E-2</v>
      </c>
      <c r="O18">
        <v>-9.4714252352941106E-2</v>
      </c>
      <c r="P18" s="41"/>
      <c r="Q18">
        <v>-1.0245705166666671E-2</v>
      </c>
      <c r="R18">
        <v>3.1945179647058806E-2</v>
      </c>
      <c r="S18" s="41"/>
      <c r="T18">
        <v>-0.72937316070175451</v>
      </c>
      <c r="U18">
        <v>-4.5635034423529417</v>
      </c>
      <c r="AH18" s="41"/>
    </row>
    <row r="19" spans="4:34" x14ac:dyDescent="0.3">
      <c r="D19" s="41"/>
      <c r="E19">
        <v>1.3855487700831027E-2</v>
      </c>
      <c r="F19">
        <v>0.18713323026923079</v>
      </c>
      <c r="G19" s="41"/>
      <c r="H19">
        <v>1.2469801385041567E-3</v>
      </c>
      <c r="I19">
        <v>-2.9240429615384617E-2</v>
      </c>
      <c r="J19" s="41"/>
      <c r="K19">
        <v>-4.6629628808864479E-4</v>
      </c>
      <c r="L19">
        <v>1.6282157692307701E-3</v>
      </c>
      <c r="M19" s="41"/>
      <c r="N19">
        <v>-1.0872166066482008E-2</v>
      </c>
      <c r="O19">
        <v>-7.9329590384615387E-2</v>
      </c>
      <c r="P19" s="41"/>
      <c r="Q19">
        <v>5.461401949861497E-3</v>
      </c>
      <c r="R19">
        <v>-2.9444102307692312E-2</v>
      </c>
      <c r="S19" s="41"/>
      <c r="T19">
        <v>-0.24152811196675908</v>
      </c>
      <c r="U19">
        <v>-3.1825178123076925</v>
      </c>
      <c r="AH19" s="41"/>
    </row>
    <row r="23" spans="4:34" ht="18" x14ac:dyDescent="0.35">
      <c r="D23" s="29" t="s">
        <v>219</v>
      </c>
    </row>
    <row r="24" spans="4:34" x14ac:dyDescent="0.3">
      <c r="D24" s="8"/>
      <c r="E24" s="43" t="s">
        <v>207</v>
      </c>
      <c r="F24" s="43" t="s">
        <v>208</v>
      </c>
      <c r="G24" s="43"/>
      <c r="H24" s="43" t="s">
        <v>209</v>
      </c>
      <c r="I24" s="43" t="s">
        <v>210</v>
      </c>
      <c r="J24" s="43"/>
      <c r="K24" s="43" t="s">
        <v>211</v>
      </c>
      <c r="L24" s="43" t="s">
        <v>212</v>
      </c>
      <c r="M24" s="43"/>
      <c r="N24" s="43" t="s">
        <v>213</v>
      </c>
      <c r="O24" s="43" t="s">
        <v>214</v>
      </c>
      <c r="P24" s="43"/>
      <c r="Q24" s="43" t="s">
        <v>215</v>
      </c>
      <c r="R24" s="43" t="s">
        <v>216</v>
      </c>
      <c r="S24" s="43"/>
      <c r="T24" s="43" t="s">
        <v>217</v>
      </c>
      <c r="U24" s="43" t="s">
        <v>218</v>
      </c>
    </row>
    <row r="25" spans="4:34" x14ac:dyDescent="0.3">
      <c r="D25" s="38" t="s">
        <v>150</v>
      </c>
      <c r="E25">
        <f>SUM(E8:E10)/3</f>
        <v>7.7060994322573741E-3</v>
      </c>
      <c r="F25">
        <f>SUM(F8:F10)/3</f>
        <v>2.9115143138231214E-2</v>
      </c>
      <c r="G25" s="38" t="s">
        <v>150</v>
      </c>
      <c r="H25">
        <f>SUM(H8:H10)/3</f>
        <v>-7.0973751507164625E-4</v>
      </c>
      <c r="I25">
        <f>SUM(I8:I10)/3</f>
        <v>-6.835222349146239E-3</v>
      </c>
      <c r="J25" s="38" t="s">
        <v>150</v>
      </c>
      <c r="K25">
        <f>SUM(K8:K10)/3</f>
        <v>6.7090593906640749E-4</v>
      </c>
      <c r="L25">
        <f>SUM(L8:L10)/3</f>
        <v>-7.6746346010820891E-3</v>
      </c>
      <c r="M25" s="38" t="s">
        <v>150</v>
      </c>
      <c r="N25">
        <f>SUM(N8:N10)/3</f>
        <v>-4.8254273710455209E-3</v>
      </c>
      <c r="O25">
        <f>SUM(O8:O10)/3</f>
        <v>-2.4679415952297789E-2</v>
      </c>
      <c r="P25" s="38" t="s">
        <v>150</v>
      </c>
      <c r="Q25">
        <f>SUM(Q8:Q10)/3</f>
        <v>-3.1206146081862035E-3</v>
      </c>
      <c r="R25">
        <f>SUM(R8:R10)/3</f>
        <v>-1.1272880368042503E-2</v>
      </c>
      <c r="S25" s="38" t="s">
        <v>150</v>
      </c>
      <c r="T25">
        <f>SUM(T8:T10)/3</f>
        <v>2.8787235940729544E-2</v>
      </c>
      <c r="U25">
        <f>SUM(U8:U10)/3</f>
        <v>2.5392001121024774E-2</v>
      </c>
    </row>
    <row r="26" spans="4:34" x14ac:dyDescent="0.3">
      <c r="D26" s="38" t="s">
        <v>148</v>
      </c>
      <c r="E26">
        <f>SUM(E11:E13)/3</f>
        <v>2.5632020795598575E-2</v>
      </c>
      <c r="F26">
        <f>SUM(F11:F13)/3</f>
        <v>0.11206159397445779</v>
      </c>
      <c r="G26" s="38" t="s">
        <v>148</v>
      </c>
      <c r="H26">
        <f>SUM(H11:H13)/3</f>
        <v>-2.8817557493301467E-3</v>
      </c>
      <c r="I26">
        <f>SUM(I11:I13)/3</f>
        <v>-2.4305664239238804E-2</v>
      </c>
      <c r="J26" s="38" t="s">
        <v>148</v>
      </c>
      <c r="K26">
        <f>SUM(K11:K13)/3</f>
        <v>-1.8466738300264342E-3</v>
      </c>
      <c r="L26">
        <f>SUM(L11:L13)/3</f>
        <v>-2.1458367089780193E-2</v>
      </c>
      <c r="M26" s="38" t="s">
        <v>148</v>
      </c>
      <c r="N26">
        <f>SUM(N11:N13)/3</f>
        <v>-2.3933487946315907E-2</v>
      </c>
      <c r="O26">
        <f>SUM(O11:O13)/3</f>
        <v>-5.16045754681509E-2</v>
      </c>
      <c r="P26" s="38" t="s">
        <v>148</v>
      </c>
      <c r="Q26">
        <f>SUM(Q11:Q13)/3</f>
        <v>-1.7027046417154943E-2</v>
      </c>
      <c r="R26">
        <f>SUM(R11:R13)/3</f>
        <v>4.0066634743020019E-3</v>
      </c>
      <c r="S26" s="38" t="s">
        <v>148</v>
      </c>
      <c r="T26">
        <f>SUM(T11:T13)/3</f>
        <v>2.3714193404546446E-2</v>
      </c>
      <c r="U26">
        <f>SUM(U11:U13)/3</f>
        <v>0.22180551131335027</v>
      </c>
    </row>
    <row r="27" spans="4:34" x14ac:dyDescent="0.3">
      <c r="D27" s="38" t="s">
        <v>146</v>
      </c>
      <c r="E27">
        <f>SUM(E14:E16)/3</f>
        <v>0.11978453259181504</v>
      </c>
      <c r="F27">
        <f>SUM(F14:F16)/3</f>
        <v>1.9991199499161814E-2</v>
      </c>
      <c r="G27" s="38" t="s">
        <v>146</v>
      </c>
      <c r="H27">
        <f>SUM(H14:H16)/3</f>
        <v>-1.8155373454452759E-2</v>
      </c>
      <c r="I27">
        <f>SUM(I14:I16)/3</f>
        <v>2.0935568750958377E-3</v>
      </c>
      <c r="J27" s="38" t="s">
        <v>146</v>
      </c>
      <c r="K27">
        <f>SUM(K14:K16)/3</f>
        <v>1.2662223775765284E-2</v>
      </c>
      <c r="L27">
        <f>SUM(L14:L16)/3</f>
        <v>-9.4318063389635179E-3</v>
      </c>
      <c r="M27" s="38" t="s">
        <v>146</v>
      </c>
      <c r="N27">
        <f>SUM(N14:N16)/3</f>
        <v>-2.9794439492726223E-2</v>
      </c>
      <c r="O27">
        <f>SUM(O14:O16)/3</f>
        <v>-6.9140799850709892E-3</v>
      </c>
      <c r="P27" s="38" t="s">
        <v>146</v>
      </c>
      <c r="Q27">
        <f>SUM(Q14:Q16)/3</f>
        <v>-3.7699987573565082E-2</v>
      </c>
      <c r="R27">
        <f>SUM(R14:R16)/3</f>
        <v>-1.4378147088600052E-2</v>
      </c>
      <c r="S27" s="38" t="s">
        <v>146</v>
      </c>
      <c r="T27">
        <f>SUM(T14:T16)/3</f>
        <v>0.13613072913769778</v>
      </c>
      <c r="U27">
        <f>SUM(U14:U16)/3</f>
        <v>2.4483828257577656E-2</v>
      </c>
    </row>
    <row r="28" spans="4:34" x14ac:dyDescent="0.3">
      <c r="D28" s="38" t="s">
        <v>144</v>
      </c>
      <c r="E28">
        <f>SUM(E17:E19)/3</f>
        <v>3.4294569733610343E-2</v>
      </c>
      <c r="F28">
        <f>SUM(F17:F19)/3</f>
        <v>0.17242365269528659</v>
      </c>
      <c r="G28" s="38" t="s">
        <v>144</v>
      </c>
      <c r="H28">
        <f>SUM(H17:H19)/3</f>
        <v>1.310805777162208E-3</v>
      </c>
      <c r="I28">
        <f>SUM(I17:I19)/3</f>
        <v>-1.6392817724830314E-2</v>
      </c>
      <c r="J28" s="38" t="s">
        <v>144</v>
      </c>
      <c r="K28">
        <f>SUM(K17:K19)/3</f>
        <v>5.6834915979275561E-3</v>
      </c>
      <c r="L28">
        <f>SUM(L17:L19)/3</f>
        <v>6.5591734280731583E-3</v>
      </c>
      <c r="M28" s="38" t="s">
        <v>144</v>
      </c>
      <c r="N28">
        <f>SUM(N17:N19)/3</f>
        <v>-4.2942289032523017E-3</v>
      </c>
      <c r="O28">
        <f>SUM(O17:O19)/3</f>
        <v>-6.0404151168929089E-2</v>
      </c>
      <c r="P28" s="38" t="s">
        <v>144</v>
      </c>
      <c r="Q28">
        <f>SUM(Q17:Q19)/3</f>
        <v>-7.6059860508258968E-3</v>
      </c>
      <c r="R28">
        <f>SUM(R17:R19)/3</f>
        <v>3.8682782626319026E-4</v>
      </c>
      <c r="S28" s="38" t="s">
        <v>144</v>
      </c>
      <c r="T28">
        <f>SUM(T17:T19)/3</f>
        <v>-0.6550296457433058</v>
      </c>
      <c r="U28">
        <f>SUM(U17:U19)/3</f>
        <v>-2.6873980569782243</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F7CC-B7B5-47C9-9DF6-BEC628B7D901}">
  <dimension ref="B5:AC34"/>
  <sheetViews>
    <sheetView workbookViewId="0">
      <selection sqref="A1:XFD1048576"/>
    </sheetView>
  </sheetViews>
  <sheetFormatPr defaultColWidth="8.77734375" defaultRowHeight="14.4" x14ac:dyDescent="0.3"/>
  <sheetData>
    <row r="5" spans="2:27" ht="43.2" x14ac:dyDescent="0.3">
      <c r="C5" s="8"/>
      <c r="D5" s="43" t="s">
        <v>207</v>
      </c>
      <c r="E5" s="43" t="s">
        <v>208</v>
      </c>
      <c r="F5" s="43"/>
      <c r="G5" s="43" t="s">
        <v>209</v>
      </c>
      <c r="H5" s="43" t="s">
        <v>210</v>
      </c>
      <c r="I5" s="43"/>
      <c r="J5" s="43" t="s">
        <v>211</v>
      </c>
      <c r="K5" s="43" t="s">
        <v>212</v>
      </c>
      <c r="L5" s="43"/>
      <c r="M5" s="43" t="s">
        <v>213</v>
      </c>
      <c r="N5" s="43" t="s">
        <v>214</v>
      </c>
      <c r="O5" s="43"/>
      <c r="P5" s="43" t="s">
        <v>215</v>
      </c>
      <c r="Q5" s="43" t="s">
        <v>216</v>
      </c>
      <c r="R5" s="43"/>
      <c r="S5" s="43" t="s">
        <v>217</v>
      </c>
      <c r="T5" s="43" t="s">
        <v>218</v>
      </c>
    </row>
    <row r="6" spans="2:27" x14ac:dyDescent="0.3">
      <c r="B6" t="s">
        <v>188</v>
      </c>
      <c r="C6" s="38" t="s">
        <v>150</v>
      </c>
      <c r="D6">
        <v>-0.75549222084833334</v>
      </c>
      <c r="E6">
        <v>-7.5505226681666648E-2</v>
      </c>
      <c r="G6">
        <v>-0.28560076006666674</v>
      </c>
      <c r="H6">
        <v>2.4705377599999911E-2</v>
      </c>
      <c r="J6">
        <v>-1.5340185969500002</v>
      </c>
      <c r="K6">
        <v>-1.87177320295</v>
      </c>
      <c r="M6">
        <v>-1.0321880234833334</v>
      </c>
      <c r="N6">
        <v>-0.46052125081666678</v>
      </c>
      <c r="P6">
        <v>-1.0583911672500002</v>
      </c>
      <c r="Q6">
        <v>-0.50512053628333342</v>
      </c>
      <c r="S6">
        <v>-0.90885623799999937</v>
      </c>
      <c r="T6">
        <v>-0.80765011799999975</v>
      </c>
    </row>
    <row r="7" spans="2:27" x14ac:dyDescent="0.3">
      <c r="C7" s="38" t="s">
        <v>148</v>
      </c>
      <c r="D7">
        <v>-0.29988964699499998</v>
      </c>
      <c r="E7">
        <v>-0.49039772496166673</v>
      </c>
      <c r="G7">
        <v>-2.1055279438333332</v>
      </c>
      <c r="H7">
        <v>-1.868656783833333</v>
      </c>
      <c r="J7">
        <v>-2.212097653866667</v>
      </c>
      <c r="K7">
        <v>-2.5534916692</v>
      </c>
      <c r="M7">
        <v>-3.3589186024500002</v>
      </c>
      <c r="N7">
        <v>-4.5954146771166657</v>
      </c>
      <c r="P7">
        <v>-0.72114080844999995</v>
      </c>
      <c r="Q7">
        <v>-0.16746724371666666</v>
      </c>
      <c r="S7">
        <v>-3.7694843036666668</v>
      </c>
      <c r="T7">
        <v>-0.96967537300000028</v>
      </c>
    </row>
    <row r="8" spans="2:27" x14ac:dyDescent="0.3">
      <c r="C8" s="38" t="s">
        <v>146</v>
      </c>
      <c r="D8">
        <v>-0.18715360041833337</v>
      </c>
      <c r="E8">
        <v>-0.97623709520500002</v>
      </c>
      <c r="G8">
        <v>-1.2677982428333334</v>
      </c>
      <c r="H8">
        <v>-1.9789197585</v>
      </c>
      <c r="J8">
        <v>-1.2722623882166666</v>
      </c>
      <c r="K8">
        <v>-7.297960071216667</v>
      </c>
      <c r="M8">
        <v>-2.2021503972500001</v>
      </c>
      <c r="N8">
        <v>-2.9639560882499993</v>
      </c>
      <c r="P8">
        <v>-0.84177188423333338</v>
      </c>
      <c r="Q8">
        <v>-2.8016423570666671</v>
      </c>
      <c r="S8">
        <v>-4.2261479991666668</v>
      </c>
      <c r="T8">
        <v>-7.4286289475000018</v>
      </c>
    </row>
    <row r="9" spans="2:27" x14ac:dyDescent="0.3">
      <c r="C9" s="38" t="s">
        <v>144</v>
      </c>
      <c r="D9">
        <v>-1.1378634353499999</v>
      </c>
      <c r="E9">
        <v>-0.20230899932333332</v>
      </c>
      <c r="G9">
        <v>-1.1340328786833331</v>
      </c>
      <c r="H9">
        <v>-2.3351286990166664</v>
      </c>
      <c r="J9">
        <v>-2.0225566413833334</v>
      </c>
      <c r="K9">
        <v>-2.50571382505</v>
      </c>
      <c r="M9">
        <v>-2.6457575912833335</v>
      </c>
      <c r="N9">
        <v>-4.1295830862833336</v>
      </c>
      <c r="P9">
        <v>-0.61765414878333347</v>
      </c>
      <c r="Q9">
        <v>-5.2697624683333333E-2</v>
      </c>
      <c r="S9">
        <v>-6.2330847152000004</v>
      </c>
      <c r="T9">
        <v>-2.2084716902000001</v>
      </c>
    </row>
    <row r="10" spans="2:27" x14ac:dyDescent="0.3">
      <c r="B10" t="s">
        <v>192</v>
      </c>
      <c r="C10" s="38" t="s">
        <v>150</v>
      </c>
      <c r="D10">
        <v>1.4229709766666663</v>
      </c>
      <c r="E10">
        <v>1.7733125837333328</v>
      </c>
      <c r="G10">
        <v>-0.133972364833333</v>
      </c>
      <c r="H10">
        <v>-0.13257368316666618</v>
      </c>
      <c r="J10">
        <v>-0.66895859216666642</v>
      </c>
      <c r="K10">
        <v>-1.2810440528333331</v>
      </c>
      <c r="M10">
        <v>-2.3679903849999993</v>
      </c>
      <c r="N10">
        <v>-2.5305560116666665</v>
      </c>
      <c r="P10">
        <v>-0.84070616925000008</v>
      </c>
      <c r="Q10">
        <v>-0.89278455324999995</v>
      </c>
      <c r="S10">
        <v>2.1108496649999986</v>
      </c>
      <c r="T10">
        <v>0.84172830833332546</v>
      </c>
    </row>
    <row r="11" spans="2:27" x14ac:dyDescent="0.3">
      <c r="C11" s="38" t="s">
        <v>148</v>
      </c>
      <c r="D11">
        <v>1.3831179297000002</v>
      </c>
      <c r="E11">
        <v>1.6542852511666668</v>
      </c>
      <c r="G11">
        <v>-0.11205154433333379</v>
      </c>
      <c r="H11">
        <v>0.5348273059999995</v>
      </c>
      <c r="J11">
        <v>-0.85698338516666672</v>
      </c>
      <c r="K11">
        <v>-1.0725210634999993</v>
      </c>
      <c r="M11">
        <v>-2.667900667500001</v>
      </c>
      <c r="N11">
        <v>-2.5711759841666662</v>
      </c>
      <c r="P11">
        <v>-0.21432096503333331</v>
      </c>
      <c r="Q11">
        <v>0.25792360679999998</v>
      </c>
      <c r="S11">
        <v>4.3233727450000075</v>
      </c>
      <c r="T11">
        <v>6.157968101666671</v>
      </c>
    </row>
    <row r="12" spans="2:27" x14ac:dyDescent="0.3">
      <c r="C12" s="38" t="s">
        <v>146</v>
      </c>
      <c r="D12">
        <v>0.43008790193333341</v>
      </c>
      <c r="E12">
        <v>-0.42509682529999998</v>
      </c>
      <c r="G12">
        <v>0.2466668149999999</v>
      </c>
      <c r="H12">
        <v>1.2489737630000002</v>
      </c>
      <c r="J12">
        <v>-1.2876422661666667</v>
      </c>
      <c r="K12">
        <v>-5.8987964868333336</v>
      </c>
      <c r="M12">
        <v>-1.2987088916666678</v>
      </c>
      <c r="N12">
        <v>0.79209067633333274</v>
      </c>
      <c r="P12">
        <v>-0.94378182926666676</v>
      </c>
      <c r="Q12">
        <v>-2.591423190933333</v>
      </c>
      <c r="S12">
        <v>3.9419915733333326</v>
      </c>
      <c r="T12">
        <v>3.4604195000000004</v>
      </c>
    </row>
    <row r="13" spans="2:27" x14ac:dyDescent="0.3">
      <c r="C13" s="38" t="s">
        <v>144</v>
      </c>
      <c r="D13">
        <v>0.16130067506666659</v>
      </c>
      <c r="E13">
        <v>1.0250616638166665</v>
      </c>
      <c r="G13">
        <v>0.49473532133333364</v>
      </c>
      <c r="H13">
        <v>0.43439275983333364</v>
      </c>
      <c r="J13">
        <v>-0.2446107633333329</v>
      </c>
      <c r="K13">
        <v>-0.51326380566666663</v>
      </c>
      <c r="M13">
        <v>-1.9177632036666672</v>
      </c>
      <c r="N13">
        <v>-1.144208131166667</v>
      </c>
      <c r="P13">
        <v>-5.5435846400000065E-2</v>
      </c>
      <c r="Q13">
        <v>-0.71650693533333332</v>
      </c>
      <c r="S13">
        <v>2.549045030000002</v>
      </c>
      <c r="T13">
        <v>10.281618896666673</v>
      </c>
    </row>
    <row r="14" spans="2:27" ht="15" thickBot="1" x14ac:dyDescent="0.35">
      <c r="B14" t="s">
        <v>199</v>
      </c>
      <c r="C14" s="38" t="s">
        <v>150</v>
      </c>
      <c r="D14">
        <v>3.0843710611333335</v>
      </c>
      <c r="E14">
        <v>3.1476719195666667</v>
      </c>
      <c r="G14">
        <v>-0.34094827999999983</v>
      </c>
      <c r="H14">
        <v>-0.70264918999999948</v>
      </c>
      <c r="J14">
        <v>0.50016978000000023</v>
      </c>
      <c r="K14">
        <v>-0.82725619333333478</v>
      </c>
      <c r="M14">
        <v>-2.1039122916666635</v>
      </c>
      <c r="N14">
        <v>-2.6184695716666639</v>
      </c>
      <c r="P14">
        <v>-1.1720069408333336</v>
      </c>
      <c r="Q14">
        <v>-1.2986508495</v>
      </c>
      <c r="S14">
        <v>14.12574152999999</v>
      </c>
      <c r="T14">
        <v>3.033593599999989</v>
      </c>
    </row>
    <row r="15" spans="2:27" x14ac:dyDescent="0.3">
      <c r="C15" s="38" t="s">
        <v>148</v>
      </c>
      <c r="D15">
        <v>3.4847466037999992</v>
      </c>
      <c r="E15">
        <v>4.3673012738999999</v>
      </c>
      <c r="G15">
        <v>-0.13811754833333367</v>
      </c>
      <c r="H15">
        <v>-0.22375897166666725</v>
      </c>
      <c r="J15">
        <v>-0.42549269999999711</v>
      </c>
      <c r="K15">
        <v>-0.95489544333333143</v>
      </c>
      <c r="M15">
        <v>-3.0211568416666652</v>
      </c>
      <c r="N15">
        <v>-3.4165676583333329</v>
      </c>
      <c r="P15">
        <v>-2.6737424205</v>
      </c>
      <c r="Q15">
        <v>0.66770076630000019</v>
      </c>
      <c r="S15">
        <v>3.606744416666686</v>
      </c>
      <c r="T15">
        <v>21.323565566666684</v>
      </c>
      <c r="W15" s="53"/>
      <c r="X15" s="53"/>
      <c r="Y15" s="53"/>
      <c r="Z15" s="53"/>
      <c r="AA15" s="53"/>
    </row>
    <row r="16" spans="2:27" x14ac:dyDescent="0.3">
      <c r="C16" s="38" t="s">
        <v>146</v>
      </c>
      <c r="D16">
        <v>3.8134830380666664</v>
      </c>
      <c r="E16">
        <v>3.219631729833333</v>
      </c>
      <c r="G16">
        <v>-0.74138747166666674</v>
      </c>
      <c r="H16">
        <v>1.5009669933333332</v>
      </c>
      <c r="J16">
        <v>0.36022792500000023</v>
      </c>
      <c r="K16">
        <v>-4.1662493650000014</v>
      </c>
      <c r="M16">
        <v>-1.2016721566666699</v>
      </c>
      <c r="N16">
        <v>0.87924597333333077</v>
      </c>
      <c r="P16">
        <v>-1.6440734670000001</v>
      </c>
      <c r="Q16">
        <v>-4.094111872</v>
      </c>
      <c r="S16">
        <v>5.3300327166666648</v>
      </c>
      <c r="T16">
        <v>5.8715369499999968</v>
      </c>
      <c r="W16" s="51"/>
      <c r="X16" s="51"/>
      <c r="Y16" s="51"/>
      <c r="Z16" s="51"/>
      <c r="AA16" s="51"/>
    </row>
    <row r="17" spans="2:29" x14ac:dyDescent="0.3">
      <c r="C17" s="38" t="s">
        <v>144</v>
      </c>
      <c r="D17">
        <v>4.5555942433333341</v>
      </c>
      <c r="E17">
        <v>5.0997117537333336</v>
      </c>
      <c r="G17">
        <v>0.21236795333333389</v>
      </c>
      <c r="H17">
        <v>1.6647839999999785E-2</v>
      </c>
      <c r="J17">
        <v>0.443559493333332</v>
      </c>
      <c r="K17">
        <v>5.7310113333333135E-2</v>
      </c>
      <c r="M17">
        <v>-1.5729585633333361</v>
      </c>
      <c r="N17">
        <v>-1.5555863333333331</v>
      </c>
      <c r="P17">
        <v>-0.24610726070000025</v>
      </c>
      <c r="Q17">
        <v>-0.13612476266666676</v>
      </c>
      <c r="S17">
        <v>-85.114411353333338</v>
      </c>
      <c r="T17">
        <v>-68.055888676666669</v>
      </c>
      <c r="W17" s="51"/>
      <c r="X17" s="51"/>
      <c r="Y17" s="51"/>
      <c r="Z17" s="51"/>
      <c r="AA17" s="51"/>
    </row>
    <row r="18" spans="2:29" x14ac:dyDescent="0.3">
      <c r="W18" s="51"/>
      <c r="X18" s="51"/>
      <c r="Y18" s="51"/>
      <c r="Z18" s="51"/>
      <c r="AA18" s="51"/>
    </row>
    <row r="19" spans="2:29" x14ac:dyDescent="0.3">
      <c r="C19" s="43"/>
      <c r="D19" s="43"/>
      <c r="W19" s="51"/>
      <c r="X19" s="51"/>
      <c r="Y19" s="51"/>
      <c r="Z19" s="51"/>
      <c r="AA19" s="51"/>
    </row>
    <row r="20" spans="2:29" x14ac:dyDescent="0.3">
      <c r="B20" t="s">
        <v>188</v>
      </c>
      <c r="C20" s="38" t="s">
        <v>150</v>
      </c>
      <c r="D20">
        <v>-0.75549222084833334</v>
      </c>
      <c r="E20">
        <v>-7.5505226681666648E-2</v>
      </c>
      <c r="G20">
        <v>-0.28560076006666674</v>
      </c>
      <c r="H20">
        <v>2.4705377599999911E-2</v>
      </c>
      <c r="J20">
        <v>-1.5340185969500002</v>
      </c>
      <c r="K20">
        <v>-1.87177320295</v>
      </c>
      <c r="M20">
        <v>-1.0321880234833334</v>
      </c>
      <c r="N20">
        <v>-0.46052125081666678</v>
      </c>
      <c r="P20">
        <v>-1.0583911672500002</v>
      </c>
      <c r="Q20">
        <v>-0.50512053628333342</v>
      </c>
      <c r="S20">
        <v>-0.90885623799999937</v>
      </c>
      <c r="T20">
        <v>-0.80765011799999975</v>
      </c>
      <c r="W20" s="51"/>
      <c r="X20" s="51"/>
      <c r="Y20" s="51"/>
      <c r="Z20" s="51"/>
      <c r="AA20" s="51"/>
    </row>
    <row r="21" spans="2:29" ht="15" thickBot="1" x14ac:dyDescent="0.35">
      <c r="B21" t="s">
        <v>192</v>
      </c>
      <c r="C21" s="38" t="s">
        <v>150</v>
      </c>
      <c r="D21">
        <v>1.4229709766666663</v>
      </c>
      <c r="E21">
        <v>1.7733125837333328</v>
      </c>
      <c r="G21">
        <v>-0.133972364833333</v>
      </c>
      <c r="H21">
        <v>-0.13257368316666618</v>
      </c>
      <c r="J21">
        <v>-0.66895859216666642</v>
      </c>
      <c r="K21">
        <v>-1.2810440528333331</v>
      </c>
      <c r="M21">
        <v>-2.3679903849999993</v>
      </c>
      <c r="N21">
        <v>-2.5305560116666665</v>
      </c>
      <c r="P21">
        <v>-0.84070616925000008</v>
      </c>
      <c r="Q21">
        <v>-0.89278455324999995</v>
      </c>
      <c r="S21">
        <v>2.1108496649999986</v>
      </c>
      <c r="T21">
        <v>0.84172830833332546</v>
      </c>
      <c r="W21" s="60"/>
      <c r="X21" s="60"/>
      <c r="Y21" s="60"/>
      <c r="Z21" s="60"/>
      <c r="AA21" s="60"/>
    </row>
    <row r="22" spans="2:29" x14ac:dyDescent="0.3">
      <c r="B22" t="s">
        <v>199</v>
      </c>
      <c r="C22" s="38" t="s">
        <v>150</v>
      </c>
      <c r="D22">
        <v>3.0843710611333335</v>
      </c>
      <c r="E22">
        <v>3.1476719195666667</v>
      </c>
      <c r="G22">
        <v>-0.34094827999999983</v>
      </c>
      <c r="H22">
        <v>-0.70264918999999948</v>
      </c>
      <c r="J22">
        <v>0.50016978000000023</v>
      </c>
      <c r="K22">
        <v>-0.82725619333333478</v>
      </c>
      <c r="M22">
        <v>-2.1039122916666635</v>
      </c>
      <c r="N22">
        <v>-2.6184695716666639</v>
      </c>
      <c r="P22">
        <v>-1.1720069408333336</v>
      </c>
      <c r="Q22">
        <v>-1.2986508495</v>
      </c>
      <c r="S22">
        <v>14.12574152999999</v>
      </c>
      <c r="T22">
        <v>3.033593599999989</v>
      </c>
    </row>
    <row r="23" spans="2:29" x14ac:dyDescent="0.3">
      <c r="C23" s="43"/>
      <c r="D23" s="43"/>
    </row>
    <row r="24" spans="2:29" ht="15" thickBot="1" x14ac:dyDescent="0.35">
      <c r="B24" t="s">
        <v>188</v>
      </c>
      <c r="C24" s="38" t="s">
        <v>148</v>
      </c>
      <c r="D24">
        <v>-0.29988964699499998</v>
      </c>
      <c r="E24">
        <v>-0.49039772496166673</v>
      </c>
      <c r="G24">
        <v>-2.1055279438333332</v>
      </c>
      <c r="H24">
        <v>-1.868656783833333</v>
      </c>
      <c r="J24">
        <v>-2.212097653866667</v>
      </c>
      <c r="K24">
        <v>-2.5534916692</v>
      </c>
      <c r="M24">
        <v>-3.3589186024500002</v>
      </c>
      <c r="N24">
        <v>-4.5954146771166657</v>
      </c>
      <c r="P24">
        <v>-0.72114080844999995</v>
      </c>
      <c r="Q24">
        <v>-0.16746724371666666</v>
      </c>
      <c r="S24">
        <v>-3.7694843036666668</v>
      </c>
      <c r="T24">
        <v>-0.96967537300000028</v>
      </c>
    </row>
    <row r="25" spans="2:29" x14ac:dyDescent="0.3">
      <c r="B25" t="s">
        <v>192</v>
      </c>
      <c r="C25" s="38" t="s">
        <v>148</v>
      </c>
      <c r="D25">
        <v>1.3831179297000002</v>
      </c>
      <c r="E25">
        <v>1.6542852511666668</v>
      </c>
      <c r="G25">
        <v>-0.11205154433333379</v>
      </c>
      <c r="H25">
        <v>0.5348273059999995</v>
      </c>
      <c r="J25">
        <v>-0.85698338516666672</v>
      </c>
      <c r="K25">
        <v>-1.0725210634999993</v>
      </c>
      <c r="M25">
        <v>-2.667900667500001</v>
      </c>
      <c r="N25">
        <v>-2.5711759841666662</v>
      </c>
      <c r="P25">
        <v>-0.21432096503333331</v>
      </c>
      <c r="Q25">
        <v>0.25792360679999998</v>
      </c>
      <c r="S25">
        <v>4.3233727450000075</v>
      </c>
      <c r="T25">
        <v>6.157968101666671</v>
      </c>
      <c r="W25" s="53"/>
      <c r="X25" s="53"/>
      <c r="Y25" s="53"/>
      <c r="Z25" s="53"/>
      <c r="AA25" s="53"/>
      <c r="AB25" s="53"/>
      <c r="AC25" s="53"/>
    </row>
    <row r="26" spans="2:29" x14ac:dyDescent="0.3">
      <c r="B26" t="s">
        <v>199</v>
      </c>
      <c r="C26" s="38" t="s">
        <v>148</v>
      </c>
      <c r="D26">
        <v>3.4847466037999992</v>
      </c>
      <c r="E26">
        <v>4.3673012738999999</v>
      </c>
      <c r="G26">
        <v>-0.13811754833333367</v>
      </c>
      <c r="H26">
        <v>-0.22375897166666725</v>
      </c>
      <c r="J26">
        <v>-0.42549269999999711</v>
      </c>
      <c r="K26">
        <v>-0.95489544333333143</v>
      </c>
      <c r="M26">
        <v>-3.0211568416666652</v>
      </c>
      <c r="N26">
        <v>-3.4165676583333329</v>
      </c>
      <c r="P26">
        <v>-2.6737424205</v>
      </c>
      <c r="Q26">
        <v>0.66770076630000019</v>
      </c>
      <c r="S26">
        <v>3.606744416666686</v>
      </c>
      <c r="T26">
        <v>21.323565566666684</v>
      </c>
      <c r="W26" s="51"/>
      <c r="X26" s="51"/>
      <c r="Y26" s="51"/>
      <c r="Z26" s="51"/>
      <c r="AA26" s="51"/>
      <c r="AB26" s="51"/>
      <c r="AC26" s="51"/>
    </row>
    <row r="27" spans="2:29" x14ac:dyDescent="0.3">
      <c r="D27" s="43"/>
      <c r="E27" s="43"/>
      <c r="W27" s="51"/>
      <c r="X27" s="51"/>
      <c r="Y27" s="51"/>
      <c r="Z27" s="51"/>
      <c r="AA27" s="51"/>
      <c r="AB27" s="51"/>
      <c r="AC27" s="51"/>
    </row>
    <row r="28" spans="2:29" x14ac:dyDescent="0.3">
      <c r="B28" t="s">
        <v>188</v>
      </c>
      <c r="C28" s="38" t="s">
        <v>146</v>
      </c>
      <c r="D28">
        <v>-0.18715360041833337</v>
      </c>
      <c r="E28">
        <v>-0.97623709520500002</v>
      </c>
      <c r="G28">
        <v>-1.2677982428333334</v>
      </c>
      <c r="H28">
        <v>-1.9789197585</v>
      </c>
      <c r="J28">
        <v>-1.2722623882166666</v>
      </c>
      <c r="K28">
        <v>-7.297960071216667</v>
      </c>
      <c r="M28">
        <v>-2.2021503972500001</v>
      </c>
      <c r="N28">
        <v>-2.9639560882499993</v>
      </c>
      <c r="P28">
        <v>-0.84177188423333338</v>
      </c>
      <c r="Q28">
        <v>-2.8016423570666671</v>
      </c>
      <c r="S28">
        <v>-4.2261479991666668</v>
      </c>
      <c r="T28">
        <v>-7.4286289475000018</v>
      </c>
      <c r="W28" s="51"/>
      <c r="X28" s="51"/>
      <c r="Y28" s="51"/>
      <c r="Z28" s="51"/>
      <c r="AA28" s="51"/>
      <c r="AB28" s="51"/>
      <c r="AC28" s="51"/>
    </row>
    <row r="29" spans="2:29" x14ac:dyDescent="0.3">
      <c r="B29" t="s">
        <v>192</v>
      </c>
      <c r="C29" s="38" t="s">
        <v>146</v>
      </c>
      <c r="D29">
        <v>0.43008790193333341</v>
      </c>
      <c r="E29">
        <v>-0.42509682529999998</v>
      </c>
      <c r="G29">
        <v>0.2466668149999999</v>
      </c>
      <c r="H29">
        <v>1.2489737630000002</v>
      </c>
      <c r="J29">
        <v>-1.2876422661666667</v>
      </c>
      <c r="K29">
        <v>-5.8987964868333336</v>
      </c>
      <c r="M29">
        <v>-1.2987088916666678</v>
      </c>
      <c r="N29">
        <v>0.79209067633333274</v>
      </c>
      <c r="P29">
        <v>-0.94378182926666676</v>
      </c>
      <c r="Q29">
        <v>-2.591423190933333</v>
      </c>
      <c r="S29">
        <v>3.9419915733333326</v>
      </c>
      <c r="T29">
        <v>3.4604195000000004</v>
      </c>
      <c r="W29" s="51"/>
      <c r="X29" s="51"/>
      <c r="Y29" s="51"/>
      <c r="Z29" s="51"/>
      <c r="AA29" s="51"/>
      <c r="AB29" s="51"/>
      <c r="AC29" s="51"/>
    </row>
    <row r="30" spans="2:29" ht="15" thickBot="1" x14ac:dyDescent="0.35">
      <c r="B30" t="s">
        <v>199</v>
      </c>
      <c r="C30" s="38" t="s">
        <v>146</v>
      </c>
      <c r="D30">
        <v>3.8134830380666664</v>
      </c>
      <c r="E30">
        <v>3.219631729833333</v>
      </c>
      <c r="G30">
        <v>-0.74138747166666674</v>
      </c>
      <c r="H30">
        <v>1.5009669933333332</v>
      </c>
      <c r="J30">
        <v>0.36022792500000023</v>
      </c>
      <c r="K30">
        <v>-4.1662493650000014</v>
      </c>
      <c r="M30">
        <v>-1.2016721566666699</v>
      </c>
      <c r="N30">
        <v>0.87924597333333077</v>
      </c>
      <c r="P30">
        <v>-1.6440734670000001</v>
      </c>
      <c r="Q30">
        <v>-4.094111872</v>
      </c>
      <c r="S30">
        <v>5.3300327166666648</v>
      </c>
      <c r="T30">
        <v>5.8715369499999968</v>
      </c>
      <c r="W30" s="60"/>
      <c r="X30" s="60"/>
      <c r="Y30" s="60"/>
      <c r="Z30" s="60"/>
      <c r="AA30" s="60"/>
      <c r="AB30" s="60"/>
      <c r="AC30" s="60"/>
    </row>
    <row r="31" spans="2:29" x14ac:dyDescent="0.3">
      <c r="D31" s="43"/>
      <c r="E31" s="43"/>
    </row>
    <row r="32" spans="2:29" x14ac:dyDescent="0.3">
      <c r="B32" t="s">
        <v>188</v>
      </c>
      <c r="C32" s="38" t="s">
        <v>144</v>
      </c>
      <c r="D32">
        <v>-1.1378634353499999</v>
      </c>
      <c r="E32">
        <v>-0.20230899932333332</v>
      </c>
      <c r="G32">
        <v>-1.1340328786833331</v>
      </c>
      <c r="H32">
        <v>-2.3351286990166664</v>
      </c>
      <c r="J32">
        <v>-2.0225566413833334</v>
      </c>
      <c r="K32">
        <v>-2.50571382505</v>
      </c>
      <c r="M32">
        <v>-2.6457575912833335</v>
      </c>
      <c r="N32">
        <v>-4.1295830862833336</v>
      </c>
      <c r="P32">
        <v>-0.61765414878333347</v>
      </c>
      <c r="Q32">
        <v>-5.2697624683333333E-2</v>
      </c>
      <c r="S32">
        <v>-6.2330847152000004</v>
      </c>
      <c r="T32">
        <v>-2.2084716902000001</v>
      </c>
    </row>
    <row r="33" spans="2:20" x14ac:dyDescent="0.3">
      <c r="B33" t="s">
        <v>192</v>
      </c>
      <c r="C33" s="38" t="s">
        <v>144</v>
      </c>
      <c r="D33">
        <v>0.16130067506666659</v>
      </c>
      <c r="E33">
        <v>1.0250616638166665</v>
      </c>
      <c r="G33">
        <v>0.49473532133333364</v>
      </c>
      <c r="H33">
        <v>0.43439275983333364</v>
      </c>
      <c r="J33">
        <v>-0.2446107633333329</v>
      </c>
      <c r="K33">
        <v>-0.51326380566666663</v>
      </c>
      <c r="M33">
        <v>-1.9177632036666672</v>
      </c>
      <c r="N33">
        <v>-1.144208131166667</v>
      </c>
      <c r="P33">
        <v>-5.5435846400000065E-2</v>
      </c>
      <c r="Q33">
        <v>-0.71650693533333332</v>
      </c>
      <c r="S33">
        <v>2.549045030000002</v>
      </c>
      <c r="T33">
        <v>10.281618896666673</v>
      </c>
    </row>
    <row r="34" spans="2:20" x14ac:dyDescent="0.3">
      <c r="B34" t="s">
        <v>199</v>
      </c>
      <c r="C34" s="38" t="s">
        <v>144</v>
      </c>
      <c r="D34">
        <v>4.5555942433333341</v>
      </c>
      <c r="E34">
        <v>5.0997117537333336</v>
      </c>
      <c r="G34">
        <v>0.21236795333333389</v>
      </c>
      <c r="H34">
        <v>1.6647839999999785E-2</v>
      </c>
      <c r="J34">
        <v>0.443559493333332</v>
      </c>
      <c r="K34">
        <v>5.7310113333333135E-2</v>
      </c>
      <c r="M34">
        <v>-1.5729585633333361</v>
      </c>
      <c r="N34">
        <v>-1.5555863333333331</v>
      </c>
      <c r="P34">
        <v>-0.24610726070000025</v>
      </c>
      <c r="Q34">
        <v>-0.13612476266666676</v>
      </c>
      <c r="S34">
        <v>-85.114411353333338</v>
      </c>
      <c r="T34">
        <v>-68.055888676666669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65DF-B064-4CD9-852F-A40E59FE8BDA}">
  <dimension ref="C8:X26"/>
  <sheetViews>
    <sheetView workbookViewId="0">
      <selection sqref="A1:XFD1048576"/>
    </sheetView>
  </sheetViews>
  <sheetFormatPr defaultColWidth="8.77734375" defaultRowHeight="14.4" x14ac:dyDescent="0.3"/>
  <cols>
    <col min="7" max="7" width="8.77734375" style="38"/>
    <col min="10" max="10" width="8.77734375" style="38"/>
    <col min="13" max="13" width="8.77734375" style="38"/>
    <col min="16" max="16" width="8.77734375" style="38"/>
    <col min="19" max="19" width="8.77734375" style="38"/>
  </cols>
  <sheetData>
    <row r="8" spans="3:21" ht="43.2" x14ac:dyDescent="0.3">
      <c r="E8" s="43" t="s">
        <v>207</v>
      </c>
      <c r="F8" s="43" t="s">
        <v>208</v>
      </c>
      <c r="G8" s="43"/>
      <c r="H8" s="43" t="s">
        <v>209</v>
      </c>
      <c r="I8" s="43" t="s">
        <v>210</v>
      </c>
      <c r="J8" s="43"/>
      <c r="K8" s="43" t="s">
        <v>211</v>
      </c>
      <c r="L8" s="43" t="s">
        <v>212</v>
      </c>
      <c r="M8" s="43"/>
      <c r="N8" s="43" t="s">
        <v>213</v>
      </c>
      <c r="O8" s="43" t="s">
        <v>214</v>
      </c>
      <c r="P8" s="43"/>
      <c r="Q8" s="43" t="s">
        <v>215</v>
      </c>
      <c r="R8" s="43" t="s">
        <v>216</v>
      </c>
      <c r="S8" s="43"/>
      <c r="T8" s="43" t="s">
        <v>217</v>
      </c>
      <c r="U8" s="43" t="s">
        <v>218</v>
      </c>
    </row>
    <row r="9" spans="3:21" x14ac:dyDescent="0.3">
      <c r="C9" s="38" t="s">
        <v>150</v>
      </c>
      <c r="D9" t="s">
        <v>188</v>
      </c>
      <c r="E9">
        <v>-1.5647341800996183E-3</v>
      </c>
      <c r="F9">
        <v>-6.0893477632347089E-4</v>
      </c>
      <c r="G9" t="s">
        <v>188</v>
      </c>
      <c r="H9">
        <v>-4.8089425922159102E-4</v>
      </c>
      <c r="I9">
        <v>2.4410764767814012E-4</v>
      </c>
      <c r="J9" t="s">
        <v>188</v>
      </c>
      <c r="K9">
        <v>-3.4628700238361187E-3</v>
      </c>
      <c r="L9">
        <v>-1.6082081555239418E-2</v>
      </c>
      <c r="M9" t="s">
        <v>188</v>
      </c>
      <c r="N9">
        <v>-2.0472785680213232E-3</v>
      </c>
      <c r="O9">
        <v>-3.7261585641612514E-3</v>
      </c>
      <c r="P9" t="s">
        <v>188</v>
      </c>
      <c r="Q9">
        <v>-2.5561500687941597E-3</v>
      </c>
      <c r="R9">
        <v>-4.2688227853153139E-3</v>
      </c>
      <c r="S9" t="s">
        <v>188</v>
      </c>
      <c r="T9">
        <v>-2.069127808696497E-3</v>
      </c>
      <c r="U9">
        <v>-6.6783374625380794E-3</v>
      </c>
    </row>
    <row r="10" spans="3:21" x14ac:dyDescent="0.3">
      <c r="D10" t="s">
        <v>192</v>
      </c>
      <c r="E10">
        <v>3.6689862575488342E-3</v>
      </c>
      <c r="F10">
        <v>1.6449433127323432E-2</v>
      </c>
      <c r="G10" t="s">
        <v>192</v>
      </c>
      <c r="H10">
        <v>-1.4794686726151733E-4</v>
      </c>
      <c r="I10">
        <v>-1.3253983265049897E-3</v>
      </c>
      <c r="J10" t="s">
        <v>192</v>
      </c>
      <c r="K10">
        <v>-2.1507809718950364E-3</v>
      </c>
      <c r="L10">
        <v>-1.2703068396741624E-2</v>
      </c>
      <c r="M10" t="s">
        <v>192</v>
      </c>
      <c r="N10">
        <v>-5.3685725517283742E-3</v>
      </c>
      <c r="O10">
        <v>-2.4578071977063715E-2</v>
      </c>
      <c r="P10" t="s">
        <v>192</v>
      </c>
      <c r="Q10">
        <v>-2.2123051971419815E-3</v>
      </c>
      <c r="R10">
        <v>-8.2059445506712358E-3</v>
      </c>
      <c r="S10" t="s">
        <v>192</v>
      </c>
      <c r="T10">
        <v>4.6802597934287732E-3</v>
      </c>
      <c r="U10">
        <v>5.6907091760400484E-3</v>
      </c>
    </row>
    <row r="11" spans="3:21" x14ac:dyDescent="0.3">
      <c r="D11" t="s">
        <v>199</v>
      </c>
      <c r="E11">
        <v>7.7060994322573741E-3</v>
      </c>
      <c r="F11">
        <v>2.9115143138231214E-2</v>
      </c>
      <c r="G11" t="s">
        <v>199</v>
      </c>
      <c r="H11">
        <v>-7.0973751507164625E-4</v>
      </c>
      <c r="I11">
        <v>-6.835222349146239E-3</v>
      </c>
      <c r="J11" t="s">
        <v>199</v>
      </c>
      <c r="K11">
        <v>6.7090593906640749E-4</v>
      </c>
      <c r="L11">
        <v>-7.6746346010820891E-3</v>
      </c>
      <c r="M11" t="s">
        <v>199</v>
      </c>
      <c r="N11">
        <v>-4.8254273710455209E-3</v>
      </c>
      <c r="O11">
        <v>-2.4679415952297789E-2</v>
      </c>
      <c r="P11" t="s">
        <v>199</v>
      </c>
      <c r="Q11">
        <v>-3.1206146081862035E-3</v>
      </c>
      <c r="R11">
        <v>-1.1272880368042503E-2</v>
      </c>
      <c r="S11" t="s">
        <v>199</v>
      </c>
      <c r="T11">
        <v>2.8787235940729544E-2</v>
      </c>
      <c r="U11">
        <v>2.5392001121024774E-2</v>
      </c>
    </row>
    <row r="12" spans="3:21" x14ac:dyDescent="0.3">
      <c r="D12" s="38"/>
    </row>
    <row r="13" spans="3:21" ht="43.2" x14ac:dyDescent="0.3">
      <c r="D13" s="43"/>
      <c r="E13" s="43" t="s">
        <v>207</v>
      </c>
      <c r="F13" s="43" t="s">
        <v>208</v>
      </c>
      <c r="G13" s="43"/>
      <c r="H13" s="43" t="s">
        <v>209</v>
      </c>
      <c r="I13" s="43" t="s">
        <v>210</v>
      </c>
      <c r="J13" s="43"/>
      <c r="K13" s="43" t="s">
        <v>211</v>
      </c>
      <c r="L13" s="43" t="s">
        <v>212</v>
      </c>
      <c r="M13" s="43"/>
      <c r="N13" s="43" t="s">
        <v>213</v>
      </c>
      <c r="O13" s="43" t="s">
        <v>214</v>
      </c>
      <c r="P13" s="43"/>
      <c r="Q13" s="43" t="s">
        <v>215</v>
      </c>
      <c r="R13" s="43" t="s">
        <v>216</v>
      </c>
      <c r="S13" s="43"/>
      <c r="T13" s="43" t="s">
        <v>217</v>
      </c>
      <c r="U13" s="43" t="s">
        <v>218</v>
      </c>
    </row>
    <row r="14" spans="3:21" x14ac:dyDescent="0.3">
      <c r="C14" s="38" t="s">
        <v>148</v>
      </c>
      <c r="D14" t="s">
        <v>188</v>
      </c>
      <c r="E14">
        <v>-1.6627486640881852E-3</v>
      </c>
      <c r="F14">
        <v>-3.3337351875639114E-3</v>
      </c>
      <c r="G14" t="s">
        <v>188</v>
      </c>
      <c r="H14">
        <v>-9.5406684808797826E-3</v>
      </c>
      <c r="I14">
        <v>-3.0913189084979836E-2</v>
      </c>
      <c r="J14" t="s">
        <v>188</v>
      </c>
      <c r="K14">
        <v>-1.2901940802709377E-2</v>
      </c>
      <c r="L14">
        <v>-2.2626087691959673E-2</v>
      </c>
      <c r="M14" t="s">
        <v>188</v>
      </c>
      <c r="N14">
        <v>-1.6998265305900592E-2</v>
      </c>
      <c r="O14">
        <v>-6.5301121936425399E-2</v>
      </c>
      <c r="P14" t="s">
        <v>188</v>
      </c>
      <c r="Q14">
        <v>-4.1513842013958455E-3</v>
      </c>
      <c r="R14">
        <v>-3.7700081273508057E-3</v>
      </c>
      <c r="S14" t="s">
        <v>188</v>
      </c>
      <c r="T14">
        <v>-2.2028294057159687E-2</v>
      </c>
      <c r="U14">
        <v>1.2755101473810475E-2</v>
      </c>
    </row>
    <row r="15" spans="3:21" x14ac:dyDescent="0.3">
      <c r="D15" t="s">
        <v>192</v>
      </c>
      <c r="E15">
        <v>9.3928897588941383E-3</v>
      </c>
      <c r="F15">
        <v>3.7470899975990804E-2</v>
      </c>
      <c r="G15" t="s">
        <v>192</v>
      </c>
      <c r="H15">
        <v>-6.6788431326252558E-5</v>
      </c>
      <c r="I15">
        <v>-1.8079499297565336E-3</v>
      </c>
      <c r="J15" t="s">
        <v>192</v>
      </c>
      <c r="K15">
        <v>-5.285996535123968E-3</v>
      </c>
      <c r="L15">
        <v>-4.8151641249357174E-3</v>
      </c>
      <c r="M15" t="s">
        <v>192</v>
      </c>
      <c r="N15">
        <v>-1.6875011735045263E-2</v>
      </c>
      <c r="O15">
        <v>-3.5389307670976068E-2</v>
      </c>
      <c r="P15" t="s">
        <v>192</v>
      </c>
      <c r="Q15">
        <v>-1.6820812632231403E-3</v>
      </c>
      <c r="R15">
        <v>5.362638089225596E-3</v>
      </c>
      <c r="S15" t="s">
        <v>192</v>
      </c>
      <c r="T15">
        <v>2.4052499788469146E-2</v>
      </c>
      <c r="U15">
        <v>0.10538050568926245</v>
      </c>
    </row>
    <row r="16" spans="3:21" x14ac:dyDescent="0.3">
      <c r="D16" t="s">
        <v>199</v>
      </c>
      <c r="E16">
        <v>2.5632020795598575E-2</v>
      </c>
      <c r="F16">
        <v>0.11206159397445779</v>
      </c>
      <c r="G16" t="s">
        <v>199</v>
      </c>
      <c r="H16">
        <v>-2.8817557493301467E-3</v>
      </c>
      <c r="I16">
        <v>-2.4305664239238804E-2</v>
      </c>
      <c r="J16" t="s">
        <v>199</v>
      </c>
      <c r="K16">
        <v>-1.8466738300264342E-3</v>
      </c>
      <c r="L16">
        <v>-2.1458367089780193E-2</v>
      </c>
      <c r="M16" t="s">
        <v>199</v>
      </c>
      <c r="N16">
        <v>-2.3933487946315907E-2</v>
      </c>
      <c r="O16">
        <v>-5.16045754681509E-2</v>
      </c>
      <c r="P16" t="s">
        <v>199</v>
      </c>
      <c r="Q16">
        <v>-1.7027046417154943E-2</v>
      </c>
      <c r="R16">
        <v>4.0066634743020019E-3</v>
      </c>
      <c r="S16" t="s">
        <v>199</v>
      </c>
      <c r="T16">
        <v>2.3714193404546446E-2</v>
      </c>
      <c r="U16">
        <v>0.22180551131335027</v>
      </c>
    </row>
    <row r="17" spans="3:24" x14ac:dyDescent="0.3">
      <c r="D17" s="38"/>
    </row>
    <row r="18" spans="3:24" ht="43.2" x14ac:dyDescent="0.3">
      <c r="E18" s="43" t="s">
        <v>207</v>
      </c>
      <c r="F18" s="43" t="s">
        <v>208</v>
      </c>
      <c r="G18" s="43"/>
      <c r="H18" s="43" t="s">
        <v>209</v>
      </c>
      <c r="I18" s="43" t="s">
        <v>210</v>
      </c>
      <c r="J18" s="43"/>
      <c r="K18" s="43" t="s">
        <v>211</v>
      </c>
      <c r="L18" s="43" t="s">
        <v>212</v>
      </c>
      <c r="M18" s="43"/>
      <c r="N18" s="43" t="s">
        <v>213</v>
      </c>
      <c r="O18" s="43" t="s">
        <v>214</v>
      </c>
      <c r="P18" s="43"/>
      <c r="Q18" s="43" t="s">
        <v>215</v>
      </c>
      <c r="R18" s="43" t="s">
        <v>216</v>
      </c>
      <c r="S18" s="43"/>
      <c r="T18" s="43" t="s">
        <v>217</v>
      </c>
      <c r="U18" s="43" t="s">
        <v>218</v>
      </c>
    </row>
    <row r="19" spans="3:24" x14ac:dyDescent="0.3">
      <c r="C19" s="38" t="s">
        <v>146</v>
      </c>
      <c r="D19" t="s">
        <v>188</v>
      </c>
      <c r="E19">
        <v>-1.2132935255582059E-3</v>
      </c>
      <c r="F19">
        <v>-2.292948917777593E-3</v>
      </c>
      <c r="G19" t="s">
        <v>188</v>
      </c>
      <c r="H19">
        <v>-1.2098963903458085E-2</v>
      </c>
      <c r="I19">
        <v>-3.6028816971610408E-3</v>
      </c>
      <c r="J19" t="s">
        <v>188</v>
      </c>
      <c r="K19">
        <v>-9.3475300226638133E-3</v>
      </c>
      <c r="L19">
        <v>-1.3598662353288151E-2</v>
      </c>
      <c r="M19" t="s">
        <v>188</v>
      </c>
      <c r="N19">
        <v>-1.8010049446641214E-2</v>
      </c>
      <c r="O19">
        <v>-7.2725839822117616E-3</v>
      </c>
      <c r="P19" t="s">
        <v>188</v>
      </c>
      <c r="Q19">
        <v>-3.1415308210687811E-3</v>
      </c>
      <c r="R19">
        <v>-4.9985606429448449E-3</v>
      </c>
      <c r="S19" t="s">
        <v>188</v>
      </c>
      <c r="T19">
        <v>-6.9152049881733083E-2</v>
      </c>
      <c r="U19">
        <v>-1.5349600937482935E-2</v>
      </c>
    </row>
    <row r="20" spans="3:24" x14ac:dyDescent="0.3">
      <c r="D20" t="s">
        <v>192</v>
      </c>
      <c r="E20">
        <v>1.161873481502314E-2</v>
      </c>
      <c r="F20">
        <v>-1.1545064966392235E-4</v>
      </c>
      <c r="G20" t="s">
        <v>192</v>
      </c>
      <c r="H20">
        <v>1.3473552945106424E-3</v>
      </c>
      <c r="I20">
        <v>1.4299650979571774E-3</v>
      </c>
      <c r="J20" t="s">
        <v>192</v>
      </c>
      <c r="K20">
        <v>-2.1504356870515568E-2</v>
      </c>
      <c r="L20">
        <v>-1.0606096507727562E-2</v>
      </c>
      <c r="M20" t="s">
        <v>192</v>
      </c>
      <c r="N20">
        <v>-2.9711786561270645E-2</v>
      </c>
      <c r="O20">
        <v>-4.0752525739667081E-3</v>
      </c>
      <c r="P20" t="s">
        <v>192</v>
      </c>
      <c r="Q20">
        <v>-1.3418990430820024E-2</v>
      </c>
      <c r="R20">
        <v>-5.2341593109693401E-3</v>
      </c>
      <c r="S20" t="s">
        <v>192</v>
      </c>
      <c r="T20">
        <v>5.2939233843047682E-2</v>
      </c>
      <c r="U20">
        <v>1.5716357539360265E-2</v>
      </c>
    </row>
    <row r="21" spans="3:24" x14ac:dyDescent="0.3">
      <c r="D21" t="s">
        <v>199</v>
      </c>
      <c r="E21">
        <v>0.11978453259181504</v>
      </c>
      <c r="F21">
        <v>1.9991199499161814E-2</v>
      </c>
      <c r="G21" t="s">
        <v>199</v>
      </c>
      <c r="H21">
        <v>-1.8155373454452759E-2</v>
      </c>
      <c r="I21">
        <v>2.0935568750958377E-3</v>
      </c>
      <c r="J21" t="s">
        <v>199</v>
      </c>
      <c r="K21">
        <v>1.2662223775765284E-2</v>
      </c>
      <c r="L21">
        <v>-9.4318063389635179E-3</v>
      </c>
      <c r="M21" t="s">
        <v>199</v>
      </c>
      <c r="N21">
        <v>-2.9794439492726223E-2</v>
      </c>
      <c r="O21">
        <v>-6.9140799850709892E-3</v>
      </c>
      <c r="P21" t="s">
        <v>199</v>
      </c>
      <c r="Q21">
        <v>-3.7699987573565082E-2</v>
      </c>
      <c r="R21">
        <v>-1.4378147088600052E-2</v>
      </c>
      <c r="S21" t="s">
        <v>199</v>
      </c>
      <c r="T21">
        <v>0.13613072913769778</v>
      </c>
      <c r="U21">
        <v>2.4483828257577656E-2</v>
      </c>
    </row>
    <row r="22" spans="3:24" x14ac:dyDescent="0.3">
      <c r="D22" s="38"/>
    </row>
    <row r="23" spans="3:24" ht="43.2" x14ac:dyDescent="0.3">
      <c r="E23" s="43" t="s">
        <v>207</v>
      </c>
      <c r="F23" s="43" t="s">
        <v>208</v>
      </c>
      <c r="G23" s="43"/>
      <c r="H23" s="43" t="s">
        <v>209</v>
      </c>
      <c r="I23" s="43" t="s">
        <v>210</v>
      </c>
      <c r="J23" s="43"/>
      <c r="K23" s="43" t="s">
        <v>211</v>
      </c>
      <c r="L23" s="43" t="s">
        <v>212</v>
      </c>
      <c r="M23" s="43"/>
      <c r="N23" s="43" t="s">
        <v>213</v>
      </c>
      <c r="O23" s="43" t="s">
        <v>214</v>
      </c>
      <c r="P23" s="43"/>
      <c r="Q23" s="43" t="s">
        <v>215</v>
      </c>
      <c r="R23" s="43" t="s">
        <v>216</v>
      </c>
      <c r="S23" s="43"/>
      <c r="T23" s="43" t="s">
        <v>217</v>
      </c>
      <c r="U23" s="43" t="s">
        <v>218</v>
      </c>
      <c r="X23" s="63"/>
    </row>
    <row r="24" spans="3:24" x14ac:dyDescent="0.3">
      <c r="C24" s="38" t="s">
        <v>144</v>
      </c>
      <c r="D24" t="s">
        <v>188</v>
      </c>
      <c r="E24">
        <v>-2.5954032484711478E-3</v>
      </c>
      <c r="F24">
        <v>-1.4952604047452744E-3</v>
      </c>
      <c r="G24" t="s">
        <v>188</v>
      </c>
      <c r="H24">
        <v>-4.6344814073520585E-3</v>
      </c>
      <c r="I24">
        <v>-2.4792042969477301E-2</v>
      </c>
      <c r="J24" t="s">
        <v>188</v>
      </c>
      <c r="K24">
        <v>-6.5443932195534751E-3</v>
      </c>
      <c r="L24">
        <v>-1.7957849646271919E-2</v>
      </c>
      <c r="M24" t="s">
        <v>188</v>
      </c>
      <c r="N24">
        <v>-9.1907666233232155E-3</v>
      </c>
      <c r="O24">
        <v>-4.2649869323244723E-2</v>
      </c>
      <c r="P24" t="s">
        <v>188</v>
      </c>
      <c r="Q24">
        <v>-3.2025412915998234E-3</v>
      </c>
      <c r="R24">
        <v>-4.0071234869167504E-4</v>
      </c>
      <c r="S24" t="s">
        <v>188</v>
      </c>
      <c r="T24">
        <v>-2.2135557395661309E-2</v>
      </c>
      <c r="U24">
        <v>-2.9630619781044087E-2</v>
      </c>
    </row>
    <row r="25" spans="3:24" x14ac:dyDescent="0.3">
      <c r="D25" t="s">
        <v>192</v>
      </c>
      <c r="E25">
        <v>9.370188808897243E-4</v>
      </c>
      <c r="F25">
        <v>1.6023399571435382E-2</v>
      </c>
      <c r="G25" t="s">
        <v>192</v>
      </c>
      <c r="H25">
        <v>1.5047316314683778E-3</v>
      </c>
      <c r="I25">
        <v>2.1150208741278318E-3</v>
      </c>
      <c r="J25" t="s">
        <v>192</v>
      </c>
      <c r="K25">
        <v>-7.7555693726964346E-4</v>
      </c>
      <c r="L25">
        <v>-4.8461048632242711E-3</v>
      </c>
      <c r="M25" t="s">
        <v>192</v>
      </c>
      <c r="N25">
        <v>-4.8796420966018004E-3</v>
      </c>
      <c r="O25">
        <v>-1.8525060157225205E-2</v>
      </c>
      <c r="P25" t="s">
        <v>192</v>
      </c>
      <c r="Q25">
        <v>-6.414111789399973E-4</v>
      </c>
      <c r="R25">
        <v>-9.5379015157244958E-3</v>
      </c>
      <c r="S25" t="s">
        <v>192</v>
      </c>
      <c r="T25">
        <v>6.6288523227185639E-3</v>
      </c>
      <c r="U25">
        <v>0.13342153845250201</v>
      </c>
    </row>
    <row r="26" spans="3:24" x14ac:dyDescent="0.3">
      <c r="D26" t="s">
        <v>199</v>
      </c>
      <c r="E26">
        <v>3.4294569733610343E-2</v>
      </c>
      <c r="F26">
        <v>0.17242365269528659</v>
      </c>
      <c r="G26" t="s">
        <v>199</v>
      </c>
      <c r="H26">
        <v>1.310805777162208E-3</v>
      </c>
      <c r="I26">
        <v>-1.6392817724830314E-2</v>
      </c>
      <c r="J26" t="s">
        <v>199</v>
      </c>
      <c r="K26">
        <v>5.6834915979275561E-3</v>
      </c>
      <c r="L26">
        <v>6.5591734280731583E-3</v>
      </c>
      <c r="M26" t="s">
        <v>199</v>
      </c>
      <c r="N26">
        <v>-4.2942289032523017E-3</v>
      </c>
      <c r="O26">
        <v>-6.0404151168929089E-2</v>
      </c>
      <c r="P26" t="s">
        <v>199</v>
      </c>
      <c r="Q26">
        <v>-7.6059860508258968E-3</v>
      </c>
      <c r="R26">
        <v>3.8682782626319026E-4</v>
      </c>
      <c r="S26" t="s">
        <v>199</v>
      </c>
      <c r="T26">
        <v>-0.6550296457433058</v>
      </c>
      <c r="U26">
        <v>-2.6873980569782243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1FAB2-043E-4374-938C-E954EC6DC750}">
  <dimension ref="A2:AY35"/>
  <sheetViews>
    <sheetView tabSelected="1" topLeftCell="Z1" zoomScale="60" zoomScaleNormal="60" workbookViewId="0">
      <selection activeCell="BD2" sqref="BD2"/>
    </sheetView>
  </sheetViews>
  <sheetFormatPr defaultRowHeight="14.4" x14ac:dyDescent="0.3"/>
  <sheetData>
    <row r="2" spans="1:51" ht="21" x14ac:dyDescent="0.4">
      <c r="F2" s="29" t="s">
        <v>159</v>
      </c>
      <c r="M2" s="64" t="s">
        <v>247</v>
      </c>
      <c r="U2" s="65" t="s">
        <v>161</v>
      </c>
      <c r="AB2" s="29" t="s">
        <v>162</v>
      </c>
      <c r="AJ2" s="29" t="s">
        <v>119</v>
      </c>
      <c r="AQ2" s="29" t="s">
        <v>118</v>
      </c>
      <c r="AY2" s="29" t="s">
        <v>145</v>
      </c>
    </row>
    <row r="5" spans="1:51" ht="18" x14ac:dyDescent="0.35">
      <c r="A5" s="29" t="s">
        <v>175</v>
      </c>
    </row>
    <row r="20" spans="1:1" ht="18" x14ac:dyDescent="0.35">
      <c r="A20" s="29" t="s">
        <v>174</v>
      </c>
    </row>
    <row r="35" spans="1:1" ht="18" x14ac:dyDescent="0.35">
      <c r="A35" s="29" t="s">
        <v>164</v>
      </c>
    </row>
  </sheetData>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6D20B-A329-448A-AC5F-FC0696845910}">
  <dimension ref="A1:AJ40"/>
  <sheetViews>
    <sheetView workbookViewId="0">
      <selection sqref="A1:XFD1048576"/>
    </sheetView>
  </sheetViews>
  <sheetFormatPr defaultRowHeight="14.4" x14ac:dyDescent="0.3"/>
  <sheetData>
    <row r="1" spans="1:36" ht="18" x14ac:dyDescent="0.35">
      <c r="B1" s="29" t="s">
        <v>159</v>
      </c>
      <c r="H1" s="29" t="s">
        <v>160</v>
      </c>
      <c r="N1" s="29" t="s">
        <v>161</v>
      </c>
      <c r="T1" s="29" t="s">
        <v>162</v>
      </c>
      <c r="Z1" s="29" t="s">
        <v>145</v>
      </c>
      <c r="AF1" s="29" t="s">
        <v>163</v>
      </c>
    </row>
    <row r="2" spans="1:36" ht="15" thickBot="1" x14ac:dyDescent="0.35">
      <c r="A2" t="s">
        <v>164</v>
      </c>
      <c r="B2" s="30" t="s">
        <v>165</v>
      </c>
      <c r="C2" s="30"/>
      <c r="D2" s="30"/>
      <c r="E2" s="30"/>
      <c r="F2" s="31"/>
      <c r="H2" s="30" t="s">
        <v>165</v>
      </c>
      <c r="I2" s="30"/>
      <c r="J2" s="30"/>
      <c r="K2" s="30"/>
      <c r="L2" s="31"/>
      <c r="N2" s="30" t="s">
        <v>165</v>
      </c>
      <c r="O2" s="30"/>
      <c r="P2" s="30"/>
      <c r="Q2" s="30"/>
      <c r="R2" s="31"/>
      <c r="T2" s="30" t="s">
        <v>165</v>
      </c>
      <c r="U2" s="30"/>
      <c r="V2" s="30"/>
      <c r="W2" s="30"/>
      <c r="X2" s="31"/>
      <c r="Z2" s="30" t="s">
        <v>165</v>
      </c>
      <c r="AA2" s="30"/>
      <c r="AB2" s="30"/>
      <c r="AC2" s="30"/>
      <c r="AD2" s="31"/>
      <c r="AF2" s="30" t="s">
        <v>165</v>
      </c>
      <c r="AG2" s="30"/>
      <c r="AH2" s="30"/>
      <c r="AI2" s="30"/>
      <c r="AJ2" s="31"/>
    </row>
    <row r="3" spans="1:36" ht="15" thickBot="1" x14ac:dyDescent="0.35">
      <c r="B3" s="32" t="s">
        <v>166</v>
      </c>
      <c r="C3" s="33" t="s">
        <v>167</v>
      </c>
      <c r="D3" s="33" t="s">
        <v>168</v>
      </c>
      <c r="E3" s="33" t="s">
        <v>169</v>
      </c>
      <c r="F3" s="33" t="s">
        <v>170</v>
      </c>
      <c r="H3" s="32" t="s">
        <v>166</v>
      </c>
      <c r="I3" s="33" t="s">
        <v>167</v>
      </c>
      <c r="J3" s="33" t="s">
        <v>168</v>
      </c>
      <c r="K3" s="33" t="s">
        <v>169</v>
      </c>
      <c r="L3" s="33" t="s">
        <v>170</v>
      </c>
      <c r="N3" s="32" t="s">
        <v>166</v>
      </c>
      <c r="O3" s="33" t="s">
        <v>167</v>
      </c>
      <c r="P3" s="33" t="s">
        <v>168</v>
      </c>
      <c r="Q3" s="33" t="s">
        <v>169</v>
      </c>
      <c r="R3" s="33" t="s">
        <v>170</v>
      </c>
      <c r="T3" s="32" t="s">
        <v>166</v>
      </c>
      <c r="U3" s="33" t="s">
        <v>167</v>
      </c>
      <c r="V3" s="33" t="s">
        <v>168</v>
      </c>
      <c r="W3" s="33" t="s">
        <v>169</v>
      </c>
      <c r="X3" s="33" t="s">
        <v>170</v>
      </c>
      <c r="Z3" s="32" t="s">
        <v>166</v>
      </c>
      <c r="AA3" s="33" t="s">
        <v>167</v>
      </c>
      <c r="AB3" s="33" t="s">
        <v>168</v>
      </c>
      <c r="AC3" s="33" t="s">
        <v>169</v>
      </c>
      <c r="AD3" s="33" t="s">
        <v>170</v>
      </c>
      <c r="AF3" s="32" t="s">
        <v>166</v>
      </c>
      <c r="AG3" s="33" t="s">
        <v>167</v>
      </c>
      <c r="AH3" s="33" t="s">
        <v>168</v>
      </c>
      <c r="AI3" s="33" t="s">
        <v>169</v>
      </c>
      <c r="AJ3" s="33" t="s">
        <v>170</v>
      </c>
    </row>
    <row r="4" spans="1:36" ht="15" thickBot="1" x14ac:dyDescent="0.35">
      <c r="B4" s="34" t="s">
        <v>171</v>
      </c>
      <c r="C4" s="35">
        <v>3</v>
      </c>
      <c r="D4" s="35">
        <v>17</v>
      </c>
      <c r="E4" s="35">
        <v>1.02</v>
      </c>
      <c r="F4" s="35">
        <v>0.40949999999999998</v>
      </c>
      <c r="H4" s="34" t="s">
        <v>171</v>
      </c>
      <c r="I4" s="35">
        <v>3</v>
      </c>
      <c r="J4" s="35">
        <v>17</v>
      </c>
      <c r="K4" s="35">
        <v>0.33</v>
      </c>
      <c r="L4" s="35">
        <v>0.80569999999999997</v>
      </c>
      <c r="N4" s="34" t="s">
        <v>171</v>
      </c>
      <c r="O4" s="35">
        <v>3</v>
      </c>
      <c r="P4" s="35">
        <v>17</v>
      </c>
      <c r="Q4" s="35">
        <v>0.62</v>
      </c>
      <c r="R4" s="35">
        <v>0.6089</v>
      </c>
      <c r="T4" s="34" t="s">
        <v>171</v>
      </c>
      <c r="U4" s="35">
        <v>3</v>
      </c>
      <c r="V4" s="35">
        <v>17</v>
      </c>
      <c r="W4" s="35">
        <v>0.63</v>
      </c>
      <c r="X4" s="35">
        <v>0.60840000000000005</v>
      </c>
      <c r="Z4" s="34" t="s">
        <v>171</v>
      </c>
      <c r="AA4" s="35">
        <v>3</v>
      </c>
      <c r="AB4" s="35">
        <v>17</v>
      </c>
      <c r="AC4" s="35">
        <v>1.1499999999999999</v>
      </c>
      <c r="AD4" s="35">
        <v>0.35820000000000002</v>
      </c>
      <c r="AF4" s="34" t="s">
        <v>171</v>
      </c>
      <c r="AG4" s="35">
        <v>3</v>
      </c>
      <c r="AH4" s="35">
        <v>17</v>
      </c>
      <c r="AI4" s="35">
        <v>0.62</v>
      </c>
      <c r="AJ4" s="35">
        <v>0.61240000000000006</v>
      </c>
    </row>
    <row r="5" spans="1:36" ht="15" thickBot="1" x14ac:dyDescent="0.35">
      <c r="B5" s="34" t="s">
        <v>156</v>
      </c>
      <c r="C5" s="35">
        <v>1</v>
      </c>
      <c r="D5" s="35">
        <v>17</v>
      </c>
      <c r="E5" s="35">
        <v>1.35</v>
      </c>
      <c r="F5" s="35">
        <v>0.2606</v>
      </c>
      <c r="H5" s="34" t="s">
        <v>156</v>
      </c>
      <c r="I5" s="35">
        <v>1</v>
      </c>
      <c r="J5" s="35">
        <v>17</v>
      </c>
      <c r="K5" s="35">
        <v>0.18</v>
      </c>
      <c r="L5" s="35">
        <v>0.67630000000000001</v>
      </c>
      <c r="N5" s="34" t="s">
        <v>156</v>
      </c>
      <c r="O5" s="35">
        <v>1</v>
      </c>
      <c r="P5" s="35">
        <v>17</v>
      </c>
      <c r="Q5" s="35">
        <v>1.2</v>
      </c>
      <c r="R5" s="35">
        <v>0.28849999999999998</v>
      </c>
      <c r="T5" s="34" t="s">
        <v>156</v>
      </c>
      <c r="U5" s="35">
        <v>1</v>
      </c>
      <c r="V5" s="35">
        <v>17</v>
      </c>
      <c r="W5" s="35">
        <v>1.2</v>
      </c>
      <c r="X5" s="35">
        <v>0.28849999999999998</v>
      </c>
      <c r="Z5" s="34" t="s">
        <v>156</v>
      </c>
      <c r="AA5" s="35">
        <v>1</v>
      </c>
      <c r="AB5" s="35">
        <v>17</v>
      </c>
      <c r="AC5" s="35">
        <v>2.77</v>
      </c>
      <c r="AD5" s="35">
        <v>0.1142</v>
      </c>
      <c r="AF5" s="34" t="s">
        <v>156</v>
      </c>
      <c r="AG5" s="35">
        <v>1</v>
      </c>
      <c r="AH5" s="35">
        <v>17</v>
      </c>
      <c r="AI5" s="35">
        <v>0.25</v>
      </c>
      <c r="AJ5" s="35">
        <v>0.62209999999999999</v>
      </c>
    </row>
    <row r="6" spans="1:36" ht="16.2" thickBot="1" x14ac:dyDescent="0.35">
      <c r="B6" s="34" t="s">
        <v>172</v>
      </c>
      <c r="C6" s="35">
        <v>3</v>
      </c>
      <c r="D6" s="35">
        <v>17</v>
      </c>
      <c r="E6" s="35">
        <v>2.02</v>
      </c>
      <c r="F6" s="35">
        <v>0.14990000000000001</v>
      </c>
      <c r="H6" s="34" t="s">
        <v>172</v>
      </c>
      <c r="I6" s="35">
        <v>3</v>
      </c>
      <c r="J6" s="35">
        <v>17</v>
      </c>
      <c r="K6" s="35">
        <v>1.1100000000000001</v>
      </c>
      <c r="L6" s="35">
        <v>0.37359999999999999</v>
      </c>
      <c r="N6" s="34" t="s">
        <v>172</v>
      </c>
      <c r="O6" s="35">
        <v>3</v>
      </c>
      <c r="P6" s="35">
        <v>17</v>
      </c>
      <c r="Q6" s="35">
        <v>1.76</v>
      </c>
      <c r="R6" s="35">
        <v>0.19289999999999999</v>
      </c>
      <c r="T6" s="34" t="s">
        <v>172</v>
      </c>
      <c r="U6" s="35">
        <v>3</v>
      </c>
      <c r="V6" s="35">
        <v>17</v>
      </c>
      <c r="W6" s="35">
        <v>1.76</v>
      </c>
      <c r="X6" s="35">
        <v>0.1925</v>
      </c>
      <c r="Z6" s="34" t="s">
        <v>172</v>
      </c>
      <c r="AA6" s="35">
        <v>3</v>
      </c>
      <c r="AB6" s="35">
        <v>17</v>
      </c>
      <c r="AC6" s="35">
        <v>2.02</v>
      </c>
      <c r="AD6" s="35">
        <v>0.14910000000000001</v>
      </c>
      <c r="AF6" s="34" t="s">
        <v>173</v>
      </c>
      <c r="AG6" s="35">
        <v>3</v>
      </c>
      <c r="AH6" s="35">
        <v>17</v>
      </c>
      <c r="AI6" s="35">
        <v>1.33</v>
      </c>
      <c r="AJ6" s="35">
        <v>0.2979</v>
      </c>
    </row>
    <row r="8" spans="1:36" ht="15" thickBot="1" x14ac:dyDescent="0.35">
      <c r="A8" t="s">
        <v>174</v>
      </c>
      <c r="B8" s="30" t="s">
        <v>165</v>
      </c>
      <c r="C8" s="30"/>
      <c r="D8" s="30"/>
      <c r="E8" s="30"/>
      <c r="F8" s="31"/>
      <c r="H8" s="30" t="s">
        <v>165</v>
      </c>
      <c r="I8" s="30"/>
      <c r="J8" s="30"/>
      <c r="K8" s="30"/>
      <c r="L8" s="31"/>
      <c r="N8" s="30" t="s">
        <v>165</v>
      </c>
      <c r="O8" s="30"/>
      <c r="P8" s="30"/>
      <c r="Q8" s="30"/>
      <c r="R8" s="31"/>
      <c r="T8" s="30" t="s">
        <v>165</v>
      </c>
      <c r="U8" s="30"/>
      <c r="V8" s="30"/>
      <c r="W8" s="30"/>
      <c r="X8" s="31"/>
      <c r="Z8" s="30" t="s">
        <v>165</v>
      </c>
      <c r="AA8" s="30"/>
      <c r="AB8" s="30"/>
      <c r="AC8" s="30"/>
      <c r="AD8" s="31"/>
      <c r="AF8" s="30" t="s">
        <v>165</v>
      </c>
      <c r="AG8" s="30"/>
      <c r="AH8" s="30"/>
      <c r="AI8" s="30"/>
      <c r="AJ8" s="31"/>
    </row>
    <row r="9" spans="1:36" ht="15" thickBot="1" x14ac:dyDescent="0.35">
      <c r="B9" s="32" t="s">
        <v>166</v>
      </c>
      <c r="C9" s="33" t="s">
        <v>167</v>
      </c>
      <c r="D9" s="33" t="s">
        <v>168</v>
      </c>
      <c r="E9" s="33" t="s">
        <v>169</v>
      </c>
      <c r="F9" s="33" t="s">
        <v>170</v>
      </c>
      <c r="H9" s="32" t="s">
        <v>166</v>
      </c>
      <c r="I9" s="33" t="s">
        <v>167</v>
      </c>
      <c r="J9" s="33" t="s">
        <v>168</v>
      </c>
      <c r="K9" s="33" t="s">
        <v>169</v>
      </c>
      <c r="L9" s="33" t="s">
        <v>170</v>
      </c>
      <c r="N9" s="32" t="s">
        <v>166</v>
      </c>
      <c r="O9" s="33" t="s">
        <v>167</v>
      </c>
      <c r="P9" s="33" t="s">
        <v>168</v>
      </c>
      <c r="Q9" s="33" t="s">
        <v>169</v>
      </c>
      <c r="R9" s="33" t="s">
        <v>170</v>
      </c>
      <c r="T9" s="32" t="s">
        <v>166</v>
      </c>
      <c r="U9" s="33" t="s">
        <v>167</v>
      </c>
      <c r="V9" s="33" t="s">
        <v>168</v>
      </c>
      <c r="W9" s="33" t="s">
        <v>169</v>
      </c>
      <c r="X9" s="33" t="s">
        <v>170</v>
      </c>
      <c r="Z9" s="32" t="s">
        <v>166</v>
      </c>
      <c r="AA9" s="33" t="s">
        <v>167</v>
      </c>
      <c r="AB9" s="33" t="s">
        <v>168</v>
      </c>
      <c r="AC9" s="33" t="s">
        <v>169</v>
      </c>
      <c r="AD9" s="33" t="s">
        <v>170</v>
      </c>
      <c r="AF9" s="32" t="s">
        <v>166</v>
      </c>
      <c r="AG9" s="33" t="s">
        <v>167</v>
      </c>
      <c r="AH9" s="33" t="s">
        <v>168</v>
      </c>
      <c r="AI9" s="33" t="s">
        <v>169</v>
      </c>
      <c r="AJ9" s="33" t="s">
        <v>170</v>
      </c>
    </row>
    <row r="10" spans="1:36" ht="15" thickBot="1" x14ac:dyDescent="0.35">
      <c r="B10" s="34" t="s">
        <v>171</v>
      </c>
      <c r="C10" s="35">
        <v>3</v>
      </c>
      <c r="D10" s="35">
        <v>15</v>
      </c>
      <c r="E10" s="35">
        <v>0.78</v>
      </c>
      <c r="F10" s="35">
        <v>0.52380000000000004</v>
      </c>
      <c r="H10" s="34" t="s">
        <v>171</v>
      </c>
      <c r="I10" s="35">
        <v>3</v>
      </c>
      <c r="J10" s="35">
        <v>15</v>
      </c>
      <c r="K10" s="35">
        <v>0.39</v>
      </c>
      <c r="L10" s="35">
        <v>0.76459999999999995</v>
      </c>
      <c r="N10" s="34" t="s">
        <v>171</v>
      </c>
      <c r="O10" s="35">
        <v>3</v>
      </c>
      <c r="P10" s="35">
        <v>15</v>
      </c>
      <c r="Q10" s="35">
        <v>0.24</v>
      </c>
      <c r="R10" s="35">
        <v>0.8649</v>
      </c>
      <c r="T10" s="34" t="s">
        <v>171</v>
      </c>
      <c r="U10" s="35">
        <v>3</v>
      </c>
      <c r="V10" s="35">
        <v>15</v>
      </c>
      <c r="W10" s="35">
        <v>0.25</v>
      </c>
      <c r="X10" s="35">
        <v>0.86</v>
      </c>
      <c r="Z10" s="34" t="s">
        <v>171</v>
      </c>
      <c r="AA10" s="35">
        <v>3</v>
      </c>
      <c r="AB10" s="35">
        <v>15</v>
      </c>
      <c r="AC10" s="35">
        <v>0.65</v>
      </c>
      <c r="AD10" s="35">
        <v>0.59440000000000004</v>
      </c>
      <c r="AF10" s="34" t="s">
        <v>171</v>
      </c>
      <c r="AG10" s="35">
        <v>3</v>
      </c>
      <c r="AH10" s="35">
        <v>15</v>
      </c>
      <c r="AI10" s="35">
        <v>0.25</v>
      </c>
      <c r="AJ10" s="35">
        <v>0.86140000000000005</v>
      </c>
    </row>
    <row r="11" spans="1:36" ht="15" thickBot="1" x14ac:dyDescent="0.35">
      <c r="B11" s="34" t="s">
        <v>156</v>
      </c>
      <c r="C11" s="35">
        <v>1</v>
      </c>
      <c r="D11" s="35">
        <v>15</v>
      </c>
      <c r="E11" s="35">
        <v>2.31</v>
      </c>
      <c r="F11" s="35">
        <v>0.14899999999999999</v>
      </c>
      <c r="H11" s="34" t="s">
        <v>156</v>
      </c>
      <c r="I11" s="35">
        <v>1</v>
      </c>
      <c r="J11" s="35">
        <v>15</v>
      </c>
      <c r="K11" s="35">
        <v>0.09</v>
      </c>
      <c r="L11" s="35">
        <v>0.76649999999999996</v>
      </c>
      <c r="N11" s="34" t="s">
        <v>156</v>
      </c>
      <c r="O11" s="35">
        <v>1</v>
      </c>
      <c r="P11" s="35">
        <v>15</v>
      </c>
      <c r="Q11" s="35">
        <v>0.97</v>
      </c>
      <c r="R11" s="35">
        <v>0.3402</v>
      </c>
      <c r="T11" s="34" t="s">
        <v>156</v>
      </c>
      <c r="U11" s="35">
        <v>1</v>
      </c>
      <c r="V11" s="35">
        <v>15</v>
      </c>
      <c r="W11" s="35">
        <v>0.95</v>
      </c>
      <c r="X11" s="35">
        <v>0.3463</v>
      </c>
      <c r="Z11" s="34" t="s">
        <v>156</v>
      </c>
      <c r="AA11" s="35">
        <v>1</v>
      </c>
      <c r="AB11" s="35">
        <v>15</v>
      </c>
      <c r="AC11" s="35">
        <v>1.1499999999999999</v>
      </c>
      <c r="AD11" s="35">
        <v>0.30030000000000001</v>
      </c>
      <c r="AF11" s="34" t="s">
        <v>156</v>
      </c>
      <c r="AG11" s="35">
        <v>1</v>
      </c>
      <c r="AH11" s="35">
        <v>15</v>
      </c>
      <c r="AI11" s="35">
        <v>0.95</v>
      </c>
      <c r="AJ11" s="35">
        <v>0.3448</v>
      </c>
    </row>
    <row r="12" spans="1:36" ht="16.2" thickBot="1" x14ac:dyDescent="0.35">
      <c r="B12" s="34" t="s">
        <v>172</v>
      </c>
      <c r="C12" s="35">
        <v>3</v>
      </c>
      <c r="D12" s="35">
        <v>15</v>
      </c>
      <c r="E12" s="35">
        <v>1.1100000000000001</v>
      </c>
      <c r="F12" s="35">
        <v>0.377</v>
      </c>
      <c r="H12" s="34" t="s">
        <v>172</v>
      </c>
      <c r="I12" s="35">
        <v>3</v>
      </c>
      <c r="J12" s="35">
        <v>15</v>
      </c>
      <c r="K12" s="35">
        <v>0.03</v>
      </c>
      <c r="L12" s="35">
        <v>0.99219999999999997</v>
      </c>
      <c r="N12" s="34" t="s">
        <v>172</v>
      </c>
      <c r="O12" s="35">
        <v>3</v>
      </c>
      <c r="P12" s="35">
        <v>15</v>
      </c>
      <c r="Q12" s="35">
        <v>1.33</v>
      </c>
      <c r="R12" s="35">
        <v>0.30220000000000002</v>
      </c>
      <c r="T12" s="34" t="s">
        <v>172</v>
      </c>
      <c r="U12" s="35">
        <v>3</v>
      </c>
      <c r="V12" s="35">
        <v>15</v>
      </c>
      <c r="W12" s="35">
        <v>1.33</v>
      </c>
      <c r="X12" s="35">
        <v>0.3009</v>
      </c>
      <c r="Z12" s="34" t="s">
        <v>172</v>
      </c>
      <c r="AA12" s="35">
        <v>3</v>
      </c>
      <c r="AB12" s="35">
        <v>15</v>
      </c>
      <c r="AC12" s="35">
        <v>1.21</v>
      </c>
      <c r="AD12" s="35">
        <v>0.34050000000000002</v>
      </c>
      <c r="AF12" s="34" t="s">
        <v>172</v>
      </c>
      <c r="AG12" s="35">
        <v>3</v>
      </c>
      <c r="AH12" s="35">
        <v>15</v>
      </c>
      <c r="AI12" s="35">
        <v>1.34</v>
      </c>
      <c r="AJ12" s="35">
        <v>0.2999</v>
      </c>
    </row>
    <row r="14" spans="1:36" ht="15" thickBot="1" x14ac:dyDescent="0.35">
      <c r="A14" t="s">
        <v>175</v>
      </c>
      <c r="B14" s="30" t="s">
        <v>165</v>
      </c>
      <c r="C14" s="30"/>
      <c r="D14" s="30"/>
      <c r="E14" s="30"/>
      <c r="F14" s="31"/>
      <c r="H14" s="30" t="s">
        <v>165</v>
      </c>
      <c r="I14" s="30"/>
      <c r="J14" s="30"/>
      <c r="K14" s="30"/>
      <c r="L14" s="31"/>
      <c r="N14" s="30" t="s">
        <v>165</v>
      </c>
      <c r="O14" s="30"/>
      <c r="P14" s="30"/>
      <c r="Q14" s="30"/>
      <c r="R14" s="31"/>
      <c r="T14" s="30" t="s">
        <v>165</v>
      </c>
      <c r="U14" s="30"/>
      <c r="V14" s="30"/>
      <c r="W14" s="30"/>
      <c r="X14" s="31"/>
      <c r="Z14" s="30" t="s">
        <v>165</v>
      </c>
      <c r="AA14" s="30"/>
      <c r="AB14" s="30"/>
      <c r="AC14" s="30"/>
      <c r="AD14" s="31"/>
      <c r="AF14" s="30" t="s">
        <v>165</v>
      </c>
      <c r="AG14" s="30"/>
      <c r="AH14" s="30"/>
      <c r="AI14" s="30"/>
      <c r="AJ14" s="31"/>
    </row>
    <row r="15" spans="1:36" ht="15" thickBot="1" x14ac:dyDescent="0.35">
      <c r="B15" s="32" t="s">
        <v>166</v>
      </c>
      <c r="C15" s="33" t="s">
        <v>167</v>
      </c>
      <c r="D15" s="33" t="s">
        <v>168</v>
      </c>
      <c r="E15" s="33" t="s">
        <v>169</v>
      </c>
      <c r="F15" s="33" t="s">
        <v>170</v>
      </c>
      <c r="H15" s="32" t="s">
        <v>166</v>
      </c>
      <c r="I15" s="33" t="s">
        <v>167</v>
      </c>
      <c r="J15" s="33" t="s">
        <v>168</v>
      </c>
      <c r="K15" s="33" t="s">
        <v>169</v>
      </c>
      <c r="L15" s="33" t="s">
        <v>170</v>
      </c>
      <c r="N15" s="32" t="s">
        <v>166</v>
      </c>
      <c r="O15" s="33" t="s">
        <v>167</v>
      </c>
      <c r="P15" s="33" t="s">
        <v>168</v>
      </c>
      <c r="Q15" s="33" t="s">
        <v>169</v>
      </c>
      <c r="R15" s="33" t="s">
        <v>170</v>
      </c>
      <c r="T15" s="32" t="s">
        <v>166</v>
      </c>
      <c r="U15" s="33" t="s">
        <v>167</v>
      </c>
      <c r="V15" s="33" t="s">
        <v>168</v>
      </c>
      <c r="W15" s="33" t="s">
        <v>169</v>
      </c>
      <c r="X15" s="33" t="s">
        <v>170</v>
      </c>
      <c r="Z15" s="32" t="s">
        <v>166</v>
      </c>
      <c r="AA15" s="33" t="s">
        <v>167</v>
      </c>
      <c r="AB15" s="33" t="s">
        <v>168</v>
      </c>
      <c r="AC15" s="33" t="s">
        <v>169</v>
      </c>
      <c r="AD15" s="33" t="s">
        <v>170</v>
      </c>
      <c r="AF15" s="32" t="s">
        <v>166</v>
      </c>
      <c r="AG15" s="33" t="s">
        <v>167</v>
      </c>
      <c r="AH15" s="33" t="s">
        <v>168</v>
      </c>
      <c r="AI15" s="33" t="s">
        <v>169</v>
      </c>
      <c r="AJ15" s="33" t="s">
        <v>170</v>
      </c>
    </row>
    <row r="16" spans="1:36" ht="15" thickBot="1" x14ac:dyDescent="0.35">
      <c r="B16" s="34" t="s">
        <v>171</v>
      </c>
      <c r="C16" s="35">
        <v>3</v>
      </c>
      <c r="D16" s="35">
        <v>16</v>
      </c>
      <c r="E16" s="35">
        <v>0.1</v>
      </c>
      <c r="F16" s="35">
        <v>0.96079999999999999</v>
      </c>
      <c r="H16" s="34" t="s">
        <v>171</v>
      </c>
      <c r="I16" s="35">
        <v>3</v>
      </c>
      <c r="J16" s="35">
        <v>16</v>
      </c>
      <c r="K16" s="35">
        <v>2.56</v>
      </c>
      <c r="L16" s="35">
        <v>9.1499999999999998E-2</v>
      </c>
      <c r="N16" s="34" t="s">
        <v>171</v>
      </c>
      <c r="O16" s="35">
        <v>3</v>
      </c>
      <c r="P16" s="35">
        <v>16</v>
      </c>
      <c r="Q16" s="35">
        <v>0.26</v>
      </c>
      <c r="R16" s="35">
        <v>0.84989999999999999</v>
      </c>
      <c r="T16" s="34" t="s">
        <v>171</v>
      </c>
      <c r="U16" s="35">
        <v>3</v>
      </c>
      <c r="V16" s="35">
        <v>16</v>
      </c>
      <c r="W16" s="35">
        <v>0.13</v>
      </c>
      <c r="X16" s="35">
        <v>0.94020000000000004</v>
      </c>
      <c r="Z16" s="34" t="s">
        <v>171</v>
      </c>
      <c r="AA16" s="35">
        <v>3</v>
      </c>
      <c r="AB16" s="35">
        <v>16</v>
      </c>
      <c r="AC16" s="35">
        <v>0.32</v>
      </c>
      <c r="AD16" s="35">
        <v>0.80900000000000005</v>
      </c>
      <c r="AF16" s="34" t="s">
        <v>171</v>
      </c>
      <c r="AG16" s="35">
        <v>3</v>
      </c>
      <c r="AH16" s="35">
        <v>16</v>
      </c>
      <c r="AI16" s="35">
        <v>1.02</v>
      </c>
      <c r="AJ16" s="35">
        <v>0.41020000000000001</v>
      </c>
    </row>
    <row r="17" spans="2:36" ht="15" thickBot="1" x14ac:dyDescent="0.35">
      <c r="B17" s="34" t="s">
        <v>156</v>
      </c>
      <c r="C17" s="35">
        <v>1</v>
      </c>
      <c r="D17" s="35">
        <v>16</v>
      </c>
      <c r="E17" s="35">
        <v>2.0099999999999998</v>
      </c>
      <c r="F17" s="35">
        <v>0.1754</v>
      </c>
      <c r="H17" s="34" t="s">
        <v>156</v>
      </c>
      <c r="I17" s="35">
        <v>1</v>
      </c>
      <c r="J17" s="35">
        <v>16</v>
      </c>
      <c r="K17" s="35">
        <v>2.21</v>
      </c>
      <c r="L17" s="35">
        <v>0.15690000000000001</v>
      </c>
      <c r="N17" s="34" t="s">
        <v>156</v>
      </c>
      <c r="O17" s="35">
        <v>1</v>
      </c>
      <c r="P17" s="35">
        <v>16</v>
      </c>
      <c r="Q17" s="35">
        <v>0.88</v>
      </c>
      <c r="R17" s="35">
        <v>0.36309999999999998</v>
      </c>
      <c r="T17" s="34" t="s">
        <v>156</v>
      </c>
      <c r="U17" s="35">
        <v>1</v>
      </c>
      <c r="V17" s="35">
        <v>16</v>
      </c>
      <c r="W17" s="35">
        <v>0.39</v>
      </c>
      <c r="X17" s="35">
        <v>0.54349999999999998</v>
      </c>
      <c r="Z17" s="34" t="s">
        <v>156</v>
      </c>
      <c r="AA17" s="35">
        <v>1</v>
      </c>
      <c r="AB17" s="35">
        <v>16</v>
      </c>
      <c r="AC17" s="35">
        <v>0.86</v>
      </c>
      <c r="AD17" s="35">
        <v>0.36809999999999998</v>
      </c>
      <c r="AF17" s="34" t="s">
        <v>156</v>
      </c>
      <c r="AG17" s="35">
        <v>1</v>
      </c>
      <c r="AH17" s="35">
        <v>16</v>
      </c>
      <c r="AI17" s="35">
        <v>2.2200000000000002</v>
      </c>
      <c r="AJ17" s="35">
        <v>0.15559999999999999</v>
      </c>
    </row>
    <row r="18" spans="2:36" ht="16.2" thickBot="1" x14ac:dyDescent="0.35">
      <c r="B18" s="34" t="s">
        <v>173</v>
      </c>
      <c r="C18" s="35">
        <v>3</v>
      </c>
      <c r="D18" s="35">
        <v>16</v>
      </c>
      <c r="E18" s="35">
        <v>2.7</v>
      </c>
      <c r="F18" s="35">
        <v>8.0399999999999999E-2</v>
      </c>
      <c r="H18" s="34" t="s">
        <v>172</v>
      </c>
      <c r="I18" s="35">
        <v>3</v>
      </c>
      <c r="J18" s="35">
        <v>16</v>
      </c>
      <c r="K18" s="35">
        <v>1.9</v>
      </c>
      <c r="L18" s="35">
        <v>0.17</v>
      </c>
      <c r="N18" s="34" t="s">
        <v>172</v>
      </c>
      <c r="O18" s="35">
        <v>3</v>
      </c>
      <c r="P18" s="35">
        <v>16</v>
      </c>
      <c r="Q18" s="35">
        <v>1.44</v>
      </c>
      <c r="R18" s="35">
        <v>0.26829999999999998</v>
      </c>
      <c r="T18" s="34" t="s">
        <v>173</v>
      </c>
      <c r="U18" s="35">
        <v>3</v>
      </c>
      <c r="V18" s="35">
        <v>16</v>
      </c>
      <c r="W18" s="35">
        <v>1.18</v>
      </c>
      <c r="X18" s="35">
        <v>0.34939999999999999</v>
      </c>
      <c r="Z18" s="34" t="s">
        <v>172</v>
      </c>
      <c r="AA18" s="35">
        <v>3</v>
      </c>
      <c r="AB18" s="35">
        <v>16</v>
      </c>
      <c r="AC18" s="35">
        <v>1.68</v>
      </c>
      <c r="AD18" s="35">
        <v>0.21149999999999999</v>
      </c>
      <c r="AF18" s="34" t="s">
        <v>172</v>
      </c>
      <c r="AG18" s="35">
        <v>3</v>
      </c>
      <c r="AH18" s="35">
        <v>16</v>
      </c>
      <c r="AI18" s="35">
        <v>1.33</v>
      </c>
      <c r="AJ18" s="35">
        <v>0.2994</v>
      </c>
    </row>
    <row r="21" spans="2:36" x14ac:dyDescent="0.3">
      <c r="B21" t="s">
        <v>176</v>
      </c>
      <c r="L21" t="s">
        <v>177</v>
      </c>
    </row>
    <row r="22" spans="2:36" ht="15" thickBot="1" x14ac:dyDescent="0.35">
      <c r="B22" s="30" t="s">
        <v>165</v>
      </c>
      <c r="C22" s="30"/>
      <c r="D22" s="30"/>
      <c r="E22" s="30"/>
      <c r="F22" s="31"/>
      <c r="L22" t="s">
        <v>178</v>
      </c>
    </row>
    <row r="23" spans="2:36" ht="15" thickBot="1" x14ac:dyDescent="0.35">
      <c r="B23" s="32" t="s">
        <v>166</v>
      </c>
      <c r="C23" s="33" t="s">
        <v>167</v>
      </c>
      <c r="D23" s="33" t="s">
        <v>168</v>
      </c>
      <c r="E23" s="33" t="s">
        <v>169</v>
      </c>
      <c r="F23" s="33" t="s">
        <v>170</v>
      </c>
      <c r="L23" t="s">
        <v>179</v>
      </c>
    </row>
    <row r="24" spans="2:36" ht="15" thickBot="1" x14ac:dyDescent="0.35">
      <c r="B24" s="34" t="s">
        <v>171</v>
      </c>
      <c r="C24" s="35">
        <v>3</v>
      </c>
      <c r="D24" s="35">
        <v>136</v>
      </c>
      <c r="E24" s="35">
        <v>0.48</v>
      </c>
      <c r="F24" s="35">
        <v>0.69810000000000005</v>
      </c>
      <c r="L24" t="s">
        <v>180</v>
      </c>
    </row>
    <row r="25" spans="2:36" ht="15" thickBot="1" x14ac:dyDescent="0.35">
      <c r="B25" s="34" t="s">
        <v>156</v>
      </c>
      <c r="C25" s="35">
        <v>1</v>
      </c>
      <c r="D25" s="35">
        <v>136</v>
      </c>
      <c r="E25" s="35">
        <v>0.3</v>
      </c>
      <c r="F25" s="35">
        <v>0.58699999999999997</v>
      </c>
      <c r="L25" t="s">
        <v>181</v>
      </c>
    </row>
    <row r="26" spans="2:36" ht="16.2" thickBot="1" x14ac:dyDescent="0.35">
      <c r="B26" s="34" t="s">
        <v>173</v>
      </c>
      <c r="C26" s="35">
        <v>3</v>
      </c>
      <c r="D26" s="35">
        <v>136</v>
      </c>
      <c r="E26" s="35">
        <v>0.3</v>
      </c>
      <c r="F26" s="35">
        <v>0.82730000000000004</v>
      </c>
      <c r="L26" t="s">
        <v>182</v>
      </c>
    </row>
    <row r="28" spans="2:36" x14ac:dyDescent="0.3">
      <c r="B28" t="s">
        <v>174</v>
      </c>
    </row>
    <row r="29" spans="2:36" ht="15" thickBot="1" x14ac:dyDescent="0.35">
      <c r="B29" s="30" t="s">
        <v>165</v>
      </c>
      <c r="C29" s="30"/>
      <c r="D29" s="30"/>
      <c r="E29" s="30"/>
      <c r="F29" s="31"/>
    </row>
    <row r="30" spans="2:36" ht="15" thickBot="1" x14ac:dyDescent="0.35">
      <c r="B30" s="32" t="s">
        <v>166</v>
      </c>
      <c r="C30" s="33" t="s">
        <v>167</v>
      </c>
      <c r="D30" s="33" t="s">
        <v>168</v>
      </c>
      <c r="E30" s="33" t="s">
        <v>169</v>
      </c>
      <c r="F30" s="33" t="s">
        <v>170</v>
      </c>
    </row>
    <row r="31" spans="2:36" ht="15" thickBot="1" x14ac:dyDescent="0.35">
      <c r="B31" s="34" t="s">
        <v>171</v>
      </c>
      <c r="C31" s="35">
        <v>3</v>
      </c>
      <c r="D31" s="35">
        <v>130</v>
      </c>
      <c r="E31" s="35">
        <v>0.33</v>
      </c>
      <c r="F31" s="35">
        <v>0.80159999999999998</v>
      </c>
    </row>
    <row r="32" spans="2:36" ht="15" thickBot="1" x14ac:dyDescent="0.35">
      <c r="B32" s="34" t="s">
        <v>156</v>
      </c>
      <c r="C32" s="35">
        <v>1</v>
      </c>
      <c r="D32" s="35">
        <v>130</v>
      </c>
      <c r="E32" s="35">
        <v>1.29</v>
      </c>
      <c r="F32" s="35">
        <v>0.25769999999999998</v>
      </c>
    </row>
    <row r="33" spans="2:6" ht="16.2" thickBot="1" x14ac:dyDescent="0.35">
      <c r="B33" s="34" t="s">
        <v>173</v>
      </c>
      <c r="C33" s="35">
        <v>3</v>
      </c>
      <c r="D33" s="35">
        <v>130</v>
      </c>
      <c r="E33" s="35">
        <v>1.76</v>
      </c>
      <c r="F33" s="35">
        <v>0.15740000000000001</v>
      </c>
    </row>
    <row r="35" spans="2:6" x14ac:dyDescent="0.3">
      <c r="B35" t="s">
        <v>164</v>
      </c>
    </row>
    <row r="36" spans="2:6" ht="15" thickBot="1" x14ac:dyDescent="0.35">
      <c r="B36" s="30" t="s">
        <v>165</v>
      </c>
      <c r="C36" s="30"/>
      <c r="D36" s="30"/>
      <c r="E36" s="30"/>
      <c r="F36" s="31"/>
    </row>
    <row r="37" spans="2:6" ht="15" thickBot="1" x14ac:dyDescent="0.35">
      <c r="B37" s="32" t="s">
        <v>166</v>
      </c>
      <c r="C37" s="33" t="s">
        <v>167</v>
      </c>
      <c r="D37" s="33" t="s">
        <v>168</v>
      </c>
      <c r="E37" s="33" t="s">
        <v>169</v>
      </c>
      <c r="F37" s="33" t="s">
        <v>170</v>
      </c>
    </row>
    <row r="38" spans="2:6" ht="15" thickBot="1" x14ac:dyDescent="0.35">
      <c r="B38" s="34" t="s">
        <v>171</v>
      </c>
      <c r="C38" s="35">
        <v>3</v>
      </c>
      <c r="D38" s="35">
        <v>142</v>
      </c>
      <c r="E38" s="35">
        <v>0.66</v>
      </c>
      <c r="F38" s="35">
        <v>0.58079999999999998</v>
      </c>
    </row>
    <row r="39" spans="2:6" ht="15" thickBot="1" x14ac:dyDescent="0.35">
      <c r="B39" s="34" t="s">
        <v>156</v>
      </c>
      <c r="C39" s="35">
        <v>1</v>
      </c>
      <c r="D39" s="35">
        <v>142</v>
      </c>
      <c r="E39" s="35">
        <v>0.69</v>
      </c>
      <c r="F39" s="35">
        <v>0.4083</v>
      </c>
    </row>
    <row r="40" spans="2:6" ht="16.2" thickBot="1" x14ac:dyDescent="0.35">
      <c r="B40" s="34" t="s">
        <v>173</v>
      </c>
      <c r="C40" s="35">
        <v>3</v>
      </c>
      <c r="D40" s="35">
        <v>142</v>
      </c>
      <c r="E40" s="35">
        <v>2.09</v>
      </c>
      <c r="F40" s="35">
        <v>0.1037</v>
      </c>
    </row>
  </sheetData>
  <mergeCells count="21">
    <mergeCell ref="B22:F22"/>
    <mergeCell ref="B29:F29"/>
    <mergeCell ref="B36:F36"/>
    <mergeCell ref="B14:F14"/>
    <mergeCell ref="H14:L14"/>
    <mergeCell ref="N14:R14"/>
    <mergeCell ref="T14:X14"/>
    <mergeCell ref="Z14:AD14"/>
    <mergeCell ref="AF14:AJ14"/>
    <mergeCell ref="B8:F8"/>
    <mergeCell ref="H8:L8"/>
    <mergeCell ref="N8:R8"/>
    <mergeCell ref="T8:X8"/>
    <mergeCell ref="Z8:AD8"/>
    <mergeCell ref="AF8:AJ8"/>
    <mergeCell ref="B2:F2"/>
    <mergeCell ref="H2:L2"/>
    <mergeCell ref="N2:R2"/>
    <mergeCell ref="T2:X2"/>
    <mergeCell ref="Z2:AD2"/>
    <mergeCell ref="AF2:A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2B57-68C3-44F9-9DA9-B0890DB6DB5E}">
  <dimension ref="A1:K72"/>
  <sheetViews>
    <sheetView topLeftCell="A14" workbookViewId="0">
      <selection activeCell="V36" sqref="V36"/>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112</v>
      </c>
      <c r="D2">
        <v>1</v>
      </c>
      <c r="E2" t="s">
        <v>140</v>
      </c>
      <c r="F2">
        <v>4</v>
      </c>
      <c r="G2" t="s">
        <v>149</v>
      </c>
      <c r="H2" s="20">
        <v>-7.7460100609354798E-6</v>
      </c>
      <c r="I2" s="20">
        <v>-7.74601006093548E-3</v>
      </c>
      <c r="J2">
        <v>4.8156319980000001E-2</v>
      </c>
      <c r="K2">
        <v>-4.0021051981499998E-5</v>
      </c>
    </row>
    <row r="3" spans="1:11" x14ac:dyDescent="0.3">
      <c r="A3">
        <v>2</v>
      </c>
      <c r="B3" t="s">
        <v>150</v>
      </c>
      <c r="C3" t="s">
        <v>112</v>
      </c>
      <c r="D3">
        <v>1</v>
      </c>
      <c r="E3" t="s">
        <v>140</v>
      </c>
      <c r="F3">
        <v>4</v>
      </c>
      <c r="G3" t="s">
        <v>149</v>
      </c>
      <c r="H3" s="22">
        <v>-1.0520116274832589E-5</v>
      </c>
      <c r="I3" s="20">
        <v>-1.0520116274832588E-2</v>
      </c>
      <c r="J3">
        <v>0.1441928412</v>
      </c>
      <c r="K3">
        <v>-6.2840161214999996E-5</v>
      </c>
    </row>
    <row r="4" spans="1:11" x14ac:dyDescent="0.3">
      <c r="A4">
        <v>3</v>
      </c>
      <c r="B4" t="s">
        <v>150</v>
      </c>
      <c r="C4" t="s">
        <v>112</v>
      </c>
      <c r="D4">
        <v>1</v>
      </c>
      <c r="E4" t="s">
        <v>140</v>
      </c>
      <c r="F4">
        <v>4</v>
      </c>
      <c r="G4" t="s">
        <v>149</v>
      </c>
      <c r="H4" s="20">
        <v>7.3533671801948071E-6</v>
      </c>
      <c r="I4" s="20">
        <v>7.3533671801948074E-3</v>
      </c>
      <c r="J4">
        <v>5.8704309070000002E-2</v>
      </c>
      <c r="K4">
        <v>2.2648370915000009E-5</v>
      </c>
    </row>
    <row r="5" spans="1:11" x14ac:dyDescent="0.3">
      <c r="A5">
        <v>5</v>
      </c>
      <c r="B5" t="s">
        <v>150</v>
      </c>
      <c r="C5" t="s">
        <v>112</v>
      </c>
      <c r="D5">
        <v>1</v>
      </c>
      <c r="E5" t="s">
        <v>141</v>
      </c>
      <c r="F5">
        <v>4</v>
      </c>
      <c r="G5" t="s">
        <v>149</v>
      </c>
      <c r="H5" s="22">
        <v>6.0698082503076948E-5</v>
      </c>
      <c r="I5" s="20">
        <v>6.0698082503076949E-2</v>
      </c>
      <c r="J5">
        <v>1.559642394E-2</v>
      </c>
      <c r="K5">
        <v>6.575625604500002E-5</v>
      </c>
    </row>
    <row r="6" spans="1:11" x14ac:dyDescent="0.3">
      <c r="A6">
        <v>6</v>
      </c>
      <c r="B6" t="s">
        <v>150</v>
      </c>
      <c r="C6" t="s">
        <v>112</v>
      </c>
      <c r="D6">
        <v>1</v>
      </c>
      <c r="E6" t="s">
        <v>141</v>
      </c>
      <c r="F6">
        <v>4</v>
      </c>
      <c r="G6" t="s">
        <v>149</v>
      </c>
      <c r="H6" s="20">
        <v>4.0556846738445394E-5</v>
      </c>
      <c r="I6" s="20">
        <v>4.0556846738445396E-2</v>
      </c>
      <c r="J6">
        <v>1.7002483160000002E-2</v>
      </c>
      <c r="K6">
        <v>6.4350196825000016E-5</v>
      </c>
    </row>
    <row r="7" spans="1:11" x14ac:dyDescent="0.3">
      <c r="A7">
        <v>7</v>
      </c>
      <c r="B7" t="s">
        <v>150</v>
      </c>
      <c r="C7" t="s">
        <v>112</v>
      </c>
      <c r="D7">
        <v>1</v>
      </c>
      <c r="E7" t="s">
        <v>141</v>
      </c>
      <c r="F7">
        <v>4</v>
      </c>
      <c r="G7" t="s">
        <v>149</v>
      </c>
      <c r="H7" s="20">
        <v>6.1277143589312996E-5</v>
      </c>
      <c r="I7" s="20">
        <v>6.1277143589312993E-2</v>
      </c>
      <c r="J7">
        <v>1.4458464899999999E-2</v>
      </c>
      <c r="K7">
        <v>6.6894215085000009E-5</v>
      </c>
    </row>
    <row r="8" spans="1:11" x14ac:dyDescent="0.3">
      <c r="A8">
        <v>9</v>
      </c>
      <c r="B8" t="s">
        <v>148</v>
      </c>
      <c r="C8" t="s">
        <v>112</v>
      </c>
      <c r="D8">
        <v>1</v>
      </c>
      <c r="E8" t="s">
        <v>140</v>
      </c>
      <c r="F8">
        <v>1</v>
      </c>
      <c r="G8" t="s">
        <v>147</v>
      </c>
      <c r="H8" s="20">
        <v>-1.1478844395085712E-5</v>
      </c>
      <c r="I8" s="20">
        <v>-1.1478844395085713E-2</v>
      </c>
      <c r="J8">
        <v>2.0659543159999998E-2</v>
      </c>
      <c r="K8">
        <v>-1.6739981409499996E-5</v>
      </c>
    </row>
    <row r="9" spans="1:11" x14ac:dyDescent="0.3">
      <c r="A9">
        <v>10</v>
      </c>
      <c r="B9" t="s">
        <v>148</v>
      </c>
      <c r="C9" t="s">
        <v>112</v>
      </c>
      <c r="D9">
        <v>1</v>
      </c>
      <c r="E9" t="s">
        <v>140</v>
      </c>
      <c r="F9">
        <v>1</v>
      </c>
      <c r="G9" t="s">
        <v>147</v>
      </c>
      <c r="H9" s="20">
        <v>1.0799262536885248E-5</v>
      </c>
      <c r="I9" s="20">
        <v>1.0799262536885249E-2</v>
      </c>
      <c r="J9">
        <v>2.602051721E-2</v>
      </c>
      <c r="K9">
        <v>1.3175100295000002E-5</v>
      </c>
    </row>
    <row r="10" spans="1:11" x14ac:dyDescent="0.3">
      <c r="A10">
        <v>11</v>
      </c>
      <c r="B10" t="s">
        <v>148</v>
      </c>
      <c r="C10" t="s">
        <v>112</v>
      </c>
      <c r="D10">
        <v>1</v>
      </c>
      <c r="E10" t="s">
        <v>140</v>
      </c>
      <c r="F10">
        <v>1</v>
      </c>
      <c r="G10" t="s">
        <v>147</v>
      </c>
      <c r="H10" s="22">
        <v>-6.2896434424603164E-6</v>
      </c>
      <c r="I10" s="20">
        <v>-6.2896434424603168E-3</v>
      </c>
      <c r="J10">
        <v>5.5045518979999999E-2</v>
      </c>
      <c r="K10">
        <v>-1.5849901474999998E-5</v>
      </c>
    </row>
    <row r="11" spans="1:11" x14ac:dyDescent="0.3">
      <c r="A11">
        <v>13</v>
      </c>
      <c r="B11" t="s">
        <v>148</v>
      </c>
      <c r="C11" t="s">
        <v>112</v>
      </c>
      <c r="D11">
        <v>1</v>
      </c>
      <c r="E11" t="s">
        <v>141</v>
      </c>
      <c r="F11">
        <v>1</v>
      </c>
      <c r="G11" t="s">
        <v>147</v>
      </c>
      <c r="H11" s="20">
        <v>-1.5201746811562502E-5</v>
      </c>
      <c r="I11" s="20">
        <v>-1.5201746811562502E-2</v>
      </c>
      <c r="J11">
        <v>0.12027160050000001</v>
      </c>
      <c r="K11">
        <v>-8.1075982995000006E-5</v>
      </c>
    </row>
    <row r="12" spans="1:11" x14ac:dyDescent="0.3">
      <c r="A12">
        <v>14</v>
      </c>
      <c r="B12" t="s">
        <v>148</v>
      </c>
      <c r="C12" t="s">
        <v>112</v>
      </c>
      <c r="D12">
        <v>1</v>
      </c>
      <c r="E12" t="s">
        <v>141</v>
      </c>
      <c r="F12">
        <v>1</v>
      </c>
      <c r="G12" t="s">
        <v>147</v>
      </c>
      <c r="H12" s="22">
        <v>1.6960734217741933E-5</v>
      </c>
      <c r="I12" s="20">
        <v>1.6960734217741934E-2</v>
      </c>
      <c r="J12">
        <v>2.166952548E-2</v>
      </c>
      <c r="K12">
        <v>1.7526092025000001E-5</v>
      </c>
    </row>
    <row r="13" spans="1:11" x14ac:dyDescent="0.3">
      <c r="A13">
        <v>15</v>
      </c>
      <c r="B13" t="s">
        <v>148</v>
      </c>
      <c r="C13" t="s">
        <v>112</v>
      </c>
      <c r="D13">
        <v>1</v>
      </c>
      <c r="E13" t="s">
        <v>141</v>
      </c>
      <c r="F13">
        <v>1</v>
      </c>
      <c r="G13" t="s">
        <v>147</v>
      </c>
      <c r="H13" s="20">
        <v>1.043378472421875E-4</v>
      </c>
      <c r="I13" s="20">
        <v>0.1043378472421875</v>
      </c>
      <c r="J13">
        <v>1.693687676E-2</v>
      </c>
      <c r="K13">
        <v>2.2258740745000002E-5</v>
      </c>
    </row>
    <row r="14" spans="1:11" x14ac:dyDescent="0.3">
      <c r="A14">
        <v>17</v>
      </c>
      <c r="B14" t="s">
        <v>146</v>
      </c>
      <c r="C14" t="s">
        <v>112</v>
      </c>
      <c r="D14">
        <v>1</v>
      </c>
      <c r="E14" t="s">
        <v>140</v>
      </c>
      <c r="F14">
        <v>3</v>
      </c>
      <c r="G14" t="s">
        <v>145</v>
      </c>
      <c r="H14" s="22">
        <v>-1.0244137779889806E-5</v>
      </c>
      <c r="I14" s="20">
        <v>-1.0244137779889806E-2</v>
      </c>
      <c r="J14">
        <v>2.2465900739999999E-2</v>
      </c>
      <c r="K14">
        <v>-1.8593110070499996E-5</v>
      </c>
    </row>
    <row r="15" spans="1:11" x14ac:dyDescent="0.3">
      <c r="A15">
        <v>18</v>
      </c>
      <c r="B15" t="s">
        <v>146</v>
      </c>
      <c r="C15" t="s">
        <v>112</v>
      </c>
      <c r="D15">
        <v>1</v>
      </c>
      <c r="E15" t="s">
        <v>140</v>
      </c>
      <c r="F15">
        <v>3</v>
      </c>
      <c r="G15" t="s">
        <v>145</v>
      </c>
      <c r="H15" s="20">
        <v>1.5310737951707316E-4</v>
      </c>
      <c r="I15" s="20">
        <v>0.15310737951707315</v>
      </c>
      <c r="J15">
        <v>7.3408938939999993E-3</v>
      </c>
      <c r="K15">
        <v>3.1387012800999995E-5</v>
      </c>
    </row>
    <row r="16" spans="1:11" x14ac:dyDescent="0.3">
      <c r="A16">
        <v>19</v>
      </c>
      <c r="B16" t="s">
        <v>146</v>
      </c>
      <c r="C16" t="s">
        <v>112</v>
      </c>
      <c r="D16">
        <v>1</v>
      </c>
      <c r="E16" t="s">
        <v>140</v>
      </c>
      <c r="F16">
        <v>3</v>
      </c>
      <c r="G16" t="s">
        <v>145</v>
      </c>
      <c r="H16" s="20">
        <v>2.0873961924118945E-7</v>
      </c>
      <c r="I16" s="20">
        <v>2.0873961924118946E-4</v>
      </c>
      <c r="J16">
        <v>3.7957657500000005E-2</v>
      </c>
      <c r="K16">
        <v>7.7024919499998899E-7</v>
      </c>
    </row>
    <row r="17" spans="1:11" x14ac:dyDescent="0.3">
      <c r="A17">
        <v>21</v>
      </c>
      <c r="B17" t="s">
        <v>146</v>
      </c>
      <c r="C17" t="s">
        <v>112</v>
      </c>
      <c r="D17">
        <v>1</v>
      </c>
      <c r="E17" t="s">
        <v>141</v>
      </c>
      <c r="F17">
        <v>3</v>
      </c>
      <c r="G17" t="s">
        <v>145</v>
      </c>
      <c r="H17" s="20">
        <v>-1.2089719961142858E-6</v>
      </c>
      <c r="I17" s="20">
        <v>-1.2089719961142858E-3</v>
      </c>
      <c r="J17">
        <v>4.7543327499999996E-2</v>
      </c>
      <c r="K17">
        <v>-8.8154208050000012E-6</v>
      </c>
    </row>
    <row r="18" spans="1:11" x14ac:dyDescent="0.3">
      <c r="A18">
        <v>22</v>
      </c>
      <c r="B18" t="s">
        <v>146</v>
      </c>
      <c r="C18" t="s">
        <v>112</v>
      </c>
      <c r="D18">
        <v>1</v>
      </c>
      <c r="E18" t="s">
        <v>141</v>
      </c>
      <c r="F18">
        <v>3</v>
      </c>
      <c r="G18" t="s">
        <v>145</v>
      </c>
      <c r="H18" s="20">
        <v>-2.5010981265877015E-5</v>
      </c>
      <c r="I18" s="20">
        <v>-2.5010981265877013E-2</v>
      </c>
      <c r="J18">
        <v>0.20413386280000001</v>
      </c>
      <c r="K18">
        <v>-1.6540595610500003E-4</v>
      </c>
    </row>
    <row r="19" spans="1:11" x14ac:dyDescent="0.3">
      <c r="A19">
        <v>23</v>
      </c>
      <c r="B19" t="s">
        <v>146</v>
      </c>
      <c r="C19" t="s">
        <v>112</v>
      </c>
      <c r="D19">
        <v>1</v>
      </c>
      <c r="E19" t="s">
        <v>141</v>
      </c>
      <c r="F19">
        <v>3</v>
      </c>
      <c r="G19" t="s">
        <v>145</v>
      </c>
      <c r="H19" s="22">
        <v>-9.3584076910299029E-6</v>
      </c>
      <c r="I19" s="20">
        <v>-9.3584076910299026E-3</v>
      </c>
      <c r="J19">
        <v>5.2812310269999996E-2</v>
      </c>
      <c r="K19">
        <v>-1.4084403575000002E-5</v>
      </c>
    </row>
    <row r="20" spans="1:11" x14ac:dyDescent="0.3">
      <c r="A20">
        <v>25</v>
      </c>
      <c r="B20" t="s">
        <v>144</v>
      </c>
      <c r="C20" t="s">
        <v>112</v>
      </c>
      <c r="D20">
        <v>1</v>
      </c>
      <c r="E20" t="s">
        <v>140</v>
      </c>
      <c r="F20">
        <v>2</v>
      </c>
      <c r="G20" t="s">
        <v>143</v>
      </c>
      <c r="H20" s="20">
        <v>-2.4240262696476966E-5</v>
      </c>
      <c r="I20" s="20">
        <v>-2.4240262696476965E-2</v>
      </c>
      <c r="J20">
        <v>4.8980327189999999E-2</v>
      </c>
      <c r="K20">
        <v>-4.4723284675000002E-5</v>
      </c>
    </row>
    <row r="21" spans="1:11" x14ac:dyDescent="0.3">
      <c r="A21">
        <v>26</v>
      </c>
      <c r="B21" t="s">
        <v>144</v>
      </c>
      <c r="C21" t="s">
        <v>112</v>
      </c>
      <c r="D21">
        <v>1</v>
      </c>
      <c r="E21" t="s">
        <v>140</v>
      </c>
      <c r="F21">
        <v>2</v>
      </c>
      <c r="G21" t="s">
        <v>143</v>
      </c>
      <c r="H21" s="22">
        <v>-6.558001561475414E-6</v>
      </c>
      <c r="I21" s="20">
        <v>-6.5580015614754138E-3</v>
      </c>
      <c r="J21">
        <v>5.8571948960000002E-2</v>
      </c>
      <c r="K21">
        <v>-1.6001523810000008E-5</v>
      </c>
    </row>
    <row r="22" spans="1:11" x14ac:dyDescent="0.3">
      <c r="A22">
        <v>27</v>
      </c>
      <c r="B22" t="s">
        <v>144</v>
      </c>
      <c r="C22" t="s">
        <v>112</v>
      </c>
      <c r="D22">
        <v>1</v>
      </c>
      <c r="E22" t="s">
        <v>140</v>
      </c>
      <c r="F22">
        <v>2</v>
      </c>
      <c r="G22" t="s">
        <v>143</v>
      </c>
      <c r="H22" s="20">
        <v>-2.6403035830457292E-5</v>
      </c>
      <c r="I22" s="20">
        <v>-2.6403035830457292E-2</v>
      </c>
      <c r="J22">
        <v>0.246577882</v>
      </c>
      <c r="K22">
        <v>-2.0400745685E-4</v>
      </c>
    </row>
    <row r="23" spans="1:11" x14ac:dyDescent="0.3">
      <c r="A23">
        <v>29</v>
      </c>
      <c r="B23" t="s">
        <v>144</v>
      </c>
      <c r="C23" t="s">
        <v>112</v>
      </c>
      <c r="D23">
        <v>1</v>
      </c>
      <c r="E23" t="s">
        <v>141</v>
      </c>
      <c r="F23">
        <v>2</v>
      </c>
      <c r="G23" t="s">
        <v>143</v>
      </c>
      <c r="H23" s="22">
        <v>-3.2072480502049176E-6</v>
      </c>
      <c r="I23" s="20">
        <v>-3.2072480502049177E-3</v>
      </c>
      <c r="J23">
        <v>5.3004672139999993E-2</v>
      </c>
      <c r="K23">
        <v>-1.043424699E-5</v>
      </c>
    </row>
    <row r="24" spans="1:11" x14ac:dyDescent="0.3">
      <c r="A24">
        <v>30</v>
      </c>
      <c r="B24" t="s">
        <v>144</v>
      </c>
      <c r="C24" t="s">
        <v>112</v>
      </c>
      <c r="D24">
        <v>1</v>
      </c>
      <c r="E24" t="s">
        <v>141</v>
      </c>
      <c r="F24">
        <v>2</v>
      </c>
      <c r="G24" t="s">
        <v>143</v>
      </c>
      <c r="H24" s="20">
        <v>7.4748899336283175E-5</v>
      </c>
      <c r="I24" s="20">
        <v>7.4748899336283176E-2</v>
      </c>
      <c r="J24">
        <v>1.4415006399999999E-2</v>
      </c>
      <c r="K24">
        <v>2.8155418749999994E-5</v>
      </c>
    </row>
    <row r="25" spans="1:11" x14ac:dyDescent="0.3">
      <c r="A25">
        <v>31</v>
      </c>
      <c r="B25" t="s">
        <v>144</v>
      </c>
      <c r="C25" t="s">
        <v>112</v>
      </c>
      <c r="D25">
        <v>1</v>
      </c>
      <c r="E25" t="s">
        <v>141</v>
      </c>
      <c r="F25">
        <v>2</v>
      </c>
      <c r="G25" t="s">
        <v>143</v>
      </c>
      <c r="H25" s="20">
        <v>5.939231926504065E-5</v>
      </c>
      <c r="I25" s="20">
        <v>5.9392319265040648E-2</v>
      </c>
      <c r="J25">
        <v>6.0441488019999995E-3</v>
      </c>
      <c r="K25">
        <v>3.6526276347999994E-5</v>
      </c>
    </row>
    <row r="26" spans="1:11" x14ac:dyDescent="0.3">
      <c r="A26">
        <v>33</v>
      </c>
      <c r="B26" t="s">
        <v>150</v>
      </c>
      <c r="C26" t="s">
        <v>112</v>
      </c>
      <c r="D26">
        <v>5</v>
      </c>
      <c r="E26" t="s">
        <v>140</v>
      </c>
      <c r="F26">
        <v>4</v>
      </c>
      <c r="G26" t="s">
        <v>149</v>
      </c>
      <c r="H26" s="20">
        <v>3.1447949134426224E-5</v>
      </c>
      <c r="I26" s="20">
        <v>3.1447949134426223E-2</v>
      </c>
      <c r="J26">
        <v>5.1336658649999999E-2</v>
      </c>
      <c r="K26">
        <v>1.5986040809999998E-4</v>
      </c>
    </row>
    <row r="27" spans="1:11" x14ac:dyDescent="0.3">
      <c r="A27">
        <v>34</v>
      </c>
      <c r="B27" t="s">
        <v>150</v>
      </c>
      <c r="C27" t="s">
        <v>112</v>
      </c>
      <c r="D27">
        <v>5</v>
      </c>
      <c r="E27" t="s">
        <v>140</v>
      </c>
      <c r="F27">
        <v>4</v>
      </c>
      <c r="G27" t="s">
        <v>149</v>
      </c>
      <c r="H27" s="20">
        <v>3.5506370702479334E-4</v>
      </c>
      <c r="I27" s="20">
        <v>0.35506370702479334</v>
      </c>
      <c r="J27">
        <v>0.1070442685</v>
      </c>
      <c r="K27">
        <v>2.0049263989999995E-3</v>
      </c>
    </row>
    <row r="28" spans="1:11" x14ac:dyDescent="0.3">
      <c r="A28">
        <v>35</v>
      </c>
      <c r="B28" t="s">
        <v>150</v>
      </c>
      <c r="C28" t="s">
        <v>112</v>
      </c>
      <c r="D28">
        <v>5</v>
      </c>
      <c r="E28" t="s">
        <v>140</v>
      </c>
      <c r="F28">
        <v>4</v>
      </c>
      <c r="G28" t="s">
        <v>149</v>
      </c>
      <c r="H28" s="22">
        <v>7.6243288943349751E-4</v>
      </c>
      <c r="I28" s="20">
        <v>0.76243288943349752</v>
      </c>
      <c r="J28">
        <v>4.8318980099999999E-2</v>
      </c>
      <c r="K28">
        <v>2.0636516873999999E-3</v>
      </c>
    </row>
    <row r="29" spans="1:11" x14ac:dyDescent="0.3">
      <c r="A29">
        <v>37</v>
      </c>
      <c r="B29" t="s">
        <v>150</v>
      </c>
      <c r="C29" t="s">
        <v>112</v>
      </c>
      <c r="D29">
        <v>5</v>
      </c>
      <c r="E29" t="s">
        <v>141</v>
      </c>
      <c r="F29">
        <v>4</v>
      </c>
      <c r="G29" t="s">
        <v>149</v>
      </c>
      <c r="H29" s="20">
        <v>2.1388012071282048E-3</v>
      </c>
      <c r="I29" s="20">
        <v>2.1388012071282048</v>
      </c>
      <c r="J29">
        <v>2.6639490550000002E-2</v>
      </c>
      <c r="K29">
        <v>2.0853311769499995E-3</v>
      </c>
    </row>
    <row r="30" spans="1:11" x14ac:dyDescent="0.3">
      <c r="A30">
        <v>38</v>
      </c>
      <c r="B30" t="s">
        <v>150</v>
      </c>
      <c r="C30" t="s">
        <v>112</v>
      </c>
      <c r="D30">
        <v>5</v>
      </c>
      <c r="E30" t="s">
        <v>141</v>
      </c>
      <c r="F30">
        <v>4</v>
      </c>
      <c r="G30" t="s">
        <v>149</v>
      </c>
      <c r="H30" s="22">
        <v>1.5515523992347823E-3</v>
      </c>
      <c r="I30" s="20">
        <v>1.5515523992347822</v>
      </c>
      <c r="J30">
        <v>3.0304531860000001E-2</v>
      </c>
      <c r="K30">
        <v>2.0816661356399995E-3</v>
      </c>
    </row>
    <row r="31" spans="1:11" x14ac:dyDescent="0.3">
      <c r="A31">
        <v>39</v>
      </c>
      <c r="B31" t="s">
        <v>150</v>
      </c>
      <c r="C31" t="s">
        <v>112</v>
      </c>
      <c r="D31">
        <v>5</v>
      </c>
      <c r="E31" t="s">
        <v>141</v>
      </c>
      <c r="F31">
        <v>4</v>
      </c>
      <c r="G31" t="s">
        <v>149</v>
      </c>
      <c r="H31" s="20">
        <v>2.1023565404542375E-3</v>
      </c>
      <c r="I31" s="20">
        <v>2.1023565404542373</v>
      </c>
      <c r="J31">
        <v>4.4653402720000006E-2</v>
      </c>
      <c r="K31">
        <v>2.0673172647799999E-3</v>
      </c>
    </row>
    <row r="32" spans="1:11" x14ac:dyDescent="0.3">
      <c r="A32">
        <v>41</v>
      </c>
      <c r="B32" t="s">
        <v>148</v>
      </c>
      <c r="C32" t="s">
        <v>112</v>
      </c>
      <c r="D32">
        <v>5</v>
      </c>
      <c r="E32" t="s">
        <v>140</v>
      </c>
      <c r="F32">
        <v>1</v>
      </c>
      <c r="G32" t="s">
        <v>147</v>
      </c>
      <c r="H32" s="22">
        <v>1.0325855547343566E-4</v>
      </c>
      <c r="I32" s="20">
        <v>0.10325855547343565</v>
      </c>
      <c r="J32">
        <v>5.481406095E-2</v>
      </c>
      <c r="K32">
        <v>1.4576666081000001E-4</v>
      </c>
    </row>
    <row r="33" spans="1:11" x14ac:dyDescent="0.3">
      <c r="A33">
        <v>42</v>
      </c>
      <c r="B33" t="s">
        <v>148</v>
      </c>
      <c r="C33" t="s">
        <v>112</v>
      </c>
      <c r="D33">
        <v>5</v>
      </c>
      <c r="E33" t="s">
        <v>140</v>
      </c>
      <c r="F33">
        <v>1</v>
      </c>
      <c r="G33" t="s">
        <v>147</v>
      </c>
      <c r="H33" s="20">
        <v>1.6265255123884301E-3</v>
      </c>
      <c r="I33" s="20">
        <v>1.6265255123884301</v>
      </c>
      <c r="J33">
        <v>3.7711347609999994E-2</v>
      </c>
      <c r="K33">
        <v>1.9680958699900002E-3</v>
      </c>
    </row>
    <row r="34" spans="1:11" x14ac:dyDescent="0.3">
      <c r="A34">
        <v>43</v>
      </c>
      <c r="B34" t="s">
        <v>148</v>
      </c>
      <c r="C34" t="s">
        <v>112</v>
      </c>
      <c r="D34">
        <v>5</v>
      </c>
      <c r="E34" t="s">
        <v>140</v>
      </c>
      <c r="F34">
        <v>1</v>
      </c>
      <c r="G34" t="s">
        <v>147</v>
      </c>
      <c r="H34" s="20">
        <v>7.8988671065702493E-4</v>
      </c>
      <c r="I34" s="20">
        <v>0.78988671065702498</v>
      </c>
      <c r="J34">
        <v>9.4281377809999997E-2</v>
      </c>
      <c r="K34">
        <v>1.9115258397900002E-3</v>
      </c>
    </row>
    <row r="35" spans="1:11" x14ac:dyDescent="0.3">
      <c r="A35">
        <v>45</v>
      </c>
      <c r="B35" t="s">
        <v>148</v>
      </c>
      <c r="C35" t="s">
        <v>112</v>
      </c>
      <c r="D35">
        <v>5</v>
      </c>
      <c r="E35" t="s">
        <v>141</v>
      </c>
      <c r="F35">
        <v>1</v>
      </c>
      <c r="G35" t="s">
        <v>147</v>
      </c>
      <c r="H35" s="20">
        <v>3.9911469428512825E-4</v>
      </c>
      <c r="I35" s="20">
        <v>0.39911469428512825</v>
      </c>
      <c r="J35">
        <v>6.0123082959999997E-2</v>
      </c>
      <c r="K35">
        <v>1.9456841346400001E-3</v>
      </c>
    </row>
    <row r="36" spans="1:11" x14ac:dyDescent="0.3">
      <c r="A36">
        <v>46</v>
      </c>
      <c r="B36" t="s">
        <v>148</v>
      </c>
      <c r="C36" t="s">
        <v>112</v>
      </c>
      <c r="D36">
        <v>5</v>
      </c>
      <c r="E36" t="s">
        <v>141</v>
      </c>
      <c r="F36">
        <v>1</v>
      </c>
      <c r="G36" t="s">
        <v>147</v>
      </c>
      <c r="H36" s="20">
        <v>1.9950902815058826E-3</v>
      </c>
      <c r="I36" s="20">
        <v>1.9950902815058826</v>
      </c>
      <c r="J36">
        <v>2.7342688439999999E-2</v>
      </c>
      <c r="K36">
        <v>1.9784645291600002E-3</v>
      </c>
    </row>
    <row r="37" spans="1:11" x14ac:dyDescent="0.3">
      <c r="A37">
        <v>47</v>
      </c>
      <c r="B37" t="s">
        <v>148</v>
      </c>
      <c r="C37" t="s">
        <v>112</v>
      </c>
      <c r="D37">
        <v>5</v>
      </c>
      <c r="E37" t="s">
        <v>141</v>
      </c>
      <c r="F37">
        <v>1</v>
      </c>
      <c r="G37" t="s">
        <v>147</v>
      </c>
      <c r="H37" s="22">
        <v>1.0022603692789915E-2</v>
      </c>
      <c r="I37" s="20">
        <v>10.022603692789916</v>
      </c>
      <c r="J37">
        <v>1.7990818529999997E-2</v>
      </c>
      <c r="K37">
        <v>1.98781639907E-3</v>
      </c>
    </row>
    <row r="38" spans="1:11" x14ac:dyDescent="0.3">
      <c r="A38">
        <v>49</v>
      </c>
      <c r="B38" t="s">
        <v>146</v>
      </c>
      <c r="C38" t="s">
        <v>112</v>
      </c>
      <c r="D38">
        <v>5</v>
      </c>
      <c r="E38" t="s">
        <v>140</v>
      </c>
      <c r="F38">
        <v>3</v>
      </c>
      <c r="G38" t="s">
        <v>145</v>
      </c>
      <c r="H38" s="20">
        <v>2.0238025851239669E-5</v>
      </c>
      <c r="I38" s="20">
        <v>2.0238025851239669E-2</v>
      </c>
      <c r="J38">
        <v>4.049632014E-2</v>
      </c>
      <c r="K38">
        <v>3.6732016920000001E-5</v>
      </c>
    </row>
    <row r="39" spans="1:11" x14ac:dyDescent="0.3">
      <c r="A39">
        <v>50</v>
      </c>
      <c r="B39" t="s">
        <v>146</v>
      </c>
      <c r="C39" t="s">
        <v>112</v>
      </c>
      <c r="D39">
        <v>5</v>
      </c>
      <c r="E39" t="s">
        <v>140</v>
      </c>
      <c r="F39">
        <v>3</v>
      </c>
      <c r="G39" t="s">
        <v>145</v>
      </c>
      <c r="H39" s="22">
        <v>3.8540583085423731E-3</v>
      </c>
      <c r="I39" s="20">
        <v>3.8540583085423732</v>
      </c>
      <c r="J39">
        <v>1.431856992E-2</v>
      </c>
      <c r="K39">
        <v>7.5796480068000003E-4</v>
      </c>
    </row>
    <row r="40" spans="1:11" x14ac:dyDescent="0.3">
      <c r="A40">
        <v>51</v>
      </c>
      <c r="B40" t="s">
        <v>146</v>
      </c>
      <c r="C40" t="s">
        <v>112</v>
      </c>
      <c r="D40">
        <v>5</v>
      </c>
      <c r="E40" t="s">
        <v>140</v>
      </c>
      <c r="F40">
        <v>3</v>
      </c>
      <c r="G40" t="s">
        <v>145</v>
      </c>
      <c r="H40" s="20">
        <v>2.0817230461494255E-4</v>
      </c>
      <c r="I40" s="20">
        <v>0.20817230461494254</v>
      </c>
      <c r="J40">
        <v>4.784375054E-2</v>
      </c>
      <c r="K40">
        <v>7.244396200600001E-4</v>
      </c>
    </row>
    <row r="41" spans="1:11" x14ac:dyDescent="0.3">
      <c r="A41">
        <v>53</v>
      </c>
      <c r="B41" t="s">
        <v>146</v>
      </c>
      <c r="C41" t="s">
        <v>112</v>
      </c>
      <c r="D41">
        <v>5</v>
      </c>
      <c r="E41" t="s">
        <v>141</v>
      </c>
      <c r="F41">
        <v>3</v>
      </c>
      <c r="G41" t="s">
        <v>145</v>
      </c>
      <c r="H41" s="22">
        <v>9.3333835625615763E-5</v>
      </c>
      <c r="I41" s="20">
        <v>9.3333835625615758E-2</v>
      </c>
      <c r="J41">
        <v>0.14072441620000001</v>
      </c>
      <c r="K41">
        <v>6.3155895440000006E-4</v>
      </c>
    </row>
    <row r="42" spans="1:11" x14ac:dyDescent="0.3">
      <c r="A42">
        <v>54</v>
      </c>
      <c r="B42" t="s">
        <v>146</v>
      </c>
      <c r="C42" t="s">
        <v>112</v>
      </c>
      <c r="D42">
        <v>5</v>
      </c>
      <c r="E42" t="s">
        <v>141</v>
      </c>
      <c r="F42">
        <v>3</v>
      </c>
      <c r="G42" t="s">
        <v>145</v>
      </c>
      <c r="H42" s="20">
        <v>9.9179998651315797E-5</v>
      </c>
      <c r="I42" s="20">
        <v>9.9179998651315798E-2</v>
      </c>
      <c r="J42">
        <v>0.16926897880000003</v>
      </c>
      <c r="K42">
        <v>6.0301439180000002E-4</v>
      </c>
    </row>
    <row r="43" spans="1:11" x14ac:dyDescent="0.3">
      <c r="A43">
        <v>55</v>
      </c>
      <c r="B43" t="s">
        <v>146</v>
      </c>
      <c r="C43" t="s">
        <v>112</v>
      </c>
      <c r="D43">
        <v>5</v>
      </c>
      <c r="E43" t="s">
        <v>141</v>
      </c>
      <c r="F43">
        <v>3</v>
      </c>
      <c r="G43" t="s">
        <v>145</v>
      </c>
      <c r="H43" s="20">
        <v>5.4365617054887223E-4</v>
      </c>
      <c r="I43" s="20">
        <v>0.54365617054887228</v>
      </c>
      <c r="J43">
        <v>4.9220663769999999E-2</v>
      </c>
      <c r="K43">
        <v>7.2306270683000003E-4</v>
      </c>
    </row>
    <row r="44" spans="1:11" x14ac:dyDescent="0.3">
      <c r="A44">
        <v>58</v>
      </c>
      <c r="B44" t="s">
        <v>144</v>
      </c>
      <c r="C44" t="s">
        <v>112</v>
      </c>
      <c r="D44">
        <v>5</v>
      </c>
      <c r="E44" t="s">
        <v>140</v>
      </c>
      <c r="F44">
        <v>2</v>
      </c>
      <c r="G44" t="s">
        <v>143</v>
      </c>
      <c r="H44" s="20">
        <v>3.1700665762605044E-5</v>
      </c>
      <c r="I44" s="20">
        <v>3.1700665762605044E-2</v>
      </c>
      <c r="J44">
        <v>4.853640939E-2</v>
      </c>
      <c r="K44">
        <v>7.5447584514999998E-5</v>
      </c>
    </row>
    <row r="45" spans="1:11" x14ac:dyDescent="0.3">
      <c r="A45">
        <v>59</v>
      </c>
      <c r="B45" t="s">
        <v>144</v>
      </c>
      <c r="C45" t="s">
        <v>112</v>
      </c>
      <c r="D45">
        <v>5</v>
      </c>
      <c r="E45" t="s">
        <v>140</v>
      </c>
      <c r="F45">
        <v>2</v>
      </c>
      <c r="G45" t="s">
        <v>143</v>
      </c>
      <c r="H45" s="20">
        <v>1.4446685932994249E-4</v>
      </c>
      <c r="I45" s="20">
        <v>0.14446685932994249</v>
      </c>
      <c r="J45">
        <v>0.1510413759</v>
      </c>
      <c r="K45">
        <v>1.0887985631499999E-3</v>
      </c>
    </row>
    <row r="46" spans="1:11" x14ac:dyDescent="0.3">
      <c r="A46">
        <v>61</v>
      </c>
      <c r="B46" t="s">
        <v>144</v>
      </c>
      <c r="C46" t="s">
        <v>112</v>
      </c>
      <c r="D46">
        <v>5</v>
      </c>
      <c r="E46" t="s">
        <v>141</v>
      </c>
      <c r="F46">
        <v>2</v>
      </c>
      <c r="G46" t="s">
        <v>143</v>
      </c>
      <c r="H46" s="20">
        <v>3.7288874504442143E-4</v>
      </c>
      <c r="I46" s="20">
        <v>0.37288874504442143</v>
      </c>
      <c r="J46">
        <v>3.6652255039999998E-2</v>
      </c>
      <c r="K46">
        <v>1.20318768401E-3</v>
      </c>
    </row>
    <row r="47" spans="1:11" x14ac:dyDescent="0.3">
      <c r="A47">
        <v>62</v>
      </c>
      <c r="B47" t="s">
        <v>144</v>
      </c>
      <c r="C47" t="s">
        <v>112</v>
      </c>
      <c r="D47">
        <v>5</v>
      </c>
      <c r="E47" t="s">
        <v>141</v>
      </c>
      <c r="F47">
        <v>2</v>
      </c>
      <c r="G47" t="s">
        <v>143</v>
      </c>
      <c r="H47" s="20">
        <v>3.0175042344590163E-3</v>
      </c>
      <c r="I47" s="20">
        <v>3.0175042344590164</v>
      </c>
      <c r="J47">
        <v>1.2721550369999999E-2</v>
      </c>
      <c r="K47">
        <v>1.22711838868E-3</v>
      </c>
    </row>
    <row r="48" spans="1:11" x14ac:dyDescent="0.3">
      <c r="A48">
        <v>63</v>
      </c>
      <c r="B48" t="s">
        <v>144</v>
      </c>
      <c r="C48" t="s">
        <v>112</v>
      </c>
      <c r="D48">
        <v>5</v>
      </c>
      <c r="E48" t="s">
        <v>141</v>
      </c>
      <c r="F48">
        <v>2</v>
      </c>
      <c r="G48" t="s">
        <v>143</v>
      </c>
      <c r="H48" s="22">
        <v>2.0244301849421486E-3</v>
      </c>
      <c r="I48" s="20">
        <v>2.0244301849421484</v>
      </c>
      <c r="J48">
        <v>1.505967716E-2</v>
      </c>
      <c r="K48">
        <v>1.2247802618899999E-3</v>
      </c>
    </row>
    <row r="49" spans="1:11" x14ac:dyDescent="0.3">
      <c r="A49">
        <v>65</v>
      </c>
      <c r="B49" t="s">
        <v>150</v>
      </c>
      <c r="C49" t="s">
        <v>112</v>
      </c>
      <c r="D49">
        <v>10</v>
      </c>
      <c r="E49" t="s">
        <v>140</v>
      </c>
      <c r="F49">
        <v>4</v>
      </c>
      <c r="G49" t="s">
        <v>149</v>
      </c>
      <c r="H49" s="20">
        <v>6.1835391895081972E-5</v>
      </c>
      <c r="I49" s="20">
        <v>6.183539189508197E-2</v>
      </c>
      <c r="J49">
        <v>5.64139081E-2</v>
      </c>
      <c r="K49">
        <v>3.1432990880000001E-4</v>
      </c>
    </row>
    <row r="50" spans="1:11" x14ac:dyDescent="0.3">
      <c r="A50">
        <v>66</v>
      </c>
      <c r="B50" t="s">
        <v>150</v>
      </c>
      <c r="C50" t="s">
        <v>112</v>
      </c>
      <c r="D50">
        <v>10</v>
      </c>
      <c r="E50" t="s">
        <v>140</v>
      </c>
      <c r="F50">
        <v>4</v>
      </c>
      <c r="G50" t="s">
        <v>149</v>
      </c>
      <c r="H50" s="22">
        <v>6.5849572088498792E-4</v>
      </c>
      <c r="I50" s="20">
        <v>0.65849572088498798</v>
      </c>
      <c r="J50">
        <v>8.1321732659999993E-2</v>
      </c>
      <c r="K50">
        <v>3.6261164363399997E-3</v>
      </c>
    </row>
    <row r="51" spans="1:11" x14ac:dyDescent="0.3">
      <c r="A51">
        <v>67</v>
      </c>
      <c r="B51" t="s">
        <v>150</v>
      </c>
      <c r="C51" t="s">
        <v>112</v>
      </c>
      <c r="D51">
        <v>10</v>
      </c>
      <c r="E51" t="s">
        <v>140</v>
      </c>
      <c r="F51">
        <v>4</v>
      </c>
      <c r="G51" t="s">
        <v>149</v>
      </c>
      <c r="H51" s="20">
        <v>1.3286635632203392E-3</v>
      </c>
      <c r="I51" s="20">
        <v>1.3286635632203392</v>
      </c>
      <c r="J51">
        <v>4.9184491599999998E-2</v>
      </c>
      <c r="K51">
        <v>3.6582536774E-3</v>
      </c>
    </row>
    <row r="52" spans="1:11" x14ac:dyDescent="0.3">
      <c r="A52">
        <v>69</v>
      </c>
      <c r="B52" t="s">
        <v>150</v>
      </c>
      <c r="C52" t="s">
        <v>112</v>
      </c>
      <c r="D52">
        <v>10</v>
      </c>
      <c r="E52" t="s">
        <v>141</v>
      </c>
      <c r="F52">
        <v>4</v>
      </c>
      <c r="G52" t="s">
        <v>149</v>
      </c>
      <c r="H52" s="22">
        <v>3.8098637676834781E-3</v>
      </c>
      <c r="I52" s="20">
        <v>3.8098637676834781</v>
      </c>
      <c r="J52">
        <v>5.6318724969999998E-2</v>
      </c>
      <c r="K52">
        <v>3.6511194440299998E-3</v>
      </c>
    </row>
    <row r="53" spans="1:11" x14ac:dyDescent="0.3">
      <c r="A53">
        <v>70</v>
      </c>
      <c r="B53" t="s">
        <v>150</v>
      </c>
      <c r="C53" t="s">
        <v>112</v>
      </c>
      <c r="D53">
        <v>10</v>
      </c>
      <c r="E53" t="s">
        <v>141</v>
      </c>
      <c r="F53">
        <v>4</v>
      </c>
      <c r="G53" t="s">
        <v>149</v>
      </c>
      <c r="H53" s="20">
        <v>2.6681105046537533E-3</v>
      </c>
      <c r="I53" s="20">
        <v>2.6681105046537534</v>
      </c>
      <c r="J53">
        <v>3.433937426E-2</v>
      </c>
      <c r="K53">
        <v>3.67309879474E-3</v>
      </c>
    </row>
    <row r="54" spans="1:11" x14ac:dyDescent="0.3">
      <c r="A54">
        <v>71</v>
      </c>
      <c r="B54" t="s">
        <v>150</v>
      </c>
      <c r="C54" t="s">
        <v>112</v>
      </c>
      <c r="D54">
        <v>10</v>
      </c>
      <c r="E54" t="s">
        <v>141</v>
      </c>
      <c r="F54">
        <v>4</v>
      </c>
      <c r="G54" t="s">
        <v>149</v>
      </c>
      <c r="H54" s="20">
        <v>3.7232475829743592E-3</v>
      </c>
      <c r="I54" s="20">
        <v>3.7232475829743592</v>
      </c>
      <c r="J54">
        <v>7.7271775599999995E-2</v>
      </c>
      <c r="K54">
        <v>3.6301663934000003E-3</v>
      </c>
    </row>
    <row r="55" spans="1:11" x14ac:dyDescent="0.3">
      <c r="A55">
        <v>73</v>
      </c>
      <c r="B55" t="s">
        <v>148</v>
      </c>
      <c r="C55" t="s">
        <v>112</v>
      </c>
      <c r="D55">
        <v>10</v>
      </c>
      <c r="E55" t="s">
        <v>140</v>
      </c>
      <c r="F55">
        <v>1</v>
      </c>
      <c r="G55" t="s">
        <v>147</v>
      </c>
      <c r="H55">
        <v>2.8416540608163264E-4</v>
      </c>
      <c r="I55" s="20">
        <v>0.28416540608163265</v>
      </c>
      <c r="J55">
        <v>0.1119881096</v>
      </c>
      <c r="K55">
        <v>3.4810262244999994E-4</v>
      </c>
    </row>
    <row r="56" spans="1:11" x14ac:dyDescent="0.3">
      <c r="A56">
        <v>74</v>
      </c>
      <c r="B56" t="s">
        <v>148</v>
      </c>
      <c r="C56" t="s">
        <v>112</v>
      </c>
      <c r="D56">
        <v>10</v>
      </c>
      <c r="E56" t="s">
        <v>140</v>
      </c>
      <c r="F56">
        <v>1</v>
      </c>
      <c r="G56" t="s">
        <v>147</v>
      </c>
      <c r="H56">
        <v>4.145142128055555E-3</v>
      </c>
      <c r="I56" s="20">
        <v>4.1451421280555554</v>
      </c>
      <c r="J56">
        <v>0.1241538222</v>
      </c>
      <c r="K56">
        <v>4.4767534982999993E-3</v>
      </c>
    </row>
    <row r="57" spans="1:11" x14ac:dyDescent="0.3">
      <c r="A57">
        <v>75</v>
      </c>
      <c r="B57" t="s">
        <v>148</v>
      </c>
      <c r="C57" t="s">
        <v>112</v>
      </c>
      <c r="D57">
        <v>10</v>
      </c>
      <c r="E57" t="s">
        <v>140</v>
      </c>
      <c r="F57">
        <v>1</v>
      </c>
      <c r="G57" t="s">
        <v>147</v>
      </c>
      <c r="H57">
        <v>2.164519729466346E-3</v>
      </c>
      <c r="I57" s="20">
        <v>2.1645197294663459</v>
      </c>
      <c r="J57">
        <v>9.8706283209999995E-2</v>
      </c>
      <c r="K57">
        <v>4.5022010372899992E-3</v>
      </c>
    </row>
    <row r="58" spans="1:11" x14ac:dyDescent="0.3">
      <c r="A58">
        <v>77</v>
      </c>
      <c r="B58" t="s">
        <v>148</v>
      </c>
      <c r="C58" t="s">
        <v>112</v>
      </c>
      <c r="D58">
        <v>10</v>
      </c>
      <c r="E58" t="s">
        <v>141</v>
      </c>
      <c r="F58">
        <v>1</v>
      </c>
      <c r="G58" t="s">
        <v>147</v>
      </c>
      <c r="H58">
        <v>1.0737071856517645E-3</v>
      </c>
      <c r="I58" s="20">
        <v>1.0737071856517646</v>
      </c>
      <c r="J58">
        <v>3.7651781479999993E-2</v>
      </c>
      <c r="K58">
        <v>4.5632555390199992E-3</v>
      </c>
    </row>
    <row r="59" spans="1:11" x14ac:dyDescent="0.3">
      <c r="A59">
        <v>78</v>
      </c>
      <c r="B59" t="s">
        <v>148</v>
      </c>
      <c r="C59" t="s">
        <v>112</v>
      </c>
      <c r="D59">
        <v>10</v>
      </c>
      <c r="E59" t="s">
        <v>141</v>
      </c>
      <c r="F59">
        <v>1</v>
      </c>
      <c r="G59" t="s">
        <v>147</v>
      </c>
      <c r="H59">
        <v>5.2374860403885714E-3</v>
      </c>
      <c r="I59" s="20">
        <v>5.2374860403885712</v>
      </c>
      <c r="J59">
        <v>1.810703516E-2</v>
      </c>
      <c r="K59">
        <v>4.5828002853399996E-3</v>
      </c>
    </row>
    <row r="60" spans="1:11" x14ac:dyDescent="0.3">
      <c r="A60">
        <v>79</v>
      </c>
      <c r="B60" t="s">
        <v>148</v>
      </c>
      <c r="C60" t="s">
        <v>112</v>
      </c>
      <c r="D60">
        <v>10</v>
      </c>
      <c r="E60" t="s">
        <v>141</v>
      </c>
      <c r="F60">
        <v>1</v>
      </c>
      <c r="G60" t="s">
        <v>147</v>
      </c>
      <c r="H60">
        <v>2.8370624679340196E-2</v>
      </c>
      <c r="I60" s="20">
        <v>28.370624679340196</v>
      </c>
      <c r="J60">
        <v>1.4322997340000001E-2</v>
      </c>
      <c r="K60">
        <v>4.5865843231599991E-3</v>
      </c>
    </row>
    <row r="61" spans="1:11" x14ac:dyDescent="0.3">
      <c r="A61">
        <v>81</v>
      </c>
      <c r="B61" t="s">
        <v>146</v>
      </c>
      <c r="C61" t="s">
        <v>112</v>
      </c>
      <c r="D61">
        <v>10</v>
      </c>
      <c r="E61" t="s">
        <v>140</v>
      </c>
      <c r="F61">
        <v>3</v>
      </c>
      <c r="G61" t="s">
        <v>145</v>
      </c>
      <c r="H61">
        <v>2.791860956790123E-4</v>
      </c>
      <c r="I61" s="20">
        <v>0.27918609567901231</v>
      </c>
      <c r="J61">
        <v>0.156734079</v>
      </c>
      <c r="K61">
        <v>3.3921110624999997E-4</v>
      </c>
    </row>
    <row r="62" spans="1:11" x14ac:dyDescent="0.3">
      <c r="A62">
        <v>82</v>
      </c>
      <c r="B62" t="s">
        <v>146</v>
      </c>
      <c r="C62" t="s">
        <v>112</v>
      </c>
      <c r="D62">
        <v>10</v>
      </c>
      <c r="E62" t="s">
        <v>140</v>
      </c>
      <c r="F62">
        <v>3</v>
      </c>
      <c r="G62" t="s">
        <v>145</v>
      </c>
      <c r="H62">
        <v>3.6621587547525009E-2</v>
      </c>
      <c r="I62" s="20">
        <v>36.62158754752501</v>
      </c>
      <c r="J62">
        <v>7.6573512829999996E-2</v>
      </c>
      <c r="K62">
        <v>4.8828783396700007E-3</v>
      </c>
    </row>
    <row r="63" spans="1:11" x14ac:dyDescent="0.3">
      <c r="A63">
        <v>83</v>
      </c>
      <c r="B63" t="s">
        <v>146</v>
      </c>
      <c r="C63" t="s">
        <v>112</v>
      </c>
      <c r="D63">
        <v>10</v>
      </c>
      <c r="E63" t="s">
        <v>140</v>
      </c>
      <c r="F63">
        <v>3</v>
      </c>
      <c r="G63" t="s">
        <v>145</v>
      </c>
      <c r="H63">
        <v>2.1267407017543862E-3</v>
      </c>
      <c r="I63" s="20">
        <v>2.126740701754386</v>
      </c>
      <c r="J63">
        <v>0.1104830525</v>
      </c>
      <c r="K63">
        <v>4.8489687999999998E-3</v>
      </c>
    </row>
    <row r="64" spans="1:11" x14ac:dyDescent="0.3">
      <c r="A64">
        <v>85</v>
      </c>
      <c r="B64" t="s">
        <v>146</v>
      </c>
      <c r="C64" t="s">
        <v>112</v>
      </c>
      <c r="D64">
        <v>10</v>
      </c>
      <c r="E64" t="s">
        <v>141</v>
      </c>
      <c r="F64">
        <v>3</v>
      </c>
      <c r="G64" t="s">
        <v>145</v>
      </c>
      <c r="H64">
        <v>1.1206358517416831E-3</v>
      </c>
      <c r="I64" s="20">
        <v>1.120635851741683</v>
      </c>
      <c r="J64">
        <v>0.1874108505</v>
      </c>
      <c r="K64">
        <v>4.7720410020000003E-3</v>
      </c>
    </row>
    <row r="65" spans="1:11" x14ac:dyDescent="0.3">
      <c r="A65">
        <v>86</v>
      </c>
      <c r="B65" t="s">
        <v>146</v>
      </c>
      <c r="C65" t="s">
        <v>112</v>
      </c>
      <c r="D65">
        <v>10</v>
      </c>
      <c r="E65" t="s">
        <v>141</v>
      </c>
      <c r="F65">
        <v>3</v>
      </c>
      <c r="G65" t="s">
        <v>145</v>
      </c>
      <c r="H65">
        <v>1.2786527106964283E-3</v>
      </c>
      <c r="I65" s="20">
        <v>1.2786527106964283</v>
      </c>
      <c r="J65">
        <v>0.18581506590000002</v>
      </c>
      <c r="K65">
        <v>4.7736367865999999E-3</v>
      </c>
    </row>
    <row r="66" spans="1:11" x14ac:dyDescent="0.3">
      <c r="A66">
        <v>87</v>
      </c>
      <c r="B66" t="s">
        <v>146</v>
      </c>
      <c r="C66" t="s">
        <v>112</v>
      </c>
      <c r="D66">
        <v>10</v>
      </c>
      <c r="E66" t="s">
        <v>141</v>
      </c>
      <c r="F66">
        <v>3</v>
      </c>
      <c r="G66" t="s">
        <v>145</v>
      </c>
      <c r="H66">
        <v>6.1544542414925379E-3</v>
      </c>
      <c r="I66" s="20">
        <v>6.1544542414925383</v>
      </c>
      <c r="J66">
        <v>0.14872012040000002</v>
      </c>
      <c r="K66">
        <v>4.8107317320999999E-3</v>
      </c>
    </row>
    <row r="67" spans="1:11" x14ac:dyDescent="0.3">
      <c r="A67">
        <v>89</v>
      </c>
      <c r="B67" t="s">
        <v>144</v>
      </c>
      <c r="C67" t="s">
        <v>112</v>
      </c>
      <c r="D67">
        <v>10</v>
      </c>
      <c r="E67" t="s">
        <v>140</v>
      </c>
      <c r="F67">
        <v>2</v>
      </c>
      <c r="G67" t="s">
        <v>143</v>
      </c>
      <c r="H67">
        <v>6.9002031207017547E-3</v>
      </c>
      <c r="I67" s="20">
        <v>6.9002031207017547</v>
      </c>
      <c r="J67">
        <v>0.1607641028</v>
      </c>
      <c r="K67">
        <v>5.8996736681999999E-3</v>
      </c>
    </row>
    <row r="68" spans="1:11" x14ac:dyDescent="0.3">
      <c r="A68">
        <v>90</v>
      </c>
      <c r="B68" t="s">
        <v>144</v>
      </c>
      <c r="C68" t="s">
        <v>112</v>
      </c>
      <c r="D68">
        <v>10</v>
      </c>
      <c r="E68" t="s">
        <v>140</v>
      </c>
      <c r="F68">
        <v>2</v>
      </c>
      <c r="G68" t="s">
        <v>143</v>
      </c>
      <c r="H68">
        <v>5.154043409298246E-3</v>
      </c>
      <c r="I68" s="20">
        <v>5.1540434092982457</v>
      </c>
      <c r="J68">
        <v>0.18482828440000001</v>
      </c>
      <c r="K68">
        <v>5.8756094866000003E-3</v>
      </c>
    </row>
    <row r="69" spans="1:11" x14ac:dyDescent="0.3">
      <c r="A69">
        <v>91</v>
      </c>
      <c r="B69" t="s">
        <v>144</v>
      </c>
      <c r="C69" t="s">
        <v>112</v>
      </c>
      <c r="D69">
        <v>10</v>
      </c>
      <c r="E69" t="s">
        <v>140</v>
      </c>
      <c r="F69">
        <v>2</v>
      </c>
      <c r="G69" t="s">
        <v>143</v>
      </c>
      <c r="H69">
        <v>1.649467340692521E-3</v>
      </c>
      <c r="I69" s="20">
        <v>1.6494673406925211</v>
      </c>
      <c r="J69">
        <v>0.1058606711</v>
      </c>
      <c r="K69">
        <v>5.9545770998999997E-3</v>
      </c>
    </row>
    <row r="70" spans="1:11" x14ac:dyDescent="0.3">
      <c r="A70">
        <v>93</v>
      </c>
      <c r="B70" t="s">
        <v>144</v>
      </c>
      <c r="C70" t="s">
        <v>112</v>
      </c>
      <c r="D70">
        <v>10</v>
      </c>
      <c r="E70" t="s">
        <v>141</v>
      </c>
      <c r="F70">
        <v>2</v>
      </c>
      <c r="G70" t="s">
        <v>143</v>
      </c>
      <c r="H70">
        <v>4.3297308976586544E-3</v>
      </c>
      <c r="I70" s="20">
        <v>4.3297308976586546</v>
      </c>
      <c r="J70">
        <v>5.6544259579999999E-2</v>
      </c>
      <c r="K70">
        <v>6.0038935114200007E-3</v>
      </c>
    </row>
    <row r="71" spans="1:11" x14ac:dyDescent="0.3">
      <c r="A71">
        <v>94</v>
      </c>
      <c r="B71" t="s">
        <v>144</v>
      </c>
      <c r="C71" t="s">
        <v>112</v>
      </c>
      <c r="D71">
        <v>10</v>
      </c>
      <c r="E71" t="s">
        <v>141</v>
      </c>
      <c r="F71">
        <v>2</v>
      </c>
      <c r="G71" t="s">
        <v>143</v>
      </c>
      <c r="H71">
        <v>3.4989774139999999E-2</v>
      </c>
      <c r="I71" s="20">
        <v>34.989774140000002</v>
      </c>
      <c r="J71">
        <v>0.1121761672</v>
      </c>
      <c r="K71">
        <v>5.9482616037999994E-3</v>
      </c>
    </row>
    <row r="72" spans="1:11" x14ac:dyDescent="0.3">
      <c r="A72">
        <v>95</v>
      </c>
      <c r="B72" t="s">
        <v>144</v>
      </c>
      <c r="C72" t="s">
        <v>112</v>
      </c>
      <c r="D72">
        <v>10</v>
      </c>
      <c r="E72" t="s">
        <v>141</v>
      </c>
      <c r="F72">
        <v>2</v>
      </c>
      <c r="G72" t="s">
        <v>143</v>
      </c>
      <c r="H72">
        <v>2.2849770740769233E-2</v>
      </c>
      <c r="I72" s="20">
        <v>22.849770740769234</v>
      </c>
      <c r="J72">
        <v>0.11949737840000001</v>
      </c>
      <c r="K72">
        <v>5.9409403925999998E-3</v>
      </c>
    </row>
  </sheetData>
  <dataConsolid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8BED-7F0C-4946-B06E-5015945481DB}">
  <dimension ref="A1:K72"/>
  <sheetViews>
    <sheetView topLeftCell="A31" workbookViewId="0">
      <selection activeCell="Q57" sqref="Q57"/>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113</v>
      </c>
      <c r="D2">
        <v>1</v>
      </c>
      <c r="E2" t="s">
        <v>140</v>
      </c>
      <c r="F2">
        <v>4</v>
      </c>
      <c r="G2" t="s">
        <v>149</v>
      </c>
      <c r="H2" s="22">
        <v>-7.7695664400000004E-5</v>
      </c>
      <c r="I2" s="20">
        <v>-7.7695664400000003E-2</v>
      </c>
      <c r="J2">
        <v>1.015758403</v>
      </c>
      <c r="K2">
        <v>-4.0142759940000006E-4</v>
      </c>
    </row>
    <row r="3" spans="1:11" x14ac:dyDescent="0.3">
      <c r="A3">
        <v>2</v>
      </c>
      <c r="B3" t="s">
        <v>150</v>
      </c>
      <c r="C3" t="s">
        <v>113</v>
      </c>
      <c r="D3">
        <v>1</v>
      </c>
      <c r="E3" t="s">
        <v>140</v>
      </c>
      <c r="F3">
        <v>4</v>
      </c>
      <c r="G3" t="s">
        <v>149</v>
      </c>
      <c r="H3" s="20">
        <v>-8.6519941808035751E-5</v>
      </c>
      <c r="I3" s="20">
        <v>-8.6519941808035752E-2</v>
      </c>
      <c r="J3">
        <v>1.1311432560000001</v>
      </c>
      <c r="K3">
        <v>-5.1681245240000023E-4</v>
      </c>
    </row>
    <row r="4" spans="1:11" x14ac:dyDescent="0.3">
      <c r="A4">
        <v>3</v>
      </c>
      <c r="B4" t="s">
        <v>150</v>
      </c>
      <c r="C4" t="s">
        <v>113</v>
      </c>
      <c r="D4">
        <v>1</v>
      </c>
      <c r="E4" t="s">
        <v>140</v>
      </c>
      <c r="F4">
        <v>4</v>
      </c>
      <c r="G4" t="s">
        <v>149</v>
      </c>
      <c r="H4" s="20">
        <v>1.9947328441558432E-5</v>
      </c>
      <c r="I4" s="20">
        <v>1.9947328441558432E-2</v>
      </c>
      <c r="J4">
        <v>0.55289303199999995</v>
      </c>
      <c r="K4">
        <v>6.1437771599999973E-5</v>
      </c>
    </row>
    <row r="5" spans="1:11" x14ac:dyDescent="0.3">
      <c r="A5">
        <v>5</v>
      </c>
      <c r="B5" t="s">
        <v>150</v>
      </c>
      <c r="C5" t="s">
        <v>113</v>
      </c>
      <c r="D5">
        <v>1</v>
      </c>
      <c r="E5" t="s">
        <v>141</v>
      </c>
      <c r="F5">
        <v>4</v>
      </c>
      <c r="G5" t="s">
        <v>149</v>
      </c>
      <c r="H5" s="20">
        <v>2.0269628483076917E-4</v>
      </c>
      <c r="I5" s="20">
        <v>0.20269628483076918</v>
      </c>
      <c r="J5">
        <v>0.39474316170000001</v>
      </c>
      <c r="K5">
        <v>2.1958764189999991E-4</v>
      </c>
    </row>
    <row r="6" spans="1:11" x14ac:dyDescent="0.3">
      <c r="A6">
        <v>6</v>
      </c>
      <c r="B6" t="s">
        <v>150</v>
      </c>
      <c r="C6" t="s">
        <v>113</v>
      </c>
      <c r="D6">
        <v>1</v>
      </c>
      <c r="E6" t="s">
        <v>141</v>
      </c>
      <c r="F6">
        <v>4</v>
      </c>
      <c r="G6" t="s">
        <v>149</v>
      </c>
      <c r="H6" s="20">
        <v>-8.3636082983193756E-6</v>
      </c>
      <c r="I6" s="20">
        <v>-8.363608298319376E-3</v>
      </c>
      <c r="J6">
        <v>0.6276010621</v>
      </c>
      <c r="K6">
        <v>-1.3270258500000077E-5</v>
      </c>
    </row>
    <row r="7" spans="1:11" x14ac:dyDescent="0.3">
      <c r="A7">
        <v>7</v>
      </c>
      <c r="B7" t="s">
        <v>150</v>
      </c>
      <c r="C7" t="s">
        <v>113</v>
      </c>
      <c r="D7">
        <v>1</v>
      </c>
      <c r="E7" t="s">
        <v>141</v>
      </c>
      <c r="F7">
        <v>4</v>
      </c>
      <c r="G7" t="s">
        <v>149</v>
      </c>
      <c r="H7" s="22">
        <v>-1.2110038222900772E-4</v>
      </c>
      <c r="I7" s="20">
        <v>-0.12110038222900772</v>
      </c>
      <c r="J7">
        <v>0.74653205420000002</v>
      </c>
      <c r="K7">
        <v>-1.3220125060000009E-4</v>
      </c>
    </row>
    <row r="8" spans="1:11" x14ac:dyDescent="0.3">
      <c r="A8">
        <v>9</v>
      </c>
      <c r="B8" t="s">
        <v>148</v>
      </c>
      <c r="C8" t="s">
        <v>113</v>
      </c>
      <c r="D8">
        <v>1</v>
      </c>
      <c r="E8" t="s">
        <v>140</v>
      </c>
      <c r="F8">
        <v>1</v>
      </c>
      <c r="G8" t="s">
        <v>147</v>
      </c>
      <c r="H8" s="20">
        <v>-4.7339371302857147E-4</v>
      </c>
      <c r="I8" s="20">
        <v>-0.47339371302857147</v>
      </c>
      <c r="J8">
        <v>1.3336720209999999</v>
      </c>
      <c r="K8">
        <v>-6.9036583150000001E-4</v>
      </c>
    </row>
    <row r="9" spans="1:11" x14ac:dyDescent="0.3">
      <c r="A9">
        <v>10</v>
      </c>
      <c r="B9" t="s">
        <v>148</v>
      </c>
      <c r="C9" t="s">
        <v>113</v>
      </c>
      <c r="D9">
        <v>1</v>
      </c>
      <c r="E9" t="s">
        <v>140</v>
      </c>
      <c r="F9">
        <v>1</v>
      </c>
      <c r="G9" t="s">
        <v>147</v>
      </c>
      <c r="H9" s="22">
        <v>-3.0275016516393441E-4</v>
      </c>
      <c r="I9" s="20">
        <v>-0.30275016516393438</v>
      </c>
      <c r="J9">
        <v>1.012661391</v>
      </c>
      <c r="K9">
        <v>-3.6935520149999998E-4</v>
      </c>
    </row>
    <row r="10" spans="1:11" x14ac:dyDescent="0.3">
      <c r="A10">
        <v>11</v>
      </c>
      <c r="B10" t="s">
        <v>148</v>
      </c>
      <c r="C10" t="s">
        <v>113</v>
      </c>
      <c r="D10">
        <v>1</v>
      </c>
      <c r="E10" t="s">
        <v>140</v>
      </c>
      <c r="F10">
        <v>1</v>
      </c>
      <c r="G10" t="s">
        <v>147</v>
      </c>
      <c r="H10" s="20">
        <v>-2.0860566660714287E-3</v>
      </c>
      <c r="I10" s="20">
        <v>-2.0860566660714288</v>
      </c>
      <c r="J10">
        <v>5.9001689879999999</v>
      </c>
      <c r="K10">
        <v>-5.2568627985000007E-3</v>
      </c>
    </row>
    <row r="11" spans="1:11" x14ac:dyDescent="0.3">
      <c r="A11">
        <v>13</v>
      </c>
      <c r="B11" t="s">
        <v>148</v>
      </c>
      <c r="C11" t="s">
        <v>113</v>
      </c>
      <c r="D11">
        <v>1</v>
      </c>
      <c r="E11" t="s">
        <v>141</v>
      </c>
      <c r="F11">
        <v>1</v>
      </c>
      <c r="G11" t="s">
        <v>147</v>
      </c>
      <c r="H11" s="22">
        <v>-2.5634782171874993E-4</v>
      </c>
      <c r="I11" s="20">
        <v>-0.25634782171874992</v>
      </c>
      <c r="J11">
        <v>2.0104945719999998</v>
      </c>
      <c r="K11">
        <v>-1.3671883824999996E-3</v>
      </c>
    </row>
    <row r="12" spans="1:11" x14ac:dyDescent="0.3">
      <c r="A12">
        <v>14</v>
      </c>
      <c r="B12" t="s">
        <v>148</v>
      </c>
      <c r="C12" t="s">
        <v>113</v>
      </c>
      <c r="D12">
        <v>1</v>
      </c>
      <c r="E12" t="s">
        <v>141</v>
      </c>
      <c r="F12">
        <v>1</v>
      </c>
      <c r="G12" t="s">
        <v>147</v>
      </c>
      <c r="H12" s="20">
        <v>-2.823201710806451E-3</v>
      </c>
      <c r="I12" s="20">
        <v>-2.8232017108064511</v>
      </c>
      <c r="J12">
        <v>3.5606146239999998</v>
      </c>
      <c r="K12">
        <v>-2.9173084344999997E-3</v>
      </c>
    </row>
    <row r="13" spans="1:11" x14ac:dyDescent="0.3">
      <c r="A13">
        <v>15</v>
      </c>
      <c r="B13" t="s">
        <v>148</v>
      </c>
      <c r="C13" t="s">
        <v>113</v>
      </c>
      <c r="D13">
        <v>1</v>
      </c>
      <c r="E13" t="s">
        <v>141</v>
      </c>
      <c r="F13">
        <v>1</v>
      </c>
      <c r="G13" t="s">
        <v>147</v>
      </c>
      <c r="H13" s="20">
        <v>-6.1944071929687494E-3</v>
      </c>
      <c r="I13" s="20">
        <v>-6.1944071929687494</v>
      </c>
      <c r="J13">
        <v>1.964779724</v>
      </c>
      <c r="K13">
        <v>-1.3214735344999999E-3</v>
      </c>
    </row>
    <row r="14" spans="1:11" x14ac:dyDescent="0.3">
      <c r="A14">
        <v>17</v>
      </c>
      <c r="B14" t="s">
        <v>146</v>
      </c>
      <c r="C14" t="s">
        <v>113</v>
      </c>
      <c r="D14">
        <v>1</v>
      </c>
      <c r="E14" t="s">
        <v>140</v>
      </c>
      <c r="F14">
        <v>3</v>
      </c>
      <c r="G14" t="s">
        <v>145</v>
      </c>
      <c r="H14" s="20">
        <v>-7.7152204380165302E-4</v>
      </c>
      <c r="I14" s="20">
        <v>-0.77152204380165301</v>
      </c>
      <c r="J14">
        <v>2.0968504380000001</v>
      </c>
      <c r="K14">
        <v>-1.4003125095000003E-3</v>
      </c>
    </row>
    <row r="15" spans="1:11" x14ac:dyDescent="0.3">
      <c r="A15">
        <v>18</v>
      </c>
      <c r="B15" t="s">
        <v>146</v>
      </c>
      <c r="C15" t="s">
        <v>113</v>
      </c>
      <c r="D15">
        <v>1</v>
      </c>
      <c r="E15" t="s">
        <v>140</v>
      </c>
      <c r="F15">
        <v>3</v>
      </c>
      <c r="G15" t="s">
        <v>145</v>
      </c>
      <c r="H15" s="20">
        <v>-2.3367444707317079E-3</v>
      </c>
      <c r="I15" s="20">
        <v>-2.3367444707317078</v>
      </c>
      <c r="J15">
        <v>1.175570545</v>
      </c>
      <c r="K15">
        <v>-4.7903261650000009E-4</v>
      </c>
    </row>
    <row r="16" spans="1:11" x14ac:dyDescent="0.3">
      <c r="A16">
        <v>19</v>
      </c>
      <c r="B16" t="s">
        <v>146</v>
      </c>
      <c r="C16" t="s">
        <v>113</v>
      </c>
      <c r="D16">
        <v>1</v>
      </c>
      <c r="E16" t="s">
        <v>140</v>
      </c>
      <c r="F16">
        <v>3</v>
      </c>
      <c r="G16" t="s">
        <v>145</v>
      </c>
      <c r="H16" s="22">
        <v>-5.2142265650406499E-4</v>
      </c>
      <c r="I16" s="20">
        <v>-0.52142265650406494</v>
      </c>
      <c r="J16">
        <v>2.620587531</v>
      </c>
      <c r="K16">
        <v>-1.9240496024999999E-3</v>
      </c>
    </row>
    <row r="17" spans="1:11" x14ac:dyDescent="0.3">
      <c r="A17">
        <v>21</v>
      </c>
      <c r="B17" t="s">
        <v>146</v>
      </c>
      <c r="C17" t="s">
        <v>113</v>
      </c>
      <c r="D17">
        <v>1</v>
      </c>
      <c r="E17" t="s">
        <v>141</v>
      </c>
      <c r="F17">
        <v>3</v>
      </c>
      <c r="G17" t="s">
        <v>145</v>
      </c>
      <c r="H17" s="20">
        <v>-2.9660202123428574E-4</v>
      </c>
      <c r="I17" s="20">
        <v>-0.29660202123428575</v>
      </c>
      <c r="J17">
        <v>2.8592610000000001</v>
      </c>
      <c r="K17">
        <v>-2.1627230715000004E-3</v>
      </c>
    </row>
    <row r="18" spans="1:11" x14ac:dyDescent="0.3">
      <c r="A18">
        <v>22</v>
      </c>
      <c r="B18" t="s">
        <v>146</v>
      </c>
      <c r="C18" t="s">
        <v>113</v>
      </c>
      <c r="D18">
        <v>1</v>
      </c>
      <c r="E18" t="s">
        <v>141</v>
      </c>
      <c r="F18">
        <v>3</v>
      </c>
      <c r="G18" t="s">
        <v>145</v>
      </c>
      <c r="H18" s="22">
        <v>-5.0774313077116924E-4</v>
      </c>
      <c r="I18" s="20">
        <v>-0.50774313077116928</v>
      </c>
      <c r="J18">
        <v>4.0544124999999998</v>
      </c>
      <c r="K18">
        <v>-3.3578745714999999E-3</v>
      </c>
    </row>
    <row r="19" spans="1:11" x14ac:dyDescent="0.3">
      <c r="A19">
        <v>23</v>
      </c>
      <c r="B19" t="s">
        <v>146</v>
      </c>
      <c r="C19" t="s">
        <v>113</v>
      </c>
      <c r="D19">
        <v>1</v>
      </c>
      <c r="E19" t="s">
        <v>141</v>
      </c>
      <c r="F19">
        <v>3</v>
      </c>
      <c r="G19" t="s">
        <v>145</v>
      </c>
      <c r="H19" s="20">
        <v>-2.7651935714285709E-4</v>
      </c>
      <c r="I19" s="20">
        <v>-0.27651935714285708</v>
      </c>
      <c r="J19">
        <v>1.1126995609999999</v>
      </c>
      <c r="K19">
        <v>-4.1616163249999993E-4</v>
      </c>
    </row>
    <row r="20" spans="1:11" x14ac:dyDescent="0.3">
      <c r="A20">
        <v>25</v>
      </c>
      <c r="B20" t="s">
        <v>144</v>
      </c>
      <c r="C20" t="s">
        <v>113</v>
      </c>
      <c r="D20">
        <v>1</v>
      </c>
      <c r="E20" t="s">
        <v>140</v>
      </c>
      <c r="F20">
        <v>2</v>
      </c>
      <c r="G20" t="s">
        <v>143</v>
      </c>
      <c r="H20" s="22">
        <v>-1.0492396934146341E-3</v>
      </c>
      <c r="I20" s="20">
        <v>-1.049239693414634</v>
      </c>
      <c r="J20">
        <v>2.6426447729999998</v>
      </c>
      <c r="K20">
        <v>-1.9358472343499998E-3</v>
      </c>
    </row>
    <row r="21" spans="1:11" x14ac:dyDescent="0.3">
      <c r="A21">
        <v>26</v>
      </c>
      <c r="B21" t="s">
        <v>144</v>
      </c>
      <c r="C21" t="s">
        <v>113</v>
      </c>
      <c r="D21">
        <v>1</v>
      </c>
      <c r="E21" t="s">
        <v>140</v>
      </c>
      <c r="F21">
        <v>2</v>
      </c>
      <c r="G21" t="s">
        <v>143</v>
      </c>
      <c r="H21" s="20">
        <v>-2.2118873948770489E-4</v>
      </c>
      <c r="I21" s="20">
        <v>-0.2211887394877049</v>
      </c>
      <c r="J21">
        <v>1.246498063</v>
      </c>
      <c r="K21">
        <v>-5.3970052434999989E-4</v>
      </c>
    </row>
    <row r="22" spans="1:11" x14ac:dyDescent="0.3">
      <c r="A22">
        <v>27</v>
      </c>
      <c r="B22" t="s">
        <v>144</v>
      </c>
      <c r="C22" t="s">
        <v>113</v>
      </c>
      <c r="D22">
        <v>1</v>
      </c>
      <c r="E22" t="s">
        <v>140</v>
      </c>
      <c r="F22">
        <v>2</v>
      </c>
      <c r="G22" t="s">
        <v>143</v>
      </c>
      <c r="H22" s="20">
        <v>-1.1991598930327869E-4</v>
      </c>
      <c r="I22" s="20">
        <v>-0.11991598930327869</v>
      </c>
      <c r="J22">
        <v>1.633348416</v>
      </c>
      <c r="K22">
        <v>-9.2655087734999999E-4</v>
      </c>
    </row>
    <row r="23" spans="1:11" x14ac:dyDescent="0.3">
      <c r="A23">
        <v>29</v>
      </c>
      <c r="B23" t="s">
        <v>144</v>
      </c>
      <c r="C23" t="s">
        <v>113</v>
      </c>
      <c r="D23">
        <v>1</v>
      </c>
      <c r="E23" t="s">
        <v>141</v>
      </c>
      <c r="F23">
        <v>2</v>
      </c>
      <c r="G23" t="s">
        <v>143</v>
      </c>
      <c r="H23" s="20">
        <v>-1.3279277490829916E-3</v>
      </c>
      <c r="I23" s="20">
        <v>-1.3279277490829917</v>
      </c>
      <c r="J23">
        <v>5.0269891490000003</v>
      </c>
      <c r="K23">
        <v>-4.3201916103499998E-3</v>
      </c>
    </row>
    <row r="24" spans="1:11" x14ac:dyDescent="0.3">
      <c r="A24">
        <v>30</v>
      </c>
      <c r="B24" t="s">
        <v>144</v>
      </c>
      <c r="C24" t="s">
        <v>113</v>
      </c>
      <c r="D24">
        <v>1</v>
      </c>
      <c r="E24" t="s">
        <v>141</v>
      </c>
      <c r="F24">
        <v>2</v>
      </c>
      <c r="G24" t="s">
        <v>143</v>
      </c>
      <c r="H24" s="20">
        <v>-4.4990008761504425E-3</v>
      </c>
      <c r="I24" s="20">
        <v>-4.4990008761504425</v>
      </c>
      <c r="J24">
        <v>2.4014212019999999</v>
      </c>
      <c r="K24">
        <v>-1.6946236633499998E-3</v>
      </c>
    </row>
    <row r="25" spans="1:11" x14ac:dyDescent="0.3">
      <c r="A25">
        <v>31</v>
      </c>
      <c r="B25" t="s">
        <v>144</v>
      </c>
      <c r="C25" t="s">
        <v>113</v>
      </c>
      <c r="D25">
        <v>1</v>
      </c>
      <c r="E25" t="s">
        <v>141</v>
      </c>
      <c r="F25">
        <v>2</v>
      </c>
      <c r="G25" t="s">
        <v>143</v>
      </c>
      <c r="H25" s="22">
        <v>-1.610684265609756E-3</v>
      </c>
      <c r="I25" s="20">
        <v>-1.610684265609756</v>
      </c>
      <c r="J25">
        <v>1.697368362</v>
      </c>
      <c r="K25">
        <v>-9.905708233499998E-4</v>
      </c>
    </row>
    <row r="26" spans="1:11" x14ac:dyDescent="0.3">
      <c r="A26">
        <v>33</v>
      </c>
      <c r="B26" t="s">
        <v>150</v>
      </c>
      <c r="C26" t="s">
        <v>113</v>
      </c>
      <c r="D26">
        <v>5</v>
      </c>
      <c r="E26" t="s">
        <v>140</v>
      </c>
      <c r="F26">
        <v>4</v>
      </c>
      <c r="G26" t="s">
        <v>149</v>
      </c>
      <c r="H26" s="20">
        <v>4.9502052295082078E-5</v>
      </c>
      <c r="I26" s="20">
        <v>4.9502052295082075E-2</v>
      </c>
      <c r="J26">
        <v>6.6062407319999998</v>
      </c>
      <c r="K26">
        <v>2.5163543250000055E-4</v>
      </c>
    </row>
    <row r="27" spans="1:11" x14ac:dyDescent="0.3">
      <c r="A27">
        <v>34</v>
      </c>
      <c r="B27" t="s">
        <v>150</v>
      </c>
      <c r="C27" t="s">
        <v>113</v>
      </c>
      <c r="D27">
        <v>5</v>
      </c>
      <c r="E27" t="s">
        <v>140</v>
      </c>
      <c r="F27">
        <v>4</v>
      </c>
      <c r="G27" t="s">
        <v>149</v>
      </c>
      <c r="H27" s="22">
        <v>-1.3586194418536011E-4</v>
      </c>
      <c r="I27" s="20">
        <v>-0.1358619441853601</v>
      </c>
      <c r="J27">
        <v>7.6250432760000004</v>
      </c>
      <c r="K27">
        <v>-7.6716711150000001E-4</v>
      </c>
    </row>
    <row r="28" spans="1:11" x14ac:dyDescent="0.3">
      <c r="A28">
        <v>35</v>
      </c>
      <c r="B28" t="s">
        <v>150</v>
      </c>
      <c r="C28" t="s">
        <v>113</v>
      </c>
      <c r="D28">
        <v>5</v>
      </c>
      <c r="E28" t="s">
        <v>140</v>
      </c>
      <c r="F28">
        <v>4</v>
      </c>
      <c r="G28" t="s">
        <v>149</v>
      </c>
      <c r="H28" s="20">
        <v>4.197583171182285E-5</v>
      </c>
      <c r="I28" s="20">
        <v>4.1975831711822849E-2</v>
      </c>
      <c r="J28">
        <v>6.7442615799999999</v>
      </c>
      <c r="K28">
        <v>1.1361458450000051E-4</v>
      </c>
    </row>
    <row r="29" spans="1:11" x14ac:dyDescent="0.3">
      <c r="A29">
        <v>37</v>
      </c>
      <c r="B29" t="s">
        <v>150</v>
      </c>
      <c r="C29" t="s">
        <v>113</v>
      </c>
      <c r="D29">
        <v>5</v>
      </c>
      <c r="E29" t="s">
        <v>141</v>
      </c>
      <c r="F29">
        <v>4</v>
      </c>
      <c r="G29" t="s">
        <v>149</v>
      </c>
      <c r="H29" s="22">
        <v>5.5732999487179931E-5</v>
      </c>
      <c r="I29" s="20">
        <v>5.5732999487179934E-2</v>
      </c>
      <c r="J29">
        <v>6.8035364899999999</v>
      </c>
      <c r="K29">
        <v>5.4339674500000431E-5</v>
      </c>
    </row>
    <row r="30" spans="1:11" x14ac:dyDescent="0.3">
      <c r="A30">
        <v>38</v>
      </c>
      <c r="B30" t="s">
        <v>150</v>
      </c>
      <c r="C30" t="s">
        <v>113</v>
      </c>
      <c r="D30">
        <v>5</v>
      </c>
      <c r="E30" t="s">
        <v>141</v>
      </c>
      <c r="F30">
        <v>4</v>
      </c>
      <c r="G30" t="s">
        <v>149</v>
      </c>
      <c r="H30" s="20">
        <v>-1.7481213540372346E-5</v>
      </c>
      <c r="I30" s="20">
        <v>-1.7481213540372346E-2</v>
      </c>
      <c r="J30">
        <v>6.8813301259999999</v>
      </c>
      <c r="K30">
        <v>-2.3453961499999564E-5</v>
      </c>
    </row>
    <row r="31" spans="1:11" x14ac:dyDescent="0.3">
      <c r="A31">
        <v>39</v>
      </c>
      <c r="B31" t="s">
        <v>150</v>
      </c>
      <c r="C31" t="s">
        <v>113</v>
      </c>
      <c r="D31">
        <v>5</v>
      </c>
      <c r="E31" t="s">
        <v>141</v>
      </c>
      <c r="F31">
        <v>4</v>
      </c>
      <c r="G31" t="s">
        <v>149</v>
      </c>
      <c r="H31" s="20">
        <v>-4.358712838983045E-4</v>
      </c>
      <c r="I31" s="20">
        <v>-0.43587128389830448</v>
      </c>
      <c r="J31">
        <v>7.2864829269999998</v>
      </c>
      <c r="K31">
        <v>-4.2860676249999939E-4</v>
      </c>
    </row>
    <row r="32" spans="1:11" x14ac:dyDescent="0.3">
      <c r="A32">
        <v>41</v>
      </c>
      <c r="B32" t="s">
        <v>148</v>
      </c>
      <c r="C32" t="s">
        <v>113</v>
      </c>
      <c r="D32">
        <v>5</v>
      </c>
      <c r="E32" t="s">
        <v>140</v>
      </c>
      <c r="F32">
        <v>1</v>
      </c>
      <c r="G32" t="s">
        <v>147</v>
      </c>
      <c r="H32" s="20">
        <v>2.2820784085005879E-4</v>
      </c>
      <c r="I32" s="20">
        <v>0.2282078408500588</v>
      </c>
      <c r="J32">
        <v>6.6303782719999997</v>
      </c>
      <c r="K32">
        <v>3.2215340199999963E-4</v>
      </c>
    </row>
    <row r="33" spans="1:11" x14ac:dyDescent="0.3">
      <c r="A33">
        <v>42</v>
      </c>
      <c r="B33" t="s">
        <v>148</v>
      </c>
      <c r="C33" t="s">
        <v>113</v>
      </c>
      <c r="D33">
        <v>5</v>
      </c>
      <c r="E33" t="s">
        <v>140</v>
      </c>
      <c r="F33">
        <v>1</v>
      </c>
      <c r="G33" t="s">
        <v>147</v>
      </c>
      <c r="H33" s="20">
        <v>4.7567486776859015E-5</v>
      </c>
      <c r="I33" s="20">
        <v>4.7567486776859014E-2</v>
      </c>
      <c r="J33">
        <v>6.894975015</v>
      </c>
      <c r="K33">
        <v>5.7556658999999402E-5</v>
      </c>
    </row>
    <row r="34" spans="1:11" x14ac:dyDescent="0.3">
      <c r="A34">
        <v>43</v>
      </c>
      <c r="B34" t="s">
        <v>148</v>
      </c>
      <c r="C34" t="s">
        <v>113</v>
      </c>
      <c r="D34">
        <v>5</v>
      </c>
      <c r="E34" t="s">
        <v>140</v>
      </c>
      <c r="F34">
        <v>1</v>
      </c>
      <c r="G34" t="s">
        <v>147</v>
      </c>
      <c r="H34" s="20">
        <v>-2.9581185702479357E-4</v>
      </c>
      <c r="I34" s="20">
        <v>-0.29581185702479357</v>
      </c>
      <c r="J34">
        <v>7.6683963679999998</v>
      </c>
      <c r="K34">
        <v>-7.1586469400000045E-4</v>
      </c>
    </row>
    <row r="35" spans="1:11" x14ac:dyDescent="0.3">
      <c r="A35">
        <v>45</v>
      </c>
      <c r="B35" t="s">
        <v>148</v>
      </c>
      <c r="C35" t="s">
        <v>113</v>
      </c>
      <c r="D35">
        <v>5</v>
      </c>
      <c r="E35" t="s">
        <v>141</v>
      </c>
      <c r="F35">
        <v>1</v>
      </c>
      <c r="G35" t="s">
        <v>147</v>
      </c>
      <c r="H35" s="20">
        <v>1.8185843384615379E-4</v>
      </c>
      <c r="I35" s="20">
        <v>0.1818584338461538</v>
      </c>
      <c r="J35">
        <v>6.0659718089999997</v>
      </c>
      <c r="K35">
        <v>8.8655986499999978E-4</v>
      </c>
    </row>
    <row r="36" spans="1:11" x14ac:dyDescent="0.3">
      <c r="A36">
        <v>46</v>
      </c>
      <c r="B36" t="s">
        <v>148</v>
      </c>
      <c r="C36" t="s">
        <v>113</v>
      </c>
      <c r="D36">
        <v>5</v>
      </c>
      <c r="E36" t="s">
        <v>141</v>
      </c>
      <c r="F36">
        <v>1</v>
      </c>
      <c r="G36" t="s">
        <v>147</v>
      </c>
      <c r="H36" s="22">
        <v>1.0860046174789911E-3</v>
      </c>
      <c r="I36" s="20">
        <v>1.086004617478991</v>
      </c>
      <c r="J36">
        <v>5.8755770949999997</v>
      </c>
      <c r="K36">
        <v>1.0769545789999996E-3</v>
      </c>
    </row>
    <row r="37" spans="1:11" x14ac:dyDescent="0.3">
      <c r="A37">
        <v>47</v>
      </c>
      <c r="B37" t="s">
        <v>148</v>
      </c>
      <c r="C37" t="s">
        <v>113</v>
      </c>
      <c r="D37">
        <v>5</v>
      </c>
      <c r="E37" t="s">
        <v>141</v>
      </c>
      <c r="F37">
        <v>1</v>
      </c>
      <c r="G37" t="s">
        <v>147</v>
      </c>
      <c r="H37" s="20">
        <v>-1.8102480302521051E-3</v>
      </c>
      <c r="I37" s="20">
        <v>-1.8102480302521051</v>
      </c>
      <c r="J37">
        <v>7.3115642000000003</v>
      </c>
      <c r="K37">
        <v>-3.5903252600000089E-4</v>
      </c>
    </row>
    <row r="38" spans="1:11" x14ac:dyDescent="0.3">
      <c r="A38">
        <v>49</v>
      </c>
      <c r="B38" t="s">
        <v>146</v>
      </c>
      <c r="C38" t="s">
        <v>113</v>
      </c>
      <c r="D38">
        <v>5</v>
      </c>
      <c r="E38" t="s">
        <v>140</v>
      </c>
      <c r="F38">
        <v>3</v>
      </c>
      <c r="G38" t="s">
        <v>145</v>
      </c>
      <c r="H38" s="22">
        <v>4.6525238567493112E-5</v>
      </c>
      <c r="I38" s="20">
        <v>4.6525238567493112E-2</v>
      </c>
      <c r="J38">
        <v>6.8753297209999999</v>
      </c>
      <c r="K38">
        <v>8.4443307999999994E-5</v>
      </c>
    </row>
    <row r="39" spans="1:11" x14ac:dyDescent="0.3">
      <c r="A39">
        <v>50</v>
      </c>
      <c r="B39" t="s">
        <v>146</v>
      </c>
      <c r="C39" t="s">
        <v>113</v>
      </c>
      <c r="D39">
        <v>5</v>
      </c>
      <c r="E39" t="s">
        <v>140</v>
      </c>
      <c r="F39">
        <v>3</v>
      </c>
      <c r="G39" t="s">
        <v>145</v>
      </c>
      <c r="H39" s="20">
        <v>1.7944384576271111E-4</v>
      </c>
      <c r="I39" s="20">
        <v>0.17944384576271111</v>
      </c>
      <c r="J39">
        <v>6.9244824060000001</v>
      </c>
      <c r="K39">
        <v>3.5290622999999851E-5</v>
      </c>
    </row>
    <row r="40" spans="1:11" x14ac:dyDescent="0.3">
      <c r="A40">
        <v>51</v>
      </c>
      <c r="B40" t="s">
        <v>146</v>
      </c>
      <c r="C40" t="s">
        <v>113</v>
      </c>
      <c r="D40">
        <v>5</v>
      </c>
      <c r="E40" t="s">
        <v>140</v>
      </c>
      <c r="F40">
        <v>3</v>
      </c>
      <c r="G40" t="s">
        <v>145</v>
      </c>
      <c r="H40" s="20">
        <v>1.7823750402298845E-4</v>
      </c>
      <c r="I40" s="20">
        <v>0.17823750402298844</v>
      </c>
      <c r="J40">
        <v>6.3395065150000001</v>
      </c>
      <c r="K40">
        <v>6.2026651399999986E-4</v>
      </c>
    </row>
    <row r="41" spans="1:11" x14ac:dyDescent="0.3">
      <c r="A41">
        <v>53</v>
      </c>
      <c r="B41" t="s">
        <v>146</v>
      </c>
      <c r="C41" t="s">
        <v>113</v>
      </c>
      <c r="D41">
        <v>5</v>
      </c>
      <c r="E41" t="s">
        <v>141</v>
      </c>
      <c r="F41">
        <v>3</v>
      </c>
      <c r="G41" t="s">
        <v>145</v>
      </c>
      <c r="H41" s="20">
        <v>6.2086001261083738E-4</v>
      </c>
      <c r="I41" s="20">
        <v>0.62086001261083734</v>
      </c>
      <c r="J41">
        <v>2.7586202769999999</v>
      </c>
      <c r="K41">
        <v>4.2011527520000001E-3</v>
      </c>
    </row>
    <row r="42" spans="1:11" x14ac:dyDescent="0.3">
      <c r="A42">
        <v>54</v>
      </c>
      <c r="B42" t="s">
        <v>146</v>
      </c>
      <c r="C42" t="s">
        <v>113</v>
      </c>
      <c r="D42">
        <v>5</v>
      </c>
      <c r="E42" t="s">
        <v>141</v>
      </c>
      <c r="F42">
        <v>3</v>
      </c>
      <c r="G42" t="s">
        <v>145</v>
      </c>
      <c r="H42" s="20">
        <v>-4.1903941118421057E-5</v>
      </c>
      <c r="I42" s="20">
        <v>-4.1903941118421058E-2</v>
      </c>
      <c r="J42">
        <v>7.214548991</v>
      </c>
      <c r="K42">
        <v>-2.5477596200000006E-4</v>
      </c>
    </row>
    <row r="43" spans="1:11" x14ac:dyDescent="0.3">
      <c r="A43">
        <v>55</v>
      </c>
      <c r="B43" t="s">
        <v>146</v>
      </c>
      <c r="C43" t="s">
        <v>113</v>
      </c>
      <c r="D43">
        <v>5</v>
      </c>
      <c r="E43" t="s">
        <v>141</v>
      </c>
      <c r="F43">
        <v>3</v>
      </c>
      <c r="G43" t="s">
        <v>145</v>
      </c>
      <c r="H43" s="22">
        <v>-1.4996654210526323E-4</v>
      </c>
      <c r="I43" s="20">
        <v>-0.14996654210526322</v>
      </c>
      <c r="J43">
        <v>7.15922853</v>
      </c>
      <c r="K43">
        <v>-1.9945550100000008E-4</v>
      </c>
    </row>
    <row r="44" spans="1:11" x14ac:dyDescent="0.3">
      <c r="A44">
        <v>58</v>
      </c>
      <c r="B44" t="s">
        <v>144</v>
      </c>
      <c r="C44" t="s">
        <v>113</v>
      </c>
      <c r="D44">
        <v>5</v>
      </c>
      <c r="E44" t="s">
        <v>140</v>
      </c>
      <c r="F44">
        <v>2</v>
      </c>
      <c r="G44" t="s">
        <v>143</v>
      </c>
      <c r="H44" s="20">
        <v>3.7194419936974812E-4</v>
      </c>
      <c r="I44" s="20">
        <v>0.3719441993697481</v>
      </c>
      <c r="J44">
        <v>6.0848242929999996</v>
      </c>
      <c r="K44">
        <v>8.8522719450000056E-4</v>
      </c>
    </row>
    <row r="45" spans="1:11" x14ac:dyDescent="0.3">
      <c r="A45">
        <v>59</v>
      </c>
      <c r="B45" t="s">
        <v>144</v>
      </c>
      <c r="C45" t="s">
        <v>113</v>
      </c>
      <c r="D45">
        <v>5</v>
      </c>
      <c r="E45" t="s">
        <v>140</v>
      </c>
      <c r="F45">
        <v>2</v>
      </c>
      <c r="G45" t="s">
        <v>143</v>
      </c>
      <c r="H45" s="22">
        <v>7.9475290070765199E-5</v>
      </c>
      <c r="I45" s="20">
        <v>7.9475290070765203E-2</v>
      </c>
      <c r="J45">
        <v>6.3710727179999997</v>
      </c>
      <c r="K45">
        <v>5.9897876950000041E-4</v>
      </c>
    </row>
    <row r="46" spans="1:11" x14ac:dyDescent="0.3">
      <c r="A46">
        <v>61</v>
      </c>
      <c r="B46" t="s">
        <v>144</v>
      </c>
      <c r="C46" t="s">
        <v>113</v>
      </c>
      <c r="D46">
        <v>5</v>
      </c>
      <c r="E46" t="s">
        <v>141</v>
      </c>
      <c r="F46">
        <v>2</v>
      </c>
      <c r="G46" t="s">
        <v>143</v>
      </c>
      <c r="H46" s="20">
        <v>3.5747490976239686E-4</v>
      </c>
      <c r="I46" s="20">
        <v>0.35747490976239688</v>
      </c>
      <c r="J46">
        <v>5.8165991119999996</v>
      </c>
      <c r="K46">
        <v>1.1534523755000006E-3</v>
      </c>
    </row>
    <row r="47" spans="1:11" x14ac:dyDescent="0.3">
      <c r="A47">
        <v>62</v>
      </c>
      <c r="B47" t="s">
        <v>144</v>
      </c>
      <c r="C47" t="s">
        <v>113</v>
      </c>
      <c r="D47">
        <v>5</v>
      </c>
      <c r="E47" t="s">
        <v>141</v>
      </c>
      <c r="F47">
        <v>2</v>
      </c>
      <c r="G47" t="s">
        <v>143</v>
      </c>
      <c r="H47" s="22">
        <v>9.0141500409837296E-5</v>
      </c>
      <c r="I47" s="20">
        <v>9.0141500409837302E-2</v>
      </c>
      <c r="J47">
        <v>6.9333939439999996</v>
      </c>
      <c r="K47">
        <v>3.6657543500000503E-5</v>
      </c>
    </row>
    <row r="48" spans="1:11" x14ac:dyDescent="0.3">
      <c r="A48">
        <v>63</v>
      </c>
      <c r="B48" t="s">
        <v>144</v>
      </c>
      <c r="C48" t="s">
        <v>113</v>
      </c>
      <c r="D48">
        <v>5</v>
      </c>
      <c r="E48" t="s">
        <v>141</v>
      </c>
      <c r="F48">
        <v>2</v>
      </c>
      <c r="G48" t="s">
        <v>143</v>
      </c>
      <c r="H48" s="20">
        <v>1.8688985206611537E-4</v>
      </c>
      <c r="I48" s="20">
        <v>0.18688985206611536</v>
      </c>
      <c r="J48">
        <v>6.8569831270000003</v>
      </c>
      <c r="K48">
        <v>1.130683604999998E-4</v>
      </c>
    </row>
    <row r="49" spans="1:11" x14ac:dyDescent="0.3">
      <c r="A49">
        <v>65</v>
      </c>
      <c r="B49" t="s">
        <v>150</v>
      </c>
      <c r="C49" t="s">
        <v>113</v>
      </c>
      <c r="D49">
        <v>10</v>
      </c>
      <c r="E49" t="s">
        <v>140</v>
      </c>
      <c r="F49">
        <v>4</v>
      </c>
      <c r="G49" t="s">
        <v>149</v>
      </c>
      <c r="H49" s="22">
        <v>6.832463409836067E-5</v>
      </c>
      <c r="I49" s="20">
        <v>6.8324634098360676E-2</v>
      </c>
      <c r="J49">
        <v>13.05507236</v>
      </c>
      <c r="K49">
        <v>3.473168900000001E-4</v>
      </c>
    </row>
    <row r="50" spans="1:11" x14ac:dyDescent="0.3">
      <c r="A50">
        <v>66</v>
      </c>
      <c r="B50" t="s">
        <v>150</v>
      </c>
      <c r="C50" t="s">
        <v>113</v>
      </c>
      <c r="D50">
        <v>10</v>
      </c>
      <c r="E50" t="s">
        <v>140</v>
      </c>
      <c r="F50">
        <v>4</v>
      </c>
      <c r="G50" t="s">
        <v>149</v>
      </c>
      <c r="H50" s="20">
        <v>-2.1639154358353511E-4</v>
      </c>
      <c r="I50" s="20">
        <v>-0.2163915435835351</v>
      </c>
      <c r="J50">
        <v>14.593985350000001</v>
      </c>
      <c r="K50">
        <v>-1.1915960999999999E-3</v>
      </c>
    </row>
    <row r="51" spans="1:11" x14ac:dyDescent="0.3">
      <c r="A51">
        <v>67</v>
      </c>
      <c r="B51" t="s">
        <v>150</v>
      </c>
      <c r="C51" t="s">
        <v>113</v>
      </c>
      <c r="D51">
        <v>10</v>
      </c>
      <c r="E51" t="s">
        <v>140</v>
      </c>
      <c r="F51">
        <v>4</v>
      </c>
      <c r="G51" t="s">
        <v>149</v>
      </c>
      <c r="H51" s="20">
        <v>-6.4854345036319475E-5</v>
      </c>
      <c r="I51" s="20">
        <v>-6.4854345036319469E-2</v>
      </c>
      <c r="J51">
        <v>13.58095488</v>
      </c>
      <c r="K51">
        <v>-1.7856562999999959E-4</v>
      </c>
    </row>
    <row r="52" spans="1:11" x14ac:dyDescent="0.3">
      <c r="A52">
        <v>69</v>
      </c>
      <c r="B52" t="s">
        <v>150</v>
      </c>
      <c r="C52" t="s">
        <v>113</v>
      </c>
      <c r="D52">
        <v>10</v>
      </c>
      <c r="E52" t="s">
        <v>141</v>
      </c>
      <c r="F52">
        <v>4</v>
      </c>
      <c r="G52" t="s">
        <v>149</v>
      </c>
      <c r="H52" s="20">
        <v>-7.4473861565217344E-4</v>
      </c>
      <c r="I52" s="20">
        <v>-0.74473861565217347</v>
      </c>
      <c r="J52">
        <v>14.11609709</v>
      </c>
      <c r="K52">
        <v>-7.1370783999999963E-4</v>
      </c>
    </row>
    <row r="53" spans="1:11" x14ac:dyDescent="0.3">
      <c r="A53">
        <v>70</v>
      </c>
      <c r="B53" t="s">
        <v>150</v>
      </c>
      <c r="C53" t="s">
        <v>113</v>
      </c>
      <c r="D53">
        <v>10</v>
      </c>
      <c r="E53" t="s">
        <v>141</v>
      </c>
      <c r="F53">
        <v>4</v>
      </c>
      <c r="G53" t="s">
        <v>149</v>
      </c>
      <c r="H53" s="20">
        <v>-3.0138757627118671E-4</v>
      </c>
      <c r="I53" s="20">
        <v>-0.30138757627118673</v>
      </c>
      <c r="J53">
        <v>13.817299480000001</v>
      </c>
      <c r="K53">
        <v>-4.1491023000000027E-4</v>
      </c>
    </row>
    <row r="54" spans="1:11" x14ac:dyDescent="0.3">
      <c r="A54">
        <v>71</v>
      </c>
      <c r="B54" t="s">
        <v>150</v>
      </c>
      <c r="C54" t="s">
        <v>113</v>
      </c>
      <c r="D54">
        <v>10</v>
      </c>
      <c r="E54" t="s">
        <v>141</v>
      </c>
      <c r="F54">
        <v>4</v>
      </c>
      <c r="G54" t="s">
        <v>149</v>
      </c>
      <c r="H54" s="22">
        <v>-1.0044405128205114E-3</v>
      </c>
      <c r="I54" s="20">
        <v>-1.0044405128205114</v>
      </c>
      <c r="J54">
        <v>14.381718749999999</v>
      </c>
      <c r="K54">
        <v>-9.7932949999999857E-4</v>
      </c>
    </row>
    <row r="55" spans="1:11" x14ac:dyDescent="0.3">
      <c r="A55">
        <v>73</v>
      </c>
      <c r="B55" t="s">
        <v>148</v>
      </c>
      <c r="C55" t="s">
        <v>113</v>
      </c>
      <c r="D55">
        <v>10</v>
      </c>
      <c r="E55" t="s">
        <v>140</v>
      </c>
      <c r="F55">
        <v>1</v>
      </c>
      <c r="G55" t="s">
        <v>147</v>
      </c>
      <c r="H55">
        <v>-6.3904768571428625E-4</v>
      </c>
      <c r="I55" s="20">
        <v>-0.63904768571428627</v>
      </c>
      <c r="J55">
        <v>14.32057505</v>
      </c>
      <c r="K55">
        <v>-7.8283341500000065E-4</v>
      </c>
    </row>
    <row r="56" spans="1:11" x14ac:dyDescent="0.3">
      <c r="A56">
        <v>74</v>
      </c>
      <c r="B56" t="s">
        <v>148</v>
      </c>
      <c r="C56" t="s">
        <v>113</v>
      </c>
      <c r="D56">
        <v>10</v>
      </c>
      <c r="E56" t="s">
        <v>140</v>
      </c>
      <c r="F56">
        <v>1</v>
      </c>
      <c r="G56" t="s">
        <v>147</v>
      </c>
      <c r="H56">
        <v>-8.3747717129629604E-4</v>
      </c>
      <c r="I56" s="20">
        <v>-0.83747717129629606</v>
      </c>
      <c r="J56">
        <v>14.44221698</v>
      </c>
      <c r="K56">
        <v>-9.0447534499999978E-4</v>
      </c>
    </row>
    <row r="57" spans="1:11" x14ac:dyDescent="0.3">
      <c r="A57">
        <v>75</v>
      </c>
      <c r="B57" t="s">
        <v>148</v>
      </c>
      <c r="C57" t="s">
        <v>113</v>
      </c>
      <c r="D57">
        <v>10</v>
      </c>
      <c r="E57" t="s">
        <v>140</v>
      </c>
      <c r="F57">
        <v>1</v>
      </c>
      <c r="G57" t="s">
        <v>147</v>
      </c>
      <c r="H57">
        <v>6.1199813221153826E-4</v>
      </c>
      <c r="I57" s="20">
        <v>0.6119981322115382</v>
      </c>
      <c r="J57">
        <v>12.26478552</v>
      </c>
      <c r="K57">
        <v>1.2729561149999995E-3</v>
      </c>
    </row>
    <row r="58" spans="1:11" x14ac:dyDescent="0.3">
      <c r="A58">
        <v>77</v>
      </c>
      <c r="B58" t="s">
        <v>148</v>
      </c>
      <c r="C58" t="s">
        <v>113</v>
      </c>
      <c r="D58">
        <v>10</v>
      </c>
      <c r="E58" t="s">
        <v>141</v>
      </c>
      <c r="F58">
        <v>1</v>
      </c>
      <c r="G58" t="s">
        <v>147</v>
      </c>
      <c r="H58">
        <v>2.2648065294117632E-4</v>
      </c>
      <c r="I58" s="20">
        <v>0.22648065294117631</v>
      </c>
      <c r="J58">
        <v>12.57519886</v>
      </c>
      <c r="K58">
        <v>9.6254277499999933E-4</v>
      </c>
    </row>
    <row r="59" spans="1:11" x14ac:dyDescent="0.3">
      <c r="A59">
        <v>78</v>
      </c>
      <c r="B59" t="s">
        <v>148</v>
      </c>
      <c r="C59" t="s">
        <v>113</v>
      </c>
      <c r="D59">
        <v>10</v>
      </c>
      <c r="E59" t="s">
        <v>141</v>
      </c>
      <c r="F59">
        <v>1</v>
      </c>
      <c r="G59" t="s">
        <v>147</v>
      </c>
      <c r="H59">
        <v>-5.8651486285714327E-4</v>
      </c>
      <c r="I59" s="20">
        <v>-0.58651486285714327</v>
      </c>
      <c r="J59">
        <v>14.05094214</v>
      </c>
      <c r="K59">
        <v>-5.1320050500000037E-4</v>
      </c>
    </row>
    <row r="60" spans="1:11" x14ac:dyDescent="0.3">
      <c r="A60">
        <v>79</v>
      </c>
      <c r="B60" t="s">
        <v>148</v>
      </c>
      <c r="C60" t="s">
        <v>113</v>
      </c>
      <c r="D60">
        <v>10</v>
      </c>
      <c r="E60" t="s">
        <v>141</v>
      </c>
      <c r="F60">
        <v>1</v>
      </c>
      <c r="G60" t="s">
        <v>147</v>
      </c>
      <c r="H60">
        <v>-6.9316650618556743E-3</v>
      </c>
      <c r="I60" s="20">
        <v>-6.9316650618556741</v>
      </c>
      <c r="J60">
        <v>14.65836082</v>
      </c>
      <c r="K60">
        <v>-1.1206191850000008E-3</v>
      </c>
    </row>
    <row r="61" spans="1:11" x14ac:dyDescent="0.3">
      <c r="A61">
        <v>81</v>
      </c>
      <c r="B61" t="s">
        <v>146</v>
      </c>
      <c r="C61" t="s">
        <v>113</v>
      </c>
      <c r="D61">
        <v>10</v>
      </c>
      <c r="E61" t="s">
        <v>140</v>
      </c>
      <c r="F61">
        <v>3</v>
      </c>
      <c r="G61" t="s">
        <v>145</v>
      </c>
      <c r="H61">
        <v>-6.6480025102880647E-4</v>
      </c>
      <c r="I61" s="20">
        <v>-0.66480025102880647</v>
      </c>
      <c r="J61">
        <v>14.48305643</v>
      </c>
      <c r="K61">
        <v>-8.07732305E-4</v>
      </c>
    </row>
    <row r="62" spans="1:11" x14ac:dyDescent="0.3">
      <c r="A62">
        <v>82</v>
      </c>
      <c r="B62" t="s">
        <v>146</v>
      </c>
      <c r="C62" t="s">
        <v>113</v>
      </c>
      <c r="D62">
        <v>10</v>
      </c>
      <c r="E62" t="s">
        <v>140</v>
      </c>
      <c r="F62">
        <v>3</v>
      </c>
      <c r="G62" t="s">
        <v>145</v>
      </c>
      <c r="H62">
        <v>-4.4189910375000037E-3</v>
      </c>
      <c r="I62" s="20">
        <v>-4.4189910375000041</v>
      </c>
      <c r="J62">
        <v>14.26452293</v>
      </c>
      <c r="K62">
        <v>-5.8919880500000056E-4</v>
      </c>
    </row>
    <row r="63" spans="1:11" x14ac:dyDescent="0.3">
      <c r="A63">
        <v>83</v>
      </c>
      <c r="B63" t="s">
        <v>146</v>
      </c>
      <c r="C63" t="s">
        <v>113</v>
      </c>
      <c r="D63">
        <v>10</v>
      </c>
      <c r="E63" t="s">
        <v>140</v>
      </c>
      <c r="F63">
        <v>3</v>
      </c>
      <c r="G63" t="s">
        <v>145</v>
      </c>
      <c r="H63">
        <v>-3.6282074780701745E-4</v>
      </c>
      <c r="I63" s="20">
        <v>-0.36282074780701745</v>
      </c>
      <c r="J63">
        <v>14.502555429999999</v>
      </c>
      <c r="K63">
        <v>-8.2723130499999975E-4</v>
      </c>
    </row>
    <row r="64" spans="1:11" x14ac:dyDescent="0.3">
      <c r="A64">
        <v>85</v>
      </c>
      <c r="B64" t="s">
        <v>146</v>
      </c>
      <c r="C64" t="s">
        <v>113</v>
      </c>
      <c r="D64">
        <v>10</v>
      </c>
      <c r="E64" t="s">
        <v>141</v>
      </c>
      <c r="F64">
        <v>3</v>
      </c>
      <c r="G64" t="s">
        <v>145</v>
      </c>
      <c r="H64">
        <v>1.1846922927592955E-3</v>
      </c>
      <c r="I64" s="20">
        <v>1.1846922927592956</v>
      </c>
      <c r="J64">
        <v>8.6305094449999995</v>
      </c>
      <c r="K64">
        <v>5.0448146799999998E-3</v>
      </c>
    </row>
    <row r="65" spans="1:11" x14ac:dyDescent="0.3">
      <c r="A65">
        <v>86</v>
      </c>
      <c r="B65" t="s">
        <v>146</v>
      </c>
      <c r="C65" t="s">
        <v>113</v>
      </c>
      <c r="D65">
        <v>10</v>
      </c>
      <c r="E65" t="s">
        <v>141</v>
      </c>
      <c r="F65">
        <v>3</v>
      </c>
      <c r="G65" t="s">
        <v>145</v>
      </c>
      <c r="H65">
        <v>-3.6189151339285669E-5</v>
      </c>
      <c r="I65" s="20">
        <v>-3.6189151339285672E-2</v>
      </c>
      <c r="J65">
        <v>13.810430289999999</v>
      </c>
      <c r="K65">
        <v>-1.3510616499999985E-4</v>
      </c>
    </row>
    <row r="66" spans="1:11" x14ac:dyDescent="0.3">
      <c r="A66">
        <v>87</v>
      </c>
      <c r="B66" t="s">
        <v>146</v>
      </c>
      <c r="C66" t="s">
        <v>113</v>
      </c>
      <c r="D66">
        <v>10</v>
      </c>
      <c r="E66" t="s">
        <v>141</v>
      </c>
      <c r="F66">
        <v>3</v>
      </c>
      <c r="G66" t="s">
        <v>145</v>
      </c>
      <c r="H66">
        <v>-5.2043607889125853E-4</v>
      </c>
      <c r="I66" s="20">
        <v>-0.52043607889125854</v>
      </c>
      <c r="J66">
        <v>14.08213166</v>
      </c>
      <c r="K66">
        <v>-4.0680753500000043E-4</v>
      </c>
    </row>
    <row r="67" spans="1:11" x14ac:dyDescent="0.3">
      <c r="A67">
        <v>89</v>
      </c>
      <c r="B67" t="s">
        <v>144</v>
      </c>
      <c r="C67" t="s">
        <v>113</v>
      </c>
      <c r="D67">
        <v>10</v>
      </c>
      <c r="E67" t="s">
        <v>140</v>
      </c>
      <c r="F67">
        <v>2</v>
      </c>
      <c r="G67" t="s">
        <v>143</v>
      </c>
      <c r="H67">
        <v>4.1823091228070249E-4</v>
      </c>
      <c r="I67" s="20">
        <v>0.41823091228070247</v>
      </c>
      <c r="J67">
        <v>13.43685895</v>
      </c>
      <c r="K67">
        <v>3.5758743000000059E-4</v>
      </c>
    </row>
    <row r="68" spans="1:11" x14ac:dyDescent="0.3">
      <c r="A68">
        <v>90</v>
      </c>
      <c r="B68" t="s">
        <v>144</v>
      </c>
      <c r="C68" t="s">
        <v>113</v>
      </c>
      <c r="D68">
        <v>10</v>
      </c>
      <c r="E68" t="s">
        <v>140</v>
      </c>
      <c r="F68">
        <v>2</v>
      </c>
      <c r="G68" t="s">
        <v>143</v>
      </c>
      <c r="H68">
        <v>-1.4968719298245566E-4</v>
      </c>
      <c r="I68" s="20">
        <v>-0.14968719298245567</v>
      </c>
      <c r="J68">
        <v>13.96508978</v>
      </c>
      <c r="K68">
        <v>-1.7064339999999946E-4</v>
      </c>
    </row>
    <row r="69" spans="1:11" x14ac:dyDescent="0.3">
      <c r="A69">
        <v>91</v>
      </c>
      <c r="B69" t="s">
        <v>144</v>
      </c>
      <c r="C69" t="s">
        <v>113</v>
      </c>
      <c r="D69">
        <v>10</v>
      </c>
      <c r="E69" t="s">
        <v>140</v>
      </c>
      <c r="F69">
        <v>2</v>
      </c>
      <c r="G69" t="s">
        <v>143</v>
      </c>
      <c r="H69">
        <v>1.2469801385041565E-4</v>
      </c>
      <c r="I69" s="20">
        <v>0.12469801385041565</v>
      </c>
      <c r="J69">
        <v>13.34428655</v>
      </c>
      <c r="K69">
        <v>4.5015983000000048E-4</v>
      </c>
    </row>
    <row r="70" spans="1:11" x14ac:dyDescent="0.3">
      <c r="A70">
        <v>93</v>
      </c>
      <c r="B70" t="s">
        <v>144</v>
      </c>
      <c r="C70" t="s">
        <v>113</v>
      </c>
      <c r="D70">
        <v>10</v>
      </c>
      <c r="E70" t="s">
        <v>141</v>
      </c>
      <c r="F70">
        <v>2</v>
      </c>
      <c r="G70" t="s">
        <v>143</v>
      </c>
      <c r="H70">
        <v>9.4449952644230718E-4</v>
      </c>
      <c r="I70" s="20">
        <v>0.94449952644230717</v>
      </c>
      <c r="J70">
        <v>12.484740370000001</v>
      </c>
      <c r="K70">
        <v>1.3097060099999994E-3</v>
      </c>
    </row>
    <row r="71" spans="1:11" x14ac:dyDescent="0.3">
      <c r="A71">
        <v>94</v>
      </c>
      <c r="B71" t="s">
        <v>144</v>
      </c>
      <c r="C71" t="s">
        <v>113</v>
      </c>
      <c r="D71">
        <v>10</v>
      </c>
      <c r="E71" t="s">
        <v>141</v>
      </c>
      <c r="F71">
        <v>2</v>
      </c>
      <c r="G71" t="s">
        <v>143</v>
      </c>
      <c r="H71">
        <v>-2.9383018823529406E-3</v>
      </c>
      <c r="I71" s="20">
        <v>-2.9383018823529405</v>
      </c>
      <c r="J71">
        <v>14.2939577</v>
      </c>
      <c r="K71">
        <v>-4.9951131999999992E-4</v>
      </c>
    </row>
    <row r="72" spans="1:11" x14ac:dyDescent="0.3">
      <c r="A72">
        <v>95</v>
      </c>
      <c r="B72" t="s">
        <v>144</v>
      </c>
      <c r="C72" t="s">
        <v>113</v>
      </c>
      <c r="D72">
        <v>10</v>
      </c>
      <c r="E72" t="s">
        <v>141</v>
      </c>
      <c r="F72">
        <v>2</v>
      </c>
      <c r="G72" t="s">
        <v>143</v>
      </c>
      <c r="H72">
        <v>-2.9240429615384617E-3</v>
      </c>
      <c r="I72" s="20">
        <v>-2.9240429615384618</v>
      </c>
      <c r="J72">
        <v>14.55469755</v>
      </c>
      <c r="K72">
        <v>-7.6025117000000006E-4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DF7D-020E-4261-AAAC-D49DD5C14128}">
  <dimension ref="A1:K72"/>
  <sheetViews>
    <sheetView topLeftCell="A22" workbookViewId="0">
      <selection activeCell="U11" sqref="U11"/>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114</v>
      </c>
      <c r="D2">
        <v>1</v>
      </c>
      <c r="E2" t="s">
        <v>140</v>
      </c>
      <c r="F2">
        <v>4</v>
      </c>
      <c r="G2" t="s">
        <v>149</v>
      </c>
      <c r="H2" s="22">
        <v>0</v>
      </c>
      <c r="I2" s="20">
        <v>0</v>
      </c>
      <c r="J2">
        <v>2.2655551360000001</v>
      </c>
      <c r="K2">
        <v>0</v>
      </c>
    </row>
    <row r="3" spans="1:11" x14ac:dyDescent="0.3">
      <c r="A3">
        <v>2</v>
      </c>
      <c r="B3" t="s">
        <v>150</v>
      </c>
      <c r="C3" t="s">
        <v>114</v>
      </c>
      <c r="D3">
        <v>1</v>
      </c>
      <c r="E3" t="s">
        <v>140</v>
      </c>
      <c r="F3">
        <v>4</v>
      </c>
      <c r="G3" t="s">
        <v>149</v>
      </c>
      <c r="H3" s="20">
        <v>-2.3239007259207592E-4</v>
      </c>
      <c r="I3" s="20">
        <v>-0.23239007259207592</v>
      </c>
      <c r="J3">
        <v>2.2655551360000001</v>
      </c>
      <c r="K3">
        <v>-1.38814336695E-3</v>
      </c>
    </row>
    <row r="4" spans="1:11" x14ac:dyDescent="0.3">
      <c r="A4">
        <v>3</v>
      </c>
      <c r="B4" t="s">
        <v>150</v>
      </c>
      <c r="C4" t="s">
        <v>114</v>
      </c>
      <c r="D4">
        <v>1</v>
      </c>
      <c r="E4" t="s">
        <v>140</v>
      </c>
      <c r="F4">
        <v>4</v>
      </c>
      <c r="G4" t="s">
        <v>149</v>
      </c>
      <c r="H4" s="20">
        <v>-4.5069589836038959E-4</v>
      </c>
      <c r="I4" s="20">
        <v>-0.45069589836038959</v>
      </c>
      <c r="J4">
        <v>2.2655551360000001</v>
      </c>
      <c r="K4">
        <v>-1.38814336695E-3</v>
      </c>
    </row>
    <row r="5" spans="1:11" x14ac:dyDescent="0.3">
      <c r="A5">
        <v>5</v>
      </c>
      <c r="B5" t="s">
        <v>150</v>
      </c>
      <c r="C5" t="s">
        <v>114</v>
      </c>
      <c r="D5">
        <v>1</v>
      </c>
      <c r="E5" t="s">
        <v>141</v>
      </c>
      <c r="F5">
        <v>4</v>
      </c>
      <c r="G5" t="s">
        <v>149</v>
      </c>
      <c r="H5" s="20">
        <v>-1.2813631079538462E-3</v>
      </c>
      <c r="I5" s="20">
        <v>-1.2813631079538461</v>
      </c>
      <c r="J5">
        <v>2.2655551360000001</v>
      </c>
      <c r="K5">
        <v>-1.38814336695E-3</v>
      </c>
    </row>
    <row r="6" spans="1:11" x14ac:dyDescent="0.3">
      <c r="A6">
        <v>6</v>
      </c>
      <c r="B6" t="s">
        <v>150</v>
      </c>
      <c r="C6" t="s">
        <v>114</v>
      </c>
      <c r="D6">
        <v>1</v>
      </c>
      <c r="E6" t="s">
        <v>141</v>
      </c>
      <c r="F6">
        <v>4</v>
      </c>
      <c r="G6" t="s">
        <v>149</v>
      </c>
      <c r="H6" s="20">
        <v>-8.748802732878152E-4</v>
      </c>
      <c r="I6" s="20">
        <v>-0.87488027328781515</v>
      </c>
      <c r="J6">
        <v>2.2655551360000001</v>
      </c>
      <c r="K6">
        <v>-1.38814336695E-3</v>
      </c>
    </row>
    <row r="7" spans="1:11" x14ac:dyDescent="0.3">
      <c r="A7">
        <v>7</v>
      </c>
      <c r="B7" t="s">
        <v>150</v>
      </c>
      <c r="C7" t="s">
        <v>114</v>
      </c>
      <c r="D7">
        <v>1</v>
      </c>
      <c r="E7" t="s">
        <v>141</v>
      </c>
      <c r="F7">
        <v>4</v>
      </c>
      <c r="G7" t="s">
        <v>149</v>
      </c>
      <c r="H7" s="22">
        <v>-1.2715817101832062E-3</v>
      </c>
      <c r="I7" s="20">
        <v>-1.2715817101832063</v>
      </c>
      <c r="J7">
        <v>2.2655551360000001</v>
      </c>
      <c r="K7">
        <v>-1.38814336695E-3</v>
      </c>
    </row>
    <row r="8" spans="1:11" x14ac:dyDescent="0.3">
      <c r="A8">
        <v>9</v>
      </c>
      <c r="B8" t="s">
        <v>148</v>
      </c>
      <c r="C8" t="s">
        <v>114</v>
      </c>
      <c r="D8">
        <v>1</v>
      </c>
      <c r="E8" t="s">
        <v>140</v>
      </c>
      <c r="F8">
        <v>1</v>
      </c>
      <c r="G8" t="s">
        <v>147</v>
      </c>
      <c r="H8" s="20">
        <v>0</v>
      </c>
      <c r="I8" s="20">
        <v>0</v>
      </c>
      <c r="J8">
        <v>2.2655551360000001</v>
      </c>
      <c r="K8">
        <v>0</v>
      </c>
    </row>
    <row r="9" spans="1:11" x14ac:dyDescent="0.3">
      <c r="A9">
        <v>10</v>
      </c>
      <c r="B9" t="s">
        <v>148</v>
      </c>
      <c r="C9" t="s">
        <v>114</v>
      </c>
      <c r="D9">
        <v>1</v>
      </c>
      <c r="E9" t="s">
        <v>140</v>
      </c>
      <c r="F9">
        <v>1</v>
      </c>
      <c r="G9" t="s">
        <v>147</v>
      </c>
      <c r="H9" s="22">
        <v>-1.1065426083606558E-3</v>
      </c>
      <c r="I9" s="20">
        <v>-1.1065426083606558</v>
      </c>
      <c r="J9">
        <v>2.2655551360000001</v>
      </c>
      <c r="K9">
        <v>-1.3499819822E-3</v>
      </c>
    </row>
    <row r="10" spans="1:11" x14ac:dyDescent="0.3">
      <c r="A10">
        <v>11</v>
      </c>
      <c r="B10" t="s">
        <v>148</v>
      </c>
      <c r="C10" t="s">
        <v>114</v>
      </c>
      <c r="D10">
        <v>1</v>
      </c>
      <c r="E10" t="s">
        <v>140</v>
      </c>
      <c r="F10">
        <v>1</v>
      </c>
      <c r="G10" t="s">
        <v>147</v>
      </c>
      <c r="H10" s="20">
        <v>-5.357071357936508E-4</v>
      </c>
      <c r="I10" s="20">
        <v>-0.53570713579365081</v>
      </c>
      <c r="J10">
        <v>2.2655551360000001</v>
      </c>
      <c r="K10">
        <v>-1.3499819822E-3</v>
      </c>
    </row>
    <row r="11" spans="1:11" x14ac:dyDescent="0.3">
      <c r="A11">
        <v>13</v>
      </c>
      <c r="B11" t="s">
        <v>148</v>
      </c>
      <c r="C11" t="s">
        <v>114</v>
      </c>
      <c r="D11">
        <v>1</v>
      </c>
      <c r="E11" t="s">
        <v>141</v>
      </c>
      <c r="F11">
        <v>1</v>
      </c>
      <c r="G11" t="s">
        <v>147</v>
      </c>
      <c r="H11" s="22">
        <v>-2.5312162166250005E-4</v>
      </c>
      <c r="I11" s="20">
        <v>-0.25312162166250007</v>
      </c>
      <c r="J11">
        <v>2.2655551360000001</v>
      </c>
      <c r="K11">
        <v>-1.3499819822E-3</v>
      </c>
    </row>
    <row r="12" spans="1:11" x14ac:dyDescent="0.3">
      <c r="A12">
        <v>14</v>
      </c>
      <c r="B12" t="s">
        <v>148</v>
      </c>
      <c r="C12" t="s">
        <v>114</v>
      </c>
      <c r="D12">
        <v>1</v>
      </c>
      <c r="E12" t="s">
        <v>141</v>
      </c>
      <c r="F12">
        <v>1</v>
      </c>
      <c r="G12" t="s">
        <v>147</v>
      </c>
      <c r="H12" s="20">
        <v>-1.3064341763225806E-3</v>
      </c>
      <c r="I12" s="20">
        <v>-1.3064341763225806</v>
      </c>
      <c r="J12">
        <v>2.2655551360000001</v>
      </c>
      <c r="K12">
        <v>-1.3499819822E-3</v>
      </c>
    </row>
    <row r="13" spans="1:11" x14ac:dyDescent="0.3">
      <c r="A13">
        <v>15</v>
      </c>
      <c r="B13" t="s">
        <v>148</v>
      </c>
      <c r="C13" t="s">
        <v>114</v>
      </c>
      <c r="D13">
        <v>1</v>
      </c>
      <c r="E13" t="s">
        <v>141</v>
      </c>
      <c r="F13">
        <v>1</v>
      </c>
      <c r="G13" t="s">
        <v>147</v>
      </c>
      <c r="H13" s="20">
        <v>-6.3280405415624998E-3</v>
      </c>
      <c r="I13" s="20">
        <v>-6.3280405415624994</v>
      </c>
      <c r="J13">
        <v>2.2655551360000001</v>
      </c>
      <c r="K13">
        <v>-1.3499819822E-3</v>
      </c>
    </row>
    <row r="14" spans="1:11" x14ac:dyDescent="0.3">
      <c r="A14">
        <v>17</v>
      </c>
      <c r="B14" t="s">
        <v>146</v>
      </c>
      <c r="C14" t="s">
        <v>114</v>
      </c>
      <c r="D14">
        <v>1</v>
      </c>
      <c r="E14" t="s">
        <v>140</v>
      </c>
      <c r="F14">
        <v>3</v>
      </c>
      <c r="G14" t="s">
        <v>145</v>
      </c>
      <c r="H14" s="20">
        <v>0</v>
      </c>
      <c r="I14" s="20">
        <v>0</v>
      </c>
      <c r="J14">
        <v>2.2655551360000001</v>
      </c>
      <c r="K14">
        <v>0</v>
      </c>
    </row>
    <row r="15" spans="1:11" x14ac:dyDescent="0.3">
      <c r="A15">
        <v>18</v>
      </c>
      <c r="B15" t="s">
        <v>146</v>
      </c>
      <c r="C15" t="s">
        <v>114</v>
      </c>
      <c r="D15">
        <v>1</v>
      </c>
      <c r="E15" t="s">
        <v>140</v>
      </c>
      <c r="F15">
        <v>3</v>
      </c>
      <c r="G15" t="s">
        <v>145</v>
      </c>
      <c r="H15" s="20">
        <v>-6.7233039392682933E-3</v>
      </c>
      <c r="I15" s="20">
        <v>-6.723303939268293</v>
      </c>
      <c r="J15">
        <v>2.2655551360000001</v>
      </c>
      <c r="K15">
        <v>-1.37827730755E-3</v>
      </c>
    </row>
    <row r="16" spans="1:11" x14ac:dyDescent="0.3">
      <c r="A16">
        <v>19</v>
      </c>
      <c r="B16" t="s">
        <v>146</v>
      </c>
      <c r="C16" t="s">
        <v>114</v>
      </c>
      <c r="D16">
        <v>1</v>
      </c>
      <c r="E16" t="s">
        <v>140</v>
      </c>
      <c r="F16">
        <v>3</v>
      </c>
      <c r="G16" t="s">
        <v>145</v>
      </c>
      <c r="H16" s="22">
        <v>-3.7351688551490517E-4</v>
      </c>
      <c r="I16" s="20">
        <v>-0.37351688551490519</v>
      </c>
      <c r="J16">
        <v>2.2655551360000001</v>
      </c>
      <c r="K16">
        <v>-1.37827730755E-3</v>
      </c>
    </row>
    <row r="17" spans="1:11" x14ac:dyDescent="0.3">
      <c r="A17">
        <v>21</v>
      </c>
      <c r="B17" t="s">
        <v>146</v>
      </c>
      <c r="C17" t="s">
        <v>114</v>
      </c>
      <c r="D17">
        <v>1</v>
      </c>
      <c r="E17" t="s">
        <v>141</v>
      </c>
      <c r="F17">
        <v>3</v>
      </c>
      <c r="G17" t="s">
        <v>145</v>
      </c>
      <c r="H17" s="20">
        <v>-1.8902088789257143E-4</v>
      </c>
      <c r="I17" s="20">
        <v>-0.18902088789257143</v>
      </c>
      <c r="J17">
        <v>2.2655551360000001</v>
      </c>
      <c r="K17">
        <v>-1.37827730755E-3</v>
      </c>
    </row>
    <row r="18" spans="1:11" x14ac:dyDescent="0.3">
      <c r="A18">
        <v>22</v>
      </c>
      <c r="B18" t="s">
        <v>146</v>
      </c>
      <c r="C18" t="s">
        <v>114</v>
      </c>
      <c r="D18">
        <v>1</v>
      </c>
      <c r="E18" t="s">
        <v>141</v>
      </c>
      <c r="F18">
        <v>3</v>
      </c>
      <c r="G18" t="s">
        <v>145</v>
      </c>
      <c r="H18" s="22">
        <v>-2.084088670690524E-4</v>
      </c>
      <c r="I18" s="20">
        <v>-0.2084088670690524</v>
      </c>
      <c r="J18">
        <v>2.2655551360000001</v>
      </c>
      <c r="K18">
        <v>-1.37827730755E-3</v>
      </c>
    </row>
    <row r="19" spans="1:11" x14ac:dyDescent="0.3">
      <c r="A19">
        <v>23</v>
      </c>
      <c r="B19" t="s">
        <v>146</v>
      </c>
      <c r="C19" t="s">
        <v>114</v>
      </c>
      <c r="D19">
        <v>1</v>
      </c>
      <c r="E19" t="s">
        <v>141</v>
      </c>
      <c r="F19">
        <v>3</v>
      </c>
      <c r="G19" t="s">
        <v>145</v>
      </c>
      <c r="H19" s="20">
        <v>-9.1579887544850503E-4</v>
      </c>
      <c r="I19" s="20">
        <v>-0.91579887544850502</v>
      </c>
      <c r="J19">
        <v>2.2655551360000001</v>
      </c>
      <c r="K19">
        <v>-1.37827730755E-3</v>
      </c>
    </row>
    <row r="20" spans="1:11" x14ac:dyDescent="0.3">
      <c r="A20">
        <v>25</v>
      </c>
      <c r="B20" t="s">
        <v>144</v>
      </c>
      <c r="C20" t="s">
        <v>114</v>
      </c>
      <c r="D20">
        <v>1</v>
      </c>
      <c r="E20" t="s">
        <v>140</v>
      </c>
      <c r="F20">
        <v>2</v>
      </c>
      <c r="G20" t="s">
        <v>143</v>
      </c>
      <c r="H20" s="22">
        <v>0</v>
      </c>
      <c r="I20" s="20">
        <v>0</v>
      </c>
      <c r="J20">
        <v>2.2655551360000001</v>
      </c>
      <c r="K20">
        <v>0</v>
      </c>
    </row>
    <row r="21" spans="1:11" x14ac:dyDescent="0.3">
      <c r="A21">
        <v>26</v>
      </c>
      <c r="B21" t="s">
        <v>144</v>
      </c>
      <c r="C21" t="s">
        <v>114</v>
      </c>
      <c r="D21">
        <v>1</v>
      </c>
      <c r="E21" t="s">
        <v>140</v>
      </c>
      <c r="F21">
        <v>2</v>
      </c>
      <c r="G21" t="s">
        <v>143</v>
      </c>
      <c r="H21" s="20">
        <v>-5.4242390780737722E-4</v>
      </c>
      <c r="I21" s="20">
        <v>-0.54242390780737726</v>
      </c>
      <c r="J21">
        <v>2.2655551360000001</v>
      </c>
      <c r="K21">
        <v>-1.3235143350500001E-3</v>
      </c>
    </row>
    <row r="22" spans="1:11" x14ac:dyDescent="0.3">
      <c r="A22">
        <v>27</v>
      </c>
      <c r="B22" t="s">
        <v>144</v>
      </c>
      <c r="C22" t="s">
        <v>114</v>
      </c>
      <c r="D22">
        <v>1</v>
      </c>
      <c r="E22" t="s">
        <v>140</v>
      </c>
      <c r="F22">
        <v>2</v>
      </c>
      <c r="G22" t="s">
        <v>143</v>
      </c>
      <c r="H22" s="20">
        <v>-1.7129176036022439E-4</v>
      </c>
      <c r="I22" s="20">
        <v>-0.17129176036022439</v>
      </c>
      <c r="J22">
        <v>2.2655551360000001</v>
      </c>
      <c r="K22">
        <v>-1.3235143350500001E-3</v>
      </c>
    </row>
    <row r="23" spans="1:11" x14ac:dyDescent="0.3">
      <c r="A23">
        <v>29</v>
      </c>
      <c r="B23" t="s">
        <v>144</v>
      </c>
      <c r="C23" t="s">
        <v>114</v>
      </c>
      <c r="D23">
        <v>1</v>
      </c>
      <c r="E23" t="s">
        <v>141</v>
      </c>
      <c r="F23">
        <v>2</v>
      </c>
      <c r="G23" t="s">
        <v>143</v>
      </c>
      <c r="H23" s="20">
        <v>-4.0681793085553281E-4</v>
      </c>
      <c r="I23" s="20">
        <v>-0.40681793085553281</v>
      </c>
      <c r="J23">
        <v>2.2655551360000001</v>
      </c>
      <c r="K23">
        <v>-1.3235143350500001E-3</v>
      </c>
    </row>
    <row r="24" spans="1:11" x14ac:dyDescent="0.3">
      <c r="A24">
        <v>30</v>
      </c>
      <c r="B24" t="s">
        <v>144</v>
      </c>
      <c r="C24" t="s">
        <v>114</v>
      </c>
      <c r="D24">
        <v>1</v>
      </c>
      <c r="E24" t="s">
        <v>141</v>
      </c>
      <c r="F24">
        <v>2</v>
      </c>
      <c r="G24" t="s">
        <v>143</v>
      </c>
      <c r="H24" s="20">
        <v>-3.5137548718141595E-3</v>
      </c>
      <c r="I24" s="20">
        <v>-3.5137548718141596</v>
      </c>
      <c r="J24">
        <v>2.2655551360000001</v>
      </c>
      <c r="K24">
        <v>-1.3235143350500001E-3</v>
      </c>
    </row>
    <row r="25" spans="1:11" x14ac:dyDescent="0.3">
      <c r="A25">
        <v>31</v>
      </c>
      <c r="B25" t="s">
        <v>144</v>
      </c>
      <c r="C25" t="s">
        <v>114</v>
      </c>
      <c r="D25">
        <v>1</v>
      </c>
      <c r="E25" t="s">
        <v>141</v>
      </c>
      <c r="F25">
        <v>2</v>
      </c>
      <c r="G25" t="s">
        <v>143</v>
      </c>
      <c r="H25" s="22">
        <v>-2.1520558293495941E-3</v>
      </c>
      <c r="I25" s="20">
        <v>-2.1520558293495942</v>
      </c>
      <c r="J25">
        <v>2.2655551360000001</v>
      </c>
      <c r="K25">
        <v>-1.3235143350500001E-3</v>
      </c>
    </row>
    <row r="26" spans="1:11" x14ac:dyDescent="0.3">
      <c r="A26">
        <v>33</v>
      </c>
      <c r="B26" t="s">
        <v>150</v>
      </c>
      <c r="C26" t="s">
        <v>114</v>
      </c>
      <c r="D26">
        <v>5</v>
      </c>
      <c r="E26" t="s">
        <v>140</v>
      </c>
      <c r="F26">
        <v>4</v>
      </c>
      <c r="G26" t="s">
        <v>149</v>
      </c>
      <c r="H26" s="20">
        <v>0</v>
      </c>
      <c r="I26" s="20">
        <v>0</v>
      </c>
      <c r="J26">
        <v>2.2655551360000001</v>
      </c>
      <c r="K26">
        <v>0</v>
      </c>
    </row>
    <row r="27" spans="1:11" x14ac:dyDescent="0.3">
      <c r="A27">
        <v>34</v>
      </c>
      <c r="B27" t="s">
        <v>150</v>
      </c>
      <c r="C27" t="s">
        <v>114</v>
      </c>
      <c r="D27">
        <v>5</v>
      </c>
      <c r="E27" t="s">
        <v>140</v>
      </c>
      <c r="F27">
        <v>4</v>
      </c>
      <c r="G27" t="s">
        <v>149</v>
      </c>
      <c r="H27" s="22">
        <v>1.3320396277154666E-3</v>
      </c>
      <c r="I27" s="20">
        <v>1.3320396277154665</v>
      </c>
      <c r="J27">
        <v>2.2655551360000001</v>
      </c>
      <c r="K27">
        <v>7.5215837645000007E-3</v>
      </c>
    </row>
    <row r="28" spans="1:11" x14ac:dyDescent="0.3">
      <c r="A28">
        <v>35</v>
      </c>
      <c r="B28" t="s">
        <v>150</v>
      </c>
      <c r="C28" t="s">
        <v>114</v>
      </c>
      <c r="D28">
        <v>5</v>
      </c>
      <c r="E28" t="s">
        <v>140</v>
      </c>
      <c r="F28">
        <v>4</v>
      </c>
      <c r="G28" t="s">
        <v>149</v>
      </c>
      <c r="H28" s="20">
        <v>2.7789102578201974E-3</v>
      </c>
      <c r="I28" s="20">
        <v>2.7789102578201974</v>
      </c>
      <c r="J28">
        <v>2.2655551360000001</v>
      </c>
      <c r="K28">
        <v>7.5215837645000007E-3</v>
      </c>
    </row>
    <row r="29" spans="1:11" x14ac:dyDescent="0.3">
      <c r="A29">
        <v>37</v>
      </c>
      <c r="B29" t="s">
        <v>150</v>
      </c>
      <c r="C29" t="s">
        <v>114</v>
      </c>
      <c r="D29">
        <v>5</v>
      </c>
      <c r="E29" t="s">
        <v>141</v>
      </c>
      <c r="F29">
        <v>4</v>
      </c>
      <c r="G29" t="s">
        <v>149</v>
      </c>
      <c r="H29" s="22">
        <v>7.7144448866666672E-3</v>
      </c>
      <c r="I29" s="20">
        <v>7.7144448866666675</v>
      </c>
      <c r="J29">
        <v>2.2655551360000001</v>
      </c>
      <c r="K29">
        <v>7.5215837645000007E-3</v>
      </c>
    </row>
    <row r="30" spans="1:11" x14ac:dyDescent="0.3">
      <c r="A30">
        <v>38</v>
      </c>
      <c r="B30" t="s">
        <v>150</v>
      </c>
      <c r="C30" t="s">
        <v>114</v>
      </c>
      <c r="D30">
        <v>5</v>
      </c>
      <c r="E30" t="s">
        <v>141</v>
      </c>
      <c r="F30">
        <v>4</v>
      </c>
      <c r="G30" t="s">
        <v>149</v>
      </c>
      <c r="H30" s="20">
        <v>5.6061493896894417E-3</v>
      </c>
      <c r="I30" s="20">
        <v>5.6061493896894419</v>
      </c>
      <c r="J30">
        <v>2.2655551360000001</v>
      </c>
      <c r="K30">
        <v>7.5215837645000007E-3</v>
      </c>
    </row>
    <row r="31" spans="1:11" x14ac:dyDescent="0.3">
      <c r="A31">
        <v>39</v>
      </c>
      <c r="B31" t="s">
        <v>150</v>
      </c>
      <c r="C31" t="s">
        <v>114</v>
      </c>
      <c r="D31">
        <v>5</v>
      </c>
      <c r="E31" t="s">
        <v>141</v>
      </c>
      <c r="F31">
        <v>4</v>
      </c>
      <c r="G31" t="s">
        <v>149</v>
      </c>
      <c r="H31" s="20">
        <v>7.649068235084747E-3</v>
      </c>
      <c r="I31" s="20">
        <v>7.649068235084747</v>
      </c>
      <c r="J31">
        <v>2.2655551360000001</v>
      </c>
      <c r="K31">
        <v>7.5215837645000007E-3</v>
      </c>
    </row>
    <row r="32" spans="1:11" x14ac:dyDescent="0.3">
      <c r="A32">
        <v>41</v>
      </c>
      <c r="B32" t="s">
        <v>148</v>
      </c>
      <c r="C32" t="s">
        <v>114</v>
      </c>
      <c r="D32">
        <v>5</v>
      </c>
      <c r="E32" t="s">
        <v>140</v>
      </c>
      <c r="F32">
        <v>1</v>
      </c>
      <c r="G32" t="s">
        <v>147</v>
      </c>
      <c r="H32" s="20">
        <v>0</v>
      </c>
      <c r="I32" s="20">
        <v>0</v>
      </c>
      <c r="J32">
        <v>2.2655551360000001</v>
      </c>
      <c r="K32">
        <v>0</v>
      </c>
    </row>
    <row r="33" spans="1:11" x14ac:dyDescent="0.3">
      <c r="A33">
        <v>42</v>
      </c>
      <c r="B33" t="s">
        <v>148</v>
      </c>
      <c r="C33" t="s">
        <v>114</v>
      </c>
      <c r="D33">
        <v>5</v>
      </c>
      <c r="E33" t="s">
        <v>140</v>
      </c>
      <c r="F33">
        <v>1</v>
      </c>
      <c r="G33" t="s">
        <v>147</v>
      </c>
      <c r="H33" s="20">
        <v>5.86101415909091E-3</v>
      </c>
      <c r="I33" s="20">
        <v>5.8610141590909102</v>
      </c>
      <c r="J33">
        <v>2.2655551360000001</v>
      </c>
      <c r="K33">
        <v>7.0918271325000008E-3</v>
      </c>
    </row>
    <row r="34" spans="1:11" x14ac:dyDescent="0.3">
      <c r="A34">
        <v>43</v>
      </c>
      <c r="B34" t="s">
        <v>148</v>
      </c>
      <c r="C34" t="s">
        <v>114</v>
      </c>
      <c r="D34">
        <v>5</v>
      </c>
      <c r="E34" t="s">
        <v>140</v>
      </c>
      <c r="F34">
        <v>1</v>
      </c>
      <c r="G34" t="s">
        <v>147</v>
      </c>
      <c r="H34" s="20">
        <v>2.930507079545455E-3</v>
      </c>
      <c r="I34" s="20">
        <v>2.9305070795454551</v>
      </c>
      <c r="J34">
        <v>2.2655551360000001</v>
      </c>
      <c r="K34">
        <v>7.0918271325000008E-3</v>
      </c>
    </row>
    <row r="35" spans="1:11" x14ac:dyDescent="0.3">
      <c r="A35">
        <v>45</v>
      </c>
      <c r="B35" t="s">
        <v>148</v>
      </c>
      <c r="C35" t="s">
        <v>114</v>
      </c>
      <c r="D35">
        <v>5</v>
      </c>
      <c r="E35" t="s">
        <v>141</v>
      </c>
      <c r="F35">
        <v>1</v>
      </c>
      <c r="G35" t="s">
        <v>147</v>
      </c>
      <c r="H35" s="20">
        <v>1.4547337707692311E-3</v>
      </c>
      <c r="I35" s="20">
        <v>1.4547337707692312</v>
      </c>
      <c r="J35">
        <v>2.2655551360000001</v>
      </c>
      <c r="K35">
        <v>7.0918271325000008E-3</v>
      </c>
    </row>
    <row r="36" spans="1:11" x14ac:dyDescent="0.3">
      <c r="A36">
        <v>46</v>
      </c>
      <c r="B36" t="s">
        <v>148</v>
      </c>
      <c r="C36" t="s">
        <v>114</v>
      </c>
      <c r="D36">
        <v>5</v>
      </c>
      <c r="E36" t="s">
        <v>141</v>
      </c>
      <c r="F36">
        <v>1</v>
      </c>
      <c r="G36" t="s">
        <v>147</v>
      </c>
      <c r="H36" s="22">
        <v>7.1514223184873955E-3</v>
      </c>
      <c r="I36" s="20">
        <v>7.1514223184873957</v>
      </c>
      <c r="J36">
        <v>2.2655551360000001</v>
      </c>
      <c r="K36">
        <v>7.0918271325000008E-3</v>
      </c>
    </row>
    <row r="37" spans="1:11" x14ac:dyDescent="0.3">
      <c r="A37">
        <v>47</v>
      </c>
      <c r="B37" t="s">
        <v>148</v>
      </c>
      <c r="C37" t="s">
        <v>114</v>
      </c>
      <c r="D37">
        <v>5</v>
      </c>
      <c r="E37" t="s">
        <v>141</v>
      </c>
      <c r="F37">
        <v>1</v>
      </c>
      <c r="G37" t="s">
        <v>147</v>
      </c>
      <c r="H37" s="20">
        <v>3.5757111592436976E-2</v>
      </c>
      <c r="I37" s="20">
        <v>35.757111592436978</v>
      </c>
      <c r="J37">
        <v>2.2655551360000001</v>
      </c>
      <c r="K37">
        <v>7.0918271325000008E-3</v>
      </c>
    </row>
    <row r="38" spans="1:11" x14ac:dyDescent="0.3">
      <c r="A38">
        <v>49</v>
      </c>
      <c r="B38" t="s">
        <v>146</v>
      </c>
      <c r="C38" t="s">
        <v>114</v>
      </c>
      <c r="D38">
        <v>5</v>
      </c>
      <c r="E38" t="s">
        <v>140</v>
      </c>
      <c r="F38">
        <v>3</v>
      </c>
      <c r="G38" t="s">
        <v>145</v>
      </c>
      <c r="H38" s="22">
        <v>0</v>
      </c>
      <c r="I38" s="20">
        <v>0</v>
      </c>
      <c r="J38">
        <v>2.2655551360000001</v>
      </c>
      <c r="K38">
        <v>0</v>
      </c>
    </row>
    <row r="39" spans="1:11" x14ac:dyDescent="0.3">
      <c r="A39">
        <v>50</v>
      </c>
      <c r="B39" t="s">
        <v>146</v>
      </c>
      <c r="C39" t="s">
        <v>114</v>
      </c>
      <c r="D39">
        <v>5</v>
      </c>
      <c r="E39" t="s">
        <v>140</v>
      </c>
      <c r="F39">
        <v>3</v>
      </c>
      <c r="G39" t="s">
        <v>145</v>
      </c>
      <c r="H39" s="20">
        <v>3.5265915861864415E-2</v>
      </c>
      <c r="I39" s="20">
        <v>35.265915861864414</v>
      </c>
      <c r="J39">
        <v>2.2655551360000001</v>
      </c>
      <c r="K39">
        <v>6.935630119500001E-3</v>
      </c>
    </row>
    <row r="40" spans="1:11" x14ac:dyDescent="0.3">
      <c r="A40">
        <v>51</v>
      </c>
      <c r="B40" t="s">
        <v>146</v>
      </c>
      <c r="C40" t="s">
        <v>114</v>
      </c>
      <c r="D40">
        <v>5</v>
      </c>
      <c r="E40" t="s">
        <v>140</v>
      </c>
      <c r="F40">
        <v>3</v>
      </c>
      <c r="G40" t="s">
        <v>145</v>
      </c>
      <c r="H40" s="20">
        <v>1.9929971607758625E-3</v>
      </c>
      <c r="I40" s="20">
        <v>1.9929971607758625</v>
      </c>
      <c r="J40">
        <v>2.2655551360000001</v>
      </c>
      <c r="K40">
        <v>6.935630119500001E-3</v>
      </c>
    </row>
    <row r="41" spans="1:11" x14ac:dyDescent="0.3">
      <c r="A41">
        <v>53</v>
      </c>
      <c r="B41" t="s">
        <v>146</v>
      </c>
      <c r="C41" t="s">
        <v>114</v>
      </c>
      <c r="D41">
        <v>5</v>
      </c>
      <c r="E41" t="s">
        <v>141</v>
      </c>
      <c r="F41">
        <v>3</v>
      </c>
      <c r="G41" t="s">
        <v>145</v>
      </c>
      <c r="H41" s="20">
        <v>1.0249699683990148E-3</v>
      </c>
      <c r="I41" s="20">
        <v>1.0249699683990148</v>
      </c>
      <c r="J41">
        <v>2.2655551360000001</v>
      </c>
      <c r="K41">
        <v>6.935630119500001E-3</v>
      </c>
    </row>
    <row r="42" spans="1:11" x14ac:dyDescent="0.3">
      <c r="A42">
        <v>54</v>
      </c>
      <c r="B42" t="s">
        <v>146</v>
      </c>
      <c r="C42" t="s">
        <v>114</v>
      </c>
      <c r="D42">
        <v>5</v>
      </c>
      <c r="E42" t="s">
        <v>141</v>
      </c>
      <c r="F42">
        <v>3</v>
      </c>
      <c r="G42" t="s">
        <v>145</v>
      </c>
      <c r="H42" s="20">
        <v>1.1407286380756582E-3</v>
      </c>
      <c r="I42" s="20">
        <v>1.1407286380756583</v>
      </c>
      <c r="J42">
        <v>2.2655551360000001</v>
      </c>
      <c r="K42">
        <v>6.935630119500001E-3</v>
      </c>
    </row>
    <row r="43" spans="1:11" x14ac:dyDescent="0.3">
      <c r="A43">
        <v>55</v>
      </c>
      <c r="B43" t="s">
        <v>146</v>
      </c>
      <c r="C43" t="s">
        <v>114</v>
      </c>
      <c r="D43">
        <v>5</v>
      </c>
      <c r="E43" t="s">
        <v>141</v>
      </c>
      <c r="F43">
        <v>3</v>
      </c>
      <c r="G43" t="s">
        <v>145</v>
      </c>
      <c r="H43" s="22">
        <v>5.2147594883458666E-3</v>
      </c>
      <c r="I43" s="20">
        <v>5.2147594883458668</v>
      </c>
      <c r="J43">
        <v>2.2655551360000001</v>
      </c>
      <c r="K43">
        <v>6.935630119500001E-3</v>
      </c>
    </row>
    <row r="44" spans="1:11" x14ac:dyDescent="0.3">
      <c r="A44">
        <v>58</v>
      </c>
      <c r="B44" t="s">
        <v>144</v>
      </c>
      <c r="C44" t="s">
        <v>114</v>
      </c>
      <c r="D44">
        <v>5</v>
      </c>
      <c r="E44" t="s">
        <v>140</v>
      </c>
      <c r="F44">
        <v>2</v>
      </c>
      <c r="G44" t="s">
        <v>143</v>
      </c>
      <c r="H44" s="20">
        <v>0</v>
      </c>
      <c r="I44" s="20">
        <v>0</v>
      </c>
      <c r="J44">
        <v>2.2655551360000001</v>
      </c>
      <c r="K44">
        <v>0</v>
      </c>
    </row>
    <row r="45" spans="1:11" x14ac:dyDescent="0.3">
      <c r="A45">
        <v>59</v>
      </c>
      <c r="B45" t="s">
        <v>144</v>
      </c>
      <c r="C45" t="s">
        <v>114</v>
      </c>
      <c r="D45">
        <v>5</v>
      </c>
      <c r="E45" t="s">
        <v>140</v>
      </c>
      <c r="F45">
        <v>2</v>
      </c>
      <c r="G45" t="s">
        <v>143</v>
      </c>
      <c r="H45" s="22">
        <v>9.0921933529411784E-4</v>
      </c>
      <c r="I45" s="20">
        <v>0.9092193352941178</v>
      </c>
      <c r="J45">
        <v>2.2655551360000001</v>
      </c>
      <c r="K45">
        <v>6.8524830570000006E-3</v>
      </c>
    </row>
    <row r="46" spans="1:11" x14ac:dyDescent="0.3">
      <c r="A46">
        <v>61</v>
      </c>
      <c r="B46" t="s">
        <v>144</v>
      </c>
      <c r="C46" t="s">
        <v>114</v>
      </c>
      <c r="D46">
        <v>5</v>
      </c>
      <c r="E46" t="s">
        <v>141</v>
      </c>
      <c r="F46">
        <v>2</v>
      </c>
      <c r="G46" t="s">
        <v>143</v>
      </c>
      <c r="H46" s="20">
        <v>2.1237034267561983E-3</v>
      </c>
      <c r="I46" s="20">
        <v>2.1237034267561983</v>
      </c>
      <c r="J46">
        <v>2.2655551360000001</v>
      </c>
      <c r="K46">
        <v>6.8524830570000006E-3</v>
      </c>
    </row>
    <row r="47" spans="1:11" x14ac:dyDescent="0.3">
      <c r="A47">
        <v>62</v>
      </c>
      <c r="B47" t="s">
        <v>144</v>
      </c>
      <c r="C47" t="s">
        <v>114</v>
      </c>
      <c r="D47">
        <v>5</v>
      </c>
      <c r="E47" t="s">
        <v>141</v>
      </c>
      <c r="F47">
        <v>2</v>
      </c>
      <c r="G47" t="s">
        <v>143</v>
      </c>
      <c r="H47" s="22">
        <v>1.6850368172950821E-2</v>
      </c>
      <c r="I47" s="20">
        <v>16.850368172950823</v>
      </c>
      <c r="J47">
        <v>2.2655551360000001</v>
      </c>
      <c r="K47">
        <v>6.8524830570000006E-3</v>
      </c>
    </row>
    <row r="48" spans="1:11" x14ac:dyDescent="0.3">
      <c r="A48">
        <v>63</v>
      </c>
      <c r="B48" t="s">
        <v>144</v>
      </c>
      <c r="C48" t="s">
        <v>114</v>
      </c>
      <c r="D48">
        <v>5</v>
      </c>
      <c r="E48" t="s">
        <v>141</v>
      </c>
      <c r="F48">
        <v>2</v>
      </c>
      <c r="G48" t="s">
        <v>143</v>
      </c>
      <c r="H48" s="20">
        <v>1.1326418276033061E-2</v>
      </c>
      <c r="I48" s="20">
        <v>11.32641827603306</v>
      </c>
      <c r="J48">
        <v>2.2655551360000001</v>
      </c>
      <c r="K48">
        <v>6.8524830570000006E-3</v>
      </c>
    </row>
    <row r="49" spans="1:11" x14ac:dyDescent="0.3">
      <c r="A49">
        <v>65</v>
      </c>
      <c r="B49" t="s">
        <v>150</v>
      </c>
      <c r="C49" t="s">
        <v>114</v>
      </c>
      <c r="D49">
        <v>10</v>
      </c>
      <c r="E49" t="s">
        <v>140</v>
      </c>
      <c r="F49">
        <v>4</v>
      </c>
      <c r="G49" t="s">
        <v>149</v>
      </c>
      <c r="H49" s="22">
        <v>0</v>
      </c>
      <c r="I49" s="20">
        <v>0</v>
      </c>
      <c r="J49">
        <v>2.2655551360000001</v>
      </c>
      <c r="K49">
        <v>0</v>
      </c>
    </row>
    <row r="50" spans="1:11" x14ac:dyDescent="0.3">
      <c r="A50">
        <v>66</v>
      </c>
      <c r="B50" t="s">
        <v>150</v>
      </c>
      <c r="C50" t="s">
        <v>114</v>
      </c>
      <c r="D50">
        <v>10</v>
      </c>
      <c r="E50" t="s">
        <v>140</v>
      </c>
      <c r="F50">
        <v>4</v>
      </c>
      <c r="G50" t="s">
        <v>149</v>
      </c>
      <c r="H50" s="20">
        <v>2.9073175594430999E-3</v>
      </c>
      <c r="I50" s="20">
        <v>2.9073175594430998</v>
      </c>
      <c r="J50">
        <v>2.2655551360000001</v>
      </c>
      <c r="K50">
        <v>1.6009628694000001E-2</v>
      </c>
    </row>
    <row r="51" spans="1:11" x14ac:dyDescent="0.3">
      <c r="A51">
        <v>67</v>
      </c>
      <c r="B51" t="s">
        <v>150</v>
      </c>
      <c r="C51" t="s">
        <v>114</v>
      </c>
      <c r="D51">
        <v>10</v>
      </c>
      <c r="E51" t="s">
        <v>140</v>
      </c>
      <c r="F51">
        <v>4</v>
      </c>
      <c r="G51" t="s">
        <v>149</v>
      </c>
      <c r="H51" s="20">
        <v>5.8146351188861998E-3</v>
      </c>
      <c r="I51" s="20">
        <v>5.8146351188861995</v>
      </c>
      <c r="J51">
        <v>2.2655551360000001</v>
      </c>
      <c r="K51">
        <v>1.6009628694000001E-2</v>
      </c>
    </row>
    <row r="52" spans="1:11" x14ac:dyDescent="0.3">
      <c r="A52">
        <v>69</v>
      </c>
      <c r="B52" t="s">
        <v>150</v>
      </c>
      <c r="C52" t="s">
        <v>114</v>
      </c>
      <c r="D52">
        <v>10</v>
      </c>
      <c r="E52" t="s">
        <v>141</v>
      </c>
      <c r="F52">
        <v>4</v>
      </c>
      <c r="G52" t="s">
        <v>149</v>
      </c>
      <c r="H52" s="20">
        <v>1.670569950678261E-2</v>
      </c>
      <c r="I52" s="20">
        <v>16.705699506782612</v>
      </c>
      <c r="J52">
        <v>2.2655551360000001</v>
      </c>
      <c r="K52">
        <v>1.6009628694000001E-2</v>
      </c>
    </row>
    <row r="53" spans="1:11" x14ac:dyDescent="0.3">
      <c r="A53">
        <v>70</v>
      </c>
      <c r="B53" t="s">
        <v>150</v>
      </c>
      <c r="C53" t="s">
        <v>114</v>
      </c>
      <c r="D53">
        <v>10</v>
      </c>
      <c r="E53" t="s">
        <v>141</v>
      </c>
      <c r="F53">
        <v>4</v>
      </c>
      <c r="G53" t="s">
        <v>149</v>
      </c>
      <c r="H53" s="20">
        <v>1.16292702377724E-2</v>
      </c>
      <c r="I53" s="20">
        <v>11.629270237772399</v>
      </c>
      <c r="J53">
        <v>2.2655551360000001</v>
      </c>
      <c r="K53">
        <v>1.6009628694000001E-2</v>
      </c>
    </row>
    <row r="54" spans="1:11" x14ac:dyDescent="0.3">
      <c r="A54">
        <v>71</v>
      </c>
      <c r="B54" t="s">
        <v>150</v>
      </c>
      <c r="C54" t="s">
        <v>114</v>
      </c>
      <c r="D54">
        <v>10</v>
      </c>
      <c r="E54" t="s">
        <v>141</v>
      </c>
      <c r="F54">
        <v>4</v>
      </c>
      <c r="G54" t="s">
        <v>149</v>
      </c>
      <c r="H54" s="22">
        <v>1.6420131993846156E-2</v>
      </c>
      <c r="I54" s="20">
        <v>16.420131993846155</v>
      </c>
      <c r="J54">
        <v>2.2655551360000001</v>
      </c>
      <c r="K54">
        <v>1.6009628694000001E-2</v>
      </c>
    </row>
    <row r="55" spans="1:11" x14ac:dyDescent="0.3">
      <c r="A55">
        <v>73</v>
      </c>
      <c r="B55" t="s">
        <v>148</v>
      </c>
      <c r="C55" t="s">
        <v>114</v>
      </c>
      <c r="D55">
        <v>10</v>
      </c>
      <c r="E55" t="s">
        <v>140</v>
      </c>
      <c r="F55">
        <v>1</v>
      </c>
      <c r="G55" t="s">
        <v>147</v>
      </c>
      <c r="H55">
        <v>0</v>
      </c>
      <c r="I55" s="20">
        <v>0</v>
      </c>
      <c r="J55">
        <v>2.2655551360000001</v>
      </c>
      <c r="K55">
        <v>0</v>
      </c>
    </row>
    <row r="56" spans="1:11" x14ac:dyDescent="0.3">
      <c r="A56">
        <v>74</v>
      </c>
      <c r="B56" t="s">
        <v>148</v>
      </c>
      <c r="C56" t="s">
        <v>114</v>
      </c>
      <c r="D56">
        <v>10</v>
      </c>
      <c r="E56" t="s">
        <v>140</v>
      </c>
      <c r="F56">
        <v>1</v>
      </c>
      <c r="G56" t="s">
        <v>147</v>
      </c>
      <c r="H56">
        <v>1.570821742962963E-2</v>
      </c>
      <c r="I56" s="20">
        <v>15.708217429629631</v>
      </c>
      <c r="J56">
        <v>2.2655551360000001</v>
      </c>
      <c r="K56">
        <v>1.6964874824000001E-2</v>
      </c>
    </row>
    <row r="57" spans="1:11" x14ac:dyDescent="0.3">
      <c r="A57">
        <v>75</v>
      </c>
      <c r="B57" t="s">
        <v>148</v>
      </c>
      <c r="C57" t="s">
        <v>114</v>
      </c>
      <c r="D57">
        <v>10</v>
      </c>
      <c r="E57" t="s">
        <v>140</v>
      </c>
      <c r="F57">
        <v>1</v>
      </c>
      <c r="G57" t="s">
        <v>147</v>
      </c>
      <c r="H57">
        <v>8.1561898192307695E-3</v>
      </c>
      <c r="I57" s="20">
        <v>8.1561898192307698</v>
      </c>
      <c r="J57">
        <v>2.2655551360000001</v>
      </c>
      <c r="K57">
        <v>1.6964874824000001E-2</v>
      </c>
    </row>
    <row r="58" spans="1:11" x14ac:dyDescent="0.3">
      <c r="A58">
        <v>77</v>
      </c>
      <c r="B58" t="s">
        <v>148</v>
      </c>
      <c r="C58" t="s">
        <v>114</v>
      </c>
      <c r="D58">
        <v>10</v>
      </c>
      <c r="E58" t="s">
        <v>141</v>
      </c>
      <c r="F58">
        <v>1</v>
      </c>
      <c r="G58" t="s">
        <v>147</v>
      </c>
      <c r="H58">
        <v>3.9917352527058829E-3</v>
      </c>
      <c r="I58" s="20">
        <v>3.9917352527058827</v>
      </c>
      <c r="J58">
        <v>2.2655551360000001</v>
      </c>
      <c r="K58">
        <v>1.6964874824000001E-2</v>
      </c>
    </row>
    <row r="59" spans="1:11" x14ac:dyDescent="0.3">
      <c r="A59">
        <v>78</v>
      </c>
      <c r="B59" t="s">
        <v>148</v>
      </c>
      <c r="C59" t="s">
        <v>114</v>
      </c>
      <c r="D59">
        <v>10</v>
      </c>
      <c r="E59" t="s">
        <v>141</v>
      </c>
      <c r="F59">
        <v>1</v>
      </c>
      <c r="G59" t="s">
        <v>147</v>
      </c>
      <c r="H59">
        <v>1.9388428370285715E-2</v>
      </c>
      <c r="I59" s="20">
        <v>19.388428370285716</v>
      </c>
      <c r="J59">
        <v>2.2655551360000001</v>
      </c>
      <c r="K59">
        <v>1.6964874824000001E-2</v>
      </c>
    </row>
    <row r="60" spans="1:11" x14ac:dyDescent="0.3">
      <c r="A60">
        <v>79</v>
      </c>
      <c r="B60" t="s">
        <v>148</v>
      </c>
      <c r="C60" t="s">
        <v>114</v>
      </c>
      <c r="D60">
        <v>10</v>
      </c>
      <c r="E60" t="s">
        <v>141</v>
      </c>
      <c r="F60">
        <v>1</v>
      </c>
      <c r="G60" t="s">
        <v>147</v>
      </c>
      <c r="H60">
        <v>0.10493737004536083</v>
      </c>
      <c r="I60" s="20">
        <v>104.93737004536082</v>
      </c>
      <c r="J60">
        <v>2.2655551360000001</v>
      </c>
      <c r="K60">
        <v>1.6964874824000001E-2</v>
      </c>
    </row>
    <row r="61" spans="1:11" x14ac:dyDescent="0.3">
      <c r="A61">
        <v>81</v>
      </c>
      <c r="B61" t="s">
        <v>146</v>
      </c>
      <c r="C61" t="s">
        <v>114</v>
      </c>
      <c r="D61">
        <v>10</v>
      </c>
      <c r="E61" t="s">
        <v>140</v>
      </c>
      <c r="F61">
        <v>3</v>
      </c>
      <c r="G61" t="s">
        <v>145</v>
      </c>
      <c r="H61">
        <v>0</v>
      </c>
      <c r="I61" s="20">
        <v>0</v>
      </c>
      <c r="J61">
        <v>2.2655551360000001</v>
      </c>
      <c r="K61">
        <v>0</v>
      </c>
    </row>
    <row r="62" spans="1:11" x14ac:dyDescent="0.3">
      <c r="A62">
        <v>82</v>
      </c>
      <c r="B62" t="s">
        <v>146</v>
      </c>
      <c r="C62" t="s">
        <v>114</v>
      </c>
      <c r="D62">
        <v>10</v>
      </c>
      <c r="E62" t="s">
        <v>140</v>
      </c>
      <c r="F62">
        <v>3</v>
      </c>
      <c r="G62" t="s">
        <v>145</v>
      </c>
      <c r="H62">
        <v>0.1293758230425</v>
      </c>
      <c r="I62" s="20">
        <v>129.3758230425</v>
      </c>
      <c r="J62">
        <v>2.2655551360000001</v>
      </c>
      <c r="K62">
        <v>1.7250109739E-2</v>
      </c>
    </row>
    <row r="63" spans="1:11" x14ac:dyDescent="0.3">
      <c r="A63">
        <v>83</v>
      </c>
      <c r="B63" t="s">
        <v>146</v>
      </c>
      <c r="C63" t="s">
        <v>114</v>
      </c>
      <c r="D63">
        <v>10</v>
      </c>
      <c r="E63" t="s">
        <v>140</v>
      </c>
      <c r="F63">
        <v>3</v>
      </c>
      <c r="G63" t="s">
        <v>145</v>
      </c>
      <c r="H63">
        <v>7.5658376048245608E-3</v>
      </c>
      <c r="I63" s="20">
        <v>7.5658376048245612</v>
      </c>
      <c r="J63">
        <v>2.2655551360000001</v>
      </c>
      <c r="K63">
        <v>1.7250109739E-2</v>
      </c>
    </row>
    <row r="64" spans="1:11" x14ac:dyDescent="0.3">
      <c r="A64">
        <v>85</v>
      </c>
      <c r="B64" t="s">
        <v>146</v>
      </c>
      <c r="C64" t="s">
        <v>114</v>
      </c>
      <c r="D64">
        <v>10</v>
      </c>
      <c r="E64" t="s">
        <v>141</v>
      </c>
      <c r="F64">
        <v>3</v>
      </c>
      <c r="G64" t="s">
        <v>145</v>
      </c>
      <c r="H64">
        <v>4.0509063966340511E-3</v>
      </c>
      <c r="I64" s="20">
        <v>4.0509063966340513</v>
      </c>
      <c r="J64">
        <v>2.2655551360000001</v>
      </c>
      <c r="K64">
        <v>1.7250109739E-2</v>
      </c>
    </row>
    <row r="65" spans="1:11" x14ac:dyDescent="0.3">
      <c r="A65">
        <v>86</v>
      </c>
      <c r="B65" t="s">
        <v>146</v>
      </c>
      <c r="C65" t="s">
        <v>114</v>
      </c>
      <c r="D65">
        <v>10</v>
      </c>
      <c r="E65" t="s">
        <v>141</v>
      </c>
      <c r="F65">
        <v>3</v>
      </c>
      <c r="G65" t="s">
        <v>145</v>
      </c>
      <c r="H65">
        <v>4.6205651086607142E-3</v>
      </c>
      <c r="I65" s="20">
        <v>4.6205651086607142</v>
      </c>
      <c r="J65">
        <v>2.2655551360000001</v>
      </c>
      <c r="K65">
        <v>1.7250109739E-2</v>
      </c>
    </row>
    <row r="66" spans="1:11" x14ac:dyDescent="0.3">
      <c r="A66">
        <v>87</v>
      </c>
      <c r="B66" t="s">
        <v>146</v>
      </c>
      <c r="C66" t="s">
        <v>114</v>
      </c>
      <c r="D66">
        <v>10</v>
      </c>
      <c r="E66" t="s">
        <v>141</v>
      </c>
      <c r="F66">
        <v>3</v>
      </c>
      <c r="G66" t="s">
        <v>145</v>
      </c>
      <c r="H66">
        <v>2.2068370668230277E-2</v>
      </c>
      <c r="I66" s="20">
        <v>22.068370668230276</v>
      </c>
      <c r="J66">
        <v>2.2655551360000001</v>
      </c>
      <c r="K66">
        <v>1.7250109739E-2</v>
      </c>
    </row>
    <row r="67" spans="1:11" x14ac:dyDescent="0.3">
      <c r="A67">
        <v>89</v>
      </c>
      <c r="B67" t="s">
        <v>144</v>
      </c>
      <c r="C67" t="s">
        <v>114</v>
      </c>
      <c r="D67">
        <v>10</v>
      </c>
      <c r="E67" t="s">
        <v>140</v>
      </c>
      <c r="F67">
        <v>2</v>
      </c>
      <c r="G67" t="s">
        <v>143</v>
      </c>
      <c r="H67">
        <v>2.0393212004678363E-2</v>
      </c>
      <c r="I67" s="20">
        <v>20.393212004678361</v>
      </c>
      <c r="J67">
        <v>2.2655551360000001</v>
      </c>
      <c r="K67">
        <v>1.7436196264E-2</v>
      </c>
    </row>
    <row r="68" spans="1:11" x14ac:dyDescent="0.3">
      <c r="A68">
        <v>90</v>
      </c>
      <c r="B68" t="s">
        <v>144</v>
      </c>
      <c r="C68" t="s">
        <v>114</v>
      </c>
      <c r="D68">
        <v>10</v>
      </c>
      <c r="E68" t="s">
        <v>140</v>
      </c>
      <c r="F68">
        <v>2</v>
      </c>
      <c r="G68" t="s">
        <v>143</v>
      </c>
      <c r="H68">
        <v>1.5294909003508774E-2</v>
      </c>
      <c r="I68" s="20">
        <v>15.294909003508774</v>
      </c>
      <c r="J68">
        <v>2.2655551360000001</v>
      </c>
      <c r="K68">
        <v>1.7436196264E-2</v>
      </c>
    </row>
    <row r="69" spans="1:11" x14ac:dyDescent="0.3">
      <c r="A69">
        <v>91</v>
      </c>
      <c r="B69" t="s">
        <v>144</v>
      </c>
      <c r="C69" t="s">
        <v>114</v>
      </c>
      <c r="D69">
        <v>10</v>
      </c>
      <c r="E69" t="s">
        <v>140</v>
      </c>
      <c r="F69">
        <v>2</v>
      </c>
      <c r="G69" t="s">
        <v>143</v>
      </c>
      <c r="H69">
        <v>4.8299712642659283E-3</v>
      </c>
      <c r="I69" s="20">
        <v>4.8299712642659287</v>
      </c>
      <c r="J69">
        <v>2.2655551360000001</v>
      </c>
      <c r="K69">
        <v>1.7436196264E-2</v>
      </c>
    </row>
    <row r="70" spans="1:11" x14ac:dyDescent="0.3">
      <c r="A70">
        <v>93</v>
      </c>
      <c r="B70" t="s">
        <v>144</v>
      </c>
      <c r="C70" t="s">
        <v>114</v>
      </c>
      <c r="D70">
        <v>10</v>
      </c>
      <c r="E70" t="s">
        <v>141</v>
      </c>
      <c r="F70">
        <v>2</v>
      </c>
      <c r="G70" t="s">
        <v>143</v>
      </c>
      <c r="H70">
        <v>1.2574179998076921E-2</v>
      </c>
      <c r="I70" s="20">
        <v>12.574179998076922</v>
      </c>
      <c r="J70">
        <v>2.2655551360000001</v>
      </c>
      <c r="K70">
        <v>1.7436196264E-2</v>
      </c>
    </row>
    <row r="71" spans="1:11" x14ac:dyDescent="0.3">
      <c r="A71">
        <v>94</v>
      </c>
      <c r="B71" t="s">
        <v>144</v>
      </c>
      <c r="C71" t="s">
        <v>114</v>
      </c>
      <c r="D71">
        <v>10</v>
      </c>
      <c r="E71" t="s">
        <v>141</v>
      </c>
      <c r="F71">
        <v>2</v>
      </c>
      <c r="G71" t="s">
        <v>143</v>
      </c>
      <c r="H71">
        <v>0.10256586037647057</v>
      </c>
      <c r="I71" s="20">
        <v>102.56586037647057</v>
      </c>
      <c r="J71">
        <v>2.2655551360000001</v>
      </c>
      <c r="K71">
        <v>1.7436196264E-2</v>
      </c>
    </row>
    <row r="72" spans="1:11" x14ac:dyDescent="0.3">
      <c r="A72">
        <v>95</v>
      </c>
      <c r="B72" t="s">
        <v>144</v>
      </c>
      <c r="C72" t="s">
        <v>114</v>
      </c>
      <c r="D72">
        <v>10</v>
      </c>
      <c r="E72" t="s">
        <v>141</v>
      </c>
      <c r="F72">
        <v>2</v>
      </c>
      <c r="G72" t="s">
        <v>143</v>
      </c>
      <c r="H72">
        <v>6.7062293323076921E-2</v>
      </c>
      <c r="I72" s="20">
        <v>67.062293323076915</v>
      </c>
      <c r="J72">
        <v>2.2655551360000001</v>
      </c>
      <c r="K72">
        <v>1.7436196264E-2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FE8A-25AF-410E-8F37-AFB072D43B54}">
  <dimension ref="A1:K72"/>
  <sheetViews>
    <sheetView topLeftCell="A17" workbookViewId="0">
      <selection activeCell="A72" sqref="A72:XFD72"/>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v>1</v>
      </c>
      <c r="B2" t="s">
        <v>150</v>
      </c>
      <c r="C2" t="s">
        <v>115</v>
      </c>
      <c r="D2">
        <v>1</v>
      </c>
      <c r="E2" t="s">
        <v>140</v>
      </c>
      <c r="F2">
        <v>4</v>
      </c>
      <c r="G2" t="s">
        <v>149</v>
      </c>
      <c r="H2" s="20">
        <v>-2.740190431258064E-5</v>
      </c>
      <c r="I2" s="20">
        <v>-2.740190431258064E-2</v>
      </c>
      <c r="J2">
        <v>0.22723657899999999</v>
      </c>
      <c r="K2">
        <v>-1.4157650561499998E-4</v>
      </c>
    </row>
    <row r="3" spans="1:11" x14ac:dyDescent="0.3">
      <c r="A3">
        <v>2</v>
      </c>
      <c r="B3" t="s">
        <v>150</v>
      </c>
      <c r="C3" t="s">
        <v>115</v>
      </c>
      <c r="D3">
        <v>1</v>
      </c>
      <c r="E3" t="s">
        <v>140</v>
      </c>
      <c r="F3">
        <v>4</v>
      </c>
      <c r="G3" t="s">
        <v>149</v>
      </c>
      <c r="H3" s="20">
        <v>1.0718265739118305E-4</v>
      </c>
      <c r="I3" s="20">
        <v>0.10718265739118306</v>
      </c>
      <c r="J3">
        <v>0.21636299370000001</v>
      </c>
      <c r="K3">
        <v>6.4023774014999998E-4</v>
      </c>
    </row>
    <row r="4" spans="1:11" x14ac:dyDescent="0.3">
      <c r="A4">
        <v>3</v>
      </c>
      <c r="B4" t="s">
        <v>150</v>
      </c>
      <c r="C4" t="s">
        <v>115</v>
      </c>
      <c r="D4">
        <v>1</v>
      </c>
      <c r="E4" t="s">
        <v>140</v>
      </c>
      <c r="F4">
        <v>4</v>
      </c>
      <c r="G4" t="s">
        <v>149</v>
      </c>
      <c r="H4" s="22">
        <v>2.3817002576298699E-4</v>
      </c>
      <c r="I4" s="20">
        <v>0.23817002576298699</v>
      </c>
      <c r="J4">
        <v>0.12303705449999999</v>
      </c>
      <c r="K4">
        <v>7.3356367934999998E-4</v>
      </c>
    </row>
    <row r="5" spans="1:11" x14ac:dyDescent="0.3">
      <c r="A5">
        <v>5</v>
      </c>
      <c r="B5" t="s">
        <v>150</v>
      </c>
      <c r="C5" t="s">
        <v>115</v>
      </c>
      <c r="D5">
        <v>1</v>
      </c>
      <c r="E5" t="s">
        <v>141</v>
      </c>
      <c r="F5">
        <v>4</v>
      </c>
      <c r="G5" t="s">
        <v>149</v>
      </c>
      <c r="H5" s="20">
        <v>6.8928460093846161E-4</v>
      </c>
      <c r="I5" s="20">
        <v>0.68928460093846167</v>
      </c>
      <c r="J5">
        <v>0.10987574949999999</v>
      </c>
      <c r="K5">
        <v>7.4672498434999999E-4</v>
      </c>
    </row>
    <row r="6" spans="1:11" x14ac:dyDescent="0.3">
      <c r="A6">
        <v>6</v>
      </c>
      <c r="B6" t="s">
        <v>150</v>
      </c>
      <c r="C6" t="s">
        <v>115</v>
      </c>
      <c r="D6">
        <v>1</v>
      </c>
      <c r="E6" t="s">
        <v>141</v>
      </c>
      <c r="F6">
        <v>4</v>
      </c>
      <c r="G6" t="s">
        <v>149</v>
      </c>
      <c r="H6" s="22">
        <v>4.5293554320378156E-4</v>
      </c>
      <c r="I6" s="20">
        <v>0.45293554320378154</v>
      </c>
      <c r="J6">
        <v>0.1379430053</v>
      </c>
      <c r="K6">
        <v>7.1865772854999999E-4</v>
      </c>
    </row>
    <row r="7" spans="1:11" x14ac:dyDescent="0.3">
      <c r="A7">
        <v>7</v>
      </c>
      <c r="B7" t="s">
        <v>150</v>
      </c>
      <c r="C7" t="s">
        <v>115</v>
      </c>
      <c r="D7">
        <v>1</v>
      </c>
      <c r="E7" t="s">
        <v>141</v>
      </c>
      <c r="F7">
        <v>4</v>
      </c>
      <c r="G7" t="s">
        <v>149</v>
      </c>
      <c r="H7" s="20">
        <v>6.4972478770992373E-4</v>
      </c>
      <c r="I7" s="20">
        <v>0.6497247877099237</v>
      </c>
      <c r="J7">
        <v>0.1473178406</v>
      </c>
      <c r="K7">
        <v>7.0928289325E-4</v>
      </c>
    </row>
    <row r="8" spans="1:11" x14ac:dyDescent="0.3">
      <c r="A8">
        <v>9</v>
      </c>
      <c r="B8" t="s">
        <v>148</v>
      </c>
      <c r="C8" t="s">
        <v>115</v>
      </c>
      <c r="D8">
        <v>1</v>
      </c>
      <c r="E8" t="s">
        <v>140</v>
      </c>
      <c r="F8">
        <v>1</v>
      </c>
      <c r="G8" t="s">
        <v>147</v>
      </c>
      <c r="H8" s="22">
        <v>-1.1393034798514283E-4</v>
      </c>
      <c r="I8" s="20">
        <v>-0.11393034798514283</v>
      </c>
      <c r="J8">
        <v>0.25167069339999998</v>
      </c>
      <c r="K8">
        <v>-1.6614842414499996E-4</v>
      </c>
    </row>
    <row r="9" spans="1:11" x14ac:dyDescent="0.3">
      <c r="A9">
        <v>10</v>
      </c>
      <c r="B9" t="s">
        <v>148</v>
      </c>
      <c r="C9" t="s">
        <v>115</v>
      </c>
      <c r="D9">
        <v>1</v>
      </c>
      <c r="E9" t="s">
        <v>140</v>
      </c>
      <c r="F9">
        <v>1</v>
      </c>
      <c r="G9" t="s">
        <v>147</v>
      </c>
      <c r="H9" s="20">
        <v>5.1056566045081962E-4</v>
      </c>
      <c r="I9" s="20">
        <v>0.51056566045081964</v>
      </c>
      <c r="J9">
        <v>0.23233258679999999</v>
      </c>
      <c r="K9">
        <v>6.2289010574999987E-4</v>
      </c>
    </row>
    <row r="10" spans="1:11" x14ac:dyDescent="0.3">
      <c r="A10">
        <v>11</v>
      </c>
      <c r="B10" t="s">
        <v>148</v>
      </c>
      <c r="C10" t="s">
        <v>115</v>
      </c>
      <c r="D10">
        <v>1</v>
      </c>
      <c r="E10" t="s">
        <v>140</v>
      </c>
      <c r="F10">
        <v>1</v>
      </c>
      <c r="G10" t="s">
        <v>147</v>
      </c>
      <c r="H10" s="20">
        <v>2.9755390575396809E-5</v>
      </c>
      <c r="I10" s="20">
        <v>2.975539057539681E-2</v>
      </c>
      <c r="J10">
        <v>0.78023910829999998</v>
      </c>
      <c r="K10">
        <v>7.4983584249999953E-5</v>
      </c>
    </row>
    <row r="11" spans="1:11" x14ac:dyDescent="0.3">
      <c r="A11">
        <v>13</v>
      </c>
      <c r="B11" t="s">
        <v>148</v>
      </c>
      <c r="C11" t="s">
        <v>115</v>
      </c>
      <c r="D11">
        <v>1</v>
      </c>
      <c r="E11" t="s">
        <v>141</v>
      </c>
      <c r="F11">
        <v>1</v>
      </c>
      <c r="G11" t="s">
        <v>147</v>
      </c>
      <c r="H11" s="20">
        <v>8.9945037196874982E-5</v>
      </c>
      <c r="I11" s="20">
        <v>8.994503719687498E-2</v>
      </c>
      <c r="J11">
        <v>0.37551582750000001</v>
      </c>
      <c r="K11">
        <v>4.7970686504999994E-4</v>
      </c>
    </row>
    <row r="12" spans="1:11" x14ac:dyDescent="0.3">
      <c r="A12">
        <v>14</v>
      </c>
      <c r="B12" t="s">
        <v>148</v>
      </c>
      <c r="C12" t="s">
        <v>115</v>
      </c>
      <c r="D12">
        <v>1</v>
      </c>
      <c r="E12" t="s">
        <v>141</v>
      </c>
      <c r="F12">
        <v>1</v>
      </c>
      <c r="G12" t="s">
        <v>147</v>
      </c>
      <c r="H12" s="20">
        <v>-8.7205948016129089E-5</v>
      </c>
      <c r="I12" s="20">
        <v>-8.720594801612909E-2</v>
      </c>
      <c r="J12">
        <v>0.94533550550000001</v>
      </c>
      <c r="K12">
        <v>-9.0112812950000063E-5</v>
      </c>
    </row>
    <row r="13" spans="1:11" x14ac:dyDescent="0.3">
      <c r="A13">
        <v>15</v>
      </c>
      <c r="B13" t="s">
        <v>148</v>
      </c>
      <c r="C13" t="s">
        <v>115</v>
      </c>
      <c r="D13">
        <v>1</v>
      </c>
      <c r="E13" t="s">
        <v>141</v>
      </c>
      <c r="F13">
        <v>1</v>
      </c>
      <c r="G13" t="s">
        <v>147</v>
      </c>
      <c r="H13" s="22">
        <v>2.5353881936718749E-3</v>
      </c>
      <c r="I13" s="20">
        <v>2.5353881936718747</v>
      </c>
      <c r="J13">
        <v>0.31433987789999995</v>
      </c>
      <c r="K13">
        <v>5.4088281465000004E-4</v>
      </c>
    </row>
    <row r="14" spans="1:11" x14ac:dyDescent="0.3">
      <c r="A14">
        <v>17</v>
      </c>
      <c r="B14" t="s">
        <v>146</v>
      </c>
      <c r="C14" t="s">
        <v>115</v>
      </c>
      <c r="D14">
        <v>1</v>
      </c>
      <c r="E14" t="s">
        <v>140</v>
      </c>
      <c r="F14">
        <v>3</v>
      </c>
      <c r="G14" t="s">
        <v>145</v>
      </c>
      <c r="H14" s="20">
        <v>-1.1641111863636364E-4</v>
      </c>
      <c r="I14" s="20">
        <v>-0.11641111863636364</v>
      </c>
      <c r="J14">
        <v>0.29958900160000002</v>
      </c>
      <c r="K14">
        <v>-2.11286180325E-4</v>
      </c>
    </row>
    <row r="15" spans="1:11" x14ac:dyDescent="0.3">
      <c r="A15">
        <v>18</v>
      </c>
      <c r="B15" t="s">
        <v>146</v>
      </c>
      <c r="C15" t="s">
        <v>115</v>
      </c>
      <c r="D15">
        <v>1</v>
      </c>
      <c r="E15" t="s">
        <v>140</v>
      </c>
      <c r="F15">
        <v>3</v>
      </c>
      <c r="G15" t="s">
        <v>145</v>
      </c>
      <c r="H15" s="22">
        <v>3.5568250065853655E-3</v>
      </c>
      <c r="I15" s="20">
        <v>3.5568250065853655</v>
      </c>
      <c r="J15">
        <v>0.1538790864</v>
      </c>
      <c r="K15">
        <v>7.2914912634999992E-4</v>
      </c>
    </row>
    <row r="16" spans="1:11" x14ac:dyDescent="0.3">
      <c r="A16">
        <v>19</v>
      </c>
      <c r="B16" t="s">
        <v>146</v>
      </c>
      <c r="C16" t="s">
        <v>115</v>
      </c>
      <c r="D16">
        <v>1</v>
      </c>
      <c r="E16" t="s">
        <v>140</v>
      </c>
      <c r="F16">
        <v>3</v>
      </c>
      <c r="G16" t="s">
        <v>145</v>
      </c>
      <c r="H16" s="20">
        <v>1.1136659017615178E-4</v>
      </c>
      <c r="I16" s="20">
        <v>0.11136659017615178</v>
      </c>
      <c r="J16">
        <v>0.47208549499999997</v>
      </c>
      <c r="K16">
        <v>4.1094271775000003E-4</v>
      </c>
    </row>
    <row r="17" spans="1:11" x14ac:dyDescent="0.3">
      <c r="A17">
        <v>21</v>
      </c>
      <c r="B17" t="s">
        <v>146</v>
      </c>
      <c r="C17" t="s">
        <v>115</v>
      </c>
      <c r="D17">
        <v>1</v>
      </c>
      <c r="E17" t="s">
        <v>141</v>
      </c>
      <c r="F17">
        <v>3</v>
      </c>
      <c r="G17" t="s">
        <v>145</v>
      </c>
      <c r="H17" s="22">
        <v>6.4201193533714273E-5</v>
      </c>
      <c r="I17" s="20">
        <v>6.4201193533714271E-2</v>
      </c>
      <c r="J17">
        <v>0.41489450989999999</v>
      </c>
      <c r="K17">
        <v>4.6813370285000001E-4</v>
      </c>
    </row>
    <row r="18" spans="1:11" x14ac:dyDescent="0.3">
      <c r="A18">
        <v>22</v>
      </c>
      <c r="B18" t="s">
        <v>146</v>
      </c>
      <c r="C18" t="s">
        <v>115</v>
      </c>
      <c r="D18">
        <v>1</v>
      </c>
      <c r="E18" t="s">
        <v>141</v>
      </c>
      <c r="F18">
        <v>3</v>
      </c>
      <c r="G18" t="s">
        <v>145</v>
      </c>
      <c r="H18" s="20">
        <v>6.1120285138608862E-5</v>
      </c>
      <c r="I18" s="20">
        <v>6.1120285138608864E-2</v>
      </c>
      <c r="J18">
        <v>0.47881939369999998</v>
      </c>
      <c r="K18">
        <v>4.0420881905E-4</v>
      </c>
    </row>
    <row r="19" spans="1:11" x14ac:dyDescent="0.3">
      <c r="A19">
        <v>23</v>
      </c>
      <c r="B19" t="s">
        <v>146</v>
      </c>
      <c r="C19" t="s">
        <v>115</v>
      </c>
      <c r="D19">
        <v>1</v>
      </c>
      <c r="E19" t="s">
        <v>141</v>
      </c>
      <c r="F19">
        <v>3</v>
      </c>
      <c r="G19" t="s">
        <v>145</v>
      </c>
      <c r="H19" s="20">
        <v>4.1371882129568113E-4</v>
      </c>
      <c r="I19" s="20">
        <v>0.41371882129568116</v>
      </c>
      <c r="J19">
        <v>0.26038138669999999</v>
      </c>
      <c r="K19">
        <v>6.2264682605000002E-4</v>
      </c>
    </row>
    <row r="20" spans="1:11" x14ac:dyDescent="0.3">
      <c r="A20">
        <v>25</v>
      </c>
      <c r="B20" t="s">
        <v>144</v>
      </c>
      <c r="C20" t="s">
        <v>115</v>
      </c>
      <c r="D20">
        <v>1</v>
      </c>
      <c r="E20" t="s">
        <v>140</v>
      </c>
      <c r="F20">
        <v>2</v>
      </c>
      <c r="G20" t="s">
        <v>143</v>
      </c>
      <c r="H20" s="20">
        <v>-1.4732292709756102E-4</v>
      </c>
      <c r="I20" s="20">
        <v>-0.14732292709756101</v>
      </c>
      <c r="J20">
        <v>0.36252505200000001</v>
      </c>
      <c r="K20">
        <v>-2.7181080049500003E-4</v>
      </c>
    </row>
    <row r="21" spans="1:11" x14ac:dyDescent="0.3">
      <c r="A21">
        <v>26</v>
      </c>
      <c r="B21" t="s">
        <v>144</v>
      </c>
      <c r="C21" t="s">
        <v>115</v>
      </c>
      <c r="D21">
        <v>1</v>
      </c>
      <c r="E21" t="s">
        <v>140</v>
      </c>
      <c r="F21">
        <v>2</v>
      </c>
      <c r="G21" t="s">
        <v>143</v>
      </c>
      <c r="H21" s="20">
        <v>2.4566327137295088E-4</v>
      </c>
      <c r="I21" s="20">
        <v>0.24566327137295088</v>
      </c>
      <c r="J21">
        <v>0.30772413289999995</v>
      </c>
      <c r="K21">
        <v>5.9941838215000012E-4</v>
      </c>
    </row>
    <row r="22" spans="1:11" x14ac:dyDescent="0.3">
      <c r="A22">
        <v>27</v>
      </c>
      <c r="B22" t="s">
        <v>144</v>
      </c>
      <c r="C22" t="s">
        <v>115</v>
      </c>
      <c r="D22">
        <v>1</v>
      </c>
      <c r="E22" t="s">
        <v>140</v>
      </c>
      <c r="F22">
        <v>2</v>
      </c>
      <c r="G22" t="s">
        <v>143</v>
      </c>
      <c r="H22" s="22">
        <v>6.6202114070319231E-5</v>
      </c>
      <c r="I22" s="20">
        <v>6.6202114070319229E-2</v>
      </c>
      <c r="J22">
        <v>0.39562084700000005</v>
      </c>
      <c r="K22">
        <v>5.1152166804999989E-4</v>
      </c>
    </row>
    <row r="23" spans="1:11" x14ac:dyDescent="0.3">
      <c r="A23">
        <v>29</v>
      </c>
      <c r="B23" t="s">
        <v>144</v>
      </c>
      <c r="C23" t="s">
        <v>115</v>
      </c>
      <c r="D23">
        <v>1</v>
      </c>
      <c r="E23" t="s">
        <v>141</v>
      </c>
      <c r="F23">
        <v>2</v>
      </c>
      <c r="G23" t="s">
        <v>143</v>
      </c>
      <c r="H23" s="20">
        <v>1.6374020763319682E-5</v>
      </c>
      <c r="I23" s="20">
        <v>1.6374020763319681E-2</v>
      </c>
      <c r="J23">
        <v>0.85387236749999995</v>
      </c>
      <c r="K23">
        <v>5.3270147550000033E-5</v>
      </c>
    </row>
    <row r="24" spans="1:11" x14ac:dyDescent="0.3">
      <c r="A24">
        <v>30</v>
      </c>
      <c r="B24" t="s">
        <v>144</v>
      </c>
      <c r="C24" t="s">
        <v>115</v>
      </c>
      <c r="D24">
        <v>1</v>
      </c>
      <c r="E24" t="s">
        <v>141</v>
      </c>
      <c r="F24">
        <v>2</v>
      </c>
      <c r="G24" t="s">
        <v>143</v>
      </c>
      <c r="H24" s="22">
        <v>1.4671943457079646E-3</v>
      </c>
      <c r="I24" s="20">
        <v>1.4671943457079646</v>
      </c>
      <c r="J24">
        <v>0.35449931149999997</v>
      </c>
      <c r="K24">
        <v>5.5264320355E-4</v>
      </c>
    </row>
    <row r="25" spans="1:11" x14ac:dyDescent="0.3">
      <c r="A25">
        <v>31</v>
      </c>
      <c r="B25" t="s">
        <v>144</v>
      </c>
      <c r="C25" t="s">
        <v>115</v>
      </c>
      <c r="D25">
        <v>1</v>
      </c>
      <c r="E25" t="s">
        <v>141</v>
      </c>
      <c r="F25">
        <v>2</v>
      </c>
      <c r="G25" t="s">
        <v>143</v>
      </c>
      <c r="H25" s="20">
        <v>9.8292116040650415E-4</v>
      </c>
      <c r="I25" s="20">
        <v>0.98292116040650412</v>
      </c>
      <c r="J25">
        <v>0.30264600139999998</v>
      </c>
      <c r="K25">
        <v>6.0449651364999997E-4</v>
      </c>
    </row>
    <row r="26" spans="1:11" x14ac:dyDescent="0.3">
      <c r="A26">
        <v>33</v>
      </c>
      <c r="B26" t="s">
        <v>150</v>
      </c>
      <c r="C26" t="s">
        <v>115</v>
      </c>
      <c r="D26">
        <v>5</v>
      </c>
      <c r="E26" t="s">
        <v>140</v>
      </c>
      <c r="F26">
        <v>4</v>
      </c>
      <c r="G26" t="s">
        <v>149</v>
      </c>
      <c r="H26" s="22">
        <v>-3.6821353868852446E-5</v>
      </c>
      <c r="I26" s="20">
        <v>-3.6821353868852442E-2</v>
      </c>
      <c r="J26">
        <v>1.1237083829999999</v>
      </c>
      <c r="K26">
        <v>-1.8717521549999993E-4</v>
      </c>
    </row>
    <row r="27" spans="1:11" x14ac:dyDescent="0.3">
      <c r="A27">
        <v>34</v>
      </c>
      <c r="B27" t="s">
        <v>150</v>
      </c>
      <c r="C27" t="s">
        <v>115</v>
      </c>
      <c r="D27">
        <v>5</v>
      </c>
      <c r="E27" t="s">
        <v>140</v>
      </c>
      <c r="F27">
        <v>4</v>
      </c>
      <c r="G27" t="s">
        <v>149</v>
      </c>
      <c r="H27" s="20">
        <v>1.4291125997638726E-3</v>
      </c>
      <c r="I27" s="20">
        <v>1.4291125997638727</v>
      </c>
      <c r="J27">
        <v>1.2956091949999999</v>
      </c>
      <c r="K27">
        <v>8.0697224799999995E-3</v>
      </c>
    </row>
    <row r="28" spans="1:11" x14ac:dyDescent="0.3">
      <c r="A28">
        <v>35</v>
      </c>
      <c r="B28" t="s">
        <v>150</v>
      </c>
      <c r="C28" t="s">
        <v>115</v>
      </c>
      <c r="D28">
        <v>5</v>
      </c>
      <c r="E28" t="s">
        <v>140</v>
      </c>
      <c r="F28">
        <v>4</v>
      </c>
      <c r="G28" t="s">
        <v>149</v>
      </c>
      <c r="H28" s="20">
        <v>3.053443091748769E-3</v>
      </c>
      <c r="I28" s="20">
        <v>3.0534430917487692</v>
      </c>
      <c r="J28">
        <v>1.1006790399999999</v>
      </c>
      <c r="K28">
        <v>8.2646526350000013E-3</v>
      </c>
    </row>
    <row r="29" spans="1:11" x14ac:dyDescent="0.3">
      <c r="A29">
        <v>37</v>
      </c>
      <c r="B29" t="s">
        <v>150</v>
      </c>
      <c r="C29" t="s">
        <v>115</v>
      </c>
      <c r="D29">
        <v>5</v>
      </c>
      <c r="E29" t="s">
        <v>141</v>
      </c>
      <c r="F29">
        <v>4</v>
      </c>
      <c r="G29" t="s">
        <v>149</v>
      </c>
      <c r="H29" s="20">
        <v>8.2262833046153859E-3</v>
      </c>
      <c r="I29" s="20">
        <v>8.2262833046153858</v>
      </c>
      <c r="J29">
        <v>1.344705453</v>
      </c>
      <c r="K29">
        <v>8.0206262220000012E-3</v>
      </c>
    </row>
    <row r="30" spans="1:11" x14ac:dyDescent="0.3">
      <c r="A30">
        <v>38</v>
      </c>
      <c r="B30" t="s">
        <v>150</v>
      </c>
      <c r="C30" t="s">
        <v>115</v>
      </c>
      <c r="D30">
        <v>5</v>
      </c>
      <c r="E30" t="s">
        <v>141</v>
      </c>
      <c r="F30">
        <v>4</v>
      </c>
      <c r="G30" t="s">
        <v>149</v>
      </c>
      <c r="H30" s="20">
        <v>6.1773975503105604E-3</v>
      </c>
      <c r="I30" s="20">
        <v>6.1773975503105607</v>
      </c>
      <c r="J30">
        <v>1.077323295</v>
      </c>
      <c r="K30">
        <v>8.2880083800000014E-3</v>
      </c>
    </row>
    <row r="31" spans="1:11" x14ac:dyDescent="0.3">
      <c r="A31">
        <v>39</v>
      </c>
      <c r="B31" t="s">
        <v>150</v>
      </c>
      <c r="C31" t="s">
        <v>115</v>
      </c>
      <c r="D31">
        <v>5</v>
      </c>
      <c r="E31" t="s">
        <v>141</v>
      </c>
      <c r="F31">
        <v>4</v>
      </c>
      <c r="G31" t="s">
        <v>149</v>
      </c>
      <c r="H31" s="22">
        <v>8.3578923223728823E-3</v>
      </c>
      <c r="I31" s="20">
        <v>8.3578923223728818</v>
      </c>
      <c r="J31">
        <v>1.1467375580000001</v>
      </c>
      <c r="K31">
        <v>8.2185941170000009E-3</v>
      </c>
    </row>
    <row r="32" spans="1:11" x14ac:dyDescent="0.3">
      <c r="A32">
        <v>41</v>
      </c>
      <c r="B32" t="s">
        <v>148</v>
      </c>
      <c r="C32" t="s">
        <v>115</v>
      </c>
      <c r="D32">
        <v>5</v>
      </c>
      <c r="E32" t="s">
        <v>140</v>
      </c>
      <c r="F32">
        <v>1</v>
      </c>
      <c r="G32" t="s">
        <v>147</v>
      </c>
      <c r="H32" s="20">
        <v>-2.4170328293978744E-4</v>
      </c>
      <c r="I32" s="20">
        <v>-0.24170328293978743</v>
      </c>
      <c r="J32">
        <v>1.253561785</v>
      </c>
      <c r="K32">
        <v>-3.4120446774999993E-4</v>
      </c>
    </row>
    <row r="33" spans="1:11" x14ac:dyDescent="0.3">
      <c r="A33">
        <v>42</v>
      </c>
      <c r="B33" t="s">
        <v>148</v>
      </c>
      <c r="C33" t="s">
        <v>115</v>
      </c>
      <c r="D33">
        <v>5</v>
      </c>
      <c r="E33" t="s">
        <v>140</v>
      </c>
      <c r="F33">
        <v>1</v>
      </c>
      <c r="G33" t="s">
        <v>147</v>
      </c>
      <c r="H33" s="22">
        <v>6.6365104797520662E-3</v>
      </c>
      <c r="I33" s="20">
        <v>6.636510479752066</v>
      </c>
      <c r="J33">
        <v>1.0933954920000002</v>
      </c>
      <c r="K33">
        <v>8.0301776804999996E-3</v>
      </c>
    </row>
    <row r="34" spans="1:11" x14ac:dyDescent="0.3">
      <c r="A34">
        <v>43</v>
      </c>
      <c r="B34" t="s">
        <v>148</v>
      </c>
      <c r="C34" t="s">
        <v>115</v>
      </c>
      <c r="D34">
        <v>5</v>
      </c>
      <c r="E34" t="s">
        <v>140</v>
      </c>
      <c r="F34">
        <v>1</v>
      </c>
      <c r="G34" t="s">
        <v>147</v>
      </c>
      <c r="H34" s="20">
        <v>3.2781356601239669E-3</v>
      </c>
      <c r="I34" s="20">
        <v>3.2781356601239668</v>
      </c>
      <c r="J34">
        <v>1.1904848750000001</v>
      </c>
      <c r="K34">
        <v>7.9330882974999999E-3</v>
      </c>
    </row>
    <row r="35" spans="1:11" x14ac:dyDescent="0.3">
      <c r="A35">
        <v>45</v>
      </c>
      <c r="B35" t="s">
        <v>148</v>
      </c>
      <c r="C35" t="s">
        <v>115</v>
      </c>
      <c r="D35">
        <v>5</v>
      </c>
      <c r="E35" t="s">
        <v>141</v>
      </c>
      <c r="F35">
        <v>1</v>
      </c>
      <c r="G35" t="s">
        <v>147</v>
      </c>
      <c r="H35" s="22">
        <v>1.6000190926153848E-3</v>
      </c>
      <c r="I35" s="20">
        <v>1.6000190926153848</v>
      </c>
      <c r="J35">
        <v>1.3234800959999999</v>
      </c>
      <c r="K35">
        <v>7.8000930765000009E-3</v>
      </c>
    </row>
    <row r="36" spans="1:11" x14ac:dyDescent="0.3">
      <c r="A36">
        <v>46</v>
      </c>
      <c r="B36" t="s">
        <v>148</v>
      </c>
      <c r="C36" t="s">
        <v>115</v>
      </c>
      <c r="D36">
        <v>5</v>
      </c>
      <c r="E36" t="s">
        <v>141</v>
      </c>
      <c r="F36">
        <v>1</v>
      </c>
      <c r="G36" t="s">
        <v>147</v>
      </c>
      <c r="H36" s="20">
        <v>8.0704828078991594E-3</v>
      </c>
      <c r="I36" s="20">
        <v>8.0704828078991593</v>
      </c>
      <c r="J36">
        <v>1.1203443879999999</v>
      </c>
      <c r="K36">
        <v>8.0032287845000008E-3</v>
      </c>
    </row>
    <row r="37" spans="1:11" x14ac:dyDescent="0.3">
      <c r="A37">
        <v>47</v>
      </c>
      <c r="B37" t="s">
        <v>148</v>
      </c>
      <c r="C37" t="s">
        <v>115</v>
      </c>
      <c r="D37">
        <v>5</v>
      </c>
      <c r="E37" t="s">
        <v>141</v>
      </c>
      <c r="F37">
        <v>1</v>
      </c>
      <c r="G37" t="s">
        <v>147</v>
      </c>
      <c r="H37" s="20">
        <v>4.063347685462184E-2</v>
      </c>
      <c r="I37" s="20">
        <v>40.63347685462184</v>
      </c>
      <c r="J37">
        <v>1.064600263</v>
      </c>
      <c r="K37">
        <v>8.0589729094999989E-3</v>
      </c>
    </row>
    <row r="38" spans="1:11" x14ac:dyDescent="0.3">
      <c r="A38">
        <v>49</v>
      </c>
      <c r="B38" t="s">
        <v>146</v>
      </c>
      <c r="C38" t="s">
        <v>115</v>
      </c>
      <c r="D38">
        <v>5</v>
      </c>
      <c r="E38" t="s">
        <v>140</v>
      </c>
      <c r="F38">
        <v>3</v>
      </c>
      <c r="G38" t="s">
        <v>145</v>
      </c>
      <c r="H38" s="20">
        <v>-2.9110352011019221E-5</v>
      </c>
      <c r="I38" s="20">
        <v>-2.9110352011019223E-2</v>
      </c>
      <c r="J38">
        <v>0.96230568359999991</v>
      </c>
      <c r="K38">
        <v>-5.2835288899999889E-5</v>
      </c>
    </row>
    <row r="39" spans="1:11" x14ac:dyDescent="0.3">
      <c r="A39">
        <v>50</v>
      </c>
      <c r="B39" t="s">
        <v>146</v>
      </c>
      <c r="C39" t="s">
        <v>115</v>
      </c>
      <c r="D39">
        <v>5</v>
      </c>
      <c r="E39" t="s">
        <v>140</v>
      </c>
      <c r="F39">
        <v>3</v>
      </c>
      <c r="G39" t="s">
        <v>145</v>
      </c>
      <c r="H39" s="20">
        <v>4.0808513110169489E-2</v>
      </c>
      <c r="I39" s="20">
        <v>40.808513110169493</v>
      </c>
      <c r="J39">
        <v>1.0690297020000001</v>
      </c>
      <c r="K39">
        <v>8.0256742449999995E-3</v>
      </c>
    </row>
    <row r="40" spans="1:11" x14ac:dyDescent="0.3">
      <c r="A40">
        <v>51</v>
      </c>
      <c r="B40" t="s">
        <v>146</v>
      </c>
      <c r="C40" t="s">
        <v>115</v>
      </c>
      <c r="D40">
        <v>5</v>
      </c>
      <c r="E40" t="s">
        <v>140</v>
      </c>
      <c r="F40">
        <v>3</v>
      </c>
      <c r="G40" t="s">
        <v>145</v>
      </c>
      <c r="H40" s="22">
        <v>2.3011538738505742E-3</v>
      </c>
      <c r="I40" s="20">
        <v>2.3011538738505743</v>
      </c>
      <c r="J40">
        <v>1.086688466</v>
      </c>
      <c r="K40">
        <v>8.0080154809999988E-3</v>
      </c>
    </row>
    <row r="41" spans="1:11" x14ac:dyDescent="0.3">
      <c r="A41">
        <v>53</v>
      </c>
      <c r="B41" t="s">
        <v>146</v>
      </c>
      <c r="C41" t="s">
        <v>115</v>
      </c>
      <c r="D41">
        <v>5</v>
      </c>
      <c r="E41" t="s">
        <v>141</v>
      </c>
      <c r="F41">
        <v>3</v>
      </c>
      <c r="G41" t="s">
        <v>145</v>
      </c>
      <c r="H41" s="20">
        <v>1.2672729540295566E-3</v>
      </c>
      <c r="I41" s="20">
        <v>1.2672729540295566</v>
      </c>
      <c r="J41">
        <v>0.51949029140000003</v>
      </c>
      <c r="K41">
        <v>8.5752136555999996E-3</v>
      </c>
    </row>
    <row r="42" spans="1:11" x14ac:dyDescent="0.3">
      <c r="A42">
        <v>54</v>
      </c>
      <c r="B42" t="s">
        <v>146</v>
      </c>
      <c r="C42" t="s">
        <v>115</v>
      </c>
      <c r="D42">
        <v>5</v>
      </c>
      <c r="E42" t="s">
        <v>141</v>
      </c>
      <c r="F42">
        <v>3</v>
      </c>
      <c r="G42" t="s">
        <v>145</v>
      </c>
      <c r="H42" s="22">
        <v>1.3645504529934207E-3</v>
      </c>
      <c r="I42" s="20">
        <v>1.3645504529934207</v>
      </c>
      <c r="J42">
        <v>0.79823719280000005</v>
      </c>
      <c r="K42">
        <v>8.2964667541999982E-3</v>
      </c>
    </row>
    <row r="43" spans="1:11" x14ac:dyDescent="0.3">
      <c r="A43">
        <v>55</v>
      </c>
      <c r="B43" t="s">
        <v>146</v>
      </c>
      <c r="C43" t="s">
        <v>115</v>
      </c>
      <c r="D43">
        <v>5</v>
      </c>
      <c r="E43" t="s">
        <v>141</v>
      </c>
      <c r="F43">
        <v>3</v>
      </c>
      <c r="G43" t="s">
        <v>145</v>
      </c>
      <c r="H43" s="20">
        <v>5.9561259022556396E-3</v>
      </c>
      <c r="I43" s="20">
        <v>5.9561259022556392</v>
      </c>
      <c r="J43">
        <v>1.1730564970000001</v>
      </c>
      <c r="K43">
        <v>7.9216474499999995E-3</v>
      </c>
    </row>
    <row r="44" spans="1:11" x14ac:dyDescent="0.3">
      <c r="A44">
        <v>58</v>
      </c>
      <c r="B44" t="s">
        <v>144</v>
      </c>
      <c r="C44" t="s">
        <v>115</v>
      </c>
      <c r="D44">
        <v>5</v>
      </c>
      <c r="E44" t="s">
        <v>140</v>
      </c>
      <c r="F44">
        <v>2</v>
      </c>
      <c r="G44" t="s">
        <v>143</v>
      </c>
      <c r="H44" s="22">
        <v>-1.0238360380252102E-4</v>
      </c>
      <c r="I44" s="20">
        <v>-0.10238360380252101</v>
      </c>
      <c r="J44">
        <v>1.146474011</v>
      </c>
      <c r="K44">
        <v>-2.4367297705000002E-4</v>
      </c>
    </row>
    <row r="45" spans="1:11" x14ac:dyDescent="0.3">
      <c r="A45">
        <v>59</v>
      </c>
      <c r="B45" t="s">
        <v>144</v>
      </c>
      <c r="C45" t="s">
        <v>115</v>
      </c>
      <c r="D45">
        <v>5</v>
      </c>
      <c r="E45" t="s">
        <v>140</v>
      </c>
      <c r="F45">
        <v>2</v>
      </c>
      <c r="G45" t="s">
        <v>143</v>
      </c>
      <c r="H45" s="20">
        <v>1.0340849166076958E-3</v>
      </c>
      <c r="I45" s="20">
        <v>1.0340849166076957</v>
      </c>
      <c r="J45">
        <v>1.2344570180000001</v>
      </c>
      <c r="K45">
        <v>7.7935533214999993E-3</v>
      </c>
    </row>
    <row r="46" spans="1:11" x14ac:dyDescent="0.3">
      <c r="A46">
        <v>61</v>
      </c>
      <c r="B46" t="s">
        <v>144</v>
      </c>
      <c r="C46" t="s">
        <v>115</v>
      </c>
      <c r="D46">
        <v>5</v>
      </c>
      <c r="E46" t="s">
        <v>141</v>
      </c>
      <c r="F46">
        <v>2</v>
      </c>
      <c r="G46" t="s">
        <v>143</v>
      </c>
      <c r="H46" s="22">
        <v>2.4922706340805784E-3</v>
      </c>
      <c r="I46" s="20">
        <v>2.4922706340805783</v>
      </c>
      <c r="J46">
        <v>0.98628376019999997</v>
      </c>
      <c r="K46">
        <v>8.0417265793000011E-3</v>
      </c>
    </row>
    <row r="47" spans="1:11" x14ac:dyDescent="0.3">
      <c r="A47">
        <v>62</v>
      </c>
      <c r="B47" t="s">
        <v>144</v>
      </c>
      <c r="C47" t="s">
        <v>115</v>
      </c>
      <c r="D47">
        <v>5</v>
      </c>
      <c r="E47" t="s">
        <v>141</v>
      </c>
      <c r="F47">
        <v>2</v>
      </c>
      <c r="G47" t="s">
        <v>143</v>
      </c>
      <c r="H47" s="20">
        <v>1.9673482793852459E-2</v>
      </c>
      <c r="I47" s="20">
        <v>19.673482793852457</v>
      </c>
      <c r="J47">
        <v>1.02746067</v>
      </c>
      <c r="K47">
        <v>8.0005496694999997E-3</v>
      </c>
    </row>
    <row r="48" spans="1:11" x14ac:dyDescent="0.3">
      <c r="A48">
        <v>63</v>
      </c>
      <c r="B48" t="s">
        <v>144</v>
      </c>
      <c r="C48" t="s">
        <v>115</v>
      </c>
      <c r="D48">
        <v>5</v>
      </c>
      <c r="E48" t="s">
        <v>141</v>
      </c>
      <c r="F48">
        <v>2</v>
      </c>
      <c r="G48" t="s">
        <v>143</v>
      </c>
      <c r="H48" s="20">
        <v>1.32067590553719E-2</v>
      </c>
      <c r="I48" s="20">
        <v>13.206759055371901</v>
      </c>
      <c r="J48">
        <v>1.0379211110000002</v>
      </c>
      <c r="K48">
        <v>7.990089228499999E-3</v>
      </c>
    </row>
    <row r="49" spans="1:11" x14ac:dyDescent="0.3">
      <c r="A49">
        <v>65</v>
      </c>
      <c r="B49" t="s">
        <v>150</v>
      </c>
      <c r="C49" t="s">
        <v>115</v>
      </c>
      <c r="D49">
        <v>10</v>
      </c>
      <c r="E49" t="s">
        <v>140</v>
      </c>
      <c r="F49">
        <v>4</v>
      </c>
      <c r="G49" t="s">
        <v>149</v>
      </c>
      <c r="H49" s="20">
        <v>-2.69061418032787E-5</v>
      </c>
      <c r="I49" s="20">
        <v>-2.6906141803278699E-2</v>
      </c>
      <c r="J49">
        <v>1.93772612</v>
      </c>
      <c r="K49">
        <v>-1.3677288750000004E-4</v>
      </c>
    </row>
    <row r="50" spans="1:11" x14ac:dyDescent="0.3">
      <c r="A50">
        <v>66</v>
      </c>
      <c r="B50" t="s">
        <v>150</v>
      </c>
      <c r="C50" t="s">
        <v>115</v>
      </c>
      <c r="D50">
        <v>10</v>
      </c>
      <c r="E50" t="s">
        <v>140</v>
      </c>
      <c r="F50">
        <v>4</v>
      </c>
      <c r="G50" t="s">
        <v>149</v>
      </c>
      <c r="H50" s="20">
        <v>2.8817387905569012E-3</v>
      </c>
      <c r="I50" s="20">
        <v>2.8817387905569012</v>
      </c>
      <c r="J50">
        <v>2.1407573849999997</v>
      </c>
      <c r="K50">
        <v>1.586877494E-2</v>
      </c>
    </row>
    <row r="51" spans="1:11" x14ac:dyDescent="0.3">
      <c r="A51">
        <v>67</v>
      </c>
      <c r="B51" t="s">
        <v>150</v>
      </c>
      <c r="C51" t="s">
        <v>115</v>
      </c>
      <c r="D51">
        <v>10</v>
      </c>
      <c r="E51" t="s">
        <v>140</v>
      </c>
      <c r="F51">
        <v>4</v>
      </c>
      <c r="G51" t="s">
        <v>149</v>
      </c>
      <c r="H51" s="22">
        <v>5.8307442294188881E-3</v>
      </c>
      <c r="I51" s="20">
        <v>5.8307442294188885</v>
      </c>
      <c r="J51">
        <v>1.95554988</v>
      </c>
      <c r="K51">
        <v>1.6053982445000003E-2</v>
      </c>
    </row>
    <row r="52" spans="1:11" x14ac:dyDescent="0.3">
      <c r="A52">
        <v>69</v>
      </c>
      <c r="B52" t="s">
        <v>150</v>
      </c>
      <c r="C52" t="s">
        <v>115</v>
      </c>
      <c r="D52">
        <v>10</v>
      </c>
      <c r="E52" t="s">
        <v>141</v>
      </c>
      <c r="F52">
        <v>4</v>
      </c>
      <c r="G52" t="s">
        <v>149</v>
      </c>
      <c r="H52" s="20">
        <v>1.6554237008347829E-2</v>
      </c>
      <c r="I52" s="20">
        <v>16.55423700834783</v>
      </c>
      <c r="J52">
        <v>2.1450551919999996</v>
      </c>
      <c r="K52">
        <v>1.5864477133000002E-2</v>
      </c>
    </row>
    <row r="53" spans="1:11" x14ac:dyDescent="0.3">
      <c r="A53">
        <v>70</v>
      </c>
      <c r="B53" t="s">
        <v>150</v>
      </c>
      <c r="C53" t="s">
        <v>115</v>
      </c>
      <c r="D53">
        <v>10</v>
      </c>
      <c r="E53" t="s">
        <v>141</v>
      </c>
      <c r="F53">
        <v>4</v>
      </c>
      <c r="G53" t="s">
        <v>149</v>
      </c>
      <c r="H53" s="22">
        <v>1.1600377958353513E-2</v>
      </c>
      <c r="I53" s="20">
        <v>11.600377958353514</v>
      </c>
      <c r="J53">
        <v>2.0396786689999997</v>
      </c>
      <c r="K53">
        <v>1.5969853656E-2</v>
      </c>
    </row>
    <row r="54" spans="1:11" x14ac:dyDescent="0.3">
      <c r="A54">
        <v>71</v>
      </c>
      <c r="B54" t="s">
        <v>150</v>
      </c>
      <c r="C54" t="s">
        <v>115</v>
      </c>
      <c r="D54">
        <v>10</v>
      </c>
      <c r="E54" t="s">
        <v>141</v>
      </c>
      <c r="F54">
        <v>4</v>
      </c>
      <c r="G54" t="s">
        <v>149</v>
      </c>
      <c r="H54" s="20">
        <v>1.6416272427692308E-2</v>
      </c>
      <c r="I54" s="20">
        <v>16.416272427692309</v>
      </c>
      <c r="J54">
        <v>2.0036667079999999</v>
      </c>
      <c r="K54">
        <v>1.6005865617000001E-2</v>
      </c>
    </row>
    <row r="55" spans="1:11" x14ac:dyDescent="0.3">
      <c r="A55">
        <v>73</v>
      </c>
      <c r="B55" t="s">
        <v>148</v>
      </c>
      <c r="C55" t="s">
        <v>115</v>
      </c>
      <c r="D55">
        <v>10</v>
      </c>
      <c r="E55" t="s">
        <v>140</v>
      </c>
      <c r="F55">
        <v>1</v>
      </c>
      <c r="G55" t="s">
        <v>147</v>
      </c>
      <c r="H55">
        <v>-3.9300335551020402E-4</v>
      </c>
      <c r="I55" s="20">
        <v>-0.39300335551020404</v>
      </c>
      <c r="J55">
        <v>2.328351778</v>
      </c>
      <c r="K55">
        <v>-4.814291104999999E-4</v>
      </c>
    </row>
    <row r="56" spans="1:11" x14ac:dyDescent="0.3">
      <c r="A56">
        <v>74</v>
      </c>
      <c r="B56" t="s">
        <v>148</v>
      </c>
      <c r="C56" t="s">
        <v>115</v>
      </c>
      <c r="D56">
        <v>10</v>
      </c>
      <c r="E56" t="s">
        <v>140</v>
      </c>
      <c r="F56">
        <v>1</v>
      </c>
      <c r="G56" t="s">
        <v>147</v>
      </c>
      <c r="H56">
        <v>1.513993750277778E-2</v>
      </c>
      <c r="I56" s="20">
        <v>15.13993750277778</v>
      </c>
      <c r="J56">
        <v>2.1180941720000002</v>
      </c>
      <c r="K56">
        <v>1.6351132503000004E-2</v>
      </c>
    </row>
    <row r="57" spans="1:11" x14ac:dyDescent="0.3">
      <c r="A57">
        <v>75</v>
      </c>
      <c r="B57" t="s">
        <v>148</v>
      </c>
      <c r="C57" t="s">
        <v>115</v>
      </c>
      <c r="D57">
        <v>10</v>
      </c>
      <c r="E57" t="s">
        <v>140</v>
      </c>
      <c r="F57">
        <v>1</v>
      </c>
      <c r="G57" t="s">
        <v>147</v>
      </c>
      <c r="H57">
        <v>7.9175757548076917E-3</v>
      </c>
      <c r="I57" s="20">
        <v>7.9175757548076913</v>
      </c>
      <c r="J57">
        <v>2.0006691050000001</v>
      </c>
      <c r="K57">
        <v>1.646855757E-2</v>
      </c>
    </row>
    <row r="58" spans="1:11" x14ac:dyDescent="0.3">
      <c r="A58">
        <v>77</v>
      </c>
      <c r="B58" t="s">
        <v>148</v>
      </c>
      <c r="C58" t="s">
        <v>115</v>
      </c>
      <c r="D58">
        <v>10</v>
      </c>
      <c r="E58" t="s">
        <v>141</v>
      </c>
      <c r="F58">
        <v>1</v>
      </c>
      <c r="G58" t="s">
        <v>147</v>
      </c>
      <c r="H58">
        <v>3.7850201129411769E-3</v>
      </c>
      <c r="I58" s="20">
        <v>3.7850201129411767</v>
      </c>
      <c r="J58">
        <v>2.382891195</v>
      </c>
      <c r="K58">
        <v>1.6086335480000002E-2</v>
      </c>
    </row>
    <row r="59" spans="1:11" x14ac:dyDescent="0.3">
      <c r="A59">
        <v>78</v>
      </c>
      <c r="B59" t="s">
        <v>148</v>
      </c>
      <c r="C59" t="s">
        <v>115</v>
      </c>
      <c r="D59">
        <v>10</v>
      </c>
      <c r="E59" t="s">
        <v>141</v>
      </c>
      <c r="F59">
        <v>1</v>
      </c>
      <c r="G59" t="s">
        <v>147</v>
      </c>
      <c r="H59">
        <v>1.8633684190857147E-2</v>
      </c>
      <c r="I59" s="20">
        <v>18.633684190857146</v>
      </c>
      <c r="J59">
        <v>2.1647530079999999</v>
      </c>
      <c r="K59">
        <v>1.6304473667000004E-2</v>
      </c>
    </row>
    <row r="60" spans="1:11" x14ac:dyDescent="0.3">
      <c r="A60">
        <v>79</v>
      </c>
      <c r="B60" t="s">
        <v>148</v>
      </c>
      <c r="C60" t="s">
        <v>115</v>
      </c>
      <c r="D60">
        <v>10</v>
      </c>
      <c r="E60" t="s">
        <v>141</v>
      </c>
      <c r="F60">
        <v>1</v>
      </c>
      <c r="G60" t="s">
        <v>147</v>
      </c>
      <c r="H60">
        <v>0.10175958295670104</v>
      </c>
      <c r="I60" s="20">
        <v>101.75958295670104</v>
      </c>
      <c r="J60">
        <v>2.0180940970000001</v>
      </c>
      <c r="K60">
        <v>1.6451132578000002E-2</v>
      </c>
    </row>
    <row r="61" spans="1:11" x14ac:dyDescent="0.3">
      <c r="A61">
        <v>81</v>
      </c>
      <c r="B61" t="s">
        <v>146</v>
      </c>
      <c r="C61" t="s">
        <v>115</v>
      </c>
      <c r="D61">
        <v>10</v>
      </c>
      <c r="E61" t="s">
        <v>140</v>
      </c>
      <c r="F61">
        <v>3</v>
      </c>
      <c r="G61" t="s">
        <v>145</v>
      </c>
      <c r="H61">
        <v>-5.6211094650205656E-5</v>
      </c>
      <c r="I61" s="20">
        <v>-5.6211094650205656E-2</v>
      </c>
      <c r="J61">
        <v>1.961710305</v>
      </c>
      <c r="K61">
        <v>-6.8296479999999882E-5</v>
      </c>
    </row>
    <row r="62" spans="1:11" x14ac:dyDescent="0.3">
      <c r="A62">
        <v>82</v>
      </c>
      <c r="B62" t="s">
        <v>146</v>
      </c>
      <c r="C62" t="s">
        <v>115</v>
      </c>
      <c r="D62">
        <v>10</v>
      </c>
      <c r="E62" t="s">
        <v>140</v>
      </c>
      <c r="F62">
        <v>3</v>
      </c>
      <c r="G62" t="s">
        <v>145</v>
      </c>
      <c r="H62">
        <v>0.12705190529999996</v>
      </c>
      <c r="I62" s="20">
        <v>127.05190529999996</v>
      </c>
      <c r="J62">
        <v>1.99388421</v>
      </c>
      <c r="K62">
        <v>1.6940254039999995E-2</v>
      </c>
    </row>
    <row r="63" spans="1:11" x14ac:dyDescent="0.3">
      <c r="A63">
        <v>83</v>
      </c>
      <c r="B63" t="s">
        <v>146</v>
      </c>
      <c r="C63" t="s">
        <v>115</v>
      </c>
      <c r="D63">
        <v>10</v>
      </c>
      <c r="E63" t="s">
        <v>140</v>
      </c>
      <c r="F63">
        <v>3</v>
      </c>
      <c r="G63" t="s">
        <v>145</v>
      </c>
      <c r="H63">
        <v>7.3899077381578936E-3</v>
      </c>
      <c r="I63" s="20">
        <v>7.3899077381578939</v>
      </c>
      <c r="J63">
        <v>2.0851486070000003</v>
      </c>
      <c r="K63">
        <v>1.6848989642999995E-2</v>
      </c>
    </row>
    <row r="64" spans="1:11" x14ac:dyDescent="0.3">
      <c r="A64">
        <v>85</v>
      </c>
      <c r="B64" t="s">
        <v>146</v>
      </c>
      <c r="C64" t="s">
        <v>115</v>
      </c>
      <c r="D64">
        <v>10</v>
      </c>
      <c r="E64" t="s">
        <v>141</v>
      </c>
      <c r="F64">
        <v>3</v>
      </c>
      <c r="G64" t="s">
        <v>145</v>
      </c>
      <c r="H64">
        <v>4.0839069736203527E-3</v>
      </c>
      <c r="I64" s="20">
        <v>4.083906973620353</v>
      </c>
      <c r="J64">
        <v>1.543501054</v>
      </c>
      <c r="K64">
        <v>1.7390637195999998E-2</v>
      </c>
    </row>
    <row r="65" spans="1:11" x14ac:dyDescent="0.3">
      <c r="A65">
        <v>86</v>
      </c>
      <c r="B65" t="s">
        <v>146</v>
      </c>
      <c r="C65" t="s">
        <v>115</v>
      </c>
      <c r="D65">
        <v>10</v>
      </c>
      <c r="E65" t="s">
        <v>141</v>
      </c>
      <c r="F65">
        <v>3</v>
      </c>
      <c r="G65" t="s">
        <v>145</v>
      </c>
      <c r="H65">
        <v>4.6119874111607128E-3</v>
      </c>
      <c r="I65" s="20">
        <v>4.6119874111607126</v>
      </c>
      <c r="J65">
        <v>1.716051915</v>
      </c>
      <c r="K65">
        <v>1.7218086334999997E-2</v>
      </c>
    </row>
    <row r="66" spans="1:11" x14ac:dyDescent="0.3">
      <c r="A66">
        <v>87</v>
      </c>
      <c r="B66" t="s">
        <v>146</v>
      </c>
      <c r="C66" t="s">
        <v>115</v>
      </c>
      <c r="D66">
        <v>10</v>
      </c>
      <c r="E66" t="s">
        <v>141</v>
      </c>
      <c r="F66">
        <v>3</v>
      </c>
      <c r="G66" t="s">
        <v>145</v>
      </c>
      <c r="H66">
        <v>2.1463398979957356E-2</v>
      </c>
      <c r="I66" s="20">
        <v>21.463398979957358</v>
      </c>
      <c r="J66">
        <v>2.156914714</v>
      </c>
      <c r="K66">
        <v>1.6777223535999999E-2</v>
      </c>
    </row>
    <row r="67" spans="1:11" x14ac:dyDescent="0.3">
      <c r="A67">
        <v>89</v>
      </c>
      <c r="B67" t="s">
        <v>144</v>
      </c>
      <c r="C67" t="s">
        <v>115</v>
      </c>
      <c r="D67">
        <v>10</v>
      </c>
      <c r="E67" t="s">
        <v>140</v>
      </c>
      <c r="F67">
        <v>2</v>
      </c>
      <c r="G67" t="s">
        <v>143</v>
      </c>
      <c r="H67">
        <v>2.0471832869005849E-2</v>
      </c>
      <c r="I67" s="20">
        <v>20.471832869005848</v>
      </c>
      <c r="J67">
        <v>1.7565493269999999</v>
      </c>
      <c r="K67">
        <v>1.7503417103000001E-2</v>
      </c>
    </row>
    <row r="68" spans="1:11" x14ac:dyDescent="0.3">
      <c r="A68">
        <v>90</v>
      </c>
      <c r="B68" t="s">
        <v>144</v>
      </c>
      <c r="C68" t="s">
        <v>115</v>
      </c>
      <c r="D68">
        <v>10</v>
      </c>
      <c r="E68" t="s">
        <v>140</v>
      </c>
      <c r="F68">
        <v>2</v>
      </c>
      <c r="G68" t="s">
        <v>143</v>
      </c>
      <c r="H68">
        <v>1.4986947453508771E-2</v>
      </c>
      <c r="I68" s="20">
        <v>14.986947453508771</v>
      </c>
      <c r="J68">
        <v>2.1748463330000001</v>
      </c>
      <c r="K68">
        <v>1.7085120096999997E-2</v>
      </c>
    </row>
    <row r="69" spans="1:11" x14ac:dyDescent="0.3">
      <c r="A69">
        <v>91</v>
      </c>
      <c r="B69" t="s">
        <v>144</v>
      </c>
      <c r="C69" t="s">
        <v>115</v>
      </c>
      <c r="D69">
        <v>10</v>
      </c>
      <c r="E69" t="s">
        <v>140</v>
      </c>
      <c r="F69">
        <v>2</v>
      </c>
      <c r="G69" t="s">
        <v>143</v>
      </c>
      <c r="H69">
        <v>4.6929320199445984E-3</v>
      </c>
      <c r="I69" s="20">
        <v>4.6929320199445987</v>
      </c>
      <c r="J69">
        <v>2.3184818380000003</v>
      </c>
      <c r="K69">
        <v>1.6941484591999997E-2</v>
      </c>
    </row>
    <row r="70" spans="1:11" x14ac:dyDescent="0.3">
      <c r="A70">
        <v>93</v>
      </c>
      <c r="B70" t="s">
        <v>144</v>
      </c>
      <c r="C70" t="s">
        <v>115</v>
      </c>
      <c r="D70">
        <v>10</v>
      </c>
      <c r="E70" t="s">
        <v>141</v>
      </c>
      <c r="F70">
        <v>2</v>
      </c>
      <c r="G70" t="s">
        <v>143</v>
      </c>
      <c r="H70">
        <v>1.2428772873317303E-2</v>
      </c>
      <c r="I70" s="20">
        <v>12.428772873317303</v>
      </c>
      <c r="J70">
        <v>2.0254013789999998</v>
      </c>
      <c r="K70">
        <v>1.7234565050999996E-2</v>
      </c>
    </row>
    <row r="71" spans="1:11" x14ac:dyDescent="0.3">
      <c r="A71">
        <v>94</v>
      </c>
      <c r="B71" t="s">
        <v>144</v>
      </c>
      <c r="C71" t="s">
        <v>115</v>
      </c>
      <c r="D71">
        <v>10</v>
      </c>
      <c r="E71" t="s">
        <v>141</v>
      </c>
      <c r="F71">
        <v>2</v>
      </c>
      <c r="G71" t="s">
        <v>143</v>
      </c>
      <c r="H71">
        <v>0.1010173856352941</v>
      </c>
      <c r="I71" s="20">
        <v>101.01738563529409</v>
      </c>
      <c r="J71">
        <v>2.087010872</v>
      </c>
      <c r="K71">
        <v>1.7172955557999997E-2</v>
      </c>
    </row>
    <row r="72" spans="1:11" x14ac:dyDescent="0.3">
      <c r="I72" s="2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2C60-1124-44F4-850C-5DB2CFAEEE1D}">
  <dimension ref="A1:K72"/>
  <sheetViews>
    <sheetView topLeftCell="A18" workbookViewId="0">
      <selection activeCell="A2" sqref="A2:K71"/>
    </sheetView>
  </sheetViews>
  <sheetFormatPr defaultRowHeight="14.4" x14ac:dyDescent="0.3"/>
  <sheetData>
    <row r="1" spans="1:11" ht="58.2" thickBot="1" x14ac:dyDescent="0.35">
      <c r="A1" s="13" t="s">
        <v>106</v>
      </c>
      <c r="B1" s="13" t="s">
        <v>157</v>
      </c>
      <c r="C1" s="13" t="s">
        <v>111</v>
      </c>
      <c r="D1" s="28" t="s">
        <v>126</v>
      </c>
      <c r="E1" s="28" t="s">
        <v>156</v>
      </c>
      <c r="F1" s="28" t="s">
        <v>120</v>
      </c>
      <c r="G1" s="28" t="s">
        <v>155</v>
      </c>
      <c r="H1" s="18" t="s">
        <v>154</v>
      </c>
      <c r="I1" s="18" t="s">
        <v>153</v>
      </c>
      <c r="J1" s="27" t="s">
        <v>152</v>
      </c>
      <c r="K1" s="27" t="s">
        <v>151</v>
      </c>
    </row>
    <row r="2" spans="1:11" ht="15" thickTop="1" x14ac:dyDescent="0.3">
      <c r="A2" t="s">
        <v>119</v>
      </c>
      <c r="B2" t="s">
        <v>150</v>
      </c>
      <c r="C2" t="s">
        <v>119</v>
      </c>
      <c r="D2">
        <v>1</v>
      </c>
      <c r="E2" t="s">
        <v>140</v>
      </c>
      <c r="F2">
        <v>4</v>
      </c>
      <c r="G2" t="s">
        <v>149</v>
      </c>
      <c r="H2" s="22">
        <v>-5.5161290322580637E-6</v>
      </c>
      <c r="I2" s="20">
        <v>-5.5161290322580641E-3</v>
      </c>
      <c r="J2">
        <v>5.3999999999999999E-2</v>
      </c>
      <c r="K2">
        <v>-2.8499999999999998E-5</v>
      </c>
    </row>
    <row r="3" spans="1:11" x14ac:dyDescent="0.3">
      <c r="A3">
        <v>2</v>
      </c>
      <c r="B3" t="s">
        <v>150</v>
      </c>
      <c r="C3" t="s">
        <v>119</v>
      </c>
      <c r="D3">
        <v>1</v>
      </c>
      <c r="E3" t="s">
        <v>140</v>
      </c>
      <c r="F3">
        <v>4</v>
      </c>
      <c r="G3" t="s">
        <v>149</v>
      </c>
      <c r="H3" s="20">
        <v>-3.7667410714285714E-6</v>
      </c>
      <c r="I3" s="20">
        <v>-3.7667410714285715E-3</v>
      </c>
      <c r="J3">
        <v>4.8000000000000001E-2</v>
      </c>
      <c r="K3">
        <v>-2.2499999999999998E-5</v>
      </c>
    </row>
    <row r="4" spans="1:11" x14ac:dyDescent="0.3">
      <c r="A4">
        <v>3</v>
      </c>
      <c r="B4" t="s">
        <v>150</v>
      </c>
      <c r="C4" t="s">
        <v>119</v>
      </c>
      <c r="D4">
        <v>1</v>
      </c>
      <c r="E4" t="s">
        <v>140</v>
      </c>
      <c r="F4">
        <v>4</v>
      </c>
      <c r="G4" t="s">
        <v>149</v>
      </c>
      <c r="H4" s="20">
        <v>-3.7337662337662327E-6</v>
      </c>
      <c r="I4" s="20">
        <v>-3.7337662337662328E-3</v>
      </c>
      <c r="J4">
        <v>3.6999999999999998E-2</v>
      </c>
      <c r="K4">
        <v>-1.1499999999999997E-5</v>
      </c>
    </row>
    <row r="5" spans="1:11" x14ac:dyDescent="0.3">
      <c r="B5" t="s">
        <v>150</v>
      </c>
      <c r="C5" t="s">
        <v>119</v>
      </c>
      <c r="D5">
        <v>1</v>
      </c>
      <c r="E5" t="s">
        <v>141</v>
      </c>
      <c r="F5">
        <v>4</v>
      </c>
      <c r="G5" t="s">
        <v>149</v>
      </c>
      <c r="H5" s="20">
        <v>4.1538461538461545E-6</v>
      </c>
      <c r="I5" s="20">
        <v>4.1538461538461547E-3</v>
      </c>
      <c r="J5">
        <v>2.1000000000000001E-2</v>
      </c>
      <c r="K5">
        <v>4.5000000000000001E-6</v>
      </c>
    </row>
    <row r="6" spans="1:11" x14ac:dyDescent="0.3">
      <c r="B6" t="s">
        <v>150</v>
      </c>
      <c r="C6" t="s">
        <v>119</v>
      </c>
      <c r="D6">
        <v>1</v>
      </c>
      <c r="E6" t="s">
        <v>141</v>
      </c>
      <c r="F6">
        <v>4</v>
      </c>
      <c r="G6" t="s">
        <v>149</v>
      </c>
      <c r="H6" s="20">
        <v>-3.8130252100840335E-5</v>
      </c>
      <c r="I6" s="20">
        <v>-3.8130252100840333E-2</v>
      </c>
      <c r="J6">
        <v>8.5999999999999993E-2</v>
      </c>
      <c r="K6">
        <v>-6.0499999999999993E-5</v>
      </c>
    </row>
    <row r="7" spans="1:11" x14ac:dyDescent="0.3">
      <c r="B7" t="s">
        <v>150</v>
      </c>
      <c r="C7" t="s">
        <v>119</v>
      </c>
      <c r="D7">
        <v>1</v>
      </c>
      <c r="E7" t="s">
        <v>141</v>
      </c>
      <c r="F7">
        <v>4</v>
      </c>
      <c r="G7" t="s">
        <v>149</v>
      </c>
      <c r="H7" s="22">
        <v>-5.0381679389312965E-6</v>
      </c>
      <c r="I7" s="20">
        <v>-5.0381679389312961E-3</v>
      </c>
      <c r="J7">
        <v>3.1E-2</v>
      </c>
      <c r="K7">
        <v>-5.4999999999999982E-6</v>
      </c>
    </row>
    <row r="8" spans="1:11" x14ac:dyDescent="0.3">
      <c r="B8" t="s">
        <v>148</v>
      </c>
      <c r="C8" t="s">
        <v>119</v>
      </c>
      <c r="D8">
        <v>1</v>
      </c>
      <c r="E8" t="s">
        <v>140</v>
      </c>
      <c r="F8">
        <v>1</v>
      </c>
      <c r="G8" t="s">
        <v>147</v>
      </c>
      <c r="H8" s="20">
        <v>-2.6742857142857148E-5</v>
      </c>
      <c r="I8" s="20">
        <v>-2.6742857142857148E-2</v>
      </c>
      <c r="J8">
        <v>6.8000000000000005E-2</v>
      </c>
      <c r="K8">
        <v>-3.9000000000000006E-5</v>
      </c>
    </row>
    <row r="9" spans="1:11" x14ac:dyDescent="0.3">
      <c r="B9" t="s">
        <v>148</v>
      </c>
      <c r="C9" t="s">
        <v>119</v>
      </c>
      <c r="D9">
        <v>1</v>
      </c>
      <c r="E9" t="s">
        <v>140</v>
      </c>
      <c r="F9">
        <v>1</v>
      </c>
      <c r="G9" t="s">
        <v>147</v>
      </c>
      <c r="H9" s="22">
        <v>-2.4590163934426228E-5</v>
      </c>
      <c r="I9" s="20">
        <v>-2.4590163934426229E-2</v>
      </c>
      <c r="J9">
        <v>5.8999999999999997E-2</v>
      </c>
      <c r="K9">
        <v>-2.9999999999999997E-5</v>
      </c>
    </row>
    <row r="10" spans="1:11" x14ac:dyDescent="0.3">
      <c r="B10" t="s">
        <v>148</v>
      </c>
      <c r="C10" t="s">
        <v>119</v>
      </c>
      <c r="D10">
        <v>1</v>
      </c>
      <c r="E10" t="s">
        <v>140</v>
      </c>
      <c r="F10">
        <v>1</v>
      </c>
      <c r="G10" t="s">
        <v>147</v>
      </c>
      <c r="H10" s="20">
        <v>-9.0476190476190477E-5</v>
      </c>
      <c r="I10" s="20">
        <v>-9.0476190476190474E-2</v>
      </c>
      <c r="J10">
        <v>0.25700000000000001</v>
      </c>
      <c r="K10">
        <v>-2.2800000000000001E-4</v>
      </c>
    </row>
    <row r="11" spans="1:11" x14ac:dyDescent="0.3">
      <c r="B11" t="s">
        <v>148</v>
      </c>
      <c r="C11" t="s">
        <v>119</v>
      </c>
      <c r="D11">
        <v>1</v>
      </c>
      <c r="E11" t="s">
        <v>141</v>
      </c>
      <c r="F11">
        <v>1</v>
      </c>
      <c r="G11" t="s">
        <v>147</v>
      </c>
      <c r="H11" s="22">
        <v>-3.0187500000000002E-5</v>
      </c>
      <c r="I11" s="20">
        <v>-3.0187500000000003E-2</v>
      </c>
      <c r="J11">
        <v>0.19</v>
      </c>
      <c r="K11">
        <v>-1.6100000000000001E-4</v>
      </c>
    </row>
    <row r="12" spans="1:11" x14ac:dyDescent="0.3">
      <c r="B12" t="s">
        <v>148</v>
      </c>
      <c r="C12" t="s">
        <v>119</v>
      </c>
      <c r="D12">
        <v>1</v>
      </c>
      <c r="E12" t="s">
        <v>141</v>
      </c>
      <c r="F12">
        <v>1</v>
      </c>
      <c r="G12" t="s">
        <v>147</v>
      </c>
      <c r="H12" s="20">
        <v>-8.7096774193548375E-6</v>
      </c>
      <c r="I12" s="20">
        <v>-8.7096774193548381E-3</v>
      </c>
      <c r="J12">
        <v>3.7999999999999999E-2</v>
      </c>
      <c r="K12">
        <v>-9.0000000000000002E-6</v>
      </c>
    </row>
    <row r="13" spans="1:11" x14ac:dyDescent="0.3">
      <c r="B13" t="s">
        <v>148</v>
      </c>
      <c r="C13" t="s">
        <v>119</v>
      </c>
      <c r="D13">
        <v>1</v>
      </c>
      <c r="E13" t="s">
        <v>141</v>
      </c>
      <c r="F13">
        <v>1</v>
      </c>
      <c r="G13" t="s">
        <v>147</v>
      </c>
      <c r="H13" s="20">
        <v>-9.2812500000000002E-4</v>
      </c>
      <c r="I13" s="20">
        <v>-0.92812499999999998</v>
      </c>
      <c r="J13">
        <v>0.22700000000000001</v>
      </c>
      <c r="K13">
        <v>-1.9800000000000002E-4</v>
      </c>
    </row>
    <row r="14" spans="1:11" x14ac:dyDescent="0.3">
      <c r="B14" t="s">
        <v>146</v>
      </c>
      <c r="C14" t="s">
        <v>119</v>
      </c>
      <c r="D14">
        <v>1</v>
      </c>
      <c r="E14" t="s">
        <v>140</v>
      </c>
      <c r="F14">
        <v>3</v>
      </c>
      <c r="G14" t="s">
        <v>145</v>
      </c>
      <c r="H14" s="20">
        <v>-3.7190082644628094E-5</v>
      </c>
      <c r="I14" s="20">
        <v>-3.7190082644628093E-2</v>
      </c>
      <c r="J14">
        <v>9.6000000000000002E-2</v>
      </c>
      <c r="K14">
        <v>-6.7500000000000001E-5</v>
      </c>
    </row>
    <row r="15" spans="1:11" x14ac:dyDescent="0.3">
      <c r="B15" t="s">
        <v>146</v>
      </c>
      <c r="C15" t="s">
        <v>119</v>
      </c>
      <c r="D15">
        <v>1</v>
      </c>
      <c r="E15" t="s">
        <v>140</v>
      </c>
      <c r="F15">
        <v>3</v>
      </c>
      <c r="G15" t="s">
        <v>145</v>
      </c>
      <c r="H15" s="20">
        <v>-7.3414634146341459E-4</v>
      </c>
      <c r="I15" s="20">
        <v>-0.73414634146341462</v>
      </c>
      <c r="J15">
        <v>0.17899999999999999</v>
      </c>
      <c r="K15">
        <v>-1.505E-4</v>
      </c>
    </row>
    <row r="16" spans="1:11" x14ac:dyDescent="0.3">
      <c r="B16" t="s">
        <v>146</v>
      </c>
      <c r="C16" t="s">
        <v>119</v>
      </c>
      <c r="D16">
        <v>1</v>
      </c>
      <c r="E16" t="s">
        <v>140</v>
      </c>
      <c r="F16">
        <v>3</v>
      </c>
      <c r="G16" t="s">
        <v>145</v>
      </c>
      <c r="H16" s="22">
        <v>-4.78319783197832E-5</v>
      </c>
      <c r="I16" s="20">
        <v>-4.7831978319783197E-2</v>
      </c>
      <c r="J16">
        <v>0.20499999999999999</v>
      </c>
      <c r="K16">
        <v>-1.7649999999999998E-4</v>
      </c>
    </row>
    <row r="17" spans="2:11" x14ac:dyDescent="0.3">
      <c r="B17" t="s">
        <v>146</v>
      </c>
      <c r="C17" t="s">
        <v>119</v>
      </c>
      <c r="D17">
        <v>1</v>
      </c>
      <c r="E17" t="s">
        <v>141</v>
      </c>
      <c r="F17">
        <v>3</v>
      </c>
      <c r="G17" t="s">
        <v>145</v>
      </c>
      <c r="H17" s="20">
        <v>-1.1451428571428572E-5</v>
      </c>
      <c r="I17" s="20">
        <v>-1.1451428571428572E-2</v>
      </c>
      <c r="J17">
        <v>0.112</v>
      </c>
      <c r="K17">
        <v>-8.350000000000001E-5</v>
      </c>
    </row>
    <row r="18" spans="2:11" x14ac:dyDescent="0.3">
      <c r="B18" t="s">
        <v>146</v>
      </c>
      <c r="C18" t="s">
        <v>119</v>
      </c>
      <c r="D18">
        <v>1</v>
      </c>
      <c r="E18" t="s">
        <v>141</v>
      </c>
      <c r="F18">
        <v>3</v>
      </c>
      <c r="G18" t="s">
        <v>145</v>
      </c>
      <c r="H18" s="22">
        <v>-3.7424395161290313E-5</v>
      </c>
      <c r="I18" s="20">
        <v>-3.7424395161290314E-2</v>
      </c>
      <c r="J18">
        <v>0.27600000000000002</v>
      </c>
      <c r="K18">
        <v>-2.475E-4</v>
      </c>
    </row>
    <row r="19" spans="2:11" x14ac:dyDescent="0.3">
      <c r="B19" t="s">
        <v>146</v>
      </c>
      <c r="C19" t="s">
        <v>119</v>
      </c>
      <c r="D19">
        <v>1</v>
      </c>
      <c r="E19" t="s">
        <v>141</v>
      </c>
      <c r="F19">
        <v>3</v>
      </c>
      <c r="G19" t="s">
        <v>145</v>
      </c>
      <c r="H19" s="20">
        <v>-2.9900332225913656E-6</v>
      </c>
      <c r="I19" s="20">
        <v>-2.9900332225913655E-3</v>
      </c>
      <c r="J19">
        <v>3.3000000000000002E-2</v>
      </c>
      <c r="K19">
        <v>-4.5000000000000043E-6</v>
      </c>
    </row>
    <row r="20" spans="2:11" x14ac:dyDescent="0.3">
      <c r="B20" t="s">
        <v>144</v>
      </c>
      <c r="C20" t="s">
        <v>119</v>
      </c>
      <c r="D20">
        <v>1</v>
      </c>
      <c r="E20" t="s">
        <v>140</v>
      </c>
      <c r="F20">
        <v>2</v>
      </c>
      <c r="G20" t="s">
        <v>143</v>
      </c>
      <c r="H20" s="22">
        <v>-2.8184281842818432E-5</v>
      </c>
      <c r="I20" s="20">
        <v>-2.8184281842818432E-2</v>
      </c>
      <c r="J20">
        <v>8.1000000000000003E-2</v>
      </c>
      <c r="K20">
        <v>-5.2000000000000004E-5</v>
      </c>
    </row>
    <row r="21" spans="2:11" x14ac:dyDescent="0.3">
      <c r="B21" t="s">
        <v>144</v>
      </c>
      <c r="C21" t="s">
        <v>119</v>
      </c>
      <c r="D21">
        <v>1</v>
      </c>
      <c r="E21" t="s">
        <v>140</v>
      </c>
      <c r="F21">
        <v>2</v>
      </c>
      <c r="G21" t="s">
        <v>143</v>
      </c>
      <c r="H21" s="20">
        <v>-3.2786885245901642E-6</v>
      </c>
      <c r="I21" s="20">
        <v>-3.2786885245901644E-3</v>
      </c>
      <c r="J21">
        <v>3.6999999999999998E-2</v>
      </c>
      <c r="K21">
        <v>-7.9999999999999996E-6</v>
      </c>
    </row>
    <row r="22" spans="2:11" x14ac:dyDescent="0.3">
      <c r="B22" t="s">
        <v>144</v>
      </c>
      <c r="C22" t="s">
        <v>119</v>
      </c>
      <c r="D22">
        <v>1</v>
      </c>
      <c r="E22" t="s">
        <v>140</v>
      </c>
      <c r="F22">
        <v>2</v>
      </c>
      <c r="G22" t="s">
        <v>143</v>
      </c>
      <c r="H22" s="20">
        <v>-2.6143226919758415E-5</v>
      </c>
      <c r="I22" s="20">
        <v>-2.6143226919758414E-2</v>
      </c>
      <c r="J22">
        <v>0.23100000000000001</v>
      </c>
      <c r="K22">
        <v>-2.02E-4</v>
      </c>
    </row>
    <row r="23" spans="2:11" x14ac:dyDescent="0.3">
      <c r="B23" t="s">
        <v>144</v>
      </c>
      <c r="C23" t="s">
        <v>119</v>
      </c>
      <c r="D23">
        <v>1</v>
      </c>
      <c r="E23" t="s">
        <v>141</v>
      </c>
      <c r="F23">
        <v>2</v>
      </c>
      <c r="G23" t="s">
        <v>143</v>
      </c>
      <c r="H23" s="20">
        <v>-9.6823770491803271E-5</v>
      </c>
      <c r="I23" s="20">
        <v>-9.6823770491803268E-2</v>
      </c>
      <c r="J23">
        <v>0.34399999999999997</v>
      </c>
      <c r="K23">
        <v>-3.1499999999999996E-4</v>
      </c>
    </row>
    <row r="24" spans="2:11" x14ac:dyDescent="0.3">
      <c r="B24" t="s">
        <v>144</v>
      </c>
      <c r="C24" t="s">
        <v>119</v>
      </c>
      <c r="D24">
        <v>1</v>
      </c>
      <c r="E24" t="s">
        <v>141</v>
      </c>
      <c r="F24">
        <v>2</v>
      </c>
      <c r="G24" t="s">
        <v>143</v>
      </c>
      <c r="H24" s="20">
        <v>-1.353982300884956E-4</v>
      </c>
      <c r="I24" s="20">
        <v>-0.13539823008849561</v>
      </c>
      <c r="J24">
        <v>0.08</v>
      </c>
      <c r="K24">
        <v>-5.1000000000000006E-5</v>
      </c>
    </row>
    <row r="25" spans="2:11" x14ac:dyDescent="0.3">
      <c r="B25" t="s">
        <v>144</v>
      </c>
      <c r="C25" t="s">
        <v>119</v>
      </c>
      <c r="D25">
        <v>1</v>
      </c>
      <c r="E25" t="s">
        <v>141</v>
      </c>
      <c r="F25">
        <v>2</v>
      </c>
      <c r="G25" t="s">
        <v>143</v>
      </c>
      <c r="H25" s="22">
        <v>4.8780487804878038E-6</v>
      </c>
      <c r="I25" s="20">
        <v>4.878048780487804E-3</v>
      </c>
      <c r="J25">
        <v>2.5999999999999999E-2</v>
      </c>
      <c r="K25">
        <v>2.9999999999999992E-6</v>
      </c>
    </row>
    <row r="26" spans="2:11" x14ac:dyDescent="0.3">
      <c r="B26" t="s">
        <v>150</v>
      </c>
      <c r="C26" t="s">
        <v>119</v>
      </c>
      <c r="D26">
        <v>5</v>
      </c>
      <c r="E26" t="s">
        <v>140</v>
      </c>
      <c r="F26">
        <v>4</v>
      </c>
      <c r="G26" t="s">
        <v>149</v>
      </c>
      <c r="H26" s="20">
        <v>5.0163934426229516E-5</v>
      </c>
      <c r="I26" s="20">
        <v>5.0163934426229517E-2</v>
      </c>
      <c r="J26">
        <v>0.48499999999999999</v>
      </c>
      <c r="K26">
        <v>2.5500000000000002E-4</v>
      </c>
    </row>
    <row r="27" spans="2:11" x14ac:dyDescent="0.3">
      <c r="B27" t="s">
        <v>150</v>
      </c>
      <c r="C27" t="s">
        <v>119</v>
      </c>
      <c r="D27">
        <v>5</v>
      </c>
      <c r="E27" t="s">
        <v>140</v>
      </c>
      <c r="F27">
        <v>4</v>
      </c>
      <c r="G27" t="s">
        <v>149</v>
      </c>
      <c r="H27" s="22">
        <v>8.4120425029515951E-5</v>
      </c>
      <c r="I27" s="20">
        <v>8.4120425029515944E-2</v>
      </c>
      <c r="J27">
        <v>0.26500000000000001</v>
      </c>
      <c r="K27">
        <v>4.75E-4</v>
      </c>
    </row>
    <row r="28" spans="2:11" x14ac:dyDescent="0.3">
      <c r="B28" t="s">
        <v>150</v>
      </c>
      <c r="C28" t="s">
        <v>119</v>
      </c>
      <c r="D28">
        <v>5</v>
      </c>
      <c r="E28" t="s">
        <v>140</v>
      </c>
      <c r="F28">
        <v>4</v>
      </c>
      <c r="G28" t="s">
        <v>149</v>
      </c>
      <c r="H28" s="20">
        <v>-3.7315270935960581E-5</v>
      </c>
      <c r="I28" s="20">
        <v>-3.7315270935960584E-2</v>
      </c>
      <c r="J28">
        <v>0.84099999999999997</v>
      </c>
      <c r="K28">
        <v>-1.0099999999999997E-4</v>
      </c>
    </row>
    <row r="29" spans="2:11" x14ac:dyDescent="0.3">
      <c r="B29" t="s">
        <v>150</v>
      </c>
      <c r="C29" t="s">
        <v>119</v>
      </c>
      <c r="D29">
        <v>5</v>
      </c>
      <c r="E29" t="s">
        <v>141</v>
      </c>
      <c r="F29">
        <v>4</v>
      </c>
      <c r="G29" t="s">
        <v>149</v>
      </c>
      <c r="H29" s="22">
        <v>3.7948717948717983E-5</v>
      </c>
      <c r="I29" s="20">
        <v>3.7948717948717986E-2</v>
      </c>
      <c r="J29">
        <v>0.70299999999999996</v>
      </c>
      <c r="K29">
        <v>3.7000000000000032E-5</v>
      </c>
    </row>
    <row r="30" spans="2:11" x14ac:dyDescent="0.3">
      <c r="B30" t="s">
        <v>150</v>
      </c>
      <c r="C30" t="s">
        <v>119</v>
      </c>
      <c r="D30">
        <v>5</v>
      </c>
      <c r="E30" t="s">
        <v>141</v>
      </c>
      <c r="F30">
        <v>4</v>
      </c>
      <c r="G30" t="s">
        <v>149</v>
      </c>
      <c r="H30" s="20">
        <v>-8.347826086956521E-5</v>
      </c>
      <c r="I30" s="20">
        <v>-8.347826086956521E-2</v>
      </c>
      <c r="J30">
        <v>0.85199999999999998</v>
      </c>
      <c r="K30">
        <v>-1.1199999999999998E-4</v>
      </c>
    </row>
    <row r="31" spans="2:11" x14ac:dyDescent="0.3">
      <c r="B31" t="s">
        <v>150</v>
      </c>
      <c r="C31" t="s">
        <v>119</v>
      </c>
      <c r="D31">
        <v>5</v>
      </c>
      <c r="E31" t="s">
        <v>141</v>
      </c>
      <c r="F31">
        <v>4</v>
      </c>
      <c r="G31" t="s">
        <v>149</v>
      </c>
      <c r="H31" s="20">
        <v>-1.4542372881355933E-4</v>
      </c>
      <c r="I31" s="20">
        <v>-0.14542372881355933</v>
      </c>
      <c r="J31">
        <v>0.88300000000000001</v>
      </c>
      <c r="K31">
        <v>-1.4300000000000001E-4</v>
      </c>
    </row>
    <row r="32" spans="2:11" x14ac:dyDescent="0.3">
      <c r="B32" t="s">
        <v>148</v>
      </c>
      <c r="C32" s="16" t="s">
        <v>119</v>
      </c>
      <c r="D32">
        <v>5</v>
      </c>
      <c r="E32" t="s">
        <v>140</v>
      </c>
      <c r="F32">
        <v>1</v>
      </c>
      <c r="G32" t="s">
        <v>147</v>
      </c>
      <c r="H32" s="20">
        <v>3.8642266824085017E-4</v>
      </c>
      <c r="I32" s="20">
        <v>0.38642266824085014</v>
      </c>
      <c r="J32">
        <v>7.0999999999999994E-2</v>
      </c>
      <c r="K32">
        <v>5.4550000000000009E-4</v>
      </c>
    </row>
    <row r="33" spans="2:11" x14ac:dyDescent="0.3">
      <c r="B33" t="s">
        <v>148</v>
      </c>
      <c r="C33" s="16" t="s">
        <v>119</v>
      </c>
      <c r="D33">
        <v>5</v>
      </c>
      <c r="E33" t="s">
        <v>140</v>
      </c>
      <c r="F33">
        <v>1</v>
      </c>
      <c r="G33" t="s">
        <v>147</v>
      </c>
      <c r="H33" s="20">
        <v>-3.2644628099173537E-5</v>
      </c>
      <c r="I33" s="20">
        <v>-3.2644628099173539E-2</v>
      </c>
      <c r="J33">
        <v>0.65600000000000003</v>
      </c>
      <c r="K33">
        <v>-3.9499999999999978E-5</v>
      </c>
    </row>
    <row r="34" spans="2:11" x14ac:dyDescent="0.3">
      <c r="B34" t="s">
        <v>148</v>
      </c>
      <c r="C34" s="16" t="s">
        <v>119</v>
      </c>
      <c r="D34">
        <v>5</v>
      </c>
      <c r="E34" t="s">
        <v>140</v>
      </c>
      <c r="F34">
        <v>1</v>
      </c>
      <c r="G34" t="s">
        <v>147</v>
      </c>
      <c r="H34" s="22">
        <v>1.5764462809917358E-4</v>
      </c>
      <c r="I34" s="20">
        <v>0.15764462809917357</v>
      </c>
      <c r="J34">
        <v>0.23499999999999999</v>
      </c>
      <c r="K34">
        <v>3.8150000000000006E-4</v>
      </c>
    </row>
    <row r="35" spans="2:11" x14ac:dyDescent="0.3">
      <c r="B35" t="s">
        <v>148</v>
      </c>
      <c r="C35" s="16" t="s">
        <v>119</v>
      </c>
      <c r="D35">
        <v>5</v>
      </c>
      <c r="E35" t="s">
        <v>141</v>
      </c>
      <c r="F35">
        <v>1</v>
      </c>
      <c r="G35" t="s">
        <v>147</v>
      </c>
      <c r="H35" s="20">
        <v>-1.9384615384615366E-5</v>
      </c>
      <c r="I35" s="20">
        <v>-1.9384615384615365E-2</v>
      </c>
      <c r="J35">
        <v>0.71099999999999997</v>
      </c>
      <c r="K35">
        <v>-9.4499999999999912E-5</v>
      </c>
    </row>
    <row r="36" spans="2:11" x14ac:dyDescent="0.3">
      <c r="B36" t="s">
        <v>148</v>
      </c>
      <c r="C36" s="16" t="s">
        <v>119</v>
      </c>
      <c r="D36">
        <v>5</v>
      </c>
      <c r="E36" t="s">
        <v>141</v>
      </c>
      <c r="F36">
        <v>1</v>
      </c>
      <c r="G36" t="s">
        <v>147</v>
      </c>
      <c r="H36" s="22">
        <v>-7.4117647058823428E-5</v>
      </c>
      <c r="I36" s="20">
        <v>-7.4117647058823427E-2</v>
      </c>
      <c r="J36">
        <v>0.69</v>
      </c>
      <c r="K36">
        <v>-7.3499999999999903E-5</v>
      </c>
    </row>
    <row r="37" spans="2:11" x14ac:dyDescent="0.3">
      <c r="B37" t="s">
        <v>148</v>
      </c>
      <c r="C37" s="16" t="s">
        <v>119</v>
      </c>
      <c r="D37">
        <v>5</v>
      </c>
      <c r="E37" t="s">
        <v>141</v>
      </c>
      <c r="F37">
        <v>1</v>
      </c>
      <c r="G37" t="s">
        <v>147</v>
      </c>
      <c r="H37" s="20">
        <v>7.537815126050421E-4</v>
      </c>
      <c r="I37" s="20">
        <v>0.75378151260504211</v>
      </c>
      <c r="J37">
        <v>0.46700000000000003</v>
      </c>
      <c r="K37">
        <v>1.4950000000000003E-4</v>
      </c>
    </row>
    <row r="38" spans="2:11" x14ac:dyDescent="0.3">
      <c r="B38" t="s">
        <v>146</v>
      </c>
      <c r="C38" s="16" t="s">
        <v>119</v>
      </c>
      <c r="D38">
        <v>5</v>
      </c>
      <c r="E38" t="s">
        <v>140</v>
      </c>
      <c r="F38">
        <v>3</v>
      </c>
      <c r="G38" t="s">
        <v>145</v>
      </c>
      <c r="H38" s="22">
        <v>2.4159779614325066E-4</v>
      </c>
      <c r="I38" s="20">
        <v>0.24159779614325066</v>
      </c>
      <c r="J38">
        <v>0.48299999999999998</v>
      </c>
      <c r="K38">
        <v>4.3849999999999998E-4</v>
      </c>
    </row>
    <row r="39" spans="2:11" x14ac:dyDescent="0.3">
      <c r="B39" t="s">
        <v>146</v>
      </c>
      <c r="C39" s="16" t="s">
        <v>119</v>
      </c>
      <c r="D39">
        <v>5</v>
      </c>
      <c r="E39" t="s">
        <v>140</v>
      </c>
      <c r="F39">
        <v>3</v>
      </c>
      <c r="G39" t="s">
        <v>145</v>
      </c>
      <c r="H39" s="20">
        <v>2.1101694915254227E-4</v>
      </c>
      <c r="I39" s="20">
        <v>0.21101694915254227</v>
      </c>
      <c r="J39">
        <v>0.88</v>
      </c>
      <c r="K39">
        <v>4.1499999999999979E-5</v>
      </c>
    </row>
    <row r="40" spans="2:11" x14ac:dyDescent="0.3">
      <c r="B40" t="s">
        <v>146</v>
      </c>
      <c r="C40" s="16" t="s">
        <v>119</v>
      </c>
      <c r="D40">
        <v>5</v>
      </c>
      <c r="E40" t="s">
        <v>140</v>
      </c>
      <c r="F40">
        <v>3</v>
      </c>
      <c r="G40" t="s">
        <v>145</v>
      </c>
      <c r="H40" s="20">
        <v>-5.1867816091954048E-5</v>
      </c>
      <c r="I40" s="20">
        <v>-5.1867816091954046E-2</v>
      </c>
      <c r="J40">
        <v>1.1020000000000001</v>
      </c>
      <c r="K40">
        <v>-1.805000000000001E-4</v>
      </c>
    </row>
    <row r="41" spans="2:11" x14ac:dyDescent="0.3">
      <c r="B41" t="s">
        <v>146</v>
      </c>
      <c r="C41" s="16" t="s">
        <v>119</v>
      </c>
      <c r="D41">
        <v>5</v>
      </c>
      <c r="E41" t="s">
        <v>141</v>
      </c>
      <c r="F41">
        <v>3</v>
      </c>
      <c r="G41" t="s">
        <v>145</v>
      </c>
      <c r="H41" s="20">
        <v>-5.7118226600985234E-5</v>
      </c>
      <c r="I41" s="20">
        <v>-5.7118226600985235E-2</v>
      </c>
      <c r="J41">
        <v>1.3080000000000001</v>
      </c>
      <c r="K41">
        <v>-3.8650000000000007E-4</v>
      </c>
    </row>
    <row r="42" spans="2:11" x14ac:dyDescent="0.3">
      <c r="B42" t="s">
        <v>146</v>
      </c>
      <c r="C42" s="16" t="s">
        <v>119</v>
      </c>
      <c r="D42">
        <v>5</v>
      </c>
      <c r="E42" t="s">
        <v>141</v>
      </c>
      <c r="F42">
        <v>3</v>
      </c>
      <c r="G42" t="s">
        <v>145</v>
      </c>
      <c r="H42" s="20">
        <v>-3.9391447368421059E-5</v>
      </c>
      <c r="I42" s="20">
        <v>-3.9391447368421061E-2</v>
      </c>
      <c r="J42">
        <v>1.161</v>
      </c>
      <c r="K42">
        <v>-2.3950000000000005E-4</v>
      </c>
    </row>
    <row r="43" spans="2:11" x14ac:dyDescent="0.3">
      <c r="B43" t="s">
        <v>146</v>
      </c>
      <c r="C43" s="16" t="s">
        <v>119</v>
      </c>
      <c r="D43">
        <v>5</v>
      </c>
      <c r="E43" t="s">
        <v>141</v>
      </c>
      <c r="F43">
        <v>3</v>
      </c>
      <c r="G43" t="s">
        <v>145</v>
      </c>
      <c r="H43" s="22">
        <v>4.7330827067669176E-4</v>
      </c>
      <c r="I43" s="20">
        <v>0.47330827067669173</v>
      </c>
      <c r="J43">
        <v>0.29199999999999998</v>
      </c>
      <c r="K43">
        <v>6.2949999999999996E-4</v>
      </c>
    </row>
    <row r="44" spans="2:11" x14ac:dyDescent="0.3">
      <c r="B44" t="s">
        <v>144</v>
      </c>
      <c r="C44" s="16" t="s">
        <v>119</v>
      </c>
      <c r="D44">
        <v>5</v>
      </c>
      <c r="E44" t="s">
        <v>140</v>
      </c>
      <c r="F44">
        <v>2</v>
      </c>
      <c r="G44" t="s">
        <v>143</v>
      </c>
      <c r="H44" s="20">
        <v>1.4831932773109248E-4</v>
      </c>
      <c r="I44" s="20">
        <v>0.14831932773109249</v>
      </c>
      <c r="J44">
        <v>0.51100000000000001</v>
      </c>
      <c r="K44">
        <v>3.5300000000000007E-4</v>
      </c>
    </row>
    <row r="45" spans="2:11" x14ac:dyDescent="0.3">
      <c r="B45" t="s">
        <v>144</v>
      </c>
      <c r="C45" s="16" t="s">
        <v>119</v>
      </c>
      <c r="D45">
        <v>5</v>
      </c>
      <c r="E45" t="s">
        <v>140</v>
      </c>
      <c r="F45">
        <v>2</v>
      </c>
      <c r="G45" t="s">
        <v>143</v>
      </c>
      <c r="H45" s="22">
        <v>1.6718266253869983E-5</v>
      </c>
      <c r="I45" s="20">
        <v>1.6718266253869983E-2</v>
      </c>
      <c r="J45">
        <v>0.73799999999999999</v>
      </c>
      <c r="K45">
        <v>1.2600000000000011E-4</v>
      </c>
    </row>
    <row r="46" spans="2:11" x14ac:dyDescent="0.3">
      <c r="B46" t="s">
        <v>144</v>
      </c>
      <c r="C46" s="16" t="s">
        <v>119</v>
      </c>
      <c r="D46">
        <v>5</v>
      </c>
      <c r="E46" t="s">
        <v>141</v>
      </c>
      <c r="F46">
        <v>2</v>
      </c>
      <c r="G46" t="s">
        <v>143</v>
      </c>
      <c r="H46" s="20">
        <v>1.4628099173553721E-4</v>
      </c>
      <c r="I46" s="20">
        <v>0.14628099173553721</v>
      </c>
      <c r="J46">
        <v>0.39200000000000002</v>
      </c>
      <c r="K46">
        <v>4.7200000000000009E-4</v>
      </c>
    </row>
    <row r="47" spans="2:11" x14ac:dyDescent="0.3">
      <c r="B47" t="s">
        <v>144</v>
      </c>
      <c r="C47" s="16" t="s">
        <v>119</v>
      </c>
      <c r="D47">
        <v>5</v>
      </c>
      <c r="E47" t="s">
        <v>141</v>
      </c>
      <c r="F47">
        <v>2</v>
      </c>
      <c r="G47" t="s">
        <v>143</v>
      </c>
      <c r="H47" s="22">
        <v>1.6991803278688527E-3</v>
      </c>
      <c r="I47" s="20">
        <v>1.6991803278688526</v>
      </c>
      <c r="J47">
        <v>0.17299999999999999</v>
      </c>
      <c r="K47">
        <v>6.910000000000001E-4</v>
      </c>
    </row>
    <row r="48" spans="2:11" x14ac:dyDescent="0.3">
      <c r="B48" t="s">
        <v>144</v>
      </c>
      <c r="C48" s="16" t="s">
        <v>119</v>
      </c>
      <c r="D48">
        <v>5</v>
      </c>
      <c r="E48" t="s">
        <v>141</v>
      </c>
      <c r="F48">
        <v>2</v>
      </c>
      <c r="G48" t="s">
        <v>143</v>
      </c>
      <c r="H48" s="20">
        <v>1.933884297520663E-4</v>
      </c>
      <c r="I48" s="20">
        <v>0.1933884297520663</v>
      </c>
      <c r="J48">
        <v>0.747</v>
      </c>
      <c r="K48">
        <v>1.1700000000000011E-4</v>
      </c>
    </row>
    <row r="49" spans="2:11" x14ac:dyDescent="0.3">
      <c r="B49" t="s">
        <v>150</v>
      </c>
      <c r="C49" s="16" t="s">
        <v>119</v>
      </c>
      <c r="D49">
        <v>10</v>
      </c>
      <c r="E49" t="s">
        <v>140</v>
      </c>
      <c r="F49">
        <v>4</v>
      </c>
      <c r="G49" t="s">
        <v>149</v>
      </c>
      <c r="H49" s="22">
        <v>1.6200000000000003E-4</v>
      </c>
      <c r="I49" s="20">
        <v>0.16200000000000003</v>
      </c>
      <c r="J49">
        <v>1.194</v>
      </c>
      <c r="K49">
        <v>8.2350000000000012E-4</v>
      </c>
    </row>
    <row r="50" spans="2:11" x14ac:dyDescent="0.3">
      <c r="B50" t="s">
        <v>150</v>
      </c>
      <c r="C50" s="16" t="s">
        <v>119</v>
      </c>
      <c r="D50">
        <v>10</v>
      </c>
      <c r="E50" t="s">
        <v>140</v>
      </c>
      <c r="F50">
        <v>4</v>
      </c>
      <c r="G50" t="s">
        <v>149</v>
      </c>
      <c r="H50" s="20">
        <v>1.2648305084745766E-4</v>
      </c>
      <c r="I50" s="20">
        <v>0.12648305084745767</v>
      </c>
      <c r="J50">
        <v>1.321</v>
      </c>
      <c r="K50">
        <v>6.9650000000000007E-4</v>
      </c>
    </row>
    <row r="51" spans="2:11" x14ac:dyDescent="0.3">
      <c r="B51" t="s">
        <v>150</v>
      </c>
      <c r="C51" s="16" t="s">
        <v>119</v>
      </c>
      <c r="D51">
        <v>10</v>
      </c>
      <c r="E51" t="s">
        <v>140</v>
      </c>
      <c r="F51">
        <v>4</v>
      </c>
      <c r="G51" t="s">
        <v>149</v>
      </c>
      <c r="H51" s="20">
        <v>1.109564164648911E-4</v>
      </c>
      <c r="I51" s="20">
        <v>0.1109564164648911</v>
      </c>
      <c r="J51">
        <v>1.712</v>
      </c>
      <c r="K51">
        <v>3.0550000000000011E-4</v>
      </c>
    </row>
    <row r="52" spans="2:11" x14ac:dyDescent="0.3">
      <c r="B52" t="s">
        <v>150</v>
      </c>
      <c r="C52" s="16" t="s">
        <v>119</v>
      </c>
      <c r="D52">
        <v>10</v>
      </c>
      <c r="E52" t="s">
        <v>141</v>
      </c>
      <c r="F52">
        <v>4</v>
      </c>
      <c r="G52" t="s">
        <v>149</v>
      </c>
      <c r="H52" s="20">
        <v>5.0347826086956534E-4</v>
      </c>
      <c r="I52" s="20">
        <v>0.50347826086956537</v>
      </c>
      <c r="J52">
        <v>1.5349999999999999</v>
      </c>
      <c r="K52">
        <v>4.8250000000000013E-4</v>
      </c>
    </row>
    <row r="53" spans="2:11" x14ac:dyDescent="0.3">
      <c r="B53" t="s">
        <v>150</v>
      </c>
      <c r="C53" s="16" t="s">
        <v>119</v>
      </c>
      <c r="D53">
        <v>10</v>
      </c>
      <c r="E53" t="s">
        <v>141</v>
      </c>
      <c r="F53">
        <v>4</v>
      </c>
      <c r="G53" t="s">
        <v>149</v>
      </c>
      <c r="H53" s="20">
        <v>2.7239709443099344E-5</v>
      </c>
      <c r="I53" s="20">
        <v>2.7239709443099343E-2</v>
      </c>
      <c r="J53">
        <v>1.98</v>
      </c>
      <c r="K53">
        <v>3.7500000000000092E-5</v>
      </c>
    </row>
    <row r="54" spans="2:11" x14ac:dyDescent="0.3">
      <c r="B54" t="s">
        <v>150</v>
      </c>
      <c r="C54" s="16" t="s">
        <v>119</v>
      </c>
      <c r="D54">
        <v>10</v>
      </c>
      <c r="E54" t="s">
        <v>141</v>
      </c>
      <c r="F54">
        <v>4</v>
      </c>
      <c r="G54" t="s">
        <v>149</v>
      </c>
      <c r="H54" s="22">
        <v>1.6256410256410266E-4</v>
      </c>
      <c r="I54" s="20">
        <v>0.16256410256410267</v>
      </c>
      <c r="J54">
        <v>1.859</v>
      </c>
      <c r="K54">
        <v>1.5850000000000009E-4</v>
      </c>
    </row>
    <row r="55" spans="2:11" x14ac:dyDescent="0.3">
      <c r="B55" t="s">
        <v>148</v>
      </c>
      <c r="C55" s="16" t="s">
        <v>119</v>
      </c>
      <c r="D55">
        <v>10</v>
      </c>
      <c r="E55" t="s">
        <v>140</v>
      </c>
      <c r="F55">
        <v>1</v>
      </c>
      <c r="G55" t="s">
        <v>147</v>
      </c>
      <c r="H55">
        <v>1.343265306122449E-3</v>
      </c>
      <c r="I55" s="20">
        <v>1.3432653061224489</v>
      </c>
      <c r="J55">
        <v>0.187</v>
      </c>
      <c r="K55">
        <v>1.6455E-3</v>
      </c>
    </row>
    <row r="56" spans="2:11" x14ac:dyDescent="0.3">
      <c r="B56" t="s">
        <v>148</v>
      </c>
      <c r="C56" s="16" t="s">
        <v>119</v>
      </c>
      <c r="D56">
        <v>10</v>
      </c>
      <c r="E56" t="s">
        <v>140</v>
      </c>
      <c r="F56">
        <v>1</v>
      </c>
      <c r="G56" t="s">
        <v>147</v>
      </c>
      <c r="H56">
        <v>4.3194444444444438E-4</v>
      </c>
      <c r="I56" s="20">
        <v>0.43194444444444435</v>
      </c>
      <c r="J56">
        <v>1.3660000000000001</v>
      </c>
      <c r="K56">
        <v>4.664999999999999E-4</v>
      </c>
    </row>
    <row r="57" spans="2:11" x14ac:dyDescent="0.3">
      <c r="B57" t="s">
        <v>148</v>
      </c>
      <c r="C57" s="16" t="s">
        <v>119</v>
      </c>
      <c r="D57">
        <v>10</v>
      </c>
      <c r="E57" t="s">
        <v>140</v>
      </c>
      <c r="F57">
        <v>1</v>
      </c>
      <c r="G57" t="s">
        <v>147</v>
      </c>
      <c r="H57">
        <v>-1.9062500000000004E-4</v>
      </c>
      <c r="I57" s="20">
        <v>-0.19062500000000004</v>
      </c>
      <c r="J57">
        <v>2.2290000000000001</v>
      </c>
      <c r="K57">
        <v>-3.965000000000001E-4</v>
      </c>
    </row>
    <row r="58" spans="2:11" x14ac:dyDescent="0.3">
      <c r="B58" t="s">
        <v>148</v>
      </c>
      <c r="C58" s="16" t="s">
        <v>119</v>
      </c>
      <c r="D58">
        <v>10</v>
      </c>
      <c r="E58" t="s">
        <v>141</v>
      </c>
      <c r="F58">
        <v>1</v>
      </c>
      <c r="G58" t="s">
        <v>147</v>
      </c>
      <c r="H58">
        <v>-1.4694117647058821E-4</v>
      </c>
      <c r="I58" s="20">
        <v>-0.14694117647058821</v>
      </c>
      <c r="J58">
        <v>2.4569999999999999</v>
      </c>
      <c r="K58">
        <v>-6.2449999999999984E-4</v>
      </c>
    </row>
    <row r="59" spans="2:11" x14ac:dyDescent="0.3">
      <c r="B59" t="s">
        <v>148</v>
      </c>
      <c r="C59" s="16" t="s">
        <v>119</v>
      </c>
      <c r="D59">
        <v>10</v>
      </c>
      <c r="E59" t="s">
        <v>141</v>
      </c>
      <c r="F59">
        <v>1</v>
      </c>
      <c r="G59" t="s">
        <v>147</v>
      </c>
      <c r="H59">
        <v>7.708571428571429E-4</v>
      </c>
      <c r="I59" s="20">
        <v>0.77085714285714291</v>
      </c>
      <c r="J59">
        <v>1.1579999999999999</v>
      </c>
      <c r="K59">
        <v>6.7450000000000008E-4</v>
      </c>
    </row>
    <row r="60" spans="2:11" x14ac:dyDescent="0.3">
      <c r="B60" t="s">
        <v>148</v>
      </c>
      <c r="C60" s="16" t="s">
        <v>119</v>
      </c>
      <c r="D60">
        <v>10</v>
      </c>
      <c r="E60" t="s">
        <v>141</v>
      </c>
      <c r="F60">
        <v>1</v>
      </c>
      <c r="G60" t="s">
        <v>147</v>
      </c>
      <c r="H60">
        <v>1.5773195876288707E-4</v>
      </c>
      <c r="I60" s="20">
        <v>0.15773195876288706</v>
      </c>
      <c r="J60">
        <v>1.8069999999999999</v>
      </c>
      <c r="K60">
        <v>2.5500000000000078E-5</v>
      </c>
    </row>
    <row r="61" spans="2:11" x14ac:dyDescent="0.3">
      <c r="B61" t="s">
        <v>146</v>
      </c>
      <c r="C61" s="16" t="s">
        <v>119</v>
      </c>
      <c r="D61">
        <v>10</v>
      </c>
      <c r="E61" t="s">
        <v>140</v>
      </c>
      <c r="F61">
        <v>3</v>
      </c>
      <c r="G61" t="s">
        <v>145</v>
      </c>
      <c r="H61">
        <v>6.139917695473251E-4</v>
      </c>
      <c r="I61" s="20">
        <v>0.61399176954732515</v>
      </c>
      <c r="J61">
        <v>1.1659999999999999</v>
      </c>
      <c r="K61">
        <v>7.4600000000000003E-4</v>
      </c>
    </row>
    <row r="62" spans="2:11" x14ac:dyDescent="0.3">
      <c r="B62" t="s">
        <v>146</v>
      </c>
      <c r="C62" s="16" t="s">
        <v>119</v>
      </c>
      <c r="D62">
        <v>10</v>
      </c>
      <c r="E62" t="s">
        <v>140</v>
      </c>
      <c r="F62">
        <v>3</v>
      </c>
      <c r="G62" t="s">
        <v>145</v>
      </c>
      <c r="H62">
        <v>3.3299999999999996E-3</v>
      </c>
      <c r="I62" s="20">
        <v>3.3299999999999996</v>
      </c>
      <c r="J62">
        <v>1.468</v>
      </c>
      <c r="K62">
        <v>4.4399999999999995E-4</v>
      </c>
    </row>
    <row r="63" spans="2:11" x14ac:dyDescent="0.3">
      <c r="B63" t="s">
        <v>146</v>
      </c>
      <c r="C63" s="16" t="s">
        <v>119</v>
      </c>
      <c r="D63">
        <v>10</v>
      </c>
      <c r="E63" t="s">
        <v>140</v>
      </c>
      <c r="F63">
        <v>3</v>
      </c>
      <c r="G63" t="s">
        <v>145</v>
      </c>
      <c r="H63">
        <v>5.0350877192982448E-4</v>
      </c>
      <c r="I63" s="20">
        <v>0.50350877192982446</v>
      </c>
      <c r="J63">
        <v>0.76400000000000001</v>
      </c>
      <c r="K63">
        <v>1.1479999999999999E-3</v>
      </c>
    </row>
    <row r="64" spans="2:11" x14ac:dyDescent="0.3">
      <c r="B64" t="s">
        <v>146</v>
      </c>
      <c r="C64" s="16" t="s">
        <v>119</v>
      </c>
      <c r="D64">
        <v>10</v>
      </c>
      <c r="E64" t="s">
        <v>141</v>
      </c>
      <c r="F64">
        <v>3</v>
      </c>
      <c r="G64" t="s">
        <v>145</v>
      </c>
      <c r="H64">
        <v>-3.9452054794520586E-5</v>
      </c>
      <c r="I64" s="20">
        <v>-3.9452054794520588E-2</v>
      </c>
      <c r="J64">
        <v>2.08</v>
      </c>
      <c r="K64">
        <v>-1.6800000000000015E-4</v>
      </c>
    </row>
    <row r="65" spans="2:11" x14ac:dyDescent="0.3">
      <c r="B65" t="s">
        <v>146</v>
      </c>
      <c r="C65" s="16" t="s">
        <v>119</v>
      </c>
      <c r="D65">
        <v>10</v>
      </c>
      <c r="E65" t="s">
        <v>141</v>
      </c>
      <c r="F65">
        <v>3</v>
      </c>
      <c r="G65" t="s">
        <v>145</v>
      </c>
      <c r="H65">
        <v>-4.0446428571428636E-5</v>
      </c>
      <c r="I65" s="20">
        <v>-4.0446428571428633E-2</v>
      </c>
      <c r="J65">
        <v>2.0630000000000002</v>
      </c>
      <c r="K65">
        <v>-1.5100000000000026E-4</v>
      </c>
    </row>
    <row r="66" spans="2:11" x14ac:dyDescent="0.3">
      <c r="B66" t="s">
        <v>146</v>
      </c>
      <c r="C66" s="16" t="s">
        <v>119</v>
      </c>
      <c r="D66">
        <v>10</v>
      </c>
      <c r="E66" t="s">
        <v>141</v>
      </c>
      <c r="F66">
        <v>3</v>
      </c>
      <c r="G66" t="s">
        <v>145</v>
      </c>
      <c r="H66">
        <v>9.1343283582089561E-4</v>
      </c>
      <c r="I66" s="20">
        <v>0.91343283582089563</v>
      </c>
      <c r="J66">
        <v>1.198</v>
      </c>
      <c r="K66">
        <v>7.1400000000000001E-4</v>
      </c>
    </row>
    <row r="67" spans="2:11" x14ac:dyDescent="0.3">
      <c r="B67" t="s">
        <v>144</v>
      </c>
      <c r="C67" s="16" t="s">
        <v>119</v>
      </c>
      <c r="D67">
        <v>10</v>
      </c>
      <c r="E67" t="s">
        <v>140</v>
      </c>
      <c r="F67">
        <v>2</v>
      </c>
      <c r="G67" t="s">
        <v>143</v>
      </c>
      <c r="H67">
        <v>5.0175438596491203E-4</v>
      </c>
      <c r="I67" s="20">
        <v>0.50175438596491206</v>
      </c>
      <c r="J67">
        <v>1.4710000000000001</v>
      </c>
      <c r="K67">
        <v>4.289999999999998E-4</v>
      </c>
    </row>
    <row r="68" spans="2:11" x14ac:dyDescent="0.3">
      <c r="B68" t="s">
        <v>144</v>
      </c>
      <c r="C68" s="16" t="s">
        <v>119</v>
      </c>
      <c r="D68">
        <v>10</v>
      </c>
      <c r="E68" t="s">
        <v>140</v>
      </c>
      <c r="F68">
        <v>2</v>
      </c>
      <c r="G68" t="s">
        <v>143</v>
      </c>
      <c r="H68">
        <v>2.8157894736842101E-4</v>
      </c>
      <c r="I68" s="20">
        <v>0.28157894736842098</v>
      </c>
      <c r="J68">
        <v>1.579</v>
      </c>
      <c r="K68">
        <v>3.2099999999999994E-4</v>
      </c>
    </row>
    <row r="69" spans="2:11" x14ac:dyDescent="0.3">
      <c r="B69" t="s">
        <v>144</v>
      </c>
      <c r="C69" s="16" t="s">
        <v>119</v>
      </c>
      <c r="D69">
        <v>10</v>
      </c>
      <c r="E69" t="s">
        <v>140</v>
      </c>
      <c r="F69">
        <v>2</v>
      </c>
      <c r="G69" t="s">
        <v>143</v>
      </c>
      <c r="H69">
        <v>-7.7285318559556761E-5</v>
      </c>
      <c r="I69" s="20">
        <v>-7.7285318559556768E-2</v>
      </c>
      <c r="J69">
        <v>2.1789999999999998</v>
      </c>
      <c r="K69">
        <v>-2.789999999999999E-4</v>
      </c>
    </row>
    <row r="70" spans="2:11" x14ac:dyDescent="0.3">
      <c r="B70" t="s">
        <v>144</v>
      </c>
      <c r="C70" s="16" t="s">
        <v>119</v>
      </c>
      <c r="D70">
        <v>10</v>
      </c>
      <c r="E70" t="s">
        <v>141</v>
      </c>
      <c r="F70">
        <v>2</v>
      </c>
      <c r="G70" t="s">
        <v>143</v>
      </c>
      <c r="H70">
        <v>2.1274038461538454E-4</v>
      </c>
      <c r="I70" s="20">
        <v>0.21274038461538455</v>
      </c>
      <c r="J70">
        <v>1.605</v>
      </c>
      <c r="K70">
        <v>2.9499999999999991E-4</v>
      </c>
    </row>
    <row r="71" spans="2:11" x14ac:dyDescent="0.3">
      <c r="B71" t="s">
        <v>144</v>
      </c>
      <c r="C71" s="16" t="s">
        <v>119</v>
      </c>
      <c r="D71">
        <v>10</v>
      </c>
      <c r="E71" t="s">
        <v>141</v>
      </c>
      <c r="F71">
        <v>2</v>
      </c>
      <c r="G71" t="s">
        <v>143</v>
      </c>
      <c r="H71">
        <v>1.4117647058823528E-3</v>
      </c>
      <c r="I71" s="20">
        <v>1.4117647058823528</v>
      </c>
      <c r="J71">
        <v>1.66</v>
      </c>
      <c r="K71">
        <v>2.3999999999999998E-4</v>
      </c>
    </row>
    <row r="72" spans="2:11" x14ac:dyDescent="0.3">
      <c r="I72" s="2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Metadata</vt:lpstr>
      <vt:lpstr>ICP Raw Data</vt:lpstr>
      <vt:lpstr>All Graphs</vt:lpstr>
      <vt:lpstr>Sas Results</vt:lpstr>
      <vt:lpstr>Al</vt:lpstr>
      <vt:lpstr>Ca</vt:lpstr>
      <vt:lpstr>K</vt:lpstr>
      <vt:lpstr>Mg</vt:lpstr>
      <vt:lpstr>NH4</vt:lpstr>
      <vt:lpstr>NO3</vt:lpstr>
      <vt:lpstr>P</vt:lpstr>
      <vt:lpstr>S</vt:lpstr>
      <vt:lpstr>Sigmaplot results (JB)</vt:lpstr>
      <vt:lpstr>stock controls (JB)</vt:lpstr>
      <vt:lpstr>1x depletion (JB)</vt:lpstr>
      <vt:lpstr>1x rate (JB)</vt:lpstr>
      <vt:lpstr>5x depletion (JB)</vt:lpstr>
      <vt:lpstr>5x rate (JB)</vt:lpstr>
      <vt:lpstr>10x depletion (JB)</vt:lpstr>
      <vt:lpstr>10x rate (JB)</vt:lpstr>
      <vt:lpstr>comparative depletion (JB)</vt:lpstr>
      <vt:lpstr>comparative rate (JB)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2018-03-31T18:34:32Z</dcterms:created>
  <dcterms:modified xsi:type="dcterms:W3CDTF">2018-08-03T18:39:47Z</dcterms:modified>
</cp:coreProperties>
</file>