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60" yWindow="260" windowWidth="25600" windowHeight="16060" tabRatio="500" activeTab="0"/>
  </bookViews>
  <sheets>
    <sheet name="C2 Trench Soil Leach 31-46" sheetId="1" r:id="rId1"/>
  </sheets>
  <definedNames/>
  <calcPr fullCalcOnLoad="1"/>
</workbook>
</file>

<file path=xl/sharedStrings.xml><?xml version="1.0" encoding="utf-8"?>
<sst xmlns="http://schemas.openxmlformats.org/spreadsheetml/2006/main" count="200" uniqueCount="74">
  <si>
    <t>Sr 407.771</t>
  </si>
  <si>
    <t>Ca 422.673</t>
  </si>
  <si>
    <t>P 213.617</t>
  </si>
  <si>
    <t>Sr ug/L</t>
  </si>
  <si>
    <t>Ca mg/L</t>
  </si>
  <si>
    <t>P mg/L</t>
  </si>
  <si>
    <t>Sample</t>
  </si>
  <si>
    <t>31 Yanai NH4Cl</t>
  </si>
  <si>
    <t>32 Yanai NH4Cl</t>
  </si>
  <si>
    <t>33 Yanai NH4Cl</t>
  </si>
  <si>
    <t>34 Yanai NH4Cl</t>
  </si>
  <si>
    <t>35 Yanai NH4Cl</t>
  </si>
  <si>
    <t>36 Yanai NH4Cl</t>
  </si>
  <si>
    <t>37 Yanai NH4Cl</t>
  </si>
  <si>
    <t>38 Yanai NH4Cl</t>
  </si>
  <si>
    <t>39 Yanai NH4Cl</t>
  </si>
  <si>
    <t>40 Yanai NH4Cl</t>
  </si>
  <si>
    <t>41 Yanai NH4Cl</t>
  </si>
  <si>
    <t>42 Yanai NH4Cl</t>
  </si>
  <si>
    <t>43 Yanai NH4Cl</t>
  </si>
  <si>
    <t>44 Yanai NH4Cl</t>
  </si>
  <si>
    <t>45 Yanai NH4Cl</t>
  </si>
  <si>
    <t>46 Yanai NH4Cl</t>
  </si>
  <si>
    <t>31 Yanai HNO3 1:10</t>
  </si>
  <si>
    <t>32 Yanai HNO3 1:10</t>
  </si>
  <si>
    <t>33 Yanai HNO3 1:10</t>
  </si>
  <si>
    <t>34 Yanai HNO3 1:10</t>
  </si>
  <si>
    <t>35 Yanai HNO3 1:10</t>
  </si>
  <si>
    <t>36 Yanai HNO3 1:10</t>
  </si>
  <si>
    <t>37 Yanai HNO3 1:10</t>
  </si>
  <si>
    <t>38 Yanai HNO3 1:10</t>
  </si>
  <si>
    <t>39 Yanai HNO3 1:10</t>
  </si>
  <si>
    <t>40 Yanai HNO3 1:10</t>
  </si>
  <si>
    <t>41 Yanai HNO3 1:10</t>
  </si>
  <si>
    <t>42 Yanai HNO3 1:10</t>
  </si>
  <si>
    <t>43 Yanai HNO3 1:10</t>
  </si>
  <si>
    <t>44 Yanai HNO3 1:10</t>
  </si>
  <si>
    <t>45 Yanai HNO3 1:10</t>
  </si>
  <si>
    <t>46 Yanai HNO3 1:10</t>
  </si>
  <si>
    <t>Concentration (ug/g)</t>
  </si>
  <si>
    <t>ug/g</t>
  </si>
  <si>
    <t>Uncertainty (RSD)</t>
  </si>
  <si>
    <t xml:space="preserve"> ±10%</t>
  </si>
  <si>
    <t xml:space="preserve"> ±5%</t>
  </si>
  <si>
    <t>lab#</t>
  </si>
  <si>
    <t>BEF Stand</t>
  </si>
  <si>
    <t>Plot</t>
  </si>
  <si>
    <t>Soil Depth</t>
  </si>
  <si>
    <t xml:space="preserve">Date </t>
  </si>
  <si>
    <t>ug/g bulk sample</t>
  </si>
  <si>
    <t>Ca/Sr (wt)</t>
  </si>
  <si>
    <t>Ca/Sr (molar)</t>
  </si>
  <si>
    <t>molar wt.</t>
  </si>
  <si>
    <t>Ca</t>
  </si>
  <si>
    <t>P</t>
  </si>
  <si>
    <t>Sr</t>
  </si>
  <si>
    <t>Ca umol/g</t>
  </si>
  <si>
    <t>P umol/g</t>
  </si>
  <si>
    <t>Sr umol/g</t>
  </si>
  <si>
    <t>C2</t>
  </si>
  <si>
    <t>0-10</t>
  </si>
  <si>
    <t>30-50</t>
  </si>
  <si>
    <t>50+</t>
  </si>
  <si>
    <t>50-61</t>
  </si>
  <si>
    <t>50-67</t>
  </si>
  <si>
    <t>NH4Cl 1M exchangeable</t>
  </si>
  <si>
    <t xml:space="preserve"> sample summary in ug/g normalized for all dilution factors and sample wt.</t>
  </si>
  <si>
    <t>Raw measured data from ICP-OES</t>
  </si>
  <si>
    <t>10-30</t>
  </si>
  <si>
    <t>USE THESE DATA FOR PLOTTING (Ca, Sr and P only)</t>
  </si>
  <si>
    <t>PRELIMINARY DATA ONLY</t>
  </si>
  <si>
    <t>HNO3 1M leach</t>
  </si>
  <si>
    <t>NOTE: Fall of 2014 we will rerun the C2 trench soil sequential leach solutions to get the complete suite of elements. Also please note that there are 6 Oie samples that were not analyzed yet that will also be analyzed in Fall 2014.</t>
  </si>
  <si>
    <t>Soil - Trench - Bartlett sequential leach concentrations by ICP-OES from 0.5 grams dry weight sample.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</si>
</sst>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0.00000000"/>
    <numFmt numFmtId="170" formatCode="0.0000000"/>
    <numFmt numFmtId="171" formatCode="m/d/yyyy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167" fontId="34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66" fontId="35" fillId="0" borderId="0" xfId="0" applyNumberFormat="1" applyFont="1" applyAlignment="1">
      <alignment/>
    </xf>
    <xf numFmtId="166" fontId="3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4" fontId="3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3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selection activeCell="E7" sqref="E7"/>
    </sheetView>
  </sheetViews>
  <sheetFormatPr defaultColWidth="11.00390625" defaultRowHeight="15.75"/>
  <cols>
    <col min="1" max="1" width="18.875" style="10" customWidth="1"/>
    <col min="2" max="4" width="9.625" style="10" customWidth="1"/>
    <col min="5" max="5" width="5.375" style="10" customWidth="1"/>
    <col min="6" max="6" width="9.375" style="10" customWidth="1"/>
    <col min="7" max="7" width="5.00390625" style="10" customWidth="1"/>
    <col min="8" max="8" width="10.875" style="10" customWidth="1"/>
    <col min="9" max="9" width="9.00390625" style="10" customWidth="1"/>
    <col min="10" max="10" width="21.375" style="10" customWidth="1"/>
    <col min="14" max="14" width="3.875" style="0" customWidth="1"/>
    <col min="16" max="16" width="13.375" style="0" customWidth="1"/>
    <col min="17" max="17" width="3.375" style="0" customWidth="1"/>
    <col min="21" max="21" width="3.625" style="0" customWidth="1"/>
  </cols>
  <sheetData>
    <row r="1" spans="1:18" ht="15">
      <c r="A1" s="10" t="s">
        <v>70</v>
      </c>
      <c r="F1" s="10" t="s">
        <v>70</v>
      </c>
      <c r="K1" t="s">
        <v>70</v>
      </c>
      <c r="R1" t="s">
        <v>70</v>
      </c>
    </row>
    <row r="3" spans="1:20" ht="15">
      <c r="A3" s="11" t="s">
        <v>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</row>
    <row r="5" spans="5:15" ht="15">
      <c r="E5" s="11" t="s">
        <v>73</v>
      </c>
      <c r="F5" s="11"/>
      <c r="G5" s="11"/>
      <c r="H5" s="11"/>
      <c r="I5" s="11"/>
      <c r="J5" s="11"/>
      <c r="K5" s="2"/>
      <c r="L5" s="2"/>
      <c r="M5" s="2"/>
      <c r="N5" s="1"/>
      <c r="O5" s="1"/>
    </row>
    <row r="6" spans="5:14" ht="15">
      <c r="E6" s="11"/>
      <c r="F6" s="11"/>
      <c r="G6" s="11"/>
      <c r="H6" s="11"/>
      <c r="I6" s="11" t="s">
        <v>66</v>
      </c>
      <c r="J6" s="11"/>
      <c r="K6" s="2"/>
      <c r="L6" s="2"/>
      <c r="M6" s="2"/>
      <c r="N6" s="2"/>
    </row>
    <row r="7" spans="1:11" ht="15">
      <c r="A7" s="12"/>
      <c r="B7" s="12"/>
      <c r="C7" s="12"/>
      <c r="D7" s="12"/>
      <c r="E7" s="13"/>
      <c r="F7" s="12"/>
      <c r="G7" s="12"/>
      <c r="H7" s="12"/>
      <c r="I7" s="12"/>
      <c r="J7" s="12"/>
      <c r="K7" t="s">
        <v>69</v>
      </c>
    </row>
    <row r="8" spans="1:20" ht="15">
      <c r="A8" s="12"/>
      <c r="B8" s="12"/>
      <c r="C8" s="12"/>
      <c r="D8" s="12"/>
      <c r="E8" s="13"/>
      <c r="F8" s="13"/>
      <c r="G8" s="13"/>
      <c r="H8" s="13"/>
      <c r="I8" s="13"/>
      <c r="J8" s="11" t="s">
        <v>39</v>
      </c>
      <c r="K8" s="2" t="s">
        <v>40</v>
      </c>
      <c r="L8" s="2" t="s">
        <v>40</v>
      </c>
      <c r="M8" s="2" t="s">
        <v>40</v>
      </c>
      <c r="N8" s="2"/>
      <c r="O8" s="2"/>
      <c r="P8" s="3"/>
      <c r="Q8" s="3"/>
      <c r="R8" s="3"/>
      <c r="S8" s="3"/>
      <c r="T8" s="3"/>
    </row>
    <row r="9" spans="1:22" ht="15">
      <c r="A9" s="12"/>
      <c r="B9" s="12" t="s">
        <v>67</v>
      </c>
      <c r="C9" s="12"/>
      <c r="D9" s="12"/>
      <c r="E9" s="13"/>
      <c r="F9" s="13"/>
      <c r="G9" s="13"/>
      <c r="H9" s="13"/>
      <c r="I9" s="13"/>
      <c r="J9" s="11" t="s">
        <v>41</v>
      </c>
      <c r="K9" s="2" t="s">
        <v>43</v>
      </c>
      <c r="L9" s="2" t="s">
        <v>42</v>
      </c>
      <c r="M9" s="2" t="s">
        <v>43</v>
      </c>
      <c r="N9" s="2"/>
      <c r="O9" s="2"/>
      <c r="P9" s="3"/>
      <c r="Q9" s="3"/>
      <c r="R9" s="2"/>
      <c r="S9" s="2"/>
      <c r="T9" s="2"/>
      <c r="V9" s="2" t="s">
        <v>52</v>
      </c>
    </row>
    <row r="10" spans="1:24" ht="15">
      <c r="A10" s="12" t="s">
        <v>6</v>
      </c>
      <c r="B10" s="12" t="s">
        <v>3</v>
      </c>
      <c r="C10" s="12" t="s">
        <v>4</v>
      </c>
      <c r="D10" s="12" t="s">
        <v>5</v>
      </c>
      <c r="E10" s="13" t="s">
        <v>44</v>
      </c>
      <c r="F10" s="13" t="s">
        <v>45</v>
      </c>
      <c r="G10" s="13" t="s">
        <v>46</v>
      </c>
      <c r="H10" s="13" t="s">
        <v>47</v>
      </c>
      <c r="I10" s="13" t="s">
        <v>48</v>
      </c>
      <c r="J10" s="11" t="s">
        <v>49</v>
      </c>
      <c r="K10" s="2" t="s">
        <v>1</v>
      </c>
      <c r="L10" s="2" t="s">
        <v>2</v>
      </c>
      <c r="M10" s="2" t="s">
        <v>0</v>
      </c>
      <c r="N10" s="2"/>
      <c r="O10" s="2" t="s">
        <v>50</v>
      </c>
      <c r="P10" s="2" t="s">
        <v>51</v>
      </c>
      <c r="Q10" s="3"/>
      <c r="R10" s="2" t="s">
        <v>56</v>
      </c>
      <c r="S10" s="2" t="s">
        <v>57</v>
      </c>
      <c r="T10" s="2" t="s">
        <v>58</v>
      </c>
      <c r="V10" s="2" t="s">
        <v>53</v>
      </c>
      <c r="W10" s="2" t="s">
        <v>54</v>
      </c>
      <c r="X10" s="2" t="s">
        <v>55</v>
      </c>
    </row>
    <row r="11" spans="1:24" ht="15">
      <c r="A11" s="10" t="s">
        <v>7</v>
      </c>
      <c r="B11" s="10">
        <v>38.47</v>
      </c>
      <c r="C11" s="10">
        <v>4.283</v>
      </c>
      <c r="D11" s="10">
        <v>0.145</v>
      </c>
      <c r="E11" s="13">
        <v>31</v>
      </c>
      <c r="F11" s="13" t="s">
        <v>59</v>
      </c>
      <c r="G11" s="13">
        <v>1</v>
      </c>
      <c r="H11" s="13" t="s">
        <v>60</v>
      </c>
      <c r="I11" s="14">
        <v>38892</v>
      </c>
      <c r="J11" s="11" t="s">
        <v>65</v>
      </c>
      <c r="K11" s="5">
        <f aca="true" t="shared" si="0" ref="K11:K26">C11*20</f>
        <v>85.66000000000001</v>
      </c>
      <c r="L11" s="5">
        <f aca="true" t="shared" si="1" ref="L11:L26">D11*20</f>
        <v>2.9</v>
      </c>
      <c r="M11" s="6">
        <f aca="true" t="shared" si="2" ref="M11:M26">(B11*20)/1000</f>
        <v>0.7694</v>
      </c>
      <c r="N11" s="2"/>
      <c r="O11" s="7">
        <f>K11/M11</f>
        <v>111.33350662854174</v>
      </c>
      <c r="P11" s="8">
        <f>O11*2.1862</f>
        <v>243.39731219131795</v>
      </c>
      <c r="Q11" s="3"/>
      <c r="R11" s="9">
        <f aca="true" t="shared" si="3" ref="R11:R26">K11/V11</f>
        <v>2.137332202205699</v>
      </c>
      <c r="S11" s="9">
        <f aca="true" t="shared" si="4" ref="S11:S26">L11/W11</f>
        <v>0.09362763836227826</v>
      </c>
      <c r="T11" s="9">
        <f aca="true" t="shared" si="5" ref="T11:T26">M11/X11</f>
        <v>0.00878110020543255</v>
      </c>
      <c r="V11" s="4">
        <v>40.078</v>
      </c>
      <c r="W11" s="4">
        <v>30.97376</v>
      </c>
      <c r="X11" s="4">
        <v>87.62</v>
      </c>
    </row>
    <row r="12" spans="1:24" ht="15">
      <c r="A12" s="10" t="s">
        <v>8</v>
      </c>
      <c r="B12" s="10">
        <v>20.31</v>
      </c>
      <c r="C12" s="10">
        <v>2.243</v>
      </c>
      <c r="D12" s="10">
        <v>0.032</v>
      </c>
      <c r="E12" s="13">
        <f>E11+1</f>
        <v>32</v>
      </c>
      <c r="F12" s="13" t="s">
        <v>59</v>
      </c>
      <c r="G12" s="10">
        <v>1</v>
      </c>
      <c r="H12" s="15" t="s">
        <v>68</v>
      </c>
      <c r="I12" s="14">
        <v>38892</v>
      </c>
      <c r="J12" s="11" t="s">
        <v>65</v>
      </c>
      <c r="K12" s="5">
        <f t="shared" si="0"/>
        <v>44.86</v>
      </c>
      <c r="L12" s="5">
        <f t="shared" si="1"/>
        <v>0.64</v>
      </c>
      <c r="M12" s="6">
        <f t="shared" si="2"/>
        <v>0.4062</v>
      </c>
      <c r="N12" s="3"/>
      <c r="O12" s="7">
        <f aca="true" t="shared" si="6" ref="O12:O47">K12/M12</f>
        <v>110.438207779419</v>
      </c>
      <c r="P12" s="8">
        <f aca="true" t="shared" si="7" ref="P12:P47">O12*2.1862</f>
        <v>241.44000984736581</v>
      </c>
      <c r="Q12" s="3"/>
      <c r="R12" s="9">
        <f t="shared" si="3"/>
        <v>1.1193173312041518</v>
      </c>
      <c r="S12" s="9">
        <f t="shared" si="4"/>
        <v>0.02066265122477865</v>
      </c>
      <c r="T12" s="9">
        <f t="shared" si="5"/>
        <v>0.004635927870349235</v>
      </c>
      <c r="V12" s="4">
        <v>40.078</v>
      </c>
      <c r="W12" s="4">
        <v>30.97376</v>
      </c>
      <c r="X12" s="4">
        <v>87.62</v>
      </c>
    </row>
    <row r="13" spans="1:24" ht="15">
      <c r="A13" s="10" t="s">
        <v>9</v>
      </c>
      <c r="B13" s="10">
        <v>15.4</v>
      </c>
      <c r="C13" s="10">
        <v>1.818</v>
      </c>
      <c r="D13" s="10">
        <v>0.045</v>
      </c>
      <c r="E13" s="13">
        <f aca="true" t="shared" si="8" ref="E13:E26">E12+1</f>
        <v>33</v>
      </c>
      <c r="F13" s="13" t="s">
        <v>59</v>
      </c>
      <c r="G13" s="10">
        <v>1</v>
      </c>
      <c r="H13" s="10" t="s">
        <v>61</v>
      </c>
      <c r="I13" s="14">
        <v>38892</v>
      </c>
      <c r="J13" s="11" t="s">
        <v>65</v>
      </c>
      <c r="K13" s="5">
        <f t="shared" si="0"/>
        <v>36.36</v>
      </c>
      <c r="L13" s="5">
        <f t="shared" si="1"/>
        <v>0.8999999999999999</v>
      </c>
      <c r="M13" s="6">
        <f t="shared" si="2"/>
        <v>0.308</v>
      </c>
      <c r="N13" s="3"/>
      <c r="O13" s="7">
        <f t="shared" si="6"/>
        <v>118.05194805194805</v>
      </c>
      <c r="P13" s="8">
        <f t="shared" si="7"/>
        <v>258.0851688311688</v>
      </c>
      <c r="Q13" s="3"/>
      <c r="R13" s="9">
        <f t="shared" si="3"/>
        <v>0.9072308997454962</v>
      </c>
      <c r="S13" s="9">
        <f t="shared" si="4"/>
        <v>0.029056853284844978</v>
      </c>
      <c r="T13" s="9">
        <f t="shared" si="5"/>
        <v>0.003515179182834969</v>
      </c>
      <c r="V13" s="4">
        <v>40.078</v>
      </c>
      <c r="W13" s="4">
        <v>30.97376</v>
      </c>
      <c r="X13" s="4">
        <v>87.62</v>
      </c>
    </row>
    <row r="14" spans="1:24" ht="15">
      <c r="A14" s="10" t="s">
        <v>10</v>
      </c>
      <c r="B14" s="10">
        <v>8.286</v>
      </c>
      <c r="C14" s="10">
        <v>1.314</v>
      </c>
      <c r="D14" s="10">
        <v>0.042</v>
      </c>
      <c r="E14" s="13">
        <f t="shared" si="8"/>
        <v>34</v>
      </c>
      <c r="F14" s="13" t="s">
        <v>59</v>
      </c>
      <c r="G14" s="10">
        <v>1</v>
      </c>
      <c r="H14" s="10" t="s">
        <v>62</v>
      </c>
      <c r="I14" s="14">
        <v>38892</v>
      </c>
      <c r="J14" s="11" t="s">
        <v>65</v>
      </c>
      <c r="K14" s="5">
        <f t="shared" si="0"/>
        <v>26.28</v>
      </c>
      <c r="L14" s="5">
        <f t="shared" si="1"/>
        <v>0.8400000000000001</v>
      </c>
      <c r="M14" s="6">
        <f t="shared" si="2"/>
        <v>0.16572</v>
      </c>
      <c r="N14" s="3"/>
      <c r="O14" s="7">
        <f t="shared" si="6"/>
        <v>158.58073859522085</v>
      </c>
      <c r="P14" s="8">
        <f t="shared" si="7"/>
        <v>346.6892107168718</v>
      </c>
      <c r="Q14" s="3"/>
      <c r="R14" s="9">
        <f t="shared" si="3"/>
        <v>0.6557213433804082</v>
      </c>
      <c r="S14" s="9">
        <f t="shared" si="4"/>
        <v>0.027119729732521983</v>
      </c>
      <c r="T14" s="9">
        <f t="shared" si="5"/>
        <v>0.00189134900707601</v>
      </c>
      <c r="V14" s="4">
        <v>40.078</v>
      </c>
      <c r="W14" s="4">
        <v>30.97376</v>
      </c>
      <c r="X14" s="4">
        <v>87.62</v>
      </c>
    </row>
    <row r="15" spans="1:24" ht="15">
      <c r="A15" s="10" t="s">
        <v>11</v>
      </c>
      <c r="B15" s="10">
        <v>44.19</v>
      </c>
      <c r="C15" s="10">
        <v>9.008</v>
      </c>
      <c r="D15" s="10">
        <v>0.071</v>
      </c>
      <c r="E15" s="13">
        <f t="shared" si="8"/>
        <v>35</v>
      </c>
      <c r="F15" s="13" t="s">
        <v>59</v>
      </c>
      <c r="G15" s="10">
        <v>2</v>
      </c>
      <c r="H15" s="13" t="s">
        <v>60</v>
      </c>
      <c r="I15" s="16">
        <v>38896</v>
      </c>
      <c r="J15" s="11" t="s">
        <v>65</v>
      </c>
      <c r="K15" s="5">
        <f t="shared" si="0"/>
        <v>180.15999999999997</v>
      </c>
      <c r="L15" s="5">
        <f t="shared" si="1"/>
        <v>1.42</v>
      </c>
      <c r="M15" s="6">
        <f t="shared" si="2"/>
        <v>0.8837999999999999</v>
      </c>
      <c r="N15" s="3"/>
      <c r="O15" s="7">
        <f t="shared" si="6"/>
        <v>203.84702421362297</v>
      </c>
      <c r="P15" s="8">
        <f t="shared" si="7"/>
        <v>445.65036433582253</v>
      </c>
      <c r="Q15" s="3"/>
      <c r="R15" s="9">
        <f t="shared" si="3"/>
        <v>4.495234293128399</v>
      </c>
      <c r="S15" s="9">
        <f t="shared" si="4"/>
        <v>0.045845257404977635</v>
      </c>
      <c r="T15" s="9">
        <f t="shared" si="5"/>
        <v>0.010086738187628393</v>
      </c>
      <c r="V15" s="4">
        <v>40.078</v>
      </c>
      <c r="W15" s="4">
        <v>30.97376</v>
      </c>
      <c r="X15" s="4">
        <v>87.62</v>
      </c>
    </row>
    <row r="16" spans="1:24" ht="15">
      <c r="A16" s="10" t="s">
        <v>12</v>
      </c>
      <c r="B16" s="10">
        <v>19.74</v>
      </c>
      <c r="C16" s="10">
        <v>2.967</v>
      </c>
      <c r="D16" s="10">
        <v>0.041</v>
      </c>
      <c r="E16" s="13">
        <f t="shared" si="8"/>
        <v>36</v>
      </c>
      <c r="F16" s="13" t="s">
        <v>59</v>
      </c>
      <c r="G16" s="10">
        <v>2</v>
      </c>
      <c r="H16" s="15" t="s">
        <v>68</v>
      </c>
      <c r="I16" s="16">
        <v>38896</v>
      </c>
      <c r="J16" s="11" t="s">
        <v>65</v>
      </c>
      <c r="K16" s="5">
        <f t="shared" si="0"/>
        <v>59.34</v>
      </c>
      <c r="L16" s="5">
        <f t="shared" si="1"/>
        <v>0.8200000000000001</v>
      </c>
      <c r="M16" s="6">
        <f t="shared" si="2"/>
        <v>0.39479999999999993</v>
      </c>
      <c r="N16" s="3"/>
      <c r="O16" s="7">
        <f t="shared" si="6"/>
        <v>150.3039513677812</v>
      </c>
      <c r="P16" s="8">
        <f t="shared" si="7"/>
        <v>328.59449848024326</v>
      </c>
      <c r="Q16" s="3"/>
      <c r="R16" s="9">
        <f t="shared" si="3"/>
        <v>1.480612805030191</v>
      </c>
      <c r="S16" s="9">
        <f t="shared" si="4"/>
        <v>0.02647402188174765</v>
      </c>
      <c r="T16" s="9">
        <f t="shared" si="5"/>
        <v>0.004505820588906641</v>
      </c>
      <c r="V16" s="4">
        <v>40.078</v>
      </c>
      <c r="W16" s="4">
        <v>30.97376</v>
      </c>
      <c r="X16" s="4">
        <v>87.62</v>
      </c>
    </row>
    <row r="17" spans="1:24" ht="15">
      <c r="A17" s="10" t="s">
        <v>13</v>
      </c>
      <c r="B17" s="10">
        <v>5.285</v>
      </c>
      <c r="C17" s="10">
        <v>0.656</v>
      </c>
      <c r="D17" s="10">
        <v>0.031</v>
      </c>
      <c r="E17" s="13">
        <f t="shared" si="8"/>
        <v>37</v>
      </c>
      <c r="F17" s="13" t="s">
        <v>59</v>
      </c>
      <c r="G17" s="10">
        <v>2</v>
      </c>
      <c r="H17" s="10" t="s">
        <v>61</v>
      </c>
      <c r="I17" s="16">
        <v>38896</v>
      </c>
      <c r="J17" s="11" t="s">
        <v>65</v>
      </c>
      <c r="K17" s="5">
        <f t="shared" si="0"/>
        <v>13.120000000000001</v>
      </c>
      <c r="L17" s="5">
        <f t="shared" si="1"/>
        <v>0.62</v>
      </c>
      <c r="M17" s="6">
        <f t="shared" si="2"/>
        <v>0.1057</v>
      </c>
      <c r="N17" s="3"/>
      <c r="O17" s="7">
        <f t="shared" si="6"/>
        <v>124.12488174077579</v>
      </c>
      <c r="P17" s="8">
        <f t="shared" si="7"/>
        <v>271.36181646168404</v>
      </c>
      <c r="Q17" s="3"/>
      <c r="R17" s="9">
        <f t="shared" si="3"/>
        <v>0.32736164479265434</v>
      </c>
      <c r="S17" s="9">
        <f t="shared" si="4"/>
        <v>0.02001694337400432</v>
      </c>
      <c r="T17" s="9">
        <f t="shared" si="5"/>
        <v>0.0012063455832001825</v>
      </c>
      <c r="V17" s="4">
        <v>40.078</v>
      </c>
      <c r="W17" s="4">
        <v>30.97376</v>
      </c>
      <c r="X17" s="4">
        <v>87.62</v>
      </c>
    </row>
    <row r="18" spans="1:24" ht="15">
      <c r="A18" s="10" t="s">
        <v>14</v>
      </c>
      <c r="B18" s="10">
        <v>4.008</v>
      </c>
      <c r="C18" s="10">
        <v>0.781</v>
      </c>
      <c r="D18" s="10">
        <v>0.033</v>
      </c>
      <c r="E18" s="13">
        <f t="shared" si="8"/>
        <v>38</v>
      </c>
      <c r="F18" s="13" t="s">
        <v>59</v>
      </c>
      <c r="G18" s="10">
        <v>2</v>
      </c>
      <c r="H18" s="10" t="s">
        <v>63</v>
      </c>
      <c r="I18" s="16">
        <v>38896</v>
      </c>
      <c r="J18" s="11" t="s">
        <v>65</v>
      </c>
      <c r="K18" s="5">
        <f t="shared" si="0"/>
        <v>15.620000000000001</v>
      </c>
      <c r="L18" s="5">
        <f t="shared" si="1"/>
        <v>0.66</v>
      </c>
      <c r="M18" s="6">
        <f t="shared" si="2"/>
        <v>0.08016</v>
      </c>
      <c r="N18" s="3"/>
      <c r="O18" s="7">
        <f t="shared" si="6"/>
        <v>194.8602794411178</v>
      </c>
      <c r="P18" s="8">
        <f t="shared" si="7"/>
        <v>426.0035429141717</v>
      </c>
      <c r="Q18" s="3"/>
      <c r="R18" s="9">
        <f t="shared" si="3"/>
        <v>0.38974000698637656</v>
      </c>
      <c r="S18" s="9">
        <f t="shared" si="4"/>
        <v>0.021308359075552986</v>
      </c>
      <c r="T18" s="9">
        <f t="shared" si="5"/>
        <v>0.000914859621091075</v>
      </c>
      <c r="V18" s="4">
        <v>40.078</v>
      </c>
      <c r="W18" s="4">
        <v>30.97376</v>
      </c>
      <c r="X18" s="4">
        <v>87.62</v>
      </c>
    </row>
    <row r="19" spans="1:24" ht="15">
      <c r="A19" s="10" t="s">
        <v>15</v>
      </c>
      <c r="B19" s="10">
        <v>35.5</v>
      </c>
      <c r="C19" s="10">
        <v>7.275</v>
      </c>
      <c r="D19" s="10">
        <v>0.138</v>
      </c>
      <c r="E19" s="13">
        <f t="shared" si="8"/>
        <v>39</v>
      </c>
      <c r="F19" s="13" t="s">
        <v>59</v>
      </c>
      <c r="G19" s="10">
        <v>3</v>
      </c>
      <c r="H19" s="13" t="s">
        <v>60</v>
      </c>
      <c r="I19" s="16">
        <v>38896</v>
      </c>
      <c r="J19" s="11" t="s">
        <v>65</v>
      </c>
      <c r="K19" s="5">
        <f t="shared" si="0"/>
        <v>145.5</v>
      </c>
      <c r="L19" s="5">
        <f t="shared" si="1"/>
        <v>2.7600000000000002</v>
      </c>
      <c r="M19" s="6">
        <f t="shared" si="2"/>
        <v>0.71</v>
      </c>
      <c r="N19" s="3"/>
      <c r="O19" s="7">
        <f t="shared" si="6"/>
        <v>204.92957746478874</v>
      </c>
      <c r="P19" s="8">
        <f t="shared" si="7"/>
        <v>448.01704225352114</v>
      </c>
      <c r="Q19" s="3"/>
      <c r="R19" s="9">
        <f t="shared" si="3"/>
        <v>3.6304206796746343</v>
      </c>
      <c r="S19" s="9">
        <f t="shared" si="4"/>
        <v>0.08910768340685794</v>
      </c>
      <c r="T19" s="9">
        <f t="shared" si="5"/>
        <v>0.00810317279160009</v>
      </c>
      <c r="V19" s="4">
        <v>40.078</v>
      </c>
      <c r="W19" s="4">
        <v>30.97376</v>
      </c>
      <c r="X19" s="4">
        <v>87.62</v>
      </c>
    </row>
    <row r="20" spans="1:24" ht="15">
      <c r="A20" s="10" t="s">
        <v>16</v>
      </c>
      <c r="B20" s="10">
        <v>16.34</v>
      </c>
      <c r="C20" s="10">
        <v>2.814</v>
      </c>
      <c r="D20" s="10">
        <v>0.081</v>
      </c>
      <c r="E20" s="13">
        <f t="shared" si="8"/>
        <v>40</v>
      </c>
      <c r="F20" s="13" t="s">
        <v>59</v>
      </c>
      <c r="G20" s="10">
        <v>3</v>
      </c>
      <c r="H20" s="15" t="s">
        <v>68</v>
      </c>
      <c r="I20" s="16">
        <v>38896</v>
      </c>
      <c r="J20" s="11" t="s">
        <v>65</v>
      </c>
      <c r="K20" s="5">
        <f t="shared" si="0"/>
        <v>56.28</v>
      </c>
      <c r="L20" s="5">
        <f t="shared" si="1"/>
        <v>1.62</v>
      </c>
      <c r="M20" s="6">
        <f t="shared" si="2"/>
        <v>0.32680000000000003</v>
      </c>
      <c r="N20" s="3"/>
      <c r="O20" s="7">
        <f t="shared" si="6"/>
        <v>172.21542227662178</v>
      </c>
      <c r="P20" s="8">
        <f t="shared" si="7"/>
        <v>376.4973561811505</v>
      </c>
      <c r="Q20" s="3"/>
      <c r="R20" s="9">
        <f t="shared" si="3"/>
        <v>1.404261689705075</v>
      </c>
      <c r="S20" s="9">
        <f t="shared" si="4"/>
        <v>0.05230233591272097</v>
      </c>
      <c r="T20" s="9">
        <f t="shared" si="5"/>
        <v>0.003729742068021</v>
      </c>
      <c r="V20" s="4">
        <v>40.078</v>
      </c>
      <c r="W20" s="4">
        <v>30.97376</v>
      </c>
      <c r="X20" s="4">
        <v>87.62</v>
      </c>
    </row>
    <row r="21" spans="1:24" ht="15">
      <c r="A21" s="10" t="s">
        <v>17</v>
      </c>
      <c r="B21" s="10">
        <v>15.98</v>
      </c>
      <c r="C21" s="10">
        <v>2.068</v>
      </c>
      <c r="D21" s="10">
        <v>0.048</v>
      </c>
      <c r="E21" s="13">
        <f t="shared" si="8"/>
        <v>41</v>
      </c>
      <c r="F21" s="13" t="s">
        <v>59</v>
      </c>
      <c r="G21" s="10">
        <v>3</v>
      </c>
      <c r="H21" s="10" t="s">
        <v>61</v>
      </c>
      <c r="I21" s="16">
        <v>38896</v>
      </c>
      <c r="J21" s="11" t="s">
        <v>65</v>
      </c>
      <c r="K21" s="5">
        <f t="shared" si="0"/>
        <v>41.36</v>
      </c>
      <c r="L21" s="5">
        <f t="shared" si="1"/>
        <v>0.96</v>
      </c>
      <c r="M21" s="6">
        <f t="shared" si="2"/>
        <v>0.3196</v>
      </c>
      <c r="N21" s="3"/>
      <c r="O21" s="7">
        <f t="shared" si="6"/>
        <v>129.41176470588235</v>
      </c>
      <c r="P21" s="8">
        <f t="shared" si="7"/>
        <v>282.91999999999996</v>
      </c>
      <c r="Q21" s="3"/>
      <c r="R21" s="9">
        <f t="shared" si="3"/>
        <v>1.0319876241329407</v>
      </c>
      <c r="S21" s="9">
        <f t="shared" si="4"/>
        <v>0.030993976837167977</v>
      </c>
      <c r="T21" s="9">
        <f t="shared" si="5"/>
        <v>0.00364756904816252</v>
      </c>
      <c r="V21" s="4">
        <v>40.078</v>
      </c>
      <c r="W21" s="4">
        <v>30.97376</v>
      </c>
      <c r="X21" s="4">
        <v>87.62</v>
      </c>
    </row>
    <row r="22" spans="1:24" ht="15">
      <c r="A22" s="10" t="s">
        <v>18</v>
      </c>
      <c r="B22" s="10">
        <v>14.46</v>
      </c>
      <c r="C22" s="10">
        <v>1.889</v>
      </c>
      <c r="D22" s="10">
        <v>0.042</v>
      </c>
      <c r="E22" s="13">
        <f t="shared" si="8"/>
        <v>42</v>
      </c>
      <c r="F22" s="13" t="s">
        <v>59</v>
      </c>
      <c r="G22" s="10">
        <v>3</v>
      </c>
      <c r="H22" s="10" t="s">
        <v>64</v>
      </c>
      <c r="I22" s="16">
        <v>38896</v>
      </c>
      <c r="J22" s="11" t="s">
        <v>65</v>
      </c>
      <c r="K22" s="5">
        <f t="shared" si="0"/>
        <v>37.78</v>
      </c>
      <c r="L22" s="5">
        <f t="shared" si="1"/>
        <v>0.8400000000000001</v>
      </c>
      <c r="M22" s="6">
        <f t="shared" si="2"/>
        <v>0.28920000000000007</v>
      </c>
      <c r="N22" s="3"/>
      <c r="O22" s="7">
        <f t="shared" si="6"/>
        <v>130.63623789764867</v>
      </c>
      <c r="P22" s="8">
        <f t="shared" si="7"/>
        <v>285.5969432918395</v>
      </c>
      <c r="Q22" s="3"/>
      <c r="R22" s="9">
        <f t="shared" si="3"/>
        <v>0.9426618094715304</v>
      </c>
      <c r="S22" s="9">
        <f t="shared" si="4"/>
        <v>0.027119729732521983</v>
      </c>
      <c r="T22" s="9">
        <f t="shared" si="5"/>
        <v>0.003300616297648939</v>
      </c>
      <c r="V22" s="4">
        <v>40.078</v>
      </c>
      <c r="W22" s="4">
        <v>30.97376</v>
      </c>
      <c r="X22" s="4">
        <v>87.62</v>
      </c>
    </row>
    <row r="23" spans="1:24" ht="15">
      <c r="A23" s="10" t="s">
        <v>19</v>
      </c>
      <c r="B23" s="10">
        <v>10.4</v>
      </c>
      <c r="C23" s="10">
        <v>1.012</v>
      </c>
      <c r="D23" s="10">
        <v>0.038</v>
      </c>
      <c r="E23" s="13">
        <f t="shared" si="8"/>
        <v>43</v>
      </c>
      <c r="F23" s="13" t="s">
        <v>59</v>
      </c>
      <c r="G23" s="10">
        <v>4</v>
      </c>
      <c r="H23" s="13" t="s">
        <v>60</v>
      </c>
      <c r="I23" s="16">
        <v>38890</v>
      </c>
      <c r="J23" s="11" t="s">
        <v>65</v>
      </c>
      <c r="K23" s="5">
        <f t="shared" si="0"/>
        <v>20.240000000000002</v>
      </c>
      <c r="L23" s="5">
        <f t="shared" si="1"/>
        <v>0.76</v>
      </c>
      <c r="M23" s="6">
        <f t="shared" si="2"/>
        <v>0.208</v>
      </c>
      <c r="N23" s="3"/>
      <c r="O23" s="7">
        <f t="shared" si="6"/>
        <v>97.30769230769232</v>
      </c>
      <c r="P23" s="8">
        <f t="shared" si="7"/>
        <v>212.73407692307694</v>
      </c>
      <c r="Q23" s="3"/>
      <c r="R23" s="9">
        <f t="shared" si="3"/>
        <v>0.5050152203203753</v>
      </c>
      <c r="S23" s="9">
        <f t="shared" si="4"/>
        <v>0.02453689832942465</v>
      </c>
      <c r="T23" s="9">
        <f t="shared" si="5"/>
        <v>0.002373887240356083</v>
      </c>
      <c r="V23" s="4">
        <v>40.078</v>
      </c>
      <c r="W23" s="4">
        <v>30.97376</v>
      </c>
      <c r="X23" s="4">
        <v>87.62</v>
      </c>
    </row>
    <row r="24" spans="1:24" ht="15">
      <c r="A24" s="10" t="s">
        <v>20</v>
      </c>
      <c r="B24" s="10">
        <v>5.626</v>
      </c>
      <c r="C24" s="10">
        <v>0.559</v>
      </c>
      <c r="D24" s="10">
        <v>0.036</v>
      </c>
      <c r="E24" s="13">
        <f t="shared" si="8"/>
        <v>44</v>
      </c>
      <c r="F24" s="13" t="s">
        <v>59</v>
      </c>
      <c r="G24" s="10">
        <v>4</v>
      </c>
      <c r="H24" s="15" t="s">
        <v>68</v>
      </c>
      <c r="I24" s="14">
        <v>38892</v>
      </c>
      <c r="J24" s="11" t="s">
        <v>65</v>
      </c>
      <c r="K24" s="5">
        <f t="shared" si="0"/>
        <v>11.180000000000001</v>
      </c>
      <c r="L24" s="5">
        <f t="shared" si="1"/>
        <v>0.72</v>
      </c>
      <c r="M24" s="6">
        <f t="shared" si="2"/>
        <v>0.11252000000000001</v>
      </c>
      <c r="N24" s="3"/>
      <c r="O24" s="7">
        <f t="shared" si="6"/>
        <v>99.36011375755422</v>
      </c>
      <c r="P24" s="8">
        <f t="shared" si="7"/>
        <v>217.22108069676503</v>
      </c>
      <c r="Q24" s="3"/>
      <c r="R24" s="9">
        <f t="shared" si="3"/>
        <v>0.2789560357303259</v>
      </c>
      <c r="S24" s="9">
        <f t="shared" si="4"/>
        <v>0.02324548262787598</v>
      </c>
      <c r="T24" s="9">
        <f t="shared" si="5"/>
        <v>0.0012841816936772427</v>
      </c>
      <c r="V24" s="4">
        <v>40.078</v>
      </c>
      <c r="W24" s="4">
        <v>30.97376</v>
      </c>
      <c r="X24" s="4">
        <v>87.62</v>
      </c>
    </row>
    <row r="25" spans="1:24" ht="15">
      <c r="A25" s="10" t="s">
        <v>21</v>
      </c>
      <c r="B25" s="10">
        <v>3.805</v>
      </c>
      <c r="C25" s="10">
        <v>0.465</v>
      </c>
      <c r="D25" s="10">
        <v>0.035</v>
      </c>
      <c r="E25" s="13">
        <f t="shared" si="8"/>
        <v>45</v>
      </c>
      <c r="F25" s="13" t="s">
        <v>59</v>
      </c>
      <c r="G25" s="10">
        <v>4</v>
      </c>
      <c r="H25" s="10" t="s">
        <v>61</v>
      </c>
      <c r="I25" s="14">
        <v>38892</v>
      </c>
      <c r="J25" s="11" t="s">
        <v>65</v>
      </c>
      <c r="K25" s="5">
        <f t="shared" si="0"/>
        <v>9.3</v>
      </c>
      <c r="L25" s="5">
        <f t="shared" si="1"/>
        <v>0.7000000000000001</v>
      </c>
      <c r="M25" s="6">
        <f t="shared" si="2"/>
        <v>0.07610000000000001</v>
      </c>
      <c r="N25" s="3"/>
      <c r="O25" s="7">
        <f t="shared" si="6"/>
        <v>122.20762155059131</v>
      </c>
      <c r="P25" s="8">
        <f t="shared" si="7"/>
        <v>267.1703022339027</v>
      </c>
      <c r="Q25" s="3"/>
      <c r="R25" s="9">
        <f t="shared" si="3"/>
        <v>0.23204750736064675</v>
      </c>
      <c r="S25" s="9">
        <f t="shared" si="4"/>
        <v>0.022599774777101653</v>
      </c>
      <c r="T25" s="9">
        <f t="shared" si="5"/>
        <v>0.0008685231682264324</v>
      </c>
      <c r="V25" s="4">
        <v>40.078</v>
      </c>
      <c r="W25" s="4">
        <v>30.97376</v>
      </c>
      <c r="X25" s="4">
        <v>87.62</v>
      </c>
    </row>
    <row r="26" spans="1:24" ht="15">
      <c r="A26" s="10" t="s">
        <v>22</v>
      </c>
      <c r="B26" s="10">
        <v>3.886</v>
      </c>
      <c r="C26" s="10">
        <v>0.557</v>
      </c>
      <c r="D26" s="10">
        <v>0.037</v>
      </c>
      <c r="E26" s="13">
        <f t="shared" si="8"/>
        <v>46</v>
      </c>
      <c r="F26" s="13" t="s">
        <v>59</v>
      </c>
      <c r="G26" s="10">
        <v>4</v>
      </c>
      <c r="H26" s="10" t="s">
        <v>62</v>
      </c>
      <c r="I26" s="14">
        <v>38892</v>
      </c>
      <c r="J26" s="11" t="s">
        <v>65</v>
      </c>
      <c r="K26" s="5">
        <f t="shared" si="0"/>
        <v>11.14</v>
      </c>
      <c r="L26" s="5">
        <f t="shared" si="1"/>
        <v>0.74</v>
      </c>
      <c r="M26" s="6">
        <f t="shared" si="2"/>
        <v>0.07772</v>
      </c>
      <c r="N26" s="3"/>
      <c r="O26" s="7">
        <f t="shared" si="6"/>
        <v>143.33504889346372</v>
      </c>
      <c r="P26" s="8">
        <f t="shared" si="7"/>
        <v>313.35908389089036</v>
      </c>
      <c r="Q26" s="3"/>
      <c r="R26" s="9">
        <f t="shared" si="3"/>
        <v>0.2779579819352263</v>
      </c>
      <c r="S26" s="9">
        <f t="shared" si="4"/>
        <v>0.023891190478650317</v>
      </c>
      <c r="T26" s="9">
        <f t="shared" si="5"/>
        <v>0.0008870120976945902</v>
      </c>
      <c r="V26" s="4">
        <v>40.078</v>
      </c>
      <c r="W26" s="4">
        <v>30.97376</v>
      </c>
      <c r="X26" s="4">
        <v>87.62</v>
      </c>
    </row>
    <row r="27" ht="15">
      <c r="J27" s="17"/>
    </row>
    <row r="28" spans="2:11" ht="15">
      <c r="B28" s="12"/>
      <c r="C28" s="12"/>
      <c r="D28" s="12"/>
      <c r="E28" s="12"/>
      <c r="F28" s="12"/>
      <c r="G28" s="12"/>
      <c r="H28" s="12"/>
      <c r="I28" s="12"/>
      <c r="J28" s="17"/>
      <c r="K28" t="s">
        <v>69</v>
      </c>
    </row>
    <row r="29" spans="2:20" ht="15">
      <c r="B29" s="12"/>
      <c r="C29" s="12"/>
      <c r="D29" s="12"/>
      <c r="E29" s="13"/>
      <c r="F29" s="13"/>
      <c r="G29" s="13"/>
      <c r="H29" s="13"/>
      <c r="I29" s="13"/>
      <c r="J29" s="11" t="s">
        <v>39</v>
      </c>
      <c r="K29" s="2" t="s">
        <v>40</v>
      </c>
      <c r="L29" s="2" t="s">
        <v>40</v>
      </c>
      <c r="M29" s="2" t="s">
        <v>40</v>
      </c>
      <c r="N29" s="2"/>
      <c r="O29" s="2"/>
      <c r="P29" s="3"/>
      <c r="Q29" s="3"/>
      <c r="R29" s="3"/>
      <c r="S29" s="3"/>
      <c r="T29" s="3"/>
    </row>
    <row r="30" spans="2:22" ht="15">
      <c r="B30" s="12" t="s">
        <v>67</v>
      </c>
      <c r="C30" s="12"/>
      <c r="D30" s="12"/>
      <c r="E30" s="13"/>
      <c r="F30" s="13"/>
      <c r="G30" s="13"/>
      <c r="H30" s="13"/>
      <c r="I30" s="13"/>
      <c r="J30" s="11" t="s">
        <v>41</v>
      </c>
      <c r="K30" s="2" t="s">
        <v>43</v>
      </c>
      <c r="L30" s="2" t="s">
        <v>42</v>
      </c>
      <c r="M30" s="2" t="s">
        <v>43</v>
      </c>
      <c r="N30" s="2"/>
      <c r="O30" s="2"/>
      <c r="P30" s="3"/>
      <c r="Q30" s="3"/>
      <c r="R30" s="2"/>
      <c r="S30" s="2"/>
      <c r="T30" s="2"/>
      <c r="V30" s="2" t="s">
        <v>52</v>
      </c>
    </row>
    <row r="31" spans="1:24" ht="15">
      <c r="A31" s="10" t="s">
        <v>6</v>
      </c>
      <c r="B31" s="12" t="s">
        <v>3</v>
      </c>
      <c r="C31" s="12" t="s">
        <v>4</v>
      </c>
      <c r="D31" s="12" t="s">
        <v>5</v>
      </c>
      <c r="E31" s="13" t="s">
        <v>44</v>
      </c>
      <c r="F31" s="13" t="s">
        <v>45</v>
      </c>
      <c r="G31" s="13" t="s">
        <v>46</v>
      </c>
      <c r="H31" s="13" t="s">
        <v>47</v>
      </c>
      <c r="I31" s="13" t="s">
        <v>48</v>
      </c>
      <c r="J31" s="11" t="s">
        <v>49</v>
      </c>
      <c r="K31" s="2" t="s">
        <v>1</v>
      </c>
      <c r="L31" s="2" t="s">
        <v>2</v>
      </c>
      <c r="M31" s="2" t="s">
        <v>0</v>
      </c>
      <c r="N31" s="2"/>
      <c r="O31" s="2" t="s">
        <v>50</v>
      </c>
      <c r="P31" s="2" t="s">
        <v>51</v>
      </c>
      <c r="Q31" s="3"/>
      <c r="R31" s="2" t="s">
        <v>56</v>
      </c>
      <c r="S31" s="2" t="s">
        <v>57</v>
      </c>
      <c r="T31" s="2" t="s">
        <v>58</v>
      </c>
      <c r="V31" s="2" t="s">
        <v>53</v>
      </c>
      <c r="W31" s="2" t="s">
        <v>54</v>
      </c>
      <c r="X31" s="2" t="s">
        <v>55</v>
      </c>
    </row>
    <row r="32" spans="1:24" ht="15">
      <c r="A32" s="10" t="s">
        <v>23</v>
      </c>
      <c r="B32" s="10">
        <v>3.465</v>
      </c>
      <c r="C32" s="10">
        <v>0.545</v>
      </c>
      <c r="D32" s="10">
        <v>0.06</v>
      </c>
      <c r="E32" s="13">
        <v>31</v>
      </c>
      <c r="F32" s="13" t="s">
        <v>59</v>
      </c>
      <c r="G32" s="13">
        <v>1</v>
      </c>
      <c r="H32" s="13" t="s">
        <v>60</v>
      </c>
      <c r="I32" s="14">
        <v>38892</v>
      </c>
      <c r="J32" s="17" t="s">
        <v>71</v>
      </c>
      <c r="K32" s="5">
        <f aca="true" t="shared" si="9" ref="K32:K47">C32*200</f>
        <v>109.00000000000001</v>
      </c>
      <c r="L32" s="5">
        <f aca="true" t="shared" si="10" ref="L32:L47">D32*200</f>
        <v>12</v>
      </c>
      <c r="M32" s="6">
        <f aca="true" t="shared" si="11" ref="M32:M47">(B32*200)/1000</f>
        <v>0.693</v>
      </c>
      <c r="N32" s="3"/>
      <c r="O32" s="7">
        <f t="shared" si="6"/>
        <v>157.28715728715733</v>
      </c>
      <c r="P32" s="8">
        <f t="shared" si="7"/>
        <v>343.8611832611833</v>
      </c>
      <c r="Q32" s="3"/>
      <c r="R32" s="9">
        <f aca="true" t="shared" si="12" ref="R32:R47">K32/V32</f>
        <v>2.71969659164629</v>
      </c>
      <c r="S32" s="9">
        <f aca="true" t="shared" si="13" ref="S32:S47">L32/W32</f>
        <v>0.38742471046459975</v>
      </c>
      <c r="T32" s="9">
        <f aca="true" t="shared" si="14" ref="T32:T47">M32/X32</f>
        <v>0.00790915316137868</v>
      </c>
      <c r="V32" s="4">
        <v>40.078</v>
      </c>
      <c r="W32" s="4">
        <v>30.97376</v>
      </c>
      <c r="X32" s="4">
        <v>87.62</v>
      </c>
    </row>
    <row r="33" spans="1:24" ht="15">
      <c r="A33" s="10" t="s">
        <v>24</v>
      </c>
      <c r="B33" s="10">
        <v>2.26</v>
      </c>
      <c r="C33" s="10">
        <v>0.461</v>
      </c>
      <c r="D33" s="10">
        <v>0.122</v>
      </c>
      <c r="E33" s="13">
        <f>E32+1</f>
        <v>32</v>
      </c>
      <c r="F33" s="13" t="s">
        <v>59</v>
      </c>
      <c r="G33" s="10">
        <v>1</v>
      </c>
      <c r="H33" s="15" t="s">
        <v>68</v>
      </c>
      <c r="I33" s="14">
        <v>38892</v>
      </c>
      <c r="J33" s="17" t="s">
        <v>71</v>
      </c>
      <c r="K33" s="5">
        <f t="shared" si="9"/>
        <v>92.2</v>
      </c>
      <c r="L33" s="5">
        <f t="shared" si="10"/>
        <v>24.4</v>
      </c>
      <c r="M33" s="6">
        <f t="shared" si="11"/>
        <v>0.45199999999999996</v>
      </c>
      <c r="N33" s="3"/>
      <c r="O33" s="7">
        <f t="shared" si="6"/>
        <v>203.98230088495578</v>
      </c>
      <c r="P33" s="8">
        <f t="shared" si="7"/>
        <v>445.9461061946903</v>
      </c>
      <c r="Q33" s="3"/>
      <c r="R33" s="9">
        <f t="shared" si="12"/>
        <v>2.300513997704476</v>
      </c>
      <c r="S33" s="9">
        <f t="shared" si="13"/>
        <v>0.7877635779446861</v>
      </c>
      <c r="T33" s="9">
        <f t="shared" si="14"/>
        <v>0.005158639580004565</v>
      </c>
      <c r="V33" s="4">
        <v>40.078</v>
      </c>
      <c r="W33" s="4">
        <v>30.97376</v>
      </c>
      <c r="X33" s="4">
        <v>87.62</v>
      </c>
    </row>
    <row r="34" spans="1:24" ht="15">
      <c r="A34" s="10" t="s">
        <v>25</v>
      </c>
      <c r="B34" s="10">
        <v>2.446</v>
      </c>
      <c r="C34" s="10">
        <v>0.519</v>
      </c>
      <c r="D34" s="10">
        <v>0.133</v>
      </c>
      <c r="E34" s="13">
        <f aca="true" t="shared" si="15" ref="E34:E47">E33+1</f>
        <v>33</v>
      </c>
      <c r="F34" s="13" t="s">
        <v>59</v>
      </c>
      <c r="G34" s="10">
        <v>1</v>
      </c>
      <c r="H34" s="10" t="s">
        <v>61</v>
      </c>
      <c r="I34" s="14">
        <v>38892</v>
      </c>
      <c r="J34" s="17" t="s">
        <v>71</v>
      </c>
      <c r="K34" s="5">
        <f t="shared" si="9"/>
        <v>103.8</v>
      </c>
      <c r="L34" s="5">
        <f t="shared" si="10"/>
        <v>26.6</v>
      </c>
      <c r="M34" s="6">
        <f t="shared" si="11"/>
        <v>0.4892</v>
      </c>
      <c r="N34" s="3"/>
      <c r="O34" s="7">
        <f t="shared" si="6"/>
        <v>212.18315617334423</v>
      </c>
      <c r="P34" s="8">
        <f t="shared" si="7"/>
        <v>463.87481602616515</v>
      </c>
      <c r="Q34" s="3"/>
      <c r="R34" s="9">
        <f t="shared" si="12"/>
        <v>2.589949598283347</v>
      </c>
      <c r="S34" s="9">
        <f t="shared" si="13"/>
        <v>0.8587914415298628</v>
      </c>
      <c r="T34" s="9">
        <f t="shared" si="14"/>
        <v>0.005583200182606711</v>
      </c>
      <c r="V34" s="4">
        <v>40.078</v>
      </c>
      <c r="W34" s="4">
        <v>30.97376</v>
      </c>
      <c r="X34" s="4">
        <v>87.62</v>
      </c>
    </row>
    <row r="35" spans="1:24" ht="15">
      <c r="A35" s="10" t="s">
        <v>26</v>
      </c>
      <c r="B35" s="10">
        <v>1.295</v>
      </c>
      <c r="C35" s="10">
        <v>0.327</v>
      </c>
      <c r="D35" s="10">
        <v>0.049</v>
      </c>
      <c r="E35" s="13">
        <f t="shared" si="15"/>
        <v>34</v>
      </c>
      <c r="F35" s="13" t="s">
        <v>59</v>
      </c>
      <c r="G35" s="10">
        <v>1</v>
      </c>
      <c r="H35" s="10" t="s">
        <v>62</v>
      </c>
      <c r="I35" s="14">
        <v>38892</v>
      </c>
      <c r="J35" s="17" t="s">
        <v>71</v>
      </c>
      <c r="K35" s="5">
        <f t="shared" si="9"/>
        <v>65.4</v>
      </c>
      <c r="L35" s="5">
        <f t="shared" si="10"/>
        <v>9.8</v>
      </c>
      <c r="M35" s="6">
        <f t="shared" si="11"/>
        <v>0.259</v>
      </c>
      <c r="N35" s="3"/>
      <c r="O35" s="7">
        <f t="shared" si="6"/>
        <v>252.5096525096525</v>
      </c>
      <c r="P35" s="8">
        <f t="shared" si="7"/>
        <v>552.0366023166023</v>
      </c>
      <c r="Q35" s="3"/>
      <c r="R35" s="9">
        <f t="shared" si="12"/>
        <v>1.6318179549877738</v>
      </c>
      <c r="S35" s="9">
        <f t="shared" si="13"/>
        <v>0.31639684687942315</v>
      </c>
      <c r="T35" s="9">
        <f t="shared" si="14"/>
        <v>0.002955946131020315</v>
      </c>
      <c r="V35" s="4">
        <v>40.078</v>
      </c>
      <c r="W35" s="4">
        <v>30.97376</v>
      </c>
      <c r="X35" s="4">
        <v>87.62</v>
      </c>
    </row>
    <row r="36" spans="1:24" ht="15">
      <c r="A36" s="10" t="s">
        <v>27</v>
      </c>
      <c r="B36" s="10">
        <v>3.529</v>
      </c>
      <c r="C36" s="10">
        <v>0.82</v>
      </c>
      <c r="D36" s="10">
        <v>0.105</v>
      </c>
      <c r="E36" s="13">
        <f t="shared" si="15"/>
        <v>35</v>
      </c>
      <c r="F36" s="13" t="s">
        <v>59</v>
      </c>
      <c r="G36" s="10">
        <v>2</v>
      </c>
      <c r="H36" s="13" t="s">
        <v>60</v>
      </c>
      <c r="I36" s="16">
        <v>38896</v>
      </c>
      <c r="J36" s="17" t="s">
        <v>71</v>
      </c>
      <c r="K36" s="5">
        <f t="shared" si="9"/>
        <v>164</v>
      </c>
      <c r="L36" s="5">
        <f t="shared" si="10"/>
        <v>21</v>
      </c>
      <c r="M36" s="6">
        <f t="shared" si="11"/>
        <v>0.7058</v>
      </c>
      <c r="N36" s="3"/>
      <c r="O36" s="7">
        <f t="shared" si="6"/>
        <v>232.36044205157268</v>
      </c>
      <c r="P36" s="8">
        <f t="shared" si="7"/>
        <v>507.98639841314815</v>
      </c>
      <c r="Q36" s="3"/>
      <c r="R36" s="9">
        <f t="shared" si="12"/>
        <v>4.092020559908179</v>
      </c>
      <c r="S36" s="9">
        <f t="shared" si="13"/>
        <v>0.6779932433130496</v>
      </c>
      <c r="T36" s="9">
        <f t="shared" si="14"/>
        <v>0.008055238530015978</v>
      </c>
      <c r="V36" s="4">
        <v>40.078</v>
      </c>
      <c r="W36" s="4">
        <v>30.97376</v>
      </c>
      <c r="X36" s="4">
        <v>87.62</v>
      </c>
    </row>
    <row r="37" spans="1:24" ht="15">
      <c r="A37" s="10" t="s">
        <v>28</v>
      </c>
      <c r="B37" s="10">
        <v>2.321</v>
      </c>
      <c r="C37" s="10">
        <v>0.483</v>
      </c>
      <c r="D37" s="10">
        <v>0.087</v>
      </c>
      <c r="E37" s="13">
        <f t="shared" si="15"/>
        <v>36</v>
      </c>
      <c r="F37" s="13" t="s">
        <v>59</v>
      </c>
      <c r="G37" s="10">
        <v>2</v>
      </c>
      <c r="H37" s="15" t="s">
        <v>68</v>
      </c>
      <c r="I37" s="16">
        <v>38896</v>
      </c>
      <c r="J37" s="17" t="s">
        <v>71</v>
      </c>
      <c r="K37" s="5">
        <f t="shared" si="9"/>
        <v>96.6</v>
      </c>
      <c r="L37" s="5">
        <f t="shared" si="10"/>
        <v>17.4</v>
      </c>
      <c r="M37" s="6">
        <f t="shared" si="11"/>
        <v>0.46420000000000006</v>
      </c>
      <c r="N37" s="3"/>
      <c r="O37" s="7">
        <f t="shared" si="6"/>
        <v>208.09995691512276</v>
      </c>
      <c r="P37" s="8">
        <f t="shared" si="7"/>
        <v>454.94812580784134</v>
      </c>
      <c r="Q37" s="3"/>
      <c r="R37" s="9">
        <f t="shared" si="12"/>
        <v>2.410299915165427</v>
      </c>
      <c r="S37" s="9">
        <f t="shared" si="13"/>
        <v>0.5617658301736695</v>
      </c>
      <c r="T37" s="9">
        <f t="shared" si="14"/>
        <v>0.0052978771969869895</v>
      </c>
      <c r="V37" s="4">
        <v>40.078</v>
      </c>
      <c r="W37" s="4">
        <v>30.97376</v>
      </c>
      <c r="X37" s="4">
        <v>87.62</v>
      </c>
    </row>
    <row r="38" spans="1:24" ht="15">
      <c r="A38" s="10" t="s">
        <v>29</v>
      </c>
      <c r="B38" s="10">
        <v>1.036</v>
      </c>
      <c r="C38" s="10">
        <v>0.28</v>
      </c>
      <c r="D38" s="10">
        <v>0.172</v>
      </c>
      <c r="E38" s="13">
        <f t="shared" si="15"/>
        <v>37</v>
      </c>
      <c r="F38" s="13" t="s">
        <v>59</v>
      </c>
      <c r="G38" s="10">
        <v>2</v>
      </c>
      <c r="H38" s="10" t="s">
        <v>61</v>
      </c>
      <c r="I38" s="16">
        <v>38896</v>
      </c>
      <c r="J38" s="17" t="s">
        <v>71</v>
      </c>
      <c r="K38" s="5">
        <f t="shared" si="9"/>
        <v>56.00000000000001</v>
      </c>
      <c r="L38" s="5">
        <f t="shared" si="10"/>
        <v>34.4</v>
      </c>
      <c r="M38" s="6">
        <f t="shared" si="11"/>
        <v>0.20720000000000002</v>
      </c>
      <c r="N38" s="3"/>
      <c r="O38" s="7">
        <f t="shared" si="6"/>
        <v>270.27027027027026</v>
      </c>
      <c r="P38" s="8">
        <f t="shared" si="7"/>
        <v>590.8648648648648</v>
      </c>
      <c r="Q38" s="3"/>
      <c r="R38" s="9">
        <f t="shared" si="12"/>
        <v>1.3972753131393782</v>
      </c>
      <c r="S38" s="9">
        <f t="shared" si="13"/>
        <v>1.1106175033318526</v>
      </c>
      <c r="T38" s="9">
        <f t="shared" si="14"/>
        <v>0.0023647569048162523</v>
      </c>
      <c r="V38" s="4">
        <v>40.078</v>
      </c>
      <c r="W38" s="4">
        <v>30.97376</v>
      </c>
      <c r="X38" s="4">
        <v>87.62</v>
      </c>
    </row>
    <row r="39" spans="1:24" ht="15">
      <c r="A39" s="10" t="s">
        <v>30</v>
      </c>
      <c r="B39" s="10">
        <v>0.656</v>
      </c>
      <c r="C39" s="10">
        <v>0.234</v>
      </c>
      <c r="D39" s="10">
        <v>0.113</v>
      </c>
      <c r="E39" s="13">
        <f t="shared" si="15"/>
        <v>38</v>
      </c>
      <c r="F39" s="13" t="s">
        <v>59</v>
      </c>
      <c r="G39" s="10">
        <v>2</v>
      </c>
      <c r="H39" s="10" t="s">
        <v>63</v>
      </c>
      <c r="I39" s="16">
        <v>38896</v>
      </c>
      <c r="J39" s="17" t="s">
        <v>71</v>
      </c>
      <c r="K39" s="5">
        <f t="shared" si="9"/>
        <v>46.800000000000004</v>
      </c>
      <c r="L39" s="5">
        <f t="shared" si="10"/>
        <v>22.6</v>
      </c>
      <c r="M39" s="6">
        <f t="shared" si="11"/>
        <v>0.1312</v>
      </c>
      <c r="N39" s="3"/>
      <c r="O39" s="7">
        <f t="shared" si="6"/>
        <v>356.7073170731707</v>
      </c>
      <c r="P39" s="8">
        <f t="shared" si="7"/>
        <v>779.8335365853658</v>
      </c>
      <c r="Q39" s="3"/>
      <c r="R39" s="9">
        <f t="shared" si="12"/>
        <v>1.1677229402664804</v>
      </c>
      <c r="S39" s="9">
        <f t="shared" si="13"/>
        <v>0.7296498713749962</v>
      </c>
      <c r="T39" s="9">
        <f t="shared" si="14"/>
        <v>0.0014973750285322987</v>
      </c>
      <c r="V39" s="4">
        <v>40.078</v>
      </c>
      <c r="W39" s="4">
        <v>30.97376</v>
      </c>
      <c r="X39" s="4">
        <v>87.62</v>
      </c>
    </row>
    <row r="40" spans="1:24" ht="15">
      <c r="A40" s="10" t="s">
        <v>31</v>
      </c>
      <c r="B40" s="10">
        <v>2.876</v>
      </c>
      <c r="C40" s="10">
        <v>0.692</v>
      </c>
      <c r="D40" s="10">
        <v>0.044</v>
      </c>
      <c r="E40" s="13">
        <f t="shared" si="15"/>
        <v>39</v>
      </c>
      <c r="F40" s="13" t="s">
        <v>59</v>
      </c>
      <c r="G40" s="10">
        <v>3</v>
      </c>
      <c r="H40" s="13" t="s">
        <v>60</v>
      </c>
      <c r="I40" s="16">
        <v>38896</v>
      </c>
      <c r="J40" s="17" t="s">
        <v>71</v>
      </c>
      <c r="K40" s="5">
        <f t="shared" si="9"/>
        <v>138.39999999999998</v>
      </c>
      <c r="L40" s="5">
        <f t="shared" si="10"/>
        <v>8.799999999999999</v>
      </c>
      <c r="M40" s="6">
        <f t="shared" si="11"/>
        <v>0.5751999999999999</v>
      </c>
      <c r="N40" s="3"/>
      <c r="O40" s="7">
        <f t="shared" si="6"/>
        <v>240.61196105702362</v>
      </c>
      <c r="P40" s="8">
        <f t="shared" si="7"/>
        <v>526.0258692628651</v>
      </c>
      <c r="Q40" s="3"/>
      <c r="R40" s="9">
        <f t="shared" si="12"/>
        <v>3.4532661310444626</v>
      </c>
      <c r="S40" s="9">
        <f t="shared" si="13"/>
        <v>0.28411145434070645</v>
      </c>
      <c r="T40" s="9">
        <f t="shared" si="14"/>
        <v>0.006564711253138552</v>
      </c>
      <c r="V40" s="4">
        <v>40.078</v>
      </c>
      <c r="W40" s="4">
        <v>30.97376</v>
      </c>
      <c r="X40" s="4">
        <v>87.62</v>
      </c>
    </row>
    <row r="41" spans="1:24" ht="15">
      <c r="A41" s="10" t="s">
        <v>32</v>
      </c>
      <c r="B41" s="10">
        <v>1.91</v>
      </c>
      <c r="C41" s="10">
        <v>0.464</v>
      </c>
      <c r="D41" s="10">
        <v>0.024</v>
      </c>
      <c r="E41" s="13">
        <f t="shared" si="15"/>
        <v>40</v>
      </c>
      <c r="F41" s="13" t="s">
        <v>59</v>
      </c>
      <c r="G41" s="10">
        <v>3</v>
      </c>
      <c r="H41" s="15" t="s">
        <v>68</v>
      </c>
      <c r="I41" s="16">
        <v>38896</v>
      </c>
      <c r="J41" s="17" t="s">
        <v>71</v>
      </c>
      <c r="K41" s="5">
        <f t="shared" si="9"/>
        <v>92.80000000000001</v>
      </c>
      <c r="L41" s="5">
        <f t="shared" si="10"/>
        <v>4.8</v>
      </c>
      <c r="M41" s="6">
        <f t="shared" si="11"/>
        <v>0.382</v>
      </c>
      <c r="N41" s="3"/>
      <c r="O41" s="7">
        <f t="shared" si="6"/>
        <v>242.9319371727749</v>
      </c>
      <c r="P41" s="8">
        <f t="shared" si="7"/>
        <v>531.0978010471205</v>
      </c>
      <c r="Q41" s="3"/>
      <c r="R41" s="9">
        <f t="shared" si="12"/>
        <v>2.3154848046309695</v>
      </c>
      <c r="S41" s="9">
        <f t="shared" si="13"/>
        <v>0.15496988418583987</v>
      </c>
      <c r="T41" s="9">
        <f t="shared" si="14"/>
        <v>0.004359735220269344</v>
      </c>
      <c r="V41" s="4">
        <v>40.078</v>
      </c>
      <c r="W41" s="4">
        <v>30.97376</v>
      </c>
      <c r="X41" s="4">
        <v>87.62</v>
      </c>
    </row>
    <row r="42" spans="1:24" ht="15">
      <c r="A42" s="10" t="s">
        <v>33</v>
      </c>
      <c r="B42" s="10">
        <v>2.281</v>
      </c>
      <c r="C42" s="10">
        <v>0.489</v>
      </c>
      <c r="D42" s="10">
        <v>0.028</v>
      </c>
      <c r="E42" s="13">
        <f t="shared" si="15"/>
        <v>41</v>
      </c>
      <c r="F42" s="13" t="s">
        <v>59</v>
      </c>
      <c r="G42" s="10">
        <v>3</v>
      </c>
      <c r="H42" s="10" t="s">
        <v>61</v>
      </c>
      <c r="I42" s="16">
        <v>38896</v>
      </c>
      <c r="J42" s="17" t="s">
        <v>71</v>
      </c>
      <c r="K42" s="5">
        <f t="shared" si="9"/>
        <v>97.8</v>
      </c>
      <c r="L42" s="5">
        <f t="shared" si="10"/>
        <v>5.6000000000000005</v>
      </c>
      <c r="M42" s="6">
        <f t="shared" si="11"/>
        <v>0.45620000000000005</v>
      </c>
      <c r="N42" s="3"/>
      <c r="O42" s="7">
        <f t="shared" si="6"/>
        <v>214.3796580447172</v>
      </c>
      <c r="P42" s="8">
        <f t="shared" si="7"/>
        <v>468.6768084173607</v>
      </c>
      <c r="Q42" s="3"/>
      <c r="R42" s="9">
        <f t="shared" si="12"/>
        <v>2.440241529018414</v>
      </c>
      <c r="S42" s="9">
        <f t="shared" si="13"/>
        <v>0.18079819821681323</v>
      </c>
      <c r="T42" s="9">
        <f t="shared" si="14"/>
        <v>0.005206573841588679</v>
      </c>
      <c r="V42" s="4">
        <v>40.078</v>
      </c>
      <c r="W42" s="4">
        <v>30.97376</v>
      </c>
      <c r="X42" s="4">
        <v>87.62</v>
      </c>
    </row>
    <row r="43" spans="1:24" ht="15">
      <c r="A43" s="10" t="s">
        <v>34</v>
      </c>
      <c r="B43" s="10">
        <v>2.092</v>
      </c>
      <c r="C43" s="10">
        <v>0.771</v>
      </c>
      <c r="D43" s="10">
        <v>0.095</v>
      </c>
      <c r="E43" s="13">
        <f t="shared" si="15"/>
        <v>42</v>
      </c>
      <c r="F43" s="13" t="s">
        <v>59</v>
      </c>
      <c r="G43" s="10">
        <v>3</v>
      </c>
      <c r="H43" s="10" t="s">
        <v>64</v>
      </c>
      <c r="I43" s="16">
        <v>38896</v>
      </c>
      <c r="J43" s="17" t="s">
        <v>71</v>
      </c>
      <c r="K43" s="5">
        <f t="shared" si="9"/>
        <v>154.20000000000002</v>
      </c>
      <c r="L43" s="5">
        <f t="shared" si="10"/>
        <v>19</v>
      </c>
      <c r="M43" s="6">
        <f t="shared" si="11"/>
        <v>0.41840000000000005</v>
      </c>
      <c r="N43" s="3"/>
      <c r="O43" s="7">
        <f t="shared" si="6"/>
        <v>368.546845124283</v>
      </c>
      <c r="P43" s="8">
        <f t="shared" si="7"/>
        <v>805.7171128107075</v>
      </c>
      <c r="Q43" s="3"/>
      <c r="R43" s="9">
        <f t="shared" si="12"/>
        <v>3.847497380108788</v>
      </c>
      <c r="S43" s="9">
        <f t="shared" si="13"/>
        <v>0.6134224582356163</v>
      </c>
      <c r="T43" s="9">
        <f t="shared" si="14"/>
        <v>0.00477516548733166</v>
      </c>
      <c r="V43" s="4">
        <v>40.078</v>
      </c>
      <c r="W43" s="4">
        <v>30.97376</v>
      </c>
      <c r="X43" s="4">
        <v>87.62</v>
      </c>
    </row>
    <row r="44" spans="1:24" ht="15">
      <c r="A44" s="10" t="s">
        <v>35</v>
      </c>
      <c r="B44" s="10">
        <v>1.481</v>
      </c>
      <c r="C44" s="10">
        <v>0.268</v>
      </c>
      <c r="D44" s="10">
        <v>0.105</v>
      </c>
      <c r="E44" s="13">
        <f t="shared" si="15"/>
        <v>43</v>
      </c>
      <c r="F44" s="13" t="s">
        <v>59</v>
      </c>
      <c r="G44" s="10">
        <v>4</v>
      </c>
      <c r="H44" s="13" t="s">
        <v>60</v>
      </c>
      <c r="I44" s="16">
        <v>38890</v>
      </c>
      <c r="J44" s="17" t="s">
        <v>71</v>
      </c>
      <c r="K44" s="5">
        <f t="shared" si="9"/>
        <v>53.6</v>
      </c>
      <c r="L44" s="5">
        <f t="shared" si="10"/>
        <v>21</v>
      </c>
      <c r="M44" s="6">
        <f t="shared" si="11"/>
        <v>0.2962</v>
      </c>
      <c r="N44" s="3"/>
      <c r="O44" s="7">
        <f t="shared" si="6"/>
        <v>180.95881161377446</v>
      </c>
      <c r="P44" s="8">
        <f t="shared" si="7"/>
        <v>395.6121539500337</v>
      </c>
      <c r="Q44" s="3"/>
      <c r="R44" s="9">
        <f t="shared" si="12"/>
        <v>1.3373920854334047</v>
      </c>
      <c r="S44" s="9">
        <f t="shared" si="13"/>
        <v>0.6779932433130496</v>
      </c>
      <c r="T44" s="9">
        <f t="shared" si="14"/>
        <v>0.0033805067336224607</v>
      </c>
      <c r="V44" s="4">
        <v>40.078</v>
      </c>
      <c r="W44" s="4">
        <v>30.97376</v>
      </c>
      <c r="X44" s="4">
        <v>87.62</v>
      </c>
    </row>
    <row r="45" spans="1:24" ht="15">
      <c r="A45" s="10" t="s">
        <v>36</v>
      </c>
      <c r="B45" s="10">
        <v>1.287</v>
      </c>
      <c r="C45" s="10">
        <v>0.26</v>
      </c>
      <c r="D45" s="10">
        <v>0.103</v>
      </c>
      <c r="E45" s="13">
        <f t="shared" si="15"/>
        <v>44</v>
      </c>
      <c r="F45" s="13" t="s">
        <v>59</v>
      </c>
      <c r="G45" s="10">
        <v>4</v>
      </c>
      <c r="H45" s="15" t="s">
        <v>68</v>
      </c>
      <c r="I45" s="14">
        <v>38892</v>
      </c>
      <c r="J45" s="17" t="s">
        <v>71</v>
      </c>
      <c r="K45" s="5">
        <f t="shared" si="9"/>
        <v>52</v>
      </c>
      <c r="L45" s="5">
        <f t="shared" si="10"/>
        <v>20.599999999999998</v>
      </c>
      <c r="M45" s="6">
        <f t="shared" si="11"/>
        <v>0.25739999999999996</v>
      </c>
      <c r="N45" s="3"/>
      <c r="O45" s="7">
        <f t="shared" si="6"/>
        <v>202.02020202020205</v>
      </c>
      <c r="P45" s="8">
        <f t="shared" si="7"/>
        <v>441.6565656565657</v>
      </c>
      <c r="Q45" s="3"/>
      <c r="R45" s="9">
        <f t="shared" si="12"/>
        <v>1.2974699336294224</v>
      </c>
      <c r="S45" s="9">
        <f t="shared" si="13"/>
        <v>0.6650790862975628</v>
      </c>
      <c r="T45" s="9">
        <f t="shared" si="14"/>
        <v>0.002937685459940652</v>
      </c>
      <c r="V45" s="4">
        <v>40.078</v>
      </c>
      <c r="W45" s="4">
        <v>30.97376</v>
      </c>
      <c r="X45" s="4">
        <v>87.62</v>
      </c>
    </row>
    <row r="46" spans="1:24" ht="15">
      <c r="A46" s="10" t="s">
        <v>37</v>
      </c>
      <c r="B46" s="10">
        <v>1.015</v>
      </c>
      <c r="C46" s="10">
        <v>0.366</v>
      </c>
      <c r="D46" s="10">
        <v>0.179</v>
      </c>
      <c r="E46" s="13">
        <f t="shared" si="15"/>
        <v>45</v>
      </c>
      <c r="F46" s="13" t="s">
        <v>59</v>
      </c>
      <c r="G46" s="10">
        <v>4</v>
      </c>
      <c r="H46" s="10" t="s">
        <v>61</v>
      </c>
      <c r="I46" s="14">
        <v>38892</v>
      </c>
      <c r="J46" s="17" t="s">
        <v>71</v>
      </c>
      <c r="K46" s="5">
        <f t="shared" si="9"/>
        <v>73.2</v>
      </c>
      <c r="L46" s="5">
        <f t="shared" si="10"/>
        <v>35.8</v>
      </c>
      <c r="M46" s="6">
        <f t="shared" si="11"/>
        <v>0.20299999999999996</v>
      </c>
      <c r="N46" s="3"/>
      <c r="O46" s="7">
        <f t="shared" si="6"/>
        <v>360.5911330049262</v>
      </c>
      <c r="P46" s="8">
        <f t="shared" si="7"/>
        <v>788.3243349753695</v>
      </c>
      <c r="Q46" s="3"/>
      <c r="R46" s="9">
        <f t="shared" si="12"/>
        <v>1.826438445032187</v>
      </c>
      <c r="S46" s="9">
        <f t="shared" si="13"/>
        <v>1.1558170528860559</v>
      </c>
      <c r="T46" s="9">
        <f t="shared" si="14"/>
        <v>0.002316822643232138</v>
      </c>
      <c r="V46" s="4">
        <v>40.078</v>
      </c>
      <c r="W46" s="4">
        <v>30.97376</v>
      </c>
      <c r="X46" s="4">
        <v>87.62</v>
      </c>
    </row>
    <row r="47" spans="1:24" ht="15">
      <c r="A47" s="10" t="s">
        <v>38</v>
      </c>
      <c r="B47" s="10">
        <v>0.903</v>
      </c>
      <c r="C47" s="10">
        <v>0.331</v>
      </c>
      <c r="D47" s="10">
        <v>0.175</v>
      </c>
      <c r="E47" s="13">
        <f t="shared" si="15"/>
        <v>46</v>
      </c>
      <c r="F47" s="13" t="s">
        <v>59</v>
      </c>
      <c r="G47" s="10">
        <v>4</v>
      </c>
      <c r="H47" s="10" t="s">
        <v>62</v>
      </c>
      <c r="I47" s="14">
        <v>38892</v>
      </c>
      <c r="J47" s="17" t="s">
        <v>71</v>
      </c>
      <c r="K47" s="5">
        <f t="shared" si="9"/>
        <v>66.2</v>
      </c>
      <c r="L47" s="5">
        <f t="shared" si="10"/>
        <v>35</v>
      </c>
      <c r="M47" s="6">
        <f t="shared" si="11"/>
        <v>0.18059999999999998</v>
      </c>
      <c r="N47" s="3"/>
      <c r="O47" s="7">
        <f t="shared" si="6"/>
        <v>366.5559246954596</v>
      </c>
      <c r="P47" s="8">
        <f t="shared" si="7"/>
        <v>801.3645625692138</v>
      </c>
      <c r="Q47" s="3"/>
      <c r="R47" s="9">
        <f t="shared" si="12"/>
        <v>1.6517790308897649</v>
      </c>
      <c r="S47" s="9">
        <f t="shared" si="13"/>
        <v>1.1299887388550824</v>
      </c>
      <c r="T47" s="9">
        <f t="shared" si="14"/>
        <v>0.002061173248116868</v>
      </c>
      <c r="V47" s="4">
        <v>40.078</v>
      </c>
      <c r="W47" s="4">
        <v>30.97376</v>
      </c>
      <c r="X47" s="4">
        <v>87.62</v>
      </c>
    </row>
    <row r="48" spans="11:20" ht="15"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18" ht="15">
      <c r="A49" s="17" t="s">
        <v>72</v>
      </c>
      <c r="B49" s="17"/>
      <c r="C49" s="17"/>
      <c r="D49" s="17"/>
      <c r="E49" s="17"/>
      <c r="F49" s="17"/>
      <c r="G49" s="17"/>
      <c r="H49" s="17"/>
      <c r="I49" s="17"/>
      <c r="J49" s="17"/>
      <c r="K49" s="3"/>
      <c r="L49" s="3"/>
      <c r="M49" s="3"/>
      <c r="N49" s="3"/>
      <c r="O49" s="3"/>
      <c r="P49" s="3"/>
      <c r="Q49" s="3"/>
      <c r="R49" s="3"/>
    </row>
    <row r="50" spans="1:18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3"/>
      <c r="L50" s="3"/>
      <c r="M50" s="3"/>
      <c r="N50" s="3"/>
      <c r="O50" s="3"/>
      <c r="P50" s="3"/>
      <c r="Q50" s="3"/>
      <c r="R50" s="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1731 Tudor 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Gleason</dc:creator>
  <cp:keywords/>
  <dc:description/>
  <cp:lastModifiedBy>Jamie Gleason</cp:lastModifiedBy>
  <dcterms:created xsi:type="dcterms:W3CDTF">2014-05-20T12:27:09Z</dcterms:created>
  <dcterms:modified xsi:type="dcterms:W3CDTF">2014-05-21T21:03:23Z</dcterms:modified>
  <cp:category/>
  <cp:version/>
  <cp:contentType/>
  <cp:contentStatus/>
</cp:coreProperties>
</file>