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worksheets/sheet6.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worksheets/sheet1.xml" ContentType="application/vnd.openxmlformats-officedocument.spreadsheetml.worksheet+xml"/>
  <Override PartName="/xl/drawings/drawing11.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ml.chartshapes+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activeTab="2"/>
  </bookViews>
  <sheets>
    <sheet name="Metadata" sheetId="8" r:id="rId1"/>
    <sheet name="Notes" sheetId="9" r:id="rId2"/>
    <sheet name="All Data" sheetId="1" r:id="rId3"/>
    <sheet name="Sorted by trmt" sheetId="2" r:id="rId4"/>
    <sheet name="Ca vs Control" sheetId="3" r:id="rId5"/>
    <sheet name="Foliar Nutrients " sheetId="4" r:id="rId6"/>
  </sheets>
  <definedNames>
    <definedName name="_xlnm._FilterDatabase" localSheetId="3" hidden="1">'Sorted by trmt'!$A$1:$I$85</definedName>
  </definedNames>
  <calcPr calcId="125725"/>
</workbook>
</file>

<file path=xl/calcChain.xml><?xml version="1.0" encoding="utf-8"?>
<calcChain xmlns="http://schemas.openxmlformats.org/spreadsheetml/2006/main">
  <c r="Q84" i="1"/>
  <c r="Q87"/>
  <c r="Q86"/>
  <c r="Q83"/>
  <c r="Q82"/>
  <c r="Q81"/>
  <c r="Q80"/>
  <c r="Q79"/>
  <c r="Q78"/>
  <c r="Q77"/>
  <c r="Q76"/>
  <c r="Q75"/>
  <c r="Q74"/>
  <c r="Q73"/>
  <c r="Q72"/>
  <c r="Q71"/>
  <c r="Q70"/>
  <c r="Q69"/>
  <c r="Q68"/>
  <c r="Q67"/>
  <c r="Q66"/>
  <c r="Q65"/>
  <c r="Q64"/>
  <c r="Q63"/>
  <c r="Q62"/>
  <c r="Q61"/>
  <c r="Q60"/>
  <c r="Q59"/>
  <c r="Q58"/>
  <c r="Q57"/>
  <c r="Q56"/>
  <c r="Q55"/>
  <c r="Q54"/>
  <c r="Q53"/>
  <c r="Q52"/>
  <c r="Q51"/>
  <c r="Q50"/>
  <c r="Q49"/>
  <c r="Q48"/>
  <c r="Q47"/>
  <c r="Q46"/>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AJ92" i="4"/>
  <c r="AG92"/>
  <c r="AB92"/>
  <c r="W92"/>
  <c r="R92"/>
  <c r="M92"/>
  <c r="H92"/>
  <c r="AK92"/>
  <c r="AF92"/>
  <c r="AE92"/>
  <c r="AA92"/>
  <c r="Z92"/>
  <c r="V92"/>
  <c r="U92"/>
  <c r="Q92"/>
  <c r="L92"/>
  <c r="P92"/>
  <c r="K92"/>
  <c r="AK90"/>
  <c r="AJ90"/>
  <c r="AK89"/>
  <c r="AJ89"/>
  <c r="AK88"/>
  <c r="AJ88"/>
  <c r="AK87"/>
  <c r="AJ87"/>
  <c r="AK86"/>
  <c r="AJ86"/>
  <c r="AK85"/>
  <c r="AJ85"/>
  <c r="AK84"/>
  <c r="AJ84"/>
  <c r="AK83"/>
  <c r="AJ83"/>
  <c r="AK82"/>
  <c r="AJ82"/>
  <c r="AK81"/>
  <c r="AJ81"/>
  <c r="AK80"/>
  <c r="AJ80"/>
  <c r="AK79"/>
  <c r="AJ79"/>
  <c r="AK78"/>
  <c r="AJ78"/>
  <c r="AK77"/>
  <c r="AJ77"/>
  <c r="AK76"/>
  <c r="AJ76"/>
  <c r="AK75"/>
  <c r="AJ75"/>
  <c r="AK74"/>
  <c r="AJ74"/>
  <c r="AK73"/>
  <c r="AJ73"/>
  <c r="AK72"/>
  <c r="AJ72"/>
  <c r="AK71"/>
  <c r="AJ71"/>
  <c r="AK70"/>
  <c r="AJ70"/>
  <c r="AK69"/>
  <c r="AJ69"/>
  <c r="AK68"/>
  <c r="AJ68"/>
  <c r="AK67"/>
  <c r="AJ67"/>
  <c r="AK66"/>
  <c r="AJ66"/>
  <c r="AK65"/>
  <c r="AJ65"/>
  <c r="AK64"/>
  <c r="AJ64"/>
  <c r="AK63"/>
  <c r="AJ63"/>
  <c r="AK62"/>
  <c r="AJ62"/>
  <c r="AK61"/>
  <c r="AJ61"/>
  <c r="AK60"/>
  <c r="AJ60"/>
  <c r="AK59"/>
  <c r="AJ59"/>
  <c r="AK58"/>
  <c r="AJ58"/>
  <c r="AK57"/>
  <c r="AJ57"/>
  <c r="AK56"/>
  <c r="AJ56"/>
  <c r="AK55"/>
  <c r="AJ55"/>
  <c r="AK54"/>
  <c r="AJ54"/>
  <c r="AK53"/>
  <c r="AJ53"/>
  <c r="AK52"/>
  <c r="AJ52"/>
  <c r="AK51"/>
  <c r="AJ51"/>
  <c r="AK50"/>
  <c r="AJ50"/>
  <c r="AK49"/>
  <c r="AJ49"/>
  <c r="AK48"/>
  <c r="AJ48"/>
  <c r="AK47"/>
  <c r="AJ47"/>
  <c r="AK46"/>
  <c r="AJ46"/>
  <c r="AK45"/>
  <c r="AJ45"/>
  <c r="AK44"/>
  <c r="AJ44"/>
  <c r="AK43"/>
  <c r="AJ43"/>
  <c r="AK42"/>
  <c r="AJ42"/>
  <c r="AK41"/>
  <c r="AJ41"/>
  <c r="AK40"/>
  <c r="AJ40"/>
  <c r="AK39"/>
  <c r="AJ39"/>
  <c r="AK38"/>
  <c r="AJ38"/>
  <c r="AK37"/>
  <c r="AJ37"/>
  <c r="AK36"/>
  <c r="AJ36"/>
  <c r="AK35"/>
  <c r="AJ35"/>
  <c r="AK34"/>
  <c r="AJ34"/>
  <c r="AK33"/>
  <c r="AJ33"/>
  <c r="AK32"/>
  <c r="AJ32"/>
  <c r="AK31"/>
  <c r="AJ31"/>
  <c r="AK30"/>
  <c r="AJ30"/>
  <c r="AK29"/>
  <c r="AJ29"/>
  <c r="AK28"/>
  <c r="AJ28"/>
  <c r="AK27"/>
  <c r="AJ27"/>
  <c r="AK26"/>
  <c r="AJ26"/>
  <c r="AK25"/>
  <c r="AJ25"/>
  <c r="AK24"/>
  <c r="AJ24"/>
  <c r="AK23"/>
  <c r="AJ23"/>
  <c r="AK22"/>
  <c r="AJ22"/>
  <c r="AK21"/>
  <c r="AJ21"/>
  <c r="AK20"/>
  <c r="AJ20"/>
  <c r="AK19"/>
  <c r="AJ19"/>
  <c r="AK18"/>
  <c r="AJ18"/>
  <c r="AK17"/>
  <c r="AJ17"/>
  <c r="AK16"/>
  <c r="AJ16"/>
  <c r="AK15"/>
  <c r="AJ15"/>
  <c r="AK14"/>
  <c r="AJ14"/>
  <c r="AK13"/>
  <c r="AJ13"/>
  <c r="AK12"/>
  <c r="AJ12"/>
  <c r="AK11"/>
  <c r="AJ11"/>
  <c r="AK10"/>
  <c r="AJ10"/>
  <c r="AK9"/>
  <c r="AJ9"/>
  <c r="AK8"/>
  <c r="AJ8"/>
  <c r="AF90"/>
  <c r="AE90"/>
  <c r="AF89"/>
  <c r="AE89"/>
  <c r="AF88"/>
  <c r="AE88"/>
  <c r="AF87"/>
  <c r="AE87"/>
  <c r="AF86"/>
  <c r="AE86"/>
  <c r="AF85"/>
  <c r="AE85"/>
  <c r="AF84"/>
  <c r="AE84"/>
  <c r="AF83"/>
  <c r="AE83"/>
  <c r="AF82"/>
  <c r="AE82"/>
  <c r="AF81"/>
  <c r="AE81"/>
  <c r="AF80"/>
  <c r="AE80"/>
  <c r="AF79"/>
  <c r="AE79"/>
  <c r="AF78"/>
  <c r="AE78"/>
  <c r="AF77"/>
  <c r="AE77"/>
  <c r="AF76"/>
  <c r="AE76"/>
  <c r="AF75"/>
  <c r="AE75"/>
  <c r="AF74"/>
  <c r="AE74"/>
  <c r="AF73"/>
  <c r="AE73"/>
  <c r="AF72"/>
  <c r="AE72"/>
  <c r="AF71"/>
  <c r="AE71"/>
  <c r="AF70"/>
  <c r="AE70"/>
  <c r="AF69"/>
  <c r="AE69"/>
  <c r="AF68"/>
  <c r="AE68"/>
  <c r="AF67"/>
  <c r="AE67"/>
  <c r="AF66"/>
  <c r="AE66"/>
  <c r="AF65"/>
  <c r="AE65"/>
  <c r="AF64"/>
  <c r="AE64"/>
  <c r="AF63"/>
  <c r="AE63"/>
  <c r="AF62"/>
  <c r="AE62"/>
  <c r="AF61"/>
  <c r="AE61"/>
  <c r="AF60"/>
  <c r="AE60"/>
  <c r="AF59"/>
  <c r="AE59"/>
  <c r="AF58"/>
  <c r="AE58"/>
  <c r="AF57"/>
  <c r="AE57"/>
  <c r="AF56"/>
  <c r="AE56"/>
  <c r="AF55"/>
  <c r="AE55"/>
  <c r="AF54"/>
  <c r="AE54"/>
  <c r="AF53"/>
  <c r="AE53"/>
  <c r="AF52"/>
  <c r="AE52"/>
  <c r="AF51"/>
  <c r="AE51"/>
  <c r="AF50"/>
  <c r="AE50"/>
  <c r="AF49"/>
  <c r="AE49"/>
  <c r="AF48"/>
  <c r="AE48"/>
  <c r="AF47"/>
  <c r="AE47"/>
  <c r="AF46"/>
  <c r="AE46"/>
  <c r="AF45"/>
  <c r="AE45"/>
  <c r="AF44"/>
  <c r="AE44"/>
  <c r="AF43"/>
  <c r="AE43"/>
  <c r="AF42"/>
  <c r="AE42"/>
  <c r="AF41"/>
  <c r="AE41"/>
  <c r="AF40"/>
  <c r="AE40"/>
  <c r="AF39"/>
  <c r="AE39"/>
  <c r="AF38"/>
  <c r="AE38"/>
  <c r="AF37"/>
  <c r="AE37"/>
  <c r="AF36"/>
  <c r="AE36"/>
  <c r="AF35"/>
  <c r="AE35"/>
  <c r="AF34"/>
  <c r="AE34"/>
  <c r="AF33"/>
  <c r="AE33"/>
  <c r="AF32"/>
  <c r="AE32"/>
  <c r="AF31"/>
  <c r="AE31"/>
  <c r="AF30"/>
  <c r="AE30"/>
  <c r="AF29"/>
  <c r="AE29"/>
  <c r="AF28"/>
  <c r="AE28"/>
  <c r="AF27"/>
  <c r="AE27"/>
  <c r="AF26"/>
  <c r="AE26"/>
  <c r="AF25"/>
  <c r="AE25"/>
  <c r="AF24"/>
  <c r="AE24"/>
  <c r="AF23"/>
  <c r="AE23"/>
  <c r="AF22"/>
  <c r="AE22"/>
  <c r="AF21"/>
  <c r="AE21"/>
  <c r="AF20"/>
  <c r="AE20"/>
  <c r="AF19"/>
  <c r="AE19"/>
  <c r="AF18"/>
  <c r="AE18"/>
  <c r="AF17"/>
  <c r="AE17"/>
  <c r="AF16"/>
  <c r="AE16"/>
  <c r="AF15"/>
  <c r="AE15"/>
  <c r="AF14"/>
  <c r="AE14"/>
  <c r="AF13"/>
  <c r="AE13"/>
  <c r="AF12"/>
  <c r="AE12"/>
  <c r="AF11"/>
  <c r="AE11"/>
  <c r="AF10"/>
  <c r="AE10"/>
  <c r="AF9"/>
  <c r="AE9"/>
  <c r="AF8"/>
  <c r="AE8"/>
  <c r="AA90"/>
  <c r="Z90"/>
  <c r="AA89"/>
  <c r="Z89"/>
  <c r="AA88"/>
  <c r="Z88"/>
  <c r="AA87"/>
  <c r="Z87"/>
  <c r="AA86"/>
  <c r="Z86"/>
  <c r="AA85"/>
  <c r="Z85"/>
  <c r="AA84"/>
  <c r="Z84"/>
  <c r="AA83"/>
  <c r="Z83"/>
  <c r="AA82"/>
  <c r="Z82"/>
  <c r="AA81"/>
  <c r="Z81"/>
  <c r="AA80"/>
  <c r="Z80"/>
  <c r="AA79"/>
  <c r="Z79"/>
  <c r="AA78"/>
  <c r="Z78"/>
  <c r="AA77"/>
  <c r="Z77"/>
  <c r="AA76"/>
  <c r="Z76"/>
  <c r="AA75"/>
  <c r="Z75"/>
  <c r="AA74"/>
  <c r="Z74"/>
  <c r="AA73"/>
  <c r="Z73"/>
  <c r="AA72"/>
  <c r="Z72"/>
  <c r="AA71"/>
  <c r="Z71"/>
  <c r="AA70"/>
  <c r="Z70"/>
  <c r="AA69"/>
  <c r="Z69"/>
  <c r="AA68"/>
  <c r="Z68"/>
  <c r="AA67"/>
  <c r="Z67"/>
  <c r="AA66"/>
  <c r="Z66"/>
  <c r="AA65"/>
  <c r="Z65"/>
  <c r="AA64"/>
  <c r="Z64"/>
  <c r="AA63"/>
  <c r="Z63"/>
  <c r="AA62"/>
  <c r="Z62"/>
  <c r="AA61"/>
  <c r="Z61"/>
  <c r="AA60"/>
  <c r="Z60"/>
  <c r="AA59"/>
  <c r="Z59"/>
  <c r="AA58"/>
  <c r="Z58"/>
  <c r="AA57"/>
  <c r="Z57"/>
  <c r="AA56"/>
  <c r="Z56"/>
  <c r="AA55"/>
  <c r="Z55"/>
  <c r="AA54"/>
  <c r="Z54"/>
  <c r="AA53"/>
  <c r="Z53"/>
  <c r="AA52"/>
  <c r="Z52"/>
  <c r="AA51"/>
  <c r="Z51"/>
  <c r="AA50"/>
  <c r="Z50"/>
  <c r="AA49"/>
  <c r="Z49"/>
  <c r="AA48"/>
  <c r="Z48"/>
  <c r="AA47"/>
  <c r="Z47"/>
  <c r="AA46"/>
  <c r="Z46"/>
  <c r="AA45"/>
  <c r="Z45"/>
  <c r="AA44"/>
  <c r="Z44"/>
  <c r="AA43"/>
  <c r="Z43"/>
  <c r="AA42"/>
  <c r="Z42"/>
  <c r="AA41"/>
  <c r="Z41"/>
  <c r="AA40"/>
  <c r="Z40"/>
  <c r="AA39"/>
  <c r="Z39"/>
  <c r="AA38"/>
  <c r="Z38"/>
  <c r="AA37"/>
  <c r="Z37"/>
  <c r="AA36"/>
  <c r="Z36"/>
  <c r="AA35"/>
  <c r="Z35"/>
  <c r="AA34"/>
  <c r="Z34"/>
  <c r="AA33"/>
  <c r="Z33"/>
  <c r="AA32"/>
  <c r="Z32"/>
  <c r="AA31"/>
  <c r="Z31"/>
  <c r="AA30"/>
  <c r="Z30"/>
  <c r="AA29"/>
  <c r="Z29"/>
  <c r="AA28"/>
  <c r="Z28"/>
  <c r="AA27"/>
  <c r="Z27"/>
  <c r="AA26"/>
  <c r="Z26"/>
  <c r="AA25"/>
  <c r="Z25"/>
  <c r="AA24"/>
  <c r="Z24"/>
  <c r="AA23"/>
  <c r="Z23"/>
  <c r="AA22"/>
  <c r="Z22"/>
  <c r="AA21"/>
  <c r="Z21"/>
  <c r="AA20"/>
  <c r="Z20"/>
  <c r="AA19"/>
  <c r="Z19"/>
  <c r="AA18"/>
  <c r="Z18"/>
  <c r="AA17"/>
  <c r="Z17"/>
  <c r="AA16"/>
  <c r="Z16"/>
  <c r="AA15"/>
  <c r="Z15"/>
  <c r="AA14"/>
  <c r="Z14"/>
  <c r="AA13"/>
  <c r="Z13"/>
  <c r="AA12"/>
  <c r="Z12"/>
  <c r="AA11"/>
  <c r="Z11"/>
  <c r="AA10"/>
  <c r="Z10"/>
  <c r="AA9"/>
  <c r="Z9"/>
  <c r="AA8"/>
  <c r="Z8"/>
  <c r="AK7"/>
  <c r="AJ7"/>
  <c r="AF7"/>
  <c r="AE7"/>
  <c r="AA7"/>
  <c r="Z7"/>
  <c r="V90"/>
  <c r="U90"/>
  <c r="V89"/>
  <c r="U89"/>
  <c r="V88"/>
  <c r="U88"/>
  <c r="V87"/>
  <c r="U87"/>
  <c r="V86"/>
  <c r="U86"/>
  <c r="V85"/>
  <c r="U85"/>
  <c r="V84"/>
  <c r="U84"/>
  <c r="V83"/>
  <c r="U83"/>
  <c r="V82"/>
  <c r="U82"/>
  <c r="V81"/>
  <c r="U81"/>
  <c r="V80"/>
  <c r="U80"/>
  <c r="V79"/>
  <c r="U79"/>
  <c r="V78"/>
  <c r="U78"/>
  <c r="V77"/>
  <c r="U77"/>
  <c r="V76"/>
  <c r="U76"/>
  <c r="V75"/>
  <c r="U75"/>
  <c r="V74"/>
  <c r="U74"/>
  <c r="V73"/>
  <c r="U73"/>
  <c r="V72"/>
  <c r="U72"/>
  <c r="V71"/>
  <c r="U71"/>
  <c r="V70"/>
  <c r="U70"/>
  <c r="V69"/>
  <c r="U69"/>
  <c r="V68"/>
  <c r="U68"/>
  <c r="V67"/>
  <c r="U67"/>
  <c r="V66"/>
  <c r="U66"/>
  <c r="V65"/>
  <c r="U65"/>
  <c r="V64"/>
  <c r="U64"/>
  <c r="V63"/>
  <c r="U63"/>
  <c r="V62"/>
  <c r="U62"/>
  <c r="V61"/>
  <c r="U61"/>
  <c r="V60"/>
  <c r="U60"/>
  <c r="V59"/>
  <c r="U59"/>
  <c r="V58"/>
  <c r="U58"/>
  <c r="V57"/>
  <c r="U57"/>
  <c r="V56"/>
  <c r="U56"/>
  <c r="V55"/>
  <c r="U55"/>
  <c r="V54"/>
  <c r="U54"/>
  <c r="V53"/>
  <c r="U53"/>
  <c r="V52"/>
  <c r="U52"/>
  <c r="V51"/>
  <c r="U51"/>
  <c r="V50"/>
  <c r="U50"/>
  <c r="V49"/>
  <c r="U49"/>
  <c r="V48"/>
  <c r="U48"/>
  <c r="V47"/>
  <c r="U47"/>
  <c r="V46"/>
  <c r="U46"/>
  <c r="V45"/>
  <c r="U45"/>
  <c r="V44"/>
  <c r="U44"/>
  <c r="V43"/>
  <c r="U43"/>
  <c r="V42"/>
  <c r="U42"/>
  <c r="V41"/>
  <c r="U41"/>
  <c r="V40"/>
  <c r="U40"/>
  <c r="V39"/>
  <c r="U39"/>
  <c r="V38"/>
  <c r="U38"/>
  <c r="V37"/>
  <c r="U37"/>
  <c r="V36"/>
  <c r="U36"/>
  <c r="V35"/>
  <c r="U35"/>
  <c r="V34"/>
  <c r="U34"/>
  <c r="V33"/>
  <c r="U33"/>
  <c r="V32"/>
  <c r="U32"/>
  <c r="V31"/>
  <c r="U31"/>
  <c r="V30"/>
  <c r="U30"/>
  <c r="V29"/>
  <c r="U29"/>
  <c r="V28"/>
  <c r="U28"/>
  <c r="V27"/>
  <c r="U27"/>
  <c r="V26"/>
  <c r="U26"/>
  <c r="V25"/>
  <c r="U25"/>
  <c r="V24"/>
  <c r="U24"/>
  <c r="V23"/>
  <c r="U23"/>
  <c r="V22"/>
  <c r="U22"/>
  <c r="V21"/>
  <c r="U21"/>
  <c r="V20"/>
  <c r="U20"/>
  <c r="V19"/>
  <c r="U19"/>
  <c r="V18"/>
  <c r="U18"/>
  <c r="V17"/>
  <c r="U17"/>
  <c r="V16"/>
  <c r="U16"/>
  <c r="V15"/>
  <c r="U15"/>
  <c r="V14"/>
  <c r="U14"/>
  <c r="V13"/>
  <c r="U13"/>
  <c r="V12"/>
  <c r="U12"/>
  <c r="V11"/>
  <c r="U11"/>
  <c r="V10"/>
  <c r="U10"/>
  <c r="V9"/>
  <c r="U9"/>
  <c r="V8"/>
  <c r="U8"/>
  <c r="V7"/>
  <c r="U7"/>
  <c r="Q90"/>
  <c r="P90"/>
  <c r="Q89"/>
  <c r="P89"/>
  <c r="Q88"/>
  <c r="P88"/>
  <c r="Q87"/>
  <c r="P87"/>
  <c r="Q86"/>
  <c r="P86"/>
  <c r="Q85"/>
  <c r="P85"/>
  <c r="Q84"/>
  <c r="P84"/>
  <c r="Q83"/>
  <c r="P83"/>
  <c r="Q82"/>
  <c r="P82"/>
  <c r="Q81"/>
  <c r="P81"/>
  <c r="Q80"/>
  <c r="P80"/>
  <c r="Q79"/>
  <c r="P79"/>
  <c r="Q78"/>
  <c r="P78"/>
  <c r="Q77"/>
  <c r="P77"/>
  <c r="Q76"/>
  <c r="P76"/>
  <c r="Q75"/>
  <c r="P75"/>
  <c r="Q74"/>
  <c r="P74"/>
  <c r="Q73"/>
  <c r="P73"/>
  <c r="Q72"/>
  <c r="P72"/>
  <c r="Q71"/>
  <c r="P71"/>
  <c r="Q70"/>
  <c r="P70"/>
  <c r="Q69"/>
  <c r="P69"/>
  <c r="Q68"/>
  <c r="P68"/>
  <c r="Q67"/>
  <c r="P67"/>
  <c r="Q66"/>
  <c r="P66"/>
  <c r="Q65"/>
  <c r="P65"/>
  <c r="Q64"/>
  <c r="P64"/>
  <c r="Q63"/>
  <c r="P63"/>
  <c r="Q62"/>
  <c r="P62"/>
  <c r="Q61"/>
  <c r="P61"/>
  <c r="Q60"/>
  <c r="P60"/>
  <c r="Q59"/>
  <c r="P59"/>
  <c r="Q58"/>
  <c r="P58"/>
  <c r="Q57"/>
  <c r="P57"/>
  <c r="Q56"/>
  <c r="P56"/>
  <c r="Q55"/>
  <c r="P55"/>
  <c r="Q54"/>
  <c r="P54"/>
  <c r="Q53"/>
  <c r="P53"/>
  <c r="Q52"/>
  <c r="P52"/>
  <c r="Q51"/>
  <c r="P51"/>
  <c r="Q50"/>
  <c r="P50"/>
  <c r="Q49"/>
  <c r="P49"/>
  <c r="Q48"/>
  <c r="P48"/>
  <c r="Q47"/>
  <c r="P47"/>
  <c r="Q46"/>
  <c r="P46"/>
  <c r="Q45"/>
  <c r="P45"/>
  <c r="Q44"/>
  <c r="P44"/>
  <c r="Q43"/>
  <c r="P43"/>
  <c r="Q42"/>
  <c r="P42"/>
  <c r="Q41"/>
  <c r="P41"/>
  <c r="Q40"/>
  <c r="P40"/>
  <c r="Q39"/>
  <c r="P39"/>
  <c r="Q38"/>
  <c r="P38"/>
  <c r="Q37"/>
  <c r="P37"/>
  <c r="Q36"/>
  <c r="P36"/>
  <c r="Q35"/>
  <c r="P35"/>
  <c r="Q34"/>
  <c r="P34"/>
  <c r="Q33"/>
  <c r="P33"/>
  <c r="Q32"/>
  <c r="P32"/>
  <c r="Q31"/>
  <c r="P31"/>
  <c r="Q30"/>
  <c r="P30"/>
  <c r="Q29"/>
  <c r="P29"/>
  <c r="Q28"/>
  <c r="P28"/>
  <c r="Q27"/>
  <c r="P27"/>
  <c r="Q26"/>
  <c r="P26"/>
  <c r="Q25"/>
  <c r="P25"/>
  <c r="Q24"/>
  <c r="P24"/>
  <c r="Q23"/>
  <c r="P23"/>
  <c r="Q22"/>
  <c r="P22"/>
  <c r="Q21"/>
  <c r="P21"/>
  <c r="Q20"/>
  <c r="P20"/>
  <c r="Q19"/>
  <c r="P19"/>
  <c r="Q18"/>
  <c r="P18"/>
  <c r="Q17"/>
  <c r="P17"/>
  <c r="Q16"/>
  <c r="P16"/>
  <c r="Q15"/>
  <c r="P15"/>
  <c r="Q14"/>
  <c r="P14"/>
  <c r="Q13"/>
  <c r="P13"/>
  <c r="Q12"/>
  <c r="P12"/>
  <c r="Q11"/>
  <c r="P11"/>
  <c r="Q10"/>
  <c r="P10"/>
  <c r="Q9"/>
  <c r="P9"/>
  <c r="Q8"/>
  <c r="P8"/>
  <c r="Q7"/>
  <c r="P7"/>
  <c r="L90"/>
  <c r="L89"/>
  <c r="L88"/>
  <c r="L87"/>
  <c r="L86"/>
  <c r="L85"/>
  <c r="L84"/>
  <c r="L83"/>
  <c r="L82"/>
  <c r="L81"/>
  <c r="L80"/>
  <c r="L79"/>
  <c r="L78"/>
  <c r="L77"/>
  <c r="L76"/>
  <c r="L75"/>
  <c r="L74"/>
  <c r="L73"/>
  <c r="L72"/>
  <c r="L71"/>
  <c r="L70"/>
  <c r="L69"/>
  <c r="L68"/>
  <c r="L67"/>
  <c r="L66"/>
  <c r="L65"/>
  <c r="L64"/>
  <c r="L63"/>
  <c r="L62"/>
  <c r="L61"/>
  <c r="L60"/>
  <c r="L59"/>
  <c r="L58"/>
  <c r="L57"/>
  <c r="L56"/>
  <c r="L55"/>
  <c r="L54"/>
  <c r="L53"/>
  <c r="L52"/>
  <c r="L51"/>
  <c r="L50"/>
  <c r="L49"/>
  <c r="L48"/>
  <c r="L47"/>
  <c r="L46"/>
  <c r="L45"/>
  <c r="L44"/>
  <c r="L43"/>
  <c r="L42"/>
  <c r="L41"/>
  <c r="L40"/>
  <c r="L39"/>
  <c r="L38"/>
  <c r="L37"/>
  <c r="L36"/>
  <c r="L35"/>
  <c r="L34"/>
  <c r="L33"/>
  <c r="L32"/>
  <c r="L31"/>
  <c r="L30"/>
  <c r="L29"/>
  <c r="L28"/>
  <c r="L27"/>
  <c r="L26"/>
  <c r="L25"/>
  <c r="L24"/>
  <c r="L23"/>
  <c r="L22"/>
  <c r="L21"/>
  <c r="L20"/>
  <c r="L19"/>
  <c r="L18"/>
  <c r="L17"/>
  <c r="L16"/>
  <c r="L15"/>
  <c r="L14"/>
  <c r="L13"/>
  <c r="L12"/>
  <c r="L11"/>
  <c r="L10"/>
  <c r="L9"/>
  <c r="L8"/>
  <c r="L7"/>
  <c r="K90"/>
  <c r="K89"/>
  <c r="K88"/>
  <c r="K87"/>
  <c r="K86"/>
  <c r="K85"/>
  <c r="K84"/>
  <c r="K83"/>
  <c r="K82"/>
  <c r="K81"/>
  <c r="K80"/>
  <c r="K79"/>
  <c r="K78"/>
  <c r="K77"/>
  <c r="K76"/>
  <c r="K75"/>
  <c r="K74"/>
  <c r="K73"/>
  <c r="K72"/>
  <c r="K71"/>
  <c r="K70"/>
  <c r="K69"/>
  <c r="K68"/>
  <c r="K67"/>
  <c r="K66"/>
  <c r="K65"/>
  <c r="K64"/>
  <c r="K63"/>
  <c r="K62"/>
  <c r="K61"/>
  <c r="K60"/>
  <c r="K59"/>
  <c r="K58"/>
  <c r="K57"/>
  <c r="K56"/>
  <c r="K55"/>
  <c r="K54"/>
  <c r="K53"/>
  <c r="K52"/>
  <c r="K51"/>
  <c r="K50"/>
  <c r="K49"/>
  <c r="K48"/>
  <c r="K47"/>
  <c r="K46"/>
  <c r="K45"/>
  <c r="K44"/>
  <c r="K43"/>
  <c r="K42"/>
  <c r="K41"/>
  <c r="K40"/>
  <c r="K39"/>
  <c r="K38"/>
  <c r="K37"/>
  <c r="K36"/>
  <c r="K35"/>
  <c r="K34"/>
  <c r="K33"/>
  <c r="K32"/>
  <c r="K31"/>
  <c r="K30"/>
  <c r="K29"/>
  <c r="K28"/>
  <c r="K27"/>
  <c r="K26"/>
  <c r="K25"/>
  <c r="K24"/>
  <c r="K23"/>
  <c r="K22"/>
  <c r="K21"/>
  <c r="K20"/>
  <c r="K19"/>
  <c r="K18"/>
  <c r="K17"/>
  <c r="K16"/>
  <c r="K15"/>
  <c r="K14"/>
  <c r="K13"/>
  <c r="K12"/>
  <c r="K11"/>
  <c r="K10"/>
  <c r="K9"/>
  <c r="K8"/>
  <c r="K7"/>
  <c r="N10" i="3"/>
  <c r="M10"/>
  <c r="N9"/>
  <c r="M9"/>
  <c r="N8"/>
  <c r="M8"/>
  <c r="N7"/>
  <c r="M7"/>
  <c r="N6"/>
  <c r="M6"/>
  <c r="N5"/>
  <c r="M5"/>
  <c r="N4"/>
  <c r="M4"/>
  <c r="N3"/>
  <c r="M3"/>
</calcChain>
</file>

<file path=xl/sharedStrings.xml><?xml version="1.0" encoding="utf-8"?>
<sst xmlns="http://schemas.openxmlformats.org/spreadsheetml/2006/main" count="1082" uniqueCount="161">
  <si>
    <t>Date</t>
  </si>
  <si>
    <t>Plot</t>
  </si>
  <si>
    <t>Trmt</t>
  </si>
  <si>
    <t>High/Low</t>
  </si>
  <si>
    <t>Tree Tag #</t>
  </si>
  <si>
    <t>Photo</t>
  </si>
  <si>
    <t>Cond</t>
  </si>
  <si>
    <t>P</t>
  </si>
  <si>
    <t>High</t>
  </si>
  <si>
    <t>Low</t>
  </si>
  <si>
    <t>N</t>
  </si>
  <si>
    <t>Control</t>
  </si>
  <si>
    <t>NP</t>
  </si>
  <si>
    <t>Ca</t>
  </si>
  <si>
    <t xml:space="preserve">Low </t>
  </si>
  <si>
    <t xml:space="preserve">High </t>
  </si>
  <si>
    <t>Sugar Con.</t>
  </si>
  <si>
    <t>Stand</t>
  </si>
  <si>
    <t>C8</t>
  </si>
  <si>
    <t>Buff</t>
  </si>
  <si>
    <t>C6</t>
  </si>
  <si>
    <t>C9</t>
  </si>
  <si>
    <t>JBM</t>
  </si>
  <si>
    <t>JBO</t>
  </si>
  <si>
    <t xml:space="preserve">C8 </t>
  </si>
  <si>
    <t xml:space="preserve">Calcium </t>
  </si>
  <si>
    <t>Treatment</t>
  </si>
  <si>
    <t>Mg</t>
  </si>
  <si>
    <t>K</t>
  </si>
  <si>
    <t>Mn</t>
  </si>
  <si>
    <t>s</t>
  </si>
  <si>
    <t>N mg/g</t>
  </si>
  <si>
    <t>Pub. Ca Rng</t>
  </si>
  <si>
    <t>Pub. K Rng</t>
  </si>
  <si>
    <t>Pub. Mg Rng</t>
  </si>
  <si>
    <t>Pub. Mn Rng</t>
  </si>
  <si>
    <t>Pub. P Rng</t>
  </si>
  <si>
    <t>Pub. N Rng</t>
  </si>
  <si>
    <t>N/P</t>
  </si>
  <si>
    <t>Bartlett Mature-C8</t>
  </si>
  <si>
    <t>Bartlett Mature-C9</t>
  </si>
  <si>
    <t>Bartlett Mid-C6</t>
  </si>
  <si>
    <t>Jeffers Mid</t>
  </si>
  <si>
    <t>Jeffers Mature</t>
  </si>
  <si>
    <t>Outside Buffer of Ca plot</t>
  </si>
  <si>
    <t>Project Title</t>
  </si>
  <si>
    <t>MELNHE</t>
  </si>
  <si>
    <t xml:space="preserve">People involved with spreadsheet preparation 
</t>
  </si>
  <si>
    <t>Ruth Yanai</t>
  </si>
  <si>
    <t>Collection Period</t>
  </si>
  <si>
    <t>C8 - 7/24/2013; C6 &amp; C9 - 7/25/2013; JBM &amp; JBO 7/27/2013</t>
  </si>
  <si>
    <t>Project Description</t>
  </si>
  <si>
    <t>Data Set Methods</t>
  </si>
  <si>
    <t>Sample Description</t>
  </si>
  <si>
    <t>Sample Location</t>
  </si>
  <si>
    <t>Dried, ground fresh foliage and digestion filtrate are kept in Marshall Hall B9, SUNY-ESF. Digestion filtrate are disposed after publication and ground samples are archived in Bray Hall by the Yanai lab management.</t>
  </si>
  <si>
    <t>Related Datasets</t>
  </si>
  <si>
    <t>Sheets included in this file</t>
  </si>
  <si>
    <t>Known Problems</t>
  </si>
  <si>
    <r>
      <t>Wild, A.D.</t>
    </r>
    <r>
      <rPr>
        <sz val="12"/>
        <rFont val="Times New Roman"/>
        <family val="1"/>
      </rPr>
      <t xml:space="preserve"> &amp; Yanai, R.D. (2015).</t>
    </r>
    <r>
      <rPr>
        <b/>
        <sz val="12"/>
        <rFont val="Times New Roman"/>
        <family val="1"/>
      </rPr>
      <t xml:space="preserve"> "</t>
    </r>
    <r>
      <rPr>
        <sz val="12"/>
        <color rgb="FF000000"/>
        <rFont val="Times New Roman"/>
        <family val="1"/>
      </rPr>
      <t>Soil Nutrients Affect Sweetness of Sugar Maple Sap." Forest Ecology and Management. 341:30-36.</t>
    </r>
  </si>
  <si>
    <t>2013 Fresh foliage collected at Bartlett Experimental Forest and  Jeffers Brook</t>
  </si>
  <si>
    <t xml:space="preserve">Samples were shot by Adam Wild and shoestring summer crew - Craig See, Eric Macphearson, Megan McLin Hyan Wang, Joe Kendrick </t>
  </si>
  <si>
    <t xml:space="preserve">Samples were ground with the Wiley Mill at SUNY ESF </t>
  </si>
  <si>
    <t xml:space="preserve">All samples are stored in the Yanai Forest Ecology lab at SUNY ESF. </t>
  </si>
  <si>
    <t xml:space="preserve">Trees Shot for fresh foliage at Bartlett and Jeffers Brook </t>
  </si>
  <si>
    <t xml:space="preserve">Stands shot at Bartlett were: C8, C9, </t>
  </si>
  <si>
    <t>C6 - Ca only with control trees around the Ca plot</t>
  </si>
  <si>
    <t>Stands shot at Jeffers Brook: JB-Mature and JB-Young (M=MATURE, Y=YOUNG)</t>
  </si>
  <si>
    <t xml:space="preserve">These were shot for Si analysis (see separate data set). They were not run through ICP but they were run for C&amp;N </t>
  </si>
  <si>
    <t>code</t>
  </si>
  <si>
    <t>common name(s)</t>
  </si>
  <si>
    <t>scientific name(s)</t>
  </si>
  <si>
    <t>AA</t>
  </si>
  <si>
    <t>Downy Serviceberry</t>
  </si>
  <si>
    <t>Amelanchier arborea</t>
  </si>
  <si>
    <t>ASH</t>
  </si>
  <si>
    <t>White Ash</t>
  </si>
  <si>
    <t>Fraxinus americana</t>
  </si>
  <si>
    <t>ASP</t>
  </si>
  <si>
    <t>Quaking Aspen or Bigtooth Aspen</t>
  </si>
  <si>
    <r>
      <t xml:space="preserve">Populus </t>
    </r>
    <r>
      <rPr>
        <sz val="10"/>
        <rFont val="Arial"/>
        <family val="2"/>
      </rPr>
      <t>spp.</t>
    </r>
  </si>
  <si>
    <t>BASS</t>
  </si>
  <si>
    <t>Basswood</t>
  </si>
  <si>
    <t>Tilia americana</t>
  </si>
  <si>
    <t>BC</t>
  </si>
  <si>
    <t>Black Cherry</t>
  </si>
  <si>
    <t>Prunus serotina</t>
  </si>
  <si>
    <t>BE</t>
  </si>
  <si>
    <t>American Beech</t>
  </si>
  <si>
    <t>Fagus grandifolia</t>
  </si>
  <si>
    <t>BIRCH</t>
  </si>
  <si>
    <t>unknown Birch (germinant)</t>
  </si>
  <si>
    <r>
      <t xml:space="preserve">Betula </t>
    </r>
    <r>
      <rPr>
        <sz val="10"/>
        <rFont val="Arial"/>
        <family val="2"/>
      </rPr>
      <t>spp.</t>
    </r>
  </si>
  <si>
    <t>CC</t>
  </si>
  <si>
    <t>American Hornbeam</t>
  </si>
  <si>
    <t>Carpinus caroliniana</t>
  </si>
  <si>
    <t>FIR</t>
  </si>
  <si>
    <t>Balsam Fir</t>
  </si>
  <si>
    <t>Abies balsamea</t>
  </si>
  <si>
    <t>HEM</t>
  </si>
  <si>
    <t>Eastern Hemlock</t>
  </si>
  <si>
    <t>Tsuga canadensis</t>
  </si>
  <si>
    <t>MM</t>
  </si>
  <si>
    <t>Mountain Maple</t>
  </si>
  <si>
    <t>Acer spicatum</t>
  </si>
  <si>
    <t>MTASH</t>
  </si>
  <si>
    <t>Mountain Ash</t>
  </si>
  <si>
    <t>Sorbus americana</t>
  </si>
  <si>
    <t>OV</t>
  </si>
  <si>
    <t>Eastern Hophornbeam</t>
  </si>
  <si>
    <t>Ostrya virginiana</t>
  </si>
  <si>
    <t>PC</t>
  </si>
  <si>
    <t>Pin Cherry</t>
  </si>
  <si>
    <t>Prunus pensylvanica</t>
  </si>
  <si>
    <t>RM</t>
  </si>
  <si>
    <t>Red Maple</t>
  </si>
  <si>
    <t>Acer rubrum</t>
  </si>
  <si>
    <t>RO</t>
  </si>
  <si>
    <t>Northern Red Oak</t>
  </si>
  <si>
    <t>Quercus rubra</t>
  </si>
  <si>
    <t>RS</t>
  </si>
  <si>
    <t>Red Spruce</t>
  </si>
  <si>
    <t>Picea rubens</t>
  </si>
  <si>
    <t>SM</t>
  </si>
  <si>
    <t>Sugar Maple</t>
  </si>
  <si>
    <t>Acer saccharum</t>
  </si>
  <si>
    <t>STM</t>
  </si>
  <si>
    <t>Striped Maple</t>
  </si>
  <si>
    <t>Acer pennsylvanicum</t>
  </si>
  <si>
    <t>UNK</t>
  </si>
  <si>
    <t>unknown</t>
  </si>
  <si>
    <t>VIB</t>
  </si>
  <si>
    <t>Hobblebush</t>
  </si>
  <si>
    <t>Viburnum alnifolium</t>
  </si>
  <si>
    <t>WB</t>
  </si>
  <si>
    <t>White Birch or Gray Birch</t>
  </si>
  <si>
    <r>
      <t xml:space="preserve">Betula papyrifera </t>
    </r>
    <r>
      <rPr>
        <sz val="10"/>
        <rFont val="Arial"/>
        <family val="2"/>
      </rPr>
      <t xml:space="preserve">or </t>
    </r>
    <r>
      <rPr>
        <i/>
        <sz val="10"/>
        <rFont val="Arial"/>
        <family val="2"/>
      </rPr>
      <t>B. populifolia</t>
    </r>
  </si>
  <si>
    <t>WP</t>
  </si>
  <si>
    <t>Eastern White Pine</t>
  </si>
  <si>
    <t>Pinus strobus</t>
  </si>
  <si>
    <t>YB</t>
  </si>
  <si>
    <t>Yellow Birch</t>
  </si>
  <si>
    <t>Betula alleghaniensis</t>
  </si>
  <si>
    <t>YEW</t>
  </si>
  <si>
    <t>Canadian Yew</t>
  </si>
  <si>
    <t xml:space="preserve">Taxus canadensis </t>
  </si>
  <si>
    <t xml:space="preserve">Gas exchange was measured for comparison with maple sap sugar concentration. Sugars maples was the primary species shot for this reason. The exception was C8 Ca and control where yellow birch (YB) and American beech (BE) were shot.  </t>
  </si>
  <si>
    <t>Foliar gas exchange (photosynthesis &amp; conductivity) were measured for the two trees with the highest average sap sugar concentration (as sampled in the winter of 2013) and the two trees with the lowest average sugar concentration in each plot.  Trees were chosen randomly if there were more than two trees with the same sap sweetness. At least 15 sun-exposed leaves from the upper canopy were collected from each tree using a 12 gauge shotgun. Only leaves free from shot holes, disease and insect herbivory were used. Foliage was sampled between 10 am and 2 pm on sunny days to ensure the leaves were dry and photosynthesizing. The removed branches were immediately placed in water to sustain transpiration for gas exchange measurements.   A single healthy leaf from each tree was sampled for potential photosynthesis and stomatal conductance within a few minutes of being shot down, while it was still attached to the branch (Schaberg et al., 1997). Leaf gas exchange was measured with a LI 6400 (Licor Inc., Lincoln, NE) using a 6400-02B LED light source cuvette on 6 cm2 of leaf area. Environmental conditions in the chamber during measurement were maintained at a temperature of 26  C, 400 lmol/mol CO2 concentration, 500 lmol s 1 flow rate, and 1800 lmol m2s1 photosynthetically active radiation. Ten measurements were taken for each leaf and averaged for potential photosynthesis and stomatal conductance.</t>
  </si>
  <si>
    <t xml:space="preserve">Samples of the leaves used for gas exchange were ground for nutrient analysis and are stored in amber or clear color glass bottles. After they were digested and filtered, the filtrate is collected in a 50 mL centrifuge tube. </t>
  </si>
  <si>
    <t>Some trees were from the buffer of the plot.</t>
  </si>
  <si>
    <t xml:space="preserve">All data analysis was done by Adam Wild </t>
  </si>
  <si>
    <t>Samples were run for nutrient analysis. Nutrient concentrations are in a separate data file   "Green_Foliage_Nutrient_concentrations_2013_Wild_7_16_15"</t>
  </si>
  <si>
    <t>Maple sap sugar concentration 2013.  
Green_Foliage_Nutrient_concentrations_2013_Wild_7_16_15</t>
  </si>
  <si>
    <t xml:space="preserve">This data sheet contains the foliar nutrients that correspond with these samples (See data file "Green_Foliage_Nutrient_concentrations_2013_Wild_7_16_15") and the published range of nutrients in a healthy sugar maple. See publication.  </t>
  </si>
  <si>
    <t>Publications</t>
  </si>
  <si>
    <t>Principal Investigator</t>
  </si>
  <si>
    <t xml:space="preserve">Adam Wild: adamdwild@gmail.com (shooting, data analysis)
Katherine Sinacore: ksinacore@gmail.com  (grad student in Heidi Asbjornsen's lab. Heidi.Asbjornsen@unh.edu)  - Gas Exchange Analysis - LICOR 6400 </t>
  </si>
  <si>
    <t>Notes page created  by Adam Wild</t>
  </si>
  <si>
    <t xml:space="preserve">Gas exchange was measured with a LICOR 6400 from Heidi Asbjornsen's lab. Katherine Sinacor, a grad student in Heidi's lab, operated the machine. </t>
  </si>
  <si>
    <t xml:space="preserve">Sugar maple (SM) was the only species shot with the exception of C8 Ca and control where three American beech and three yellow birch where shot in each plot.   </t>
  </si>
  <si>
    <t>Nutrient data from file "Green_Foliage_Nutrient_concentrations_2013_Wild_7_16_15"</t>
  </si>
</sst>
</file>

<file path=xl/styles.xml><?xml version="1.0" encoding="utf-8"?>
<styleSheet xmlns="http://schemas.openxmlformats.org/spreadsheetml/2006/main">
  <numFmts count="1">
    <numFmt numFmtId="164" formatCode="0.0000"/>
  </numFmts>
  <fonts count="14">
    <font>
      <sz val="11"/>
      <color theme="1"/>
      <name val="Calibri"/>
      <family val="2"/>
      <scheme val="minor"/>
    </font>
    <font>
      <b/>
      <sz val="11"/>
      <color theme="1"/>
      <name val="Calibri"/>
      <family val="2"/>
      <scheme val="minor"/>
    </font>
    <font>
      <sz val="10"/>
      <name val="Verdana"/>
      <family val="2"/>
    </font>
    <font>
      <sz val="11"/>
      <color theme="1"/>
      <name val="Calibri"/>
      <family val="2"/>
      <scheme val="minor"/>
    </font>
    <font>
      <sz val="10"/>
      <name val="MS Sans Serif"/>
      <family val="2"/>
    </font>
    <font>
      <sz val="10"/>
      <name val="Verdana"/>
    </font>
    <font>
      <sz val="12"/>
      <color indexed="8"/>
      <name val="Arial"/>
      <family val="2"/>
    </font>
    <font>
      <b/>
      <sz val="12"/>
      <name val="Arial"/>
      <family val="2"/>
    </font>
    <font>
      <b/>
      <sz val="12"/>
      <name val="Times New Roman"/>
      <family val="1"/>
    </font>
    <font>
      <sz val="12"/>
      <name val="Times New Roman"/>
      <family val="1"/>
    </font>
    <font>
      <sz val="12"/>
      <color rgb="FF000000"/>
      <name val="Times New Roman"/>
      <family val="1"/>
    </font>
    <font>
      <sz val="10"/>
      <name val="Arial"/>
      <family val="2"/>
    </font>
    <font>
      <b/>
      <sz val="10"/>
      <name val="Arial"/>
      <family val="2"/>
    </font>
    <font>
      <i/>
      <sz val="10"/>
      <name val="Arial"/>
      <family val="2"/>
    </font>
  </fonts>
  <fills count="3">
    <fill>
      <patternFill patternType="none"/>
    </fill>
    <fill>
      <patternFill patternType="gray125"/>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6">
    <xf numFmtId="0" fontId="0" fillId="0" borderId="0"/>
    <xf numFmtId="9" fontId="3" fillId="0" borderId="0" applyFont="0" applyFill="0" applyBorder="0" applyAlignment="0" applyProtection="0"/>
    <xf numFmtId="0" fontId="5" fillId="0" borderId="0"/>
    <xf numFmtId="0" fontId="3" fillId="0" borderId="0"/>
    <xf numFmtId="0" fontId="4" fillId="0" borderId="0"/>
    <xf numFmtId="9" fontId="4" fillId="0" borderId="0" applyFont="0" applyFill="0" applyBorder="0" applyAlignment="0" applyProtection="0"/>
  </cellStyleXfs>
  <cellXfs count="28">
    <xf numFmtId="0" fontId="0" fillId="0" borderId="0" xfId="0"/>
    <xf numFmtId="14" fontId="0" fillId="0" borderId="0" xfId="0" applyNumberFormat="1"/>
    <xf numFmtId="14" fontId="1" fillId="0" borderId="0" xfId="0" applyNumberFormat="1" applyFont="1"/>
    <xf numFmtId="0" fontId="1" fillId="0" borderId="0" xfId="0" applyFont="1"/>
    <xf numFmtId="2" fontId="0" fillId="0" borderId="0" xfId="0" applyNumberFormat="1" applyAlignment="1">
      <alignment horizontal="left" indent="1"/>
    </xf>
    <xf numFmtId="0" fontId="2" fillId="0" borderId="0" xfId="0" applyFont="1"/>
    <xf numFmtId="164" fontId="0" fillId="0" borderId="0" xfId="0" applyNumberFormat="1"/>
    <xf numFmtId="164" fontId="0" fillId="0" borderId="0" xfId="0" applyNumberFormat="1" applyAlignment="1">
      <alignment horizontal="center"/>
    </xf>
    <xf numFmtId="164" fontId="0" fillId="2" borderId="0" xfId="0" applyNumberFormat="1" applyFill="1"/>
    <xf numFmtId="9" fontId="0" fillId="0" borderId="0" xfId="1" applyFont="1"/>
    <xf numFmtId="9" fontId="0" fillId="0" borderId="0" xfId="1" applyFont="1" applyFill="1"/>
    <xf numFmtId="0" fontId="4" fillId="0" borderId="0" xfId="0" applyFont="1"/>
    <xf numFmtId="164" fontId="0" fillId="0" borderId="0" xfId="0" applyNumberFormat="1" applyAlignment="1">
      <alignment horizontal="center"/>
    </xf>
    <xf numFmtId="0" fontId="6" fillId="0" borderId="1" xfId="2" applyNumberFormat="1" applyFont="1" applyFill="1" applyBorder="1" applyAlignment="1">
      <alignment vertical="top" wrapText="1"/>
    </xf>
    <xf numFmtId="0" fontId="5" fillId="0" borderId="0" xfId="2"/>
    <xf numFmtId="0" fontId="6" fillId="0" borderId="2" xfId="2" applyNumberFormat="1" applyFont="1" applyFill="1" applyBorder="1" applyAlignment="1">
      <alignment vertical="top" wrapText="1"/>
    </xf>
    <xf numFmtId="0" fontId="6" fillId="0" borderId="3" xfId="2" applyNumberFormat="1" applyFont="1" applyFill="1" applyBorder="1" applyAlignment="1">
      <alignment vertical="top" wrapText="1"/>
    </xf>
    <xf numFmtId="0" fontId="7" fillId="0" borderId="0" xfId="2" applyFont="1" applyAlignment="1">
      <alignment wrapText="1"/>
    </xf>
    <xf numFmtId="0" fontId="6" fillId="0" borderId="4" xfId="2" applyNumberFormat="1" applyFont="1" applyFill="1" applyBorder="1" applyAlignment="1"/>
    <xf numFmtId="0" fontId="8" fillId="0" borderId="0" xfId="2" applyFont="1" applyAlignment="1">
      <alignment wrapText="1"/>
    </xf>
    <xf numFmtId="0" fontId="5" fillId="0" borderId="0" xfId="2" applyAlignment="1">
      <alignment wrapText="1"/>
    </xf>
    <xf numFmtId="0" fontId="10" fillId="0" borderId="0" xfId="2" applyFont="1" applyAlignment="1">
      <alignment wrapText="1"/>
    </xf>
    <xf numFmtId="0" fontId="2" fillId="0" borderId="0" xfId="2" applyFont="1"/>
    <xf numFmtId="0" fontId="11" fillId="0" borderId="0" xfId="2" applyFont="1"/>
    <xf numFmtId="0" fontId="11" fillId="0" borderId="0" xfId="2" applyFont="1" applyAlignment="1"/>
    <xf numFmtId="0" fontId="11" fillId="0" borderId="0" xfId="2" applyFont="1"/>
    <xf numFmtId="0" fontId="12" fillId="0" borderId="0" xfId="2" applyFont="1"/>
    <xf numFmtId="0" fontId="13" fillId="0" borderId="0" xfId="2" applyFont="1"/>
  </cellXfs>
  <cellStyles count="6">
    <cellStyle name="Normal" xfId="0" builtinId="0"/>
    <cellStyle name="Normal 2" xfId="2"/>
    <cellStyle name="Normal 3" xfId="3"/>
    <cellStyle name="Normal 4" xfId="4"/>
    <cellStyle name="Percent" xfId="1" builtinId="5"/>
    <cellStyle name="Percent 2"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Sap</a:t>
            </a:r>
            <a:r>
              <a:rPr lang="en-US" baseline="0"/>
              <a:t> Sugar Response to Photosynthesis Measures</a:t>
            </a:r>
            <a:endParaRPr lang="en-US"/>
          </a:p>
        </c:rich>
      </c:tx>
      <c:layout/>
    </c:title>
    <c:plotArea>
      <c:layout/>
      <c:scatterChart>
        <c:scatterStyle val="lineMarker"/>
        <c:ser>
          <c:idx val="0"/>
          <c:order val="0"/>
          <c:tx>
            <c:strRef>
              <c:f>'All Data'!$H$3</c:f>
              <c:strCache>
                <c:ptCount val="1"/>
                <c:pt idx="0">
                  <c:v>Photo</c:v>
                </c:pt>
              </c:strCache>
            </c:strRef>
          </c:tx>
          <c:spPr>
            <a:ln w="28575">
              <a:noFill/>
            </a:ln>
          </c:spPr>
          <c:marker>
            <c:symbol val="diamond"/>
            <c:size val="3"/>
            <c:spPr>
              <a:solidFill>
                <a:schemeClr val="bg1">
                  <a:lumMod val="75000"/>
                </a:schemeClr>
              </a:solidFill>
            </c:spPr>
          </c:marker>
          <c:trendline>
            <c:trendlineType val="linear"/>
            <c:dispRSqr val="1"/>
            <c:trendlineLbl>
              <c:layout>
                <c:manualLayout>
                  <c:x val="0.12233858267716535"/>
                  <c:y val="-0.15839785651793564"/>
                </c:manualLayout>
              </c:layout>
              <c:numFmt formatCode="General" sourceLinked="0"/>
            </c:trendlineLbl>
          </c:trendline>
          <c:trendline>
            <c:trendlineType val="linear"/>
          </c:trendline>
          <c:xVal>
            <c:numRef>
              <c:f>'All Data'!$H$4:$H$87</c:f>
              <c:numCache>
                <c:formatCode>General</c:formatCode>
                <c:ptCount val="84"/>
                <c:pt idx="0">
                  <c:v>0.14154233684512327</c:v>
                </c:pt>
                <c:pt idx="1">
                  <c:v>1.1335084263356878</c:v>
                </c:pt>
                <c:pt idx="2">
                  <c:v>3.8978374199550077</c:v>
                </c:pt>
                <c:pt idx="3">
                  <c:v>2.3136764933823466</c:v>
                </c:pt>
                <c:pt idx="4">
                  <c:v>6.476115152757127</c:v>
                </c:pt>
                <c:pt idx="5">
                  <c:v>5.6457181111559738</c:v>
                </c:pt>
                <c:pt idx="6">
                  <c:v>3.069984252809757</c:v>
                </c:pt>
                <c:pt idx="7">
                  <c:v>3.1498863683504079</c:v>
                </c:pt>
                <c:pt idx="8">
                  <c:v>0.42990507019708446</c:v>
                </c:pt>
                <c:pt idx="9">
                  <c:v>4.1528820404774489</c:v>
                </c:pt>
                <c:pt idx="10">
                  <c:v>1.4414420394446295</c:v>
                </c:pt>
                <c:pt idx="11">
                  <c:v>2.172829524925608</c:v>
                </c:pt>
                <c:pt idx="12">
                  <c:v>0.32886955689819386</c:v>
                </c:pt>
                <c:pt idx="13">
                  <c:v>0.87459950734115155</c:v>
                </c:pt>
                <c:pt idx="14">
                  <c:v>4.1278088312408805</c:v>
                </c:pt>
                <c:pt idx="15">
                  <c:v>0.52817796560288843</c:v>
                </c:pt>
                <c:pt idx="16">
                  <c:v>1.1370932072479696</c:v>
                </c:pt>
                <c:pt idx="17">
                  <c:v>2.0175797237307607</c:v>
                </c:pt>
                <c:pt idx="18">
                  <c:v>4.4557857832944761</c:v>
                </c:pt>
                <c:pt idx="19">
                  <c:v>1.1884746530422474</c:v>
                </c:pt>
                <c:pt idx="20">
                  <c:v>2.2809011935180687</c:v>
                </c:pt>
                <c:pt idx="21">
                  <c:v>1.9066688558331872</c:v>
                </c:pt>
                <c:pt idx="22">
                  <c:v>1.8118658168007147</c:v>
                </c:pt>
                <c:pt idx="23">
                  <c:v>0.90514108169246688</c:v>
                </c:pt>
                <c:pt idx="24">
                  <c:v>5.1576177967981067</c:v>
                </c:pt>
                <c:pt idx="25">
                  <c:v>2.5519616061840966</c:v>
                </c:pt>
                <c:pt idx="26">
                  <c:v>1.0467049050145096</c:v>
                </c:pt>
                <c:pt idx="27">
                  <c:v>0.30790431100615795</c:v>
                </c:pt>
                <c:pt idx="28">
                  <c:v>4.6899241896236932</c:v>
                </c:pt>
                <c:pt idx="29">
                  <c:v>4.7011569612264914</c:v>
                </c:pt>
                <c:pt idx="30">
                  <c:v>0.61591002453409494</c:v>
                </c:pt>
                <c:pt idx="31">
                  <c:v>3.7729294149597052</c:v>
                </c:pt>
                <c:pt idx="32">
                  <c:v>1.2400265429234631</c:v>
                </c:pt>
                <c:pt idx="33">
                  <c:v>2.4191608473984516</c:v>
                </c:pt>
                <c:pt idx="34">
                  <c:v>3.0427157575405137</c:v>
                </c:pt>
                <c:pt idx="35">
                  <c:v>3.7321461709807382</c:v>
                </c:pt>
                <c:pt idx="36">
                  <c:v>4.585347506832532</c:v>
                </c:pt>
                <c:pt idx="37">
                  <c:v>2.3696444652624096</c:v>
                </c:pt>
                <c:pt idx="38">
                  <c:v>8.1188426964315976</c:v>
                </c:pt>
                <c:pt idx="39">
                  <c:v>6.1827986159678385</c:v>
                </c:pt>
                <c:pt idx="40">
                  <c:v>8.3728627431136839</c:v>
                </c:pt>
                <c:pt idx="41">
                  <c:v>7.884657415356453</c:v>
                </c:pt>
                <c:pt idx="42">
                  <c:v>10.085347365051424</c:v>
                </c:pt>
                <c:pt idx="43">
                  <c:v>5.1529119910342391</c:v>
                </c:pt>
                <c:pt idx="44">
                  <c:v>4.5540055183100314</c:v>
                </c:pt>
                <c:pt idx="45">
                  <c:v>6.7599399262094071</c:v>
                </c:pt>
                <c:pt idx="46">
                  <c:v>6.0101365066976999</c:v>
                </c:pt>
                <c:pt idx="47">
                  <c:v>6.171092331374993</c:v>
                </c:pt>
                <c:pt idx="48">
                  <c:v>9.8443180766826082</c:v>
                </c:pt>
                <c:pt idx="49">
                  <c:v>7.1899097657062994</c:v>
                </c:pt>
                <c:pt idx="50">
                  <c:v>11.305031860003073</c:v>
                </c:pt>
                <c:pt idx="51">
                  <c:v>5.3801387117368558</c:v>
                </c:pt>
                <c:pt idx="52">
                  <c:v>11.165461401972303</c:v>
                </c:pt>
                <c:pt idx="53">
                  <c:v>14.251057136226724</c:v>
                </c:pt>
                <c:pt idx="54">
                  <c:v>5.3932929223710504</c:v>
                </c:pt>
                <c:pt idx="55">
                  <c:v>8.8953150487408994</c:v>
                </c:pt>
                <c:pt idx="56">
                  <c:v>6.3310152481165023</c:v>
                </c:pt>
                <c:pt idx="57">
                  <c:v>10.883982776882359</c:v>
                </c:pt>
                <c:pt idx="58">
                  <c:v>10.557427439620671</c:v>
                </c:pt>
                <c:pt idx="59">
                  <c:v>7.3946509813760937</c:v>
                </c:pt>
                <c:pt idx="60">
                  <c:v>7.3944139337139374</c:v>
                </c:pt>
                <c:pt idx="61">
                  <c:v>6.0932017207440019</c:v>
                </c:pt>
                <c:pt idx="62">
                  <c:v>12.292980940680717</c:v>
                </c:pt>
                <c:pt idx="63">
                  <c:v>7.6445657797127184</c:v>
                </c:pt>
                <c:pt idx="64">
                  <c:v>3.6520064802329073</c:v>
                </c:pt>
                <c:pt idx="65">
                  <c:v>1.8328348237877312</c:v>
                </c:pt>
                <c:pt idx="66">
                  <c:v>0.81091313257865705</c:v>
                </c:pt>
                <c:pt idx="67">
                  <c:v>3.8204753329918568</c:v>
                </c:pt>
                <c:pt idx="68">
                  <c:v>1.0375865923155758</c:v>
                </c:pt>
                <c:pt idx="69">
                  <c:v>4.5886587817089231</c:v>
                </c:pt>
                <c:pt idx="70">
                  <c:v>1.1798514215642848</c:v>
                </c:pt>
                <c:pt idx="71">
                  <c:v>9.3236104456042277</c:v>
                </c:pt>
                <c:pt idx="72">
                  <c:v>11.356293519742518</c:v>
                </c:pt>
                <c:pt idx="73">
                  <c:v>2.8978654727585966</c:v>
                </c:pt>
                <c:pt idx="74">
                  <c:v>3.3167060921343996</c:v>
                </c:pt>
                <c:pt idx="75">
                  <c:v>11.813394744311235</c:v>
                </c:pt>
                <c:pt idx="76">
                  <c:v>6.2105208721786536</c:v>
                </c:pt>
                <c:pt idx="77">
                  <c:v>8.7464862448624299</c:v>
                </c:pt>
                <c:pt idx="78">
                  <c:v>8.6846416371021853</c:v>
                </c:pt>
                <c:pt idx="79">
                  <c:v>5.8192342507381367</c:v>
                </c:pt>
                <c:pt idx="80">
                  <c:v>3.6663396090032498</c:v>
                </c:pt>
                <c:pt idx="81">
                  <c:v>8.8324170925056809</c:v>
                </c:pt>
                <c:pt idx="82">
                  <c:v>15.049641798565762</c:v>
                </c:pt>
                <c:pt idx="83">
                  <c:v>13.11527811991229</c:v>
                </c:pt>
              </c:numCache>
            </c:numRef>
          </c:xVal>
          <c:yVal>
            <c:numRef>
              <c:f>'All Data'!$G$4:$G$87</c:f>
              <c:numCache>
                <c:formatCode>0.00</c:formatCode>
                <c:ptCount val="84"/>
                <c:pt idx="0">
                  <c:v>1.75</c:v>
                </c:pt>
                <c:pt idx="1">
                  <c:v>3.5</c:v>
                </c:pt>
                <c:pt idx="2">
                  <c:v>4.4666666666666668</c:v>
                </c:pt>
                <c:pt idx="3">
                  <c:v>1.9333333333333333</c:v>
                </c:pt>
                <c:pt idx="4">
                  <c:v>3.05</c:v>
                </c:pt>
                <c:pt idx="5">
                  <c:v>3.25</c:v>
                </c:pt>
                <c:pt idx="6">
                  <c:v>2.2000000000000002</c:v>
                </c:pt>
                <c:pt idx="7">
                  <c:v>2.35</c:v>
                </c:pt>
                <c:pt idx="8">
                  <c:v>1.35</c:v>
                </c:pt>
                <c:pt idx="9">
                  <c:v>1.6</c:v>
                </c:pt>
                <c:pt idx="10">
                  <c:v>2.4500000000000002</c:v>
                </c:pt>
                <c:pt idx="11">
                  <c:v>2.3333333333333335</c:v>
                </c:pt>
                <c:pt idx="12">
                  <c:v>2.2666666666666671</c:v>
                </c:pt>
                <c:pt idx="13">
                  <c:v>1.7</c:v>
                </c:pt>
                <c:pt idx="14">
                  <c:v>1.7250000000000001</c:v>
                </c:pt>
                <c:pt idx="15">
                  <c:v>2.2749999999999995</c:v>
                </c:pt>
                <c:pt idx="16">
                  <c:v>1.5</c:v>
                </c:pt>
                <c:pt idx="17">
                  <c:v>1.575</c:v>
                </c:pt>
                <c:pt idx="18">
                  <c:v>2.7666666666666671</c:v>
                </c:pt>
                <c:pt idx="19">
                  <c:v>2.75</c:v>
                </c:pt>
                <c:pt idx="20">
                  <c:v>2.25</c:v>
                </c:pt>
                <c:pt idx="21">
                  <c:v>2.0999999999999996</c:v>
                </c:pt>
                <c:pt idx="22">
                  <c:v>1.6333333333333335</c:v>
                </c:pt>
                <c:pt idx="23">
                  <c:v>1.7333333333333332</c:v>
                </c:pt>
                <c:pt idx="24">
                  <c:v>1.5666666666666664</c:v>
                </c:pt>
                <c:pt idx="25">
                  <c:v>1.4333333333333333</c:v>
                </c:pt>
                <c:pt idx="26">
                  <c:v>2.0666666666666669</c:v>
                </c:pt>
                <c:pt idx="27">
                  <c:v>2.5</c:v>
                </c:pt>
                <c:pt idx="28">
                  <c:v>1.8666666666666665</c:v>
                </c:pt>
                <c:pt idx="29">
                  <c:v>1.4333333333333333</c:v>
                </c:pt>
                <c:pt idx="30">
                  <c:v>3.1666666666666665</c:v>
                </c:pt>
                <c:pt idx="31">
                  <c:v>3.1333333333333333</c:v>
                </c:pt>
                <c:pt idx="32">
                  <c:v>2.1500000000000004</c:v>
                </c:pt>
                <c:pt idx="33">
                  <c:v>2.4500000000000002</c:v>
                </c:pt>
                <c:pt idx="34">
                  <c:v>2.8666666666666667</c:v>
                </c:pt>
                <c:pt idx="35">
                  <c:v>4.6333333333333329</c:v>
                </c:pt>
                <c:pt idx="36">
                  <c:v>3.1666666666666665</c:v>
                </c:pt>
                <c:pt idx="37">
                  <c:v>2.1333333333333333</c:v>
                </c:pt>
                <c:pt idx="38">
                  <c:v>3.1999999999999997</c:v>
                </c:pt>
                <c:pt idx="39">
                  <c:v>1.9333333333333333</c:v>
                </c:pt>
                <c:pt idx="40">
                  <c:v>2.8000000000000003</c:v>
                </c:pt>
                <c:pt idx="41">
                  <c:v>1.65</c:v>
                </c:pt>
                <c:pt idx="42">
                  <c:v>3.1666666666666665</c:v>
                </c:pt>
                <c:pt idx="43">
                  <c:v>1.65</c:v>
                </c:pt>
                <c:pt idx="44">
                  <c:v>3.0666666666666664</c:v>
                </c:pt>
                <c:pt idx="45">
                  <c:v>2.7999999999999994</c:v>
                </c:pt>
                <c:pt idx="46">
                  <c:v>1.75</c:v>
                </c:pt>
                <c:pt idx="47">
                  <c:v>1.9</c:v>
                </c:pt>
                <c:pt idx="48">
                  <c:v>1.9500000000000002</c:v>
                </c:pt>
                <c:pt idx="49">
                  <c:v>2.4000000000000004</c:v>
                </c:pt>
                <c:pt idx="50">
                  <c:v>1.9000000000000001</c:v>
                </c:pt>
                <c:pt idx="51">
                  <c:v>2.7333333333333338</c:v>
                </c:pt>
                <c:pt idx="52">
                  <c:v>3.5</c:v>
                </c:pt>
                <c:pt idx="53">
                  <c:v>2.6</c:v>
                </c:pt>
                <c:pt idx="54">
                  <c:v>2</c:v>
                </c:pt>
                <c:pt idx="55">
                  <c:v>2.9</c:v>
                </c:pt>
                <c:pt idx="56">
                  <c:v>2.3000000000000003</c:v>
                </c:pt>
                <c:pt idx="57">
                  <c:v>1.7</c:v>
                </c:pt>
                <c:pt idx="58">
                  <c:v>2.95</c:v>
                </c:pt>
                <c:pt idx="59">
                  <c:v>2.0499999999999998</c:v>
                </c:pt>
                <c:pt idx="60">
                  <c:v>2.2999999999999998</c:v>
                </c:pt>
                <c:pt idx="61">
                  <c:v>1.8</c:v>
                </c:pt>
                <c:pt idx="62">
                  <c:v>3</c:v>
                </c:pt>
                <c:pt idx="63">
                  <c:v>3.6666666666666665</c:v>
                </c:pt>
                <c:pt idx="64">
                  <c:v>1.9</c:v>
                </c:pt>
                <c:pt idx="65">
                  <c:v>1.9333333333333333</c:v>
                </c:pt>
                <c:pt idx="66">
                  <c:v>2.9</c:v>
                </c:pt>
                <c:pt idx="67">
                  <c:v>2.8</c:v>
                </c:pt>
                <c:pt idx="68">
                  <c:v>1.4666666666666668</c:v>
                </c:pt>
                <c:pt idx="69">
                  <c:v>1.75</c:v>
                </c:pt>
                <c:pt idx="70">
                  <c:v>2.8</c:v>
                </c:pt>
                <c:pt idx="71">
                  <c:v>3.45</c:v>
                </c:pt>
                <c:pt idx="72">
                  <c:v>2.8333333333333335</c:v>
                </c:pt>
                <c:pt idx="73">
                  <c:v>1.9</c:v>
                </c:pt>
                <c:pt idx="74">
                  <c:v>2</c:v>
                </c:pt>
                <c:pt idx="75">
                  <c:v>2.6666666666666665</c:v>
                </c:pt>
                <c:pt idx="76">
                  <c:v>2.9</c:v>
                </c:pt>
                <c:pt idx="77">
                  <c:v>1.9000000000000001</c:v>
                </c:pt>
                <c:pt idx="78">
                  <c:v>3.75</c:v>
                </c:pt>
                <c:pt idx="79">
                  <c:v>2</c:v>
                </c:pt>
                <c:pt idx="80">
                  <c:v>3.1666666666666665</c:v>
                </c:pt>
                <c:pt idx="81">
                  <c:v>2.0499999999999998</c:v>
                </c:pt>
                <c:pt idx="82">
                  <c:v>3.0666666666666664</c:v>
                </c:pt>
                <c:pt idx="83">
                  <c:v>2.0333333333333332</c:v>
                </c:pt>
              </c:numCache>
            </c:numRef>
          </c:yVal>
        </c:ser>
        <c:ser>
          <c:idx val="1"/>
          <c:order val="1"/>
          <c:tx>
            <c:strRef>
              <c:f>'All Data'!$B$4</c:f>
              <c:strCache>
                <c:ptCount val="1"/>
                <c:pt idx="0">
                  <c:v>C6</c:v>
                </c:pt>
              </c:strCache>
            </c:strRef>
          </c:tx>
          <c:spPr>
            <a:ln w="28575">
              <a:noFill/>
            </a:ln>
          </c:spPr>
          <c:xVal>
            <c:numRef>
              <c:f>'All Data'!$H$4:$H$23</c:f>
              <c:numCache>
                <c:formatCode>General</c:formatCode>
                <c:ptCount val="20"/>
                <c:pt idx="0">
                  <c:v>0.14154233684512327</c:v>
                </c:pt>
                <c:pt idx="1">
                  <c:v>1.1335084263356878</c:v>
                </c:pt>
                <c:pt idx="2">
                  <c:v>3.8978374199550077</c:v>
                </c:pt>
                <c:pt idx="3">
                  <c:v>2.3136764933823466</c:v>
                </c:pt>
                <c:pt idx="4">
                  <c:v>6.476115152757127</c:v>
                </c:pt>
                <c:pt idx="5">
                  <c:v>5.6457181111559738</c:v>
                </c:pt>
                <c:pt idx="6">
                  <c:v>3.069984252809757</c:v>
                </c:pt>
                <c:pt idx="7">
                  <c:v>3.1498863683504079</c:v>
                </c:pt>
                <c:pt idx="8">
                  <c:v>0.42990507019708446</c:v>
                </c:pt>
                <c:pt idx="9">
                  <c:v>4.1528820404774489</c:v>
                </c:pt>
                <c:pt idx="10">
                  <c:v>1.4414420394446295</c:v>
                </c:pt>
                <c:pt idx="11">
                  <c:v>2.172829524925608</c:v>
                </c:pt>
                <c:pt idx="12">
                  <c:v>0.32886955689819386</c:v>
                </c:pt>
                <c:pt idx="13">
                  <c:v>0.87459950734115155</c:v>
                </c:pt>
                <c:pt idx="14">
                  <c:v>4.1278088312408805</c:v>
                </c:pt>
                <c:pt idx="15">
                  <c:v>0.52817796560288843</c:v>
                </c:pt>
                <c:pt idx="16">
                  <c:v>1.1370932072479696</c:v>
                </c:pt>
                <c:pt idx="17">
                  <c:v>2.0175797237307607</c:v>
                </c:pt>
                <c:pt idx="18">
                  <c:v>4.4557857832944761</c:v>
                </c:pt>
                <c:pt idx="19">
                  <c:v>1.1884746530422474</c:v>
                </c:pt>
              </c:numCache>
            </c:numRef>
          </c:xVal>
          <c:yVal>
            <c:numRef>
              <c:f>'All Data'!$G$4:$G$23</c:f>
              <c:numCache>
                <c:formatCode>0.00</c:formatCode>
                <c:ptCount val="20"/>
                <c:pt idx="0">
                  <c:v>1.75</c:v>
                </c:pt>
                <c:pt idx="1">
                  <c:v>3.5</c:v>
                </c:pt>
                <c:pt idx="2">
                  <c:v>4.4666666666666668</c:v>
                </c:pt>
                <c:pt idx="3">
                  <c:v>1.9333333333333333</c:v>
                </c:pt>
                <c:pt idx="4">
                  <c:v>3.05</c:v>
                </c:pt>
                <c:pt idx="5">
                  <c:v>3.25</c:v>
                </c:pt>
                <c:pt idx="6">
                  <c:v>2.2000000000000002</c:v>
                </c:pt>
                <c:pt idx="7">
                  <c:v>2.35</c:v>
                </c:pt>
                <c:pt idx="8">
                  <c:v>1.35</c:v>
                </c:pt>
                <c:pt idx="9">
                  <c:v>1.6</c:v>
                </c:pt>
                <c:pt idx="10">
                  <c:v>2.4500000000000002</c:v>
                </c:pt>
                <c:pt idx="11">
                  <c:v>2.3333333333333335</c:v>
                </c:pt>
                <c:pt idx="12">
                  <c:v>2.2666666666666671</c:v>
                </c:pt>
                <c:pt idx="13">
                  <c:v>1.7</c:v>
                </c:pt>
                <c:pt idx="14">
                  <c:v>1.7250000000000001</c:v>
                </c:pt>
                <c:pt idx="15">
                  <c:v>2.2749999999999995</c:v>
                </c:pt>
                <c:pt idx="16">
                  <c:v>1.5</c:v>
                </c:pt>
                <c:pt idx="17">
                  <c:v>1.575</c:v>
                </c:pt>
                <c:pt idx="18">
                  <c:v>2.7666666666666671</c:v>
                </c:pt>
                <c:pt idx="19">
                  <c:v>2.75</c:v>
                </c:pt>
              </c:numCache>
            </c:numRef>
          </c:yVal>
        </c:ser>
        <c:ser>
          <c:idx val="2"/>
          <c:order val="2"/>
          <c:tx>
            <c:strRef>
              <c:f>'All Data'!$B$24</c:f>
              <c:strCache>
                <c:ptCount val="1"/>
                <c:pt idx="0">
                  <c:v>C8</c:v>
                </c:pt>
              </c:strCache>
            </c:strRef>
          </c:tx>
          <c:spPr>
            <a:ln w="28575">
              <a:noFill/>
            </a:ln>
          </c:spPr>
          <c:xVal>
            <c:numRef>
              <c:f>'All Data'!$H$24:$H$31</c:f>
              <c:numCache>
                <c:formatCode>General</c:formatCode>
                <c:ptCount val="8"/>
                <c:pt idx="0">
                  <c:v>2.2809011935180687</c:v>
                </c:pt>
                <c:pt idx="1">
                  <c:v>1.9066688558331872</c:v>
                </c:pt>
                <c:pt idx="2">
                  <c:v>1.8118658168007147</c:v>
                </c:pt>
                <c:pt idx="3">
                  <c:v>0.90514108169246688</c:v>
                </c:pt>
                <c:pt idx="4">
                  <c:v>5.1576177967981067</c:v>
                </c:pt>
                <c:pt idx="5">
                  <c:v>2.5519616061840966</c:v>
                </c:pt>
                <c:pt idx="6">
                  <c:v>1.0467049050145096</c:v>
                </c:pt>
                <c:pt idx="7">
                  <c:v>0.30790431100615795</c:v>
                </c:pt>
              </c:numCache>
            </c:numRef>
          </c:xVal>
          <c:yVal>
            <c:numRef>
              <c:f>'All Data'!$G$24:$G$31</c:f>
              <c:numCache>
                <c:formatCode>0.00</c:formatCode>
                <c:ptCount val="8"/>
                <c:pt idx="0">
                  <c:v>2.25</c:v>
                </c:pt>
                <c:pt idx="1">
                  <c:v>2.0999999999999996</c:v>
                </c:pt>
                <c:pt idx="2">
                  <c:v>1.6333333333333335</c:v>
                </c:pt>
                <c:pt idx="3">
                  <c:v>1.7333333333333332</c:v>
                </c:pt>
                <c:pt idx="4">
                  <c:v>1.5666666666666664</c:v>
                </c:pt>
                <c:pt idx="5">
                  <c:v>1.4333333333333333</c:v>
                </c:pt>
                <c:pt idx="6">
                  <c:v>2.0666666666666669</c:v>
                </c:pt>
                <c:pt idx="7">
                  <c:v>2.5</c:v>
                </c:pt>
              </c:numCache>
            </c:numRef>
          </c:yVal>
        </c:ser>
        <c:ser>
          <c:idx val="3"/>
          <c:order val="3"/>
          <c:tx>
            <c:strRef>
              <c:f>'All Data'!$B$32</c:f>
              <c:strCache>
                <c:ptCount val="1"/>
                <c:pt idx="0">
                  <c:v>C9</c:v>
                </c:pt>
              </c:strCache>
            </c:strRef>
          </c:tx>
          <c:spPr>
            <a:ln w="28575">
              <a:noFill/>
            </a:ln>
          </c:spPr>
          <c:marker>
            <c:symbol val="diamond"/>
            <c:size val="7"/>
            <c:spPr>
              <a:solidFill>
                <a:schemeClr val="tx1"/>
              </a:solidFill>
            </c:spPr>
          </c:marker>
          <c:xVal>
            <c:numRef>
              <c:f>'All Data'!$H$32:$H$47</c:f>
              <c:numCache>
                <c:formatCode>General</c:formatCode>
                <c:ptCount val="16"/>
                <c:pt idx="0">
                  <c:v>4.6899241896236932</c:v>
                </c:pt>
                <c:pt idx="1">
                  <c:v>4.7011569612264914</c:v>
                </c:pt>
                <c:pt idx="2">
                  <c:v>0.61591002453409494</c:v>
                </c:pt>
                <c:pt idx="3">
                  <c:v>3.7729294149597052</c:v>
                </c:pt>
                <c:pt idx="4">
                  <c:v>1.2400265429234631</c:v>
                </c:pt>
                <c:pt idx="5">
                  <c:v>2.4191608473984516</c:v>
                </c:pt>
                <c:pt idx="6">
                  <c:v>3.0427157575405137</c:v>
                </c:pt>
                <c:pt idx="7">
                  <c:v>3.7321461709807382</c:v>
                </c:pt>
                <c:pt idx="8">
                  <c:v>4.585347506832532</c:v>
                </c:pt>
                <c:pt idx="9">
                  <c:v>2.3696444652624096</c:v>
                </c:pt>
                <c:pt idx="10">
                  <c:v>8.1188426964315976</c:v>
                </c:pt>
                <c:pt idx="11">
                  <c:v>6.1827986159678385</c:v>
                </c:pt>
                <c:pt idx="12">
                  <c:v>8.3728627431136839</c:v>
                </c:pt>
                <c:pt idx="13">
                  <c:v>7.884657415356453</c:v>
                </c:pt>
                <c:pt idx="14">
                  <c:v>10.085347365051424</c:v>
                </c:pt>
                <c:pt idx="15">
                  <c:v>5.1529119910342391</c:v>
                </c:pt>
              </c:numCache>
            </c:numRef>
          </c:xVal>
          <c:yVal>
            <c:numRef>
              <c:f>'All Data'!$G$32:$G$47</c:f>
              <c:numCache>
                <c:formatCode>0.00</c:formatCode>
                <c:ptCount val="16"/>
                <c:pt idx="0">
                  <c:v>1.8666666666666665</c:v>
                </c:pt>
                <c:pt idx="1">
                  <c:v>1.4333333333333333</c:v>
                </c:pt>
                <c:pt idx="2">
                  <c:v>3.1666666666666665</c:v>
                </c:pt>
                <c:pt idx="3">
                  <c:v>3.1333333333333333</c:v>
                </c:pt>
                <c:pt idx="4">
                  <c:v>2.1500000000000004</c:v>
                </c:pt>
                <c:pt idx="5">
                  <c:v>2.4500000000000002</c:v>
                </c:pt>
                <c:pt idx="6">
                  <c:v>2.8666666666666667</c:v>
                </c:pt>
                <c:pt idx="7">
                  <c:v>4.6333333333333329</c:v>
                </c:pt>
                <c:pt idx="8">
                  <c:v>3.1666666666666665</c:v>
                </c:pt>
                <c:pt idx="9">
                  <c:v>2.1333333333333333</c:v>
                </c:pt>
                <c:pt idx="10">
                  <c:v>3.1999999999999997</c:v>
                </c:pt>
                <c:pt idx="11">
                  <c:v>1.9333333333333333</c:v>
                </c:pt>
                <c:pt idx="12">
                  <c:v>2.8000000000000003</c:v>
                </c:pt>
                <c:pt idx="13">
                  <c:v>1.65</c:v>
                </c:pt>
                <c:pt idx="14">
                  <c:v>3.1666666666666665</c:v>
                </c:pt>
                <c:pt idx="15">
                  <c:v>1.65</c:v>
                </c:pt>
              </c:numCache>
            </c:numRef>
          </c:yVal>
        </c:ser>
        <c:ser>
          <c:idx val="4"/>
          <c:order val="4"/>
          <c:tx>
            <c:strRef>
              <c:f>'All Data'!$B$48</c:f>
              <c:strCache>
                <c:ptCount val="1"/>
                <c:pt idx="0">
                  <c:v>JBM</c:v>
                </c:pt>
              </c:strCache>
            </c:strRef>
          </c:tx>
          <c:spPr>
            <a:ln w="28575">
              <a:noFill/>
            </a:ln>
          </c:spPr>
          <c:xVal>
            <c:numRef>
              <c:f>'All Data'!$H$48:$H$67</c:f>
              <c:numCache>
                <c:formatCode>General</c:formatCode>
                <c:ptCount val="20"/>
                <c:pt idx="0">
                  <c:v>4.5540055183100314</c:v>
                </c:pt>
                <c:pt idx="1">
                  <c:v>6.7599399262094071</c:v>
                </c:pt>
                <c:pt idx="2">
                  <c:v>6.0101365066976999</c:v>
                </c:pt>
                <c:pt idx="3">
                  <c:v>6.171092331374993</c:v>
                </c:pt>
                <c:pt idx="4">
                  <c:v>9.8443180766826082</c:v>
                </c:pt>
                <c:pt idx="5">
                  <c:v>7.1899097657062994</c:v>
                </c:pt>
                <c:pt idx="6">
                  <c:v>11.305031860003073</c:v>
                </c:pt>
                <c:pt idx="7">
                  <c:v>5.3801387117368558</c:v>
                </c:pt>
                <c:pt idx="8">
                  <c:v>11.165461401972303</c:v>
                </c:pt>
                <c:pt idx="9">
                  <c:v>14.251057136226724</c:v>
                </c:pt>
                <c:pt idx="10">
                  <c:v>5.3932929223710504</c:v>
                </c:pt>
                <c:pt idx="11">
                  <c:v>8.8953150487408994</c:v>
                </c:pt>
                <c:pt idx="12">
                  <c:v>6.3310152481165023</c:v>
                </c:pt>
                <c:pt idx="13">
                  <c:v>10.883982776882359</c:v>
                </c:pt>
                <c:pt idx="14">
                  <c:v>10.557427439620671</c:v>
                </c:pt>
                <c:pt idx="15">
                  <c:v>7.3946509813760937</c:v>
                </c:pt>
                <c:pt idx="16">
                  <c:v>7.3944139337139374</c:v>
                </c:pt>
                <c:pt idx="17">
                  <c:v>6.0932017207440019</c:v>
                </c:pt>
                <c:pt idx="18">
                  <c:v>12.292980940680717</c:v>
                </c:pt>
                <c:pt idx="19">
                  <c:v>7.6445657797127184</c:v>
                </c:pt>
              </c:numCache>
            </c:numRef>
          </c:xVal>
          <c:yVal>
            <c:numRef>
              <c:f>'All Data'!$G$48:$G$67</c:f>
              <c:numCache>
                <c:formatCode>0.00</c:formatCode>
                <c:ptCount val="20"/>
                <c:pt idx="0">
                  <c:v>3.0666666666666664</c:v>
                </c:pt>
                <c:pt idx="1">
                  <c:v>2.7999999999999994</c:v>
                </c:pt>
                <c:pt idx="2">
                  <c:v>1.75</c:v>
                </c:pt>
                <c:pt idx="3">
                  <c:v>1.9</c:v>
                </c:pt>
                <c:pt idx="4">
                  <c:v>1.9500000000000002</c:v>
                </c:pt>
                <c:pt idx="5">
                  <c:v>2.4000000000000004</c:v>
                </c:pt>
                <c:pt idx="6">
                  <c:v>1.9000000000000001</c:v>
                </c:pt>
                <c:pt idx="7">
                  <c:v>2.7333333333333338</c:v>
                </c:pt>
                <c:pt idx="8">
                  <c:v>3.5</c:v>
                </c:pt>
                <c:pt idx="9">
                  <c:v>2.6</c:v>
                </c:pt>
                <c:pt idx="10">
                  <c:v>2</c:v>
                </c:pt>
                <c:pt idx="11">
                  <c:v>2.9</c:v>
                </c:pt>
                <c:pt idx="12">
                  <c:v>2.3000000000000003</c:v>
                </c:pt>
                <c:pt idx="13">
                  <c:v>1.7</c:v>
                </c:pt>
                <c:pt idx="14">
                  <c:v>2.95</c:v>
                </c:pt>
                <c:pt idx="15">
                  <c:v>2.0499999999999998</c:v>
                </c:pt>
                <c:pt idx="16">
                  <c:v>2.2999999999999998</c:v>
                </c:pt>
                <c:pt idx="17">
                  <c:v>1.8</c:v>
                </c:pt>
                <c:pt idx="18">
                  <c:v>3</c:v>
                </c:pt>
                <c:pt idx="19">
                  <c:v>3.6666666666666665</c:v>
                </c:pt>
              </c:numCache>
            </c:numRef>
          </c:yVal>
        </c:ser>
        <c:ser>
          <c:idx val="5"/>
          <c:order val="5"/>
          <c:tx>
            <c:strRef>
              <c:f>'All Data'!$B$68</c:f>
              <c:strCache>
                <c:ptCount val="1"/>
                <c:pt idx="0">
                  <c:v>JBO</c:v>
                </c:pt>
              </c:strCache>
            </c:strRef>
          </c:tx>
          <c:spPr>
            <a:ln w="28575">
              <a:noFill/>
            </a:ln>
          </c:spPr>
          <c:xVal>
            <c:numRef>
              <c:f>'All Data'!$H$68:$H$87</c:f>
              <c:numCache>
                <c:formatCode>General</c:formatCode>
                <c:ptCount val="20"/>
                <c:pt idx="0">
                  <c:v>3.6520064802329073</c:v>
                </c:pt>
                <c:pt idx="1">
                  <c:v>1.8328348237877312</c:v>
                </c:pt>
                <c:pt idx="2">
                  <c:v>0.81091313257865705</c:v>
                </c:pt>
                <c:pt idx="3">
                  <c:v>3.8204753329918568</c:v>
                </c:pt>
                <c:pt idx="4">
                  <c:v>1.0375865923155758</c:v>
                </c:pt>
                <c:pt idx="5">
                  <c:v>4.5886587817089231</c:v>
                </c:pt>
                <c:pt idx="6">
                  <c:v>1.1798514215642848</c:v>
                </c:pt>
                <c:pt idx="7">
                  <c:v>9.3236104456042277</c:v>
                </c:pt>
                <c:pt idx="8">
                  <c:v>11.356293519742518</c:v>
                </c:pt>
                <c:pt idx="9">
                  <c:v>2.8978654727585966</c:v>
                </c:pt>
                <c:pt idx="10">
                  <c:v>3.3167060921343996</c:v>
                </c:pt>
                <c:pt idx="11">
                  <c:v>11.813394744311235</c:v>
                </c:pt>
                <c:pt idx="12">
                  <c:v>6.2105208721786536</c:v>
                </c:pt>
                <c:pt idx="13">
                  <c:v>8.7464862448624299</c:v>
                </c:pt>
                <c:pt idx="14">
                  <c:v>8.6846416371021853</c:v>
                </c:pt>
                <c:pt idx="15">
                  <c:v>5.8192342507381367</c:v>
                </c:pt>
                <c:pt idx="16">
                  <c:v>3.6663396090032498</c:v>
                </c:pt>
                <c:pt idx="17">
                  <c:v>8.8324170925056809</c:v>
                </c:pt>
                <c:pt idx="18">
                  <c:v>15.049641798565762</c:v>
                </c:pt>
                <c:pt idx="19">
                  <c:v>13.11527811991229</c:v>
                </c:pt>
              </c:numCache>
            </c:numRef>
          </c:xVal>
          <c:yVal>
            <c:numRef>
              <c:f>'All Data'!$G$68:$G$87</c:f>
              <c:numCache>
                <c:formatCode>0.00</c:formatCode>
                <c:ptCount val="20"/>
                <c:pt idx="0">
                  <c:v>1.9</c:v>
                </c:pt>
                <c:pt idx="1">
                  <c:v>1.9333333333333333</c:v>
                </c:pt>
                <c:pt idx="2">
                  <c:v>2.9</c:v>
                </c:pt>
                <c:pt idx="3">
                  <c:v>2.8</c:v>
                </c:pt>
                <c:pt idx="4">
                  <c:v>1.4666666666666668</c:v>
                </c:pt>
                <c:pt idx="5">
                  <c:v>1.75</c:v>
                </c:pt>
                <c:pt idx="6">
                  <c:v>2.8</c:v>
                </c:pt>
                <c:pt idx="7">
                  <c:v>3.45</c:v>
                </c:pt>
                <c:pt idx="8">
                  <c:v>2.8333333333333335</c:v>
                </c:pt>
                <c:pt idx="9">
                  <c:v>1.9</c:v>
                </c:pt>
                <c:pt idx="10">
                  <c:v>2</c:v>
                </c:pt>
                <c:pt idx="11">
                  <c:v>2.6666666666666665</c:v>
                </c:pt>
                <c:pt idx="12">
                  <c:v>2.9</c:v>
                </c:pt>
                <c:pt idx="13">
                  <c:v>1.9000000000000001</c:v>
                </c:pt>
                <c:pt idx="14">
                  <c:v>3.75</c:v>
                </c:pt>
                <c:pt idx="15">
                  <c:v>2</c:v>
                </c:pt>
                <c:pt idx="16">
                  <c:v>3.1666666666666665</c:v>
                </c:pt>
                <c:pt idx="17">
                  <c:v>2.0499999999999998</c:v>
                </c:pt>
                <c:pt idx="18">
                  <c:v>3.0666666666666664</c:v>
                </c:pt>
                <c:pt idx="19">
                  <c:v>2.0333333333333332</c:v>
                </c:pt>
              </c:numCache>
            </c:numRef>
          </c:yVal>
        </c:ser>
        <c:axId val="47647744"/>
        <c:axId val="47649920"/>
      </c:scatterChart>
      <c:valAx>
        <c:axId val="47647744"/>
        <c:scaling>
          <c:orientation val="minMax"/>
        </c:scaling>
        <c:axPos val="b"/>
        <c:title>
          <c:tx>
            <c:rich>
              <a:bodyPr/>
              <a:lstStyle/>
              <a:p>
                <a:pPr>
                  <a:defRPr/>
                </a:pPr>
                <a:r>
                  <a:rPr lang="en-US"/>
                  <a:t>Photo synthesis (</a:t>
                </a:r>
                <a:r>
                  <a:rPr lang="el-GR" sz="1000" b="0" i="0" u="none" strike="noStrike" baseline="0"/>
                  <a:t>μ</a:t>
                </a:r>
                <a:r>
                  <a:rPr lang="en-US" sz="1000" b="0" i="0" u="none" strike="noStrike" baseline="0"/>
                  <a:t>mol CO2 m-2 s-1)</a:t>
                </a:r>
                <a:endParaRPr lang="en-US"/>
              </a:p>
            </c:rich>
          </c:tx>
          <c:layout/>
        </c:title>
        <c:numFmt formatCode="General" sourceLinked="1"/>
        <c:tickLblPos val="nextTo"/>
        <c:crossAx val="47649920"/>
        <c:crosses val="autoZero"/>
        <c:crossBetween val="midCat"/>
      </c:valAx>
      <c:valAx>
        <c:axId val="47649920"/>
        <c:scaling>
          <c:orientation val="minMax"/>
        </c:scaling>
        <c:axPos val="l"/>
        <c:title>
          <c:tx>
            <c:rich>
              <a:bodyPr rot="-5400000" vert="horz"/>
              <a:lstStyle/>
              <a:p>
                <a:pPr>
                  <a:defRPr/>
                </a:pPr>
                <a:r>
                  <a:rPr lang="en-US"/>
                  <a:t>%</a:t>
                </a:r>
                <a:r>
                  <a:rPr lang="en-US" baseline="0"/>
                  <a:t> Sugar</a:t>
                </a:r>
                <a:endParaRPr lang="en-US"/>
              </a:p>
            </c:rich>
          </c:tx>
          <c:layout/>
        </c:title>
        <c:numFmt formatCode="0.00" sourceLinked="1"/>
        <c:tickLblPos val="nextTo"/>
        <c:crossAx val="47647744"/>
        <c:crosses val="autoZero"/>
        <c:crossBetween val="midCat"/>
      </c:valAx>
    </c:plotArea>
    <c:legend>
      <c:legendPos val="r"/>
      <c:legendEntry>
        <c:idx val="0"/>
        <c:delete val="1"/>
      </c:legendEntry>
      <c:legendEntry>
        <c:idx val="6"/>
        <c:delete val="1"/>
      </c:legendEntry>
      <c:legendEntry>
        <c:idx val="7"/>
        <c:delete val="1"/>
      </c:legendEntry>
      <c:layout/>
    </c:legend>
    <c:plotVisOnly val="1"/>
  </c:chart>
  <c:printSettings>
    <c:headerFooter/>
    <c:pageMargins b="0.75000000000000133" l="0.70000000000000062" r="0.70000000000000062" t="0.7500000000000013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layout/>
    </c:title>
    <c:plotArea>
      <c:layout/>
      <c:scatterChart>
        <c:scatterStyle val="lineMarker"/>
        <c:ser>
          <c:idx val="0"/>
          <c:order val="0"/>
          <c:tx>
            <c:strRef>
              <c:f>'All Data'!$N$3</c:f>
              <c:strCache>
                <c:ptCount val="1"/>
                <c:pt idx="0">
                  <c:v>Mn</c:v>
                </c:pt>
              </c:strCache>
            </c:strRef>
          </c:tx>
          <c:spPr>
            <a:ln w="28575">
              <a:noFill/>
            </a:ln>
          </c:spPr>
          <c:trendline>
            <c:trendlineType val="linear"/>
            <c:dispRSqr val="1"/>
            <c:trendlineLbl>
              <c:layout>
                <c:manualLayout>
                  <c:x val="0.14721485317691024"/>
                  <c:y val="-0.38523350035790982"/>
                </c:manualLayout>
              </c:layout>
              <c:numFmt formatCode="General" sourceLinked="0"/>
            </c:trendlineLbl>
          </c:trendline>
          <c:xVal>
            <c:numRef>
              <c:f>'All Data'!$N$4:$N$87</c:f>
              <c:numCache>
                <c:formatCode>0.0000</c:formatCode>
                <c:ptCount val="84"/>
                <c:pt idx="0">
                  <c:v>0.56943504139330492</c:v>
                </c:pt>
                <c:pt idx="1">
                  <c:v>0.61007682514041528</c:v>
                </c:pt>
                <c:pt idx="2">
                  <c:v>0.64660505985557626</c:v>
                </c:pt>
                <c:pt idx="3">
                  <c:v>0.76052422941332998</c:v>
                </c:pt>
                <c:pt idx="4">
                  <c:v>0.37899061138690304</c:v>
                </c:pt>
                <c:pt idx="5">
                  <c:v>0.57342521383610856</c:v>
                </c:pt>
                <c:pt idx="6">
                  <c:v>0.38247572455679568</c:v>
                </c:pt>
                <c:pt idx="7">
                  <c:v>0.34584954760419112</c:v>
                </c:pt>
                <c:pt idx="8">
                  <c:v>0.85003544433250788</c:v>
                </c:pt>
                <c:pt idx="9">
                  <c:v>1.0434631535736558</c:v>
                </c:pt>
                <c:pt idx="10">
                  <c:v>0.50371336739051087</c:v>
                </c:pt>
                <c:pt idx="11">
                  <c:v>0.89575793017232053</c:v>
                </c:pt>
                <c:pt idx="12">
                  <c:v>0.31835812355021437</c:v>
                </c:pt>
                <c:pt idx="13">
                  <c:v>0.30819957249547092</c:v>
                </c:pt>
                <c:pt idx="14">
                  <c:v>0.40832091396323322</c:v>
                </c:pt>
                <c:pt idx="15">
                  <c:v>0.4346518685101225</c:v>
                </c:pt>
                <c:pt idx="16">
                  <c:v>0.67681962187412714</c:v>
                </c:pt>
                <c:pt idx="17">
                  <c:v>0.5853012990295734</c:v>
                </c:pt>
                <c:pt idx="18">
                  <c:v>0.45548528293965568</c:v>
                </c:pt>
                <c:pt idx="19">
                  <c:v>0.56251331438691288</c:v>
                </c:pt>
                <c:pt idx="20">
                  <c:v>0.88009152613967767</c:v>
                </c:pt>
                <c:pt idx="21">
                  <c:v>0.78131595174406665</c:v>
                </c:pt>
                <c:pt idx="22">
                  <c:v>0.64037883438697163</c:v>
                </c:pt>
                <c:pt idx="23">
                  <c:v>0.69346168019323551</c:v>
                </c:pt>
                <c:pt idx="24">
                  <c:v>0.52216894312800433</c:v>
                </c:pt>
                <c:pt idx="25">
                  <c:v>0.40653878486307632</c:v>
                </c:pt>
                <c:pt idx="26">
                  <c:v>0.3626449078038248</c:v>
                </c:pt>
                <c:pt idx="27">
                  <c:v>0.42507209321440897</c:v>
                </c:pt>
                <c:pt idx="28">
                  <c:v>0.39838944993985131</c:v>
                </c:pt>
                <c:pt idx="29">
                  <c:v>0.39065180147847534</c:v>
                </c:pt>
                <c:pt idx="30">
                  <c:v>0.40489624130173268</c:v>
                </c:pt>
                <c:pt idx="31">
                  <c:v>0.37797969531220599</c:v>
                </c:pt>
                <c:pt idx="32">
                  <c:v>0.48489439754151853</c:v>
                </c:pt>
                <c:pt idx="33">
                  <c:v>0.61760143024178171</c:v>
                </c:pt>
                <c:pt idx="34">
                  <c:v>0.74014189540161401</c:v>
                </c:pt>
                <c:pt idx="35">
                  <c:v>0.3347830835103654</c:v>
                </c:pt>
                <c:pt idx="36">
                  <c:v>0.43751439125745722</c:v>
                </c:pt>
                <c:pt idx="37">
                  <c:v>0.47270529651373722</c:v>
                </c:pt>
                <c:pt idx="38">
                  <c:v>0.35615502629355844</c:v>
                </c:pt>
                <c:pt idx="39">
                  <c:v>0.40512690057109441</c:v>
                </c:pt>
                <c:pt idx="40">
                  <c:v>0.56920769102084856</c:v>
                </c:pt>
                <c:pt idx="41">
                  <c:v>0.37921863463567207</c:v>
                </c:pt>
                <c:pt idx="42">
                  <c:v>0.51879194177899168</c:v>
                </c:pt>
                <c:pt idx="43">
                  <c:v>0.41931205171321434</c:v>
                </c:pt>
                <c:pt idx="44">
                  <c:v>0.26542236806766145</c:v>
                </c:pt>
                <c:pt idx="45">
                  <c:v>0.28138279963351792</c:v>
                </c:pt>
                <c:pt idx="46">
                  <c:v>0.18797750393125315</c:v>
                </c:pt>
                <c:pt idx="47">
                  <c:v>0.16793209752291899</c:v>
                </c:pt>
                <c:pt idx="48">
                  <c:v>0.13574165742259431</c:v>
                </c:pt>
                <c:pt idx="49">
                  <c:v>9.6530005105233158E-2</c:v>
                </c:pt>
                <c:pt idx="50">
                  <c:v>0.27881249738380315</c:v>
                </c:pt>
                <c:pt idx="51">
                  <c:v>0.10647114853528396</c:v>
                </c:pt>
                <c:pt idx="52">
                  <c:v>0.2640637887888001</c:v>
                </c:pt>
                <c:pt idx="53">
                  <c:v>0.17266618117954446</c:v>
                </c:pt>
                <c:pt idx="54">
                  <c:v>0.39034217448839015</c:v>
                </c:pt>
                <c:pt idx="55">
                  <c:v>0.30865491284276381</c:v>
                </c:pt>
                <c:pt idx="56">
                  <c:v>0.35949945738407263</c:v>
                </c:pt>
                <c:pt idx="57">
                  <c:v>0.36573199177559995</c:v>
                </c:pt>
                <c:pt idx="58">
                  <c:v>0.29384060137591639</c:v>
                </c:pt>
                <c:pt idx="59">
                  <c:v>0.58202415385424755</c:v>
                </c:pt>
                <c:pt idx="60">
                  <c:v>0.39324079121275074</c:v>
                </c:pt>
                <c:pt idx="61">
                  <c:v>0.3931635004459762</c:v>
                </c:pt>
                <c:pt idx="62">
                  <c:v>0.31515840071331874</c:v>
                </c:pt>
                <c:pt idx="63">
                  <c:v>0.1958541854764706</c:v>
                </c:pt>
                <c:pt idx="64">
                  <c:v>0.71099623894675668</c:v>
                </c:pt>
                <c:pt idx="65">
                  <c:v>0.41405729630558269</c:v>
                </c:pt>
                <c:pt idx="66">
                  <c:v>0.50057411368475202</c:v>
                </c:pt>
                <c:pt idx="67">
                  <c:v>0.676950854645332</c:v>
                </c:pt>
                <c:pt idx="68">
                  <c:v>0.38462669172827907</c:v>
                </c:pt>
                <c:pt idx="69">
                  <c:v>0.2881793698786837</c:v>
                </c:pt>
                <c:pt idx="70">
                  <c:v>0.3852960265961457</c:v>
                </c:pt>
                <c:pt idx="71">
                  <c:v>0.31501484825078119</c:v>
                </c:pt>
                <c:pt idx="72">
                  <c:v>0.30037461901813761</c:v>
                </c:pt>
                <c:pt idx="73">
                  <c:v>0.28156170419061866</c:v>
                </c:pt>
                <c:pt idx="74">
                  <c:v>0.54698030880219628</c:v>
                </c:pt>
                <c:pt idx="75">
                  <c:v>0.40722948126581854</c:v>
                </c:pt>
                <c:pt idx="76">
                  <c:v>0.20773929988196627</c:v>
                </c:pt>
                <c:pt idx="77">
                  <c:v>0.31900028743693726</c:v>
                </c:pt>
                <c:pt idx="78">
                  <c:v>0.21042917875169684</c:v>
                </c:pt>
                <c:pt idx="79">
                  <c:v>0.35351565489159464</c:v>
                </c:pt>
                <c:pt idx="80">
                  <c:v>0.4566948716763044</c:v>
                </c:pt>
                <c:pt idx="81">
                  <c:v>0.20192482668524012</c:v>
                </c:pt>
                <c:pt idx="82">
                  <c:v>0.43950061193142104</c:v>
                </c:pt>
                <c:pt idx="83">
                  <c:v>0.43468547118922757</c:v>
                </c:pt>
              </c:numCache>
            </c:numRef>
          </c:xVal>
          <c:yVal>
            <c:numRef>
              <c:f>'All Data'!$I$4:$I$87</c:f>
              <c:numCache>
                <c:formatCode>General</c:formatCode>
                <c:ptCount val="84"/>
                <c:pt idx="0">
                  <c:v>-5.770554424276967E-2</c:v>
                </c:pt>
                <c:pt idx="1">
                  <c:v>-6.8549879892443641E-2</c:v>
                </c:pt>
                <c:pt idx="2">
                  <c:v>-2.8917293526414384E-2</c:v>
                </c:pt>
                <c:pt idx="3">
                  <c:v>-3.7169011252610587E-2</c:v>
                </c:pt>
                <c:pt idx="4">
                  <c:v>1.4953768702191997E-3</c:v>
                </c:pt>
                <c:pt idx="5">
                  <c:v>1.0841614428731836E-3</c:v>
                </c:pt>
                <c:pt idx="6">
                  <c:v>-4.2615436144386655E-2</c:v>
                </c:pt>
                <c:pt idx="7">
                  <c:v>-6.4479350968676574E-2</c:v>
                </c:pt>
                <c:pt idx="8">
                  <c:v>1.5640561504677623E-2</c:v>
                </c:pt>
                <c:pt idx="9">
                  <c:v>2.4617047759074216E-2</c:v>
                </c:pt>
                <c:pt idx="10">
                  <c:v>1.1325473590396908E-2</c:v>
                </c:pt>
                <c:pt idx="11">
                  <c:v>1.5811528447582608E-2</c:v>
                </c:pt>
                <c:pt idx="12">
                  <c:v>2.5666131387229923E-2</c:v>
                </c:pt>
                <c:pt idx="13">
                  <c:v>7.3086831066046434E-3</c:v>
                </c:pt>
                <c:pt idx="14">
                  <c:v>4.7824928287787727E-2</c:v>
                </c:pt>
                <c:pt idx="15">
                  <c:v>9.5442165824329746E-3</c:v>
                </c:pt>
                <c:pt idx="16">
                  <c:v>1.0632212409112895E-2</c:v>
                </c:pt>
                <c:pt idx="17">
                  <c:v>1.0551338365238737E-2</c:v>
                </c:pt>
                <c:pt idx="18">
                  <c:v>4.2654690120032028E-2</c:v>
                </c:pt>
                <c:pt idx="19">
                  <c:v>4.109032983746571E-2</c:v>
                </c:pt>
                <c:pt idx="20">
                  <c:v>3.1169677253838252E-2</c:v>
                </c:pt>
                <c:pt idx="21">
                  <c:v>2.2418550395757984E-2</c:v>
                </c:pt>
                <c:pt idx="22">
                  <c:v>4.0297462344703924E-2</c:v>
                </c:pt>
                <c:pt idx="23">
                  <c:v>1.9194067847325871E-2</c:v>
                </c:pt>
                <c:pt idx="24">
                  <c:v>5.1973549089333271E-2</c:v>
                </c:pt>
                <c:pt idx="25">
                  <c:v>1.3820325569046837E-2</c:v>
                </c:pt>
                <c:pt idx="26">
                  <c:v>2.7620561057740863E-2</c:v>
                </c:pt>
                <c:pt idx="27">
                  <c:v>2.0230044049346894E-2</c:v>
                </c:pt>
                <c:pt idx="28">
                  <c:v>-9.6899607758224315E-3</c:v>
                </c:pt>
                <c:pt idx="29">
                  <c:v>-2.2243166544389292E-2</c:v>
                </c:pt>
                <c:pt idx="30">
                  <c:v>-6.0468062564747224E-2</c:v>
                </c:pt>
                <c:pt idx="31">
                  <c:v>-4.3260105669880707E-2</c:v>
                </c:pt>
                <c:pt idx="32">
                  <c:v>-5.6819895064926448E-2</c:v>
                </c:pt>
                <c:pt idx="33">
                  <c:v>-5.8640493953376636E-2</c:v>
                </c:pt>
                <c:pt idx="34">
                  <c:v>-3.1967019823255963E-2</c:v>
                </c:pt>
                <c:pt idx="35">
                  <c:v>-4.1012676791585628E-2</c:v>
                </c:pt>
                <c:pt idx="36">
                  <c:v>-3.018660633116621E-2</c:v>
                </c:pt>
                <c:pt idx="37">
                  <c:v>-4.9904172745615955E-2</c:v>
                </c:pt>
                <c:pt idx="38">
                  <c:v>-1.1827844354560147E-2</c:v>
                </c:pt>
                <c:pt idx="39">
                  <c:v>-2.283140560956274E-2</c:v>
                </c:pt>
                <c:pt idx="40">
                  <c:v>3.6472911091628565E-4</c:v>
                </c:pt>
                <c:pt idx="41">
                  <c:v>3.5760859410344853E-3</c:v>
                </c:pt>
                <c:pt idx="42">
                  <c:v>1.1401923475326311E-2</c:v>
                </c:pt>
                <c:pt idx="43">
                  <c:v>1.9701995986485112E-2</c:v>
                </c:pt>
                <c:pt idx="44">
                  <c:v>3.8377589904476914E-2</c:v>
                </c:pt>
                <c:pt idx="45">
                  <c:v>4.9916372538377149E-2</c:v>
                </c:pt>
                <c:pt idx="46">
                  <c:v>4.1749051444018477E-2</c:v>
                </c:pt>
                <c:pt idx="47">
                  <c:v>3.0664618630220585E-2</c:v>
                </c:pt>
                <c:pt idx="48">
                  <c:v>8.5525620116951181E-2</c:v>
                </c:pt>
                <c:pt idx="49">
                  <c:v>5.3526722740768772E-2</c:v>
                </c:pt>
                <c:pt idx="50">
                  <c:v>0.10899287236550159</c:v>
                </c:pt>
                <c:pt idx="51">
                  <c:v>3.817181885452408E-2</c:v>
                </c:pt>
                <c:pt idx="52">
                  <c:v>7.3336739790112543E-2</c:v>
                </c:pt>
                <c:pt idx="53">
                  <c:v>0.12903498003543373</c:v>
                </c:pt>
                <c:pt idx="54">
                  <c:v>7.3545673553092786E-2</c:v>
                </c:pt>
                <c:pt idx="55">
                  <c:v>7.5280672822992376E-2</c:v>
                </c:pt>
                <c:pt idx="56">
                  <c:v>3.6079282808412529E-2</c:v>
                </c:pt>
                <c:pt idx="57">
                  <c:v>9.7579830189929065E-2</c:v>
                </c:pt>
                <c:pt idx="58">
                  <c:v>6.5592509168425628E-2</c:v>
                </c:pt>
                <c:pt idx="59">
                  <c:v>5.3591932062015943E-2</c:v>
                </c:pt>
                <c:pt idx="60">
                  <c:v>5.6262698390173102E-2</c:v>
                </c:pt>
                <c:pt idx="61">
                  <c:v>3.7045369721933077E-2</c:v>
                </c:pt>
                <c:pt idx="62">
                  <c:v>9.3428652539707016E-2</c:v>
                </c:pt>
                <c:pt idx="63">
                  <c:v>6.6041040383820554E-2</c:v>
                </c:pt>
                <c:pt idx="64">
                  <c:v>7.1268881089529501E-2</c:v>
                </c:pt>
                <c:pt idx="65">
                  <c:v>-6.3728532616431993E-2</c:v>
                </c:pt>
                <c:pt idx="66">
                  <c:v>-4.7819603149356973E-2</c:v>
                </c:pt>
                <c:pt idx="67">
                  <c:v>4.7946835000365284E-2</c:v>
                </c:pt>
                <c:pt idx="68">
                  <c:v>2.0674336822840277E-2</c:v>
                </c:pt>
                <c:pt idx="69">
                  <c:v>3.4427876238118674E-2</c:v>
                </c:pt>
                <c:pt idx="70">
                  <c:v>2.385994737894237E-2</c:v>
                </c:pt>
                <c:pt idx="71">
                  <c:v>9.968250596065395E-2</c:v>
                </c:pt>
                <c:pt idx="72">
                  <c:v>8.4672899790646128E-2</c:v>
                </c:pt>
                <c:pt idx="73">
                  <c:v>7.5768058391787685E-2</c:v>
                </c:pt>
                <c:pt idx="74">
                  <c:v>2.5694755392092671E-2</c:v>
                </c:pt>
                <c:pt idx="75">
                  <c:v>8.441540635287105E-2</c:v>
                </c:pt>
                <c:pt idx="76">
                  <c:v>4.54590033168316E-2</c:v>
                </c:pt>
                <c:pt idx="77">
                  <c:v>5.5101371164850754E-2</c:v>
                </c:pt>
                <c:pt idx="78">
                  <c:v>5.648411868833085E-2</c:v>
                </c:pt>
                <c:pt idx="79">
                  <c:v>5.1430356662326558E-2</c:v>
                </c:pt>
                <c:pt idx="80">
                  <c:v>2.5587441225374569E-2</c:v>
                </c:pt>
                <c:pt idx="81">
                  <c:v>0.11574441892123763</c:v>
                </c:pt>
                <c:pt idx="82">
                  <c:v>0.14067672268251261</c:v>
                </c:pt>
                <c:pt idx="83">
                  <c:v>0.11488057077457547</c:v>
                </c:pt>
              </c:numCache>
            </c:numRef>
          </c:yVal>
        </c:ser>
        <c:axId val="71969408"/>
        <c:axId val="71987968"/>
      </c:scatterChart>
      <c:valAx>
        <c:axId val="71969408"/>
        <c:scaling>
          <c:orientation val="minMax"/>
        </c:scaling>
        <c:axPos val="b"/>
        <c:title>
          <c:tx>
            <c:rich>
              <a:bodyPr/>
              <a:lstStyle/>
              <a:p>
                <a:pPr>
                  <a:defRPr/>
                </a:pPr>
                <a:r>
                  <a:rPr lang="en-US"/>
                  <a:t>Foliar Mn</a:t>
                </a:r>
              </a:p>
            </c:rich>
          </c:tx>
          <c:layout/>
        </c:title>
        <c:numFmt formatCode="0.0000" sourceLinked="1"/>
        <c:tickLblPos val="nextTo"/>
        <c:crossAx val="71987968"/>
        <c:crosses val="autoZero"/>
        <c:crossBetween val="midCat"/>
      </c:valAx>
      <c:valAx>
        <c:axId val="71987968"/>
        <c:scaling>
          <c:orientation val="minMax"/>
        </c:scaling>
        <c:axPos val="l"/>
        <c:title>
          <c:tx>
            <c:rich>
              <a:bodyPr rot="-5400000" vert="horz"/>
              <a:lstStyle/>
              <a:p>
                <a:pPr>
                  <a:defRPr/>
                </a:pPr>
                <a:r>
                  <a:rPr lang="en-US"/>
                  <a:t>Conductivity </a:t>
                </a:r>
              </a:p>
            </c:rich>
          </c:tx>
          <c:layout/>
        </c:title>
        <c:numFmt formatCode="General" sourceLinked="1"/>
        <c:tickLblPos val="nextTo"/>
        <c:crossAx val="71969408"/>
        <c:crosses val="autoZero"/>
        <c:crossBetween val="midCat"/>
      </c:valAx>
    </c:plotArea>
    <c:plotVisOnly val="1"/>
  </c:chart>
  <c:printSettings>
    <c:headerFooter/>
    <c:pageMargins b="0.75000000000000078" l="0.70000000000000062" r="0.70000000000000062" t="0.75000000000000078"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layout/>
    </c:title>
    <c:plotArea>
      <c:layout/>
      <c:scatterChart>
        <c:scatterStyle val="lineMarker"/>
        <c:ser>
          <c:idx val="0"/>
          <c:order val="0"/>
          <c:tx>
            <c:strRef>
              <c:f>'All Data'!$O$3</c:f>
              <c:strCache>
                <c:ptCount val="1"/>
                <c:pt idx="0">
                  <c:v>P</c:v>
                </c:pt>
              </c:strCache>
            </c:strRef>
          </c:tx>
          <c:spPr>
            <a:ln w="28575">
              <a:noFill/>
            </a:ln>
          </c:spPr>
          <c:trendline>
            <c:trendlineType val="linear"/>
            <c:dispRSqr val="1"/>
            <c:trendlineLbl>
              <c:layout>
                <c:manualLayout>
                  <c:x val="-0.35905884345102035"/>
                  <c:y val="-0.23663080847288456"/>
                </c:manualLayout>
              </c:layout>
              <c:numFmt formatCode="General" sourceLinked="0"/>
            </c:trendlineLbl>
          </c:trendline>
          <c:xVal>
            <c:numRef>
              <c:f>'All Data'!$O$4:$O$87</c:f>
              <c:numCache>
                <c:formatCode>0.0000</c:formatCode>
                <c:ptCount val="84"/>
                <c:pt idx="0">
                  <c:v>1.0014359615562407</c:v>
                </c:pt>
                <c:pt idx="1">
                  <c:v>0.89913328986688779</c:v>
                </c:pt>
                <c:pt idx="2">
                  <c:v>1.0107523937125702</c:v>
                </c:pt>
                <c:pt idx="3">
                  <c:v>0.79143450948448768</c:v>
                </c:pt>
                <c:pt idx="4">
                  <c:v>0.93638187029509568</c:v>
                </c:pt>
                <c:pt idx="5">
                  <c:v>1.057520140295638</c:v>
                </c:pt>
                <c:pt idx="6">
                  <c:v>0.80505464996518672</c:v>
                </c:pt>
                <c:pt idx="7">
                  <c:v>0.87687746265451072</c:v>
                </c:pt>
                <c:pt idx="8">
                  <c:v>1.1520389398063624</c:v>
                </c:pt>
                <c:pt idx="9">
                  <c:v>0.99119400880198016</c:v>
                </c:pt>
                <c:pt idx="10">
                  <c:v>1.1532529241641096</c:v>
                </c:pt>
                <c:pt idx="11">
                  <c:v>0.97369747577462518</c:v>
                </c:pt>
                <c:pt idx="12">
                  <c:v>1.6646026842325989</c:v>
                </c:pt>
                <c:pt idx="13">
                  <c:v>1.1084288799332729</c:v>
                </c:pt>
                <c:pt idx="14">
                  <c:v>0.80451726592408568</c:v>
                </c:pt>
                <c:pt idx="15">
                  <c:v>1.2051972322489306</c:v>
                </c:pt>
                <c:pt idx="16">
                  <c:v>1.7777245294086403</c:v>
                </c:pt>
                <c:pt idx="17">
                  <c:v>1.0324073281379464</c:v>
                </c:pt>
                <c:pt idx="18">
                  <c:v>0.90828045611900243</c:v>
                </c:pt>
                <c:pt idx="19">
                  <c:v>0.95386546920303295</c:v>
                </c:pt>
                <c:pt idx="20">
                  <c:v>1.2295440700000264</c:v>
                </c:pt>
                <c:pt idx="21">
                  <c:v>1.0836949100711741</c:v>
                </c:pt>
                <c:pt idx="22">
                  <c:v>1.0263236454292324</c:v>
                </c:pt>
                <c:pt idx="23">
                  <c:v>1.2003834304684733</c:v>
                </c:pt>
                <c:pt idx="24">
                  <c:v>1.5320293743705267</c:v>
                </c:pt>
                <c:pt idx="25">
                  <c:v>1.6613619900564123</c:v>
                </c:pt>
                <c:pt idx="26">
                  <c:v>1.4225598596517939</c:v>
                </c:pt>
                <c:pt idx="27">
                  <c:v>1.3443632482317514</c:v>
                </c:pt>
                <c:pt idx="28">
                  <c:v>0.93648246007477942</c:v>
                </c:pt>
                <c:pt idx="29">
                  <c:v>1.0751492840163537</c:v>
                </c:pt>
                <c:pt idx="30">
                  <c:v>0.95286426883032771</c:v>
                </c:pt>
                <c:pt idx="31">
                  <c:v>0.97426305401781244</c:v>
                </c:pt>
                <c:pt idx="32">
                  <c:v>1.183911344046054</c:v>
                </c:pt>
                <c:pt idx="33">
                  <c:v>1.0934392462852267</c:v>
                </c:pt>
                <c:pt idx="34">
                  <c:v>0.91241819448766692</c:v>
                </c:pt>
                <c:pt idx="35">
                  <c:v>0.90737514881243764</c:v>
                </c:pt>
                <c:pt idx="36">
                  <c:v>0.94678240308718198</c:v>
                </c:pt>
                <c:pt idx="37">
                  <c:v>1.0546434963306299</c:v>
                </c:pt>
                <c:pt idx="38">
                  <c:v>1.1243621956128103</c:v>
                </c:pt>
                <c:pt idx="39">
                  <c:v>0.95684464230611344</c:v>
                </c:pt>
                <c:pt idx="40">
                  <c:v>1.2289212880349023</c:v>
                </c:pt>
                <c:pt idx="41">
                  <c:v>1.0034159304521162</c:v>
                </c:pt>
                <c:pt idx="42">
                  <c:v>1.1990753474303508</c:v>
                </c:pt>
                <c:pt idx="43">
                  <c:v>1.1153499857535814</c:v>
                </c:pt>
                <c:pt idx="44">
                  <c:v>1.1033012790455279</c:v>
                </c:pt>
                <c:pt idx="45">
                  <c:v>1.1833174095860339</c:v>
                </c:pt>
                <c:pt idx="46">
                  <c:v>1.0504314262189003</c:v>
                </c:pt>
                <c:pt idx="47">
                  <c:v>1.2654279892342373</c:v>
                </c:pt>
                <c:pt idx="48">
                  <c:v>1.0683343343767868</c:v>
                </c:pt>
                <c:pt idx="49">
                  <c:v>0.95401650441874564</c:v>
                </c:pt>
                <c:pt idx="50">
                  <c:v>1.1808113578643702</c:v>
                </c:pt>
                <c:pt idx="51">
                  <c:v>1.0040163301965115</c:v>
                </c:pt>
                <c:pt idx="52">
                  <c:v>1.0067653726198098</c:v>
                </c:pt>
                <c:pt idx="53">
                  <c:v>1.1178049776426633</c:v>
                </c:pt>
                <c:pt idx="54">
                  <c:v>1.3109744148088707</c:v>
                </c:pt>
                <c:pt idx="55">
                  <c:v>1.2426440130161756</c:v>
                </c:pt>
                <c:pt idx="56">
                  <c:v>1.3706303146665575</c:v>
                </c:pt>
                <c:pt idx="57">
                  <c:v>1.3955650197810183</c:v>
                </c:pt>
                <c:pt idx="58">
                  <c:v>1.3132762092456003</c:v>
                </c:pt>
                <c:pt idx="59">
                  <c:v>1.6347189266967286</c:v>
                </c:pt>
                <c:pt idx="60">
                  <c:v>1.8797557169700272</c:v>
                </c:pt>
                <c:pt idx="61">
                  <c:v>1.7770028674185336</c:v>
                </c:pt>
                <c:pt idx="62">
                  <c:v>1.3325995343373125</c:v>
                </c:pt>
                <c:pt idx="63">
                  <c:v>1.2310113436045753</c:v>
                </c:pt>
                <c:pt idx="64">
                  <c:v>1.3628437422935551</c:v>
                </c:pt>
                <c:pt idx="65">
                  <c:v>1.5825589693589639</c:v>
                </c:pt>
                <c:pt idx="66">
                  <c:v>1.176879487112769</c:v>
                </c:pt>
                <c:pt idx="67">
                  <c:v>1.5513237333303156</c:v>
                </c:pt>
                <c:pt idx="68">
                  <c:v>1.1963942960128415</c:v>
                </c:pt>
                <c:pt idx="69">
                  <c:v>1.1160099261505705</c:v>
                </c:pt>
                <c:pt idx="70">
                  <c:v>1.09607993502349</c:v>
                </c:pt>
                <c:pt idx="71">
                  <c:v>0.96843196243205742</c:v>
                </c:pt>
                <c:pt idx="72">
                  <c:v>1.1130297514819185</c:v>
                </c:pt>
                <c:pt idx="73">
                  <c:v>1.3257574011688058</c:v>
                </c:pt>
                <c:pt idx="74">
                  <c:v>1.4796996638118391</c:v>
                </c:pt>
                <c:pt idx="75">
                  <c:v>1.3254109717696247</c:v>
                </c:pt>
                <c:pt idx="76">
                  <c:v>1.0490466108208651</c:v>
                </c:pt>
                <c:pt idx="77">
                  <c:v>1.3496939505638657</c:v>
                </c:pt>
                <c:pt idx="78">
                  <c:v>1.1684584145119639</c:v>
                </c:pt>
                <c:pt idx="79">
                  <c:v>1.3751915764032865</c:v>
                </c:pt>
                <c:pt idx="80">
                  <c:v>1.4382063089568897</c:v>
                </c:pt>
                <c:pt idx="81">
                  <c:v>1.186822386950581</c:v>
                </c:pt>
                <c:pt idx="82">
                  <c:v>1.3660042104942234</c:v>
                </c:pt>
                <c:pt idx="83">
                  <c:v>1.4230218385563087</c:v>
                </c:pt>
              </c:numCache>
            </c:numRef>
          </c:xVal>
          <c:yVal>
            <c:numRef>
              <c:f>'All Data'!$H$4:$H$87</c:f>
              <c:numCache>
                <c:formatCode>General</c:formatCode>
                <c:ptCount val="84"/>
                <c:pt idx="0">
                  <c:v>0.14154233684512327</c:v>
                </c:pt>
                <c:pt idx="1">
                  <c:v>1.1335084263356878</c:v>
                </c:pt>
                <c:pt idx="2">
                  <c:v>3.8978374199550077</c:v>
                </c:pt>
                <c:pt idx="3">
                  <c:v>2.3136764933823466</c:v>
                </c:pt>
                <c:pt idx="4">
                  <c:v>6.476115152757127</c:v>
                </c:pt>
                <c:pt idx="5">
                  <c:v>5.6457181111559738</c:v>
                </c:pt>
                <c:pt idx="6">
                  <c:v>3.069984252809757</c:v>
                </c:pt>
                <c:pt idx="7">
                  <c:v>3.1498863683504079</c:v>
                </c:pt>
                <c:pt idx="8">
                  <c:v>0.42990507019708446</c:v>
                </c:pt>
                <c:pt idx="9">
                  <c:v>4.1528820404774489</c:v>
                </c:pt>
                <c:pt idx="10">
                  <c:v>1.4414420394446295</c:v>
                </c:pt>
                <c:pt idx="11">
                  <c:v>2.172829524925608</c:v>
                </c:pt>
                <c:pt idx="12">
                  <c:v>0.32886955689819386</c:v>
                </c:pt>
                <c:pt idx="13">
                  <c:v>0.87459950734115155</c:v>
                </c:pt>
                <c:pt idx="14">
                  <c:v>4.1278088312408805</c:v>
                </c:pt>
                <c:pt idx="15">
                  <c:v>0.52817796560288843</c:v>
                </c:pt>
                <c:pt idx="16">
                  <c:v>1.1370932072479696</c:v>
                </c:pt>
                <c:pt idx="17">
                  <c:v>2.0175797237307607</c:v>
                </c:pt>
                <c:pt idx="18">
                  <c:v>4.4557857832944761</c:v>
                </c:pt>
                <c:pt idx="19">
                  <c:v>1.1884746530422474</c:v>
                </c:pt>
                <c:pt idx="20">
                  <c:v>2.2809011935180687</c:v>
                </c:pt>
                <c:pt idx="21">
                  <c:v>1.9066688558331872</c:v>
                </c:pt>
                <c:pt idx="22">
                  <c:v>1.8118658168007147</c:v>
                </c:pt>
                <c:pt idx="23">
                  <c:v>0.90514108169246688</c:v>
                </c:pt>
                <c:pt idx="24">
                  <c:v>5.1576177967981067</c:v>
                </c:pt>
                <c:pt idx="25">
                  <c:v>2.5519616061840966</c:v>
                </c:pt>
                <c:pt idx="26">
                  <c:v>1.0467049050145096</c:v>
                </c:pt>
                <c:pt idx="27">
                  <c:v>0.30790431100615795</c:v>
                </c:pt>
                <c:pt idx="28">
                  <c:v>4.6899241896236932</c:v>
                </c:pt>
                <c:pt idx="29">
                  <c:v>4.7011569612264914</c:v>
                </c:pt>
                <c:pt idx="30">
                  <c:v>0.61591002453409494</c:v>
                </c:pt>
                <c:pt idx="31">
                  <c:v>3.7729294149597052</c:v>
                </c:pt>
                <c:pt idx="32">
                  <c:v>1.2400265429234631</c:v>
                </c:pt>
                <c:pt idx="33">
                  <c:v>2.4191608473984516</c:v>
                </c:pt>
                <c:pt idx="34">
                  <c:v>3.0427157575405137</c:v>
                </c:pt>
                <c:pt idx="35">
                  <c:v>3.7321461709807382</c:v>
                </c:pt>
                <c:pt idx="36">
                  <c:v>4.585347506832532</c:v>
                </c:pt>
                <c:pt idx="37">
                  <c:v>2.3696444652624096</c:v>
                </c:pt>
                <c:pt idx="38">
                  <c:v>8.1188426964315976</c:v>
                </c:pt>
                <c:pt idx="39">
                  <c:v>6.1827986159678385</c:v>
                </c:pt>
                <c:pt idx="40">
                  <c:v>8.3728627431136839</c:v>
                </c:pt>
                <c:pt idx="41">
                  <c:v>7.884657415356453</c:v>
                </c:pt>
                <c:pt idx="42">
                  <c:v>10.085347365051424</c:v>
                </c:pt>
                <c:pt idx="43">
                  <c:v>5.1529119910342391</c:v>
                </c:pt>
                <c:pt idx="44">
                  <c:v>4.5540055183100314</c:v>
                </c:pt>
                <c:pt idx="45">
                  <c:v>6.7599399262094071</c:v>
                </c:pt>
                <c:pt idx="46">
                  <c:v>6.0101365066976999</c:v>
                </c:pt>
                <c:pt idx="47">
                  <c:v>6.171092331374993</c:v>
                </c:pt>
                <c:pt idx="48">
                  <c:v>9.8443180766826082</c:v>
                </c:pt>
                <c:pt idx="49">
                  <c:v>7.1899097657062994</c:v>
                </c:pt>
                <c:pt idx="50">
                  <c:v>11.305031860003073</c:v>
                </c:pt>
                <c:pt idx="51">
                  <c:v>5.3801387117368558</c:v>
                </c:pt>
                <c:pt idx="52">
                  <c:v>11.165461401972303</c:v>
                </c:pt>
                <c:pt idx="53">
                  <c:v>14.251057136226724</c:v>
                </c:pt>
                <c:pt idx="54">
                  <c:v>5.3932929223710504</c:v>
                </c:pt>
                <c:pt idx="55">
                  <c:v>8.8953150487408994</c:v>
                </c:pt>
                <c:pt idx="56">
                  <c:v>6.3310152481165023</c:v>
                </c:pt>
                <c:pt idx="57">
                  <c:v>10.883982776882359</c:v>
                </c:pt>
                <c:pt idx="58">
                  <c:v>10.557427439620671</c:v>
                </c:pt>
                <c:pt idx="59">
                  <c:v>7.3946509813760937</c:v>
                </c:pt>
                <c:pt idx="60">
                  <c:v>7.3944139337139374</c:v>
                </c:pt>
                <c:pt idx="61">
                  <c:v>6.0932017207440019</c:v>
                </c:pt>
                <c:pt idx="62">
                  <c:v>12.292980940680717</c:v>
                </c:pt>
                <c:pt idx="63">
                  <c:v>7.6445657797127184</c:v>
                </c:pt>
                <c:pt idx="64">
                  <c:v>3.6520064802329073</c:v>
                </c:pt>
                <c:pt idx="65">
                  <c:v>1.8328348237877312</c:v>
                </c:pt>
                <c:pt idx="66">
                  <c:v>0.81091313257865705</c:v>
                </c:pt>
                <c:pt idx="67">
                  <c:v>3.8204753329918568</c:v>
                </c:pt>
                <c:pt idx="68">
                  <c:v>1.0375865923155758</c:v>
                </c:pt>
                <c:pt idx="69">
                  <c:v>4.5886587817089231</c:v>
                </c:pt>
                <c:pt idx="70">
                  <c:v>1.1798514215642848</c:v>
                </c:pt>
                <c:pt idx="71">
                  <c:v>9.3236104456042277</c:v>
                </c:pt>
                <c:pt idx="72">
                  <c:v>11.356293519742518</c:v>
                </c:pt>
                <c:pt idx="73">
                  <c:v>2.8978654727585966</c:v>
                </c:pt>
                <c:pt idx="74">
                  <c:v>3.3167060921343996</c:v>
                </c:pt>
                <c:pt idx="75">
                  <c:v>11.813394744311235</c:v>
                </c:pt>
                <c:pt idx="76">
                  <c:v>6.2105208721786536</c:v>
                </c:pt>
                <c:pt idx="77">
                  <c:v>8.7464862448624299</c:v>
                </c:pt>
                <c:pt idx="78">
                  <c:v>8.6846416371021853</c:v>
                </c:pt>
                <c:pt idx="79">
                  <c:v>5.8192342507381367</c:v>
                </c:pt>
                <c:pt idx="80">
                  <c:v>3.6663396090032498</c:v>
                </c:pt>
                <c:pt idx="81">
                  <c:v>8.8324170925056809</c:v>
                </c:pt>
                <c:pt idx="82">
                  <c:v>15.049641798565762</c:v>
                </c:pt>
                <c:pt idx="83">
                  <c:v>13.11527811991229</c:v>
                </c:pt>
              </c:numCache>
            </c:numRef>
          </c:yVal>
        </c:ser>
        <c:axId val="73475968"/>
        <c:axId val="73482240"/>
      </c:scatterChart>
      <c:valAx>
        <c:axId val="73475968"/>
        <c:scaling>
          <c:orientation val="minMax"/>
        </c:scaling>
        <c:axPos val="b"/>
        <c:title>
          <c:tx>
            <c:rich>
              <a:bodyPr/>
              <a:lstStyle/>
              <a:p>
                <a:pPr>
                  <a:defRPr/>
                </a:pPr>
                <a:r>
                  <a:rPr lang="en-US"/>
                  <a:t>Foliar P</a:t>
                </a:r>
              </a:p>
            </c:rich>
          </c:tx>
          <c:layout/>
        </c:title>
        <c:numFmt formatCode="0.0000" sourceLinked="1"/>
        <c:tickLblPos val="nextTo"/>
        <c:crossAx val="73482240"/>
        <c:crosses val="autoZero"/>
        <c:crossBetween val="midCat"/>
      </c:valAx>
      <c:valAx>
        <c:axId val="73482240"/>
        <c:scaling>
          <c:orientation val="minMax"/>
        </c:scaling>
        <c:axPos val="l"/>
        <c:title>
          <c:tx>
            <c:rich>
              <a:bodyPr rot="-5400000" vert="horz"/>
              <a:lstStyle/>
              <a:p>
                <a:pPr>
                  <a:defRPr/>
                </a:pPr>
                <a:r>
                  <a:rPr lang="en-US"/>
                  <a:t>Photosynthesis</a:t>
                </a:r>
              </a:p>
            </c:rich>
          </c:tx>
          <c:layout/>
        </c:title>
        <c:numFmt formatCode="General" sourceLinked="1"/>
        <c:tickLblPos val="nextTo"/>
        <c:crossAx val="73475968"/>
        <c:crosses val="autoZero"/>
        <c:crossBetween val="midCat"/>
      </c:valAx>
    </c:plotArea>
    <c:plotVisOnly val="1"/>
  </c:chart>
  <c:printSettings>
    <c:headerFooter/>
    <c:pageMargins b="0.75000000000000078" l="0.70000000000000062" r="0.70000000000000062" t="0.75000000000000078"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layout/>
    </c:title>
    <c:plotArea>
      <c:layout>
        <c:manualLayout>
          <c:layoutTarget val="inner"/>
          <c:xMode val="edge"/>
          <c:yMode val="edge"/>
          <c:x val="0.13987860892388423"/>
          <c:y val="0.19587748899808577"/>
          <c:w val="0.74373589238845306"/>
          <c:h val="0.73343318927239287"/>
        </c:manualLayout>
      </c:layout>
      <c:scatterChart>
        <c:scatterStyle val="lineMarker"/>
        <c:ser>
          <c:idx val="0"/>
          <c:order val="0"/>
          <c:tx>
            <c:strRef>
              <c:f>'All Data'!$O$3</c:f>
              <c:strCache>
                <c:ptCount val="1"/>
                <c:pt idx="0">
                  <c:v>P</c:v>
                </c:pt>
              </c:strCache>
            </c:strRef>
          </c:tx>
          <c:spPr>
            <a:ln w="28575">
              <a:noFill/>
            </a:ln>
          </c:spPr>
          <c:trendline>
            <c:trendlineType val="linear"/>
            <c:dispRSqr val="1"/>
            <c:trendlineLbl>
              <c:layout>
                <c:manualLayout>
                  <c:x val="-0.30071194225721787"/>
                  <c:y val="-0.18373492787085824"/>
                </c:manualLayout>
              </c:layout>
              <c:numFmt formatCode="General" sourceLinked="0"/>
            </c:trendlineLbl>
          </c:trendline>
          <c:xVal>
            <c:numRef>
              <c:f>'All Data'!$O$4:$O$87</c:f>
              <c:numCache>
                <c:formatCode>0.0000</c:formatCode>
                <c:ptCount val="84"/>
                <c:pt idx="0">
                  <c:v>1.0014359615562407</c:v>
                </c:pt>
                <c:pt idx="1">
                  <c:v>0.89913328986688779</c:v>
                </c:pt>
                <c:pt idx="2">
                  <c:v>1.0107523937125702</c:v>
                </c:pt>
                <c:pt idx="3">
                  <c:v>0.79143450948448768</c:v>
                </c:pt>
                <c:pt idx="4">
                  <c:v>0.93638187029509568</c:v>
                </c:pt>
                <c:pt idx="5">
                  <c:v>1.057520140295638</c:v>
                </c:pt>
                <c:pt idx="6">
                  <c:v>0.80505464996518672</c:v>
                </c:pt>
                <c:pt idx="7">
                  <c:v>0.87687746265451072</c:v>
                </c:pt>
                <c:pt idx="8">
                  <c:v>1.1520389398063624</c:v>
                </c:pt>
                <c:pt idx="9">
                  <c:v>0.99119400880198016</c:v>
                </c:pt>
                <c:pt idx="10">
                  <c:v>1.1532529241641096</c:v>
                </c:pt>
                <c:pt idx="11">
                  <c:v>0.97369747577462518</c:v>
                </c:pt>
                <c:pt idx="12">
                  <c:v>1.6646026842325989</c:v>
                </c:pt>
                <c:pt idx="13">
                  <c:v>1.1084288799332729</c:v>
                </c:pt>
                <c:pt idx="14">
                  <c:v>0.80451726592408568</c:v>
                </c:pt>
                <c:pt idx="15">
                  <c:v>1.2051972322489306</c:v>
                </c:pt>
                <c:pt idx="16">
                  <c:v>1.7777245294086403</c:v>
                </c:pt>
                <c:pt idx="17">
                  <c:v>1.0324073281379464</c:v>
                </c:pt>
                <c:pt idx="18">
                  <c:v>0.90828045611900243</c:v>
                </c:pt>
                <c:pt idx="19">
                  <c:v>0.95386546920303295</c:v>
                </c:pt>
                <c:pt idx="20">
                  <c:v>1.2295440700000264</c:v>
                </c:pt>
                <c:pt idx="21">
                  <c:v>1.0836949100711741</c:v>
                </c:pt>
                <c:pt idx="22">
                  <c:v>1.0263236454292324</c:v>
                </c:pt>
                <c:pt idx="23">
                  <c:v>1.2003834304684733</c:v>
                </c:pt>
                <c:pt idx="24">
                  <c:v>1.5320293743705267</c:v>
                </c:pt>
                <c:pt idx="25">
                  <c:v>1.6613619900564123</c:v>
                </c:pt>
                <c:pt idx="26">
                  <c:v>1.4225598596517939</c:v>
                </c:pt>
                <c:pt idx="27">
                  <c:v>1.3443632482317514</c:v>
                </c:pt>
                <c:pt idx="28">
                  <c:v>0.93648246007477942</c:v>
                </c:pt>
                <c:pt idx="29">
                  <c:v>1.0751492840163537</c:v>
                </c:pt>
                <c:pt idx="30">
                  <c:v>0.95286426883032771</c:v>
                </c:pt>
                <c:pt idx="31">
                  <c:v>0.97426305401781244</c:v>
                </c:pt>
                <c:pt idx="32">
                  <c:v>1.183911344046054</c:v>
                </c:pt>
                <c:pt idx="33">
                  <c:v>1.0934392462852267</c:v>
                </c:pt>
                <c:pt idx="34">
                  <c:v>0.91241819448766692</c:v>
                </c:pt>
                <c:pt idx="35">
                  <c:v>0.90737514881243764</c:v>
                </c:pt>
                <c:pt idx="36">
                  <c:v>0.94678240308718198</c:v>
                </c:pt>
                <c:pt idx="37">
                  <c:v>1.0546434963306299</c:v>
                </c:pt>
                <c:pt idx="38">
                  <c:v>1.1243621956128103</c:v>
                </c:pt>
                <c:pt idx="39">
                  <c:v>0.95684464230611344</c:v>
                </c:pt>
                <c:pt idx="40">
                  <c:v>1.2289212880349023</c:v>
                </c:pt>
                <c:pt idx="41">
                  <c:v>1.0034159304521162</c:v>
                </c:pt>
                <c:pt idx="42">
                  <c:v>1.1990753474303508</c:v>
                </c:pt>
                <c:pt idx="43">
                  <c:v>1.1153499857535814</c:v>
                </c:pt>
                <c:pt idx="44">
                  <c:v>1.1033012790455279</c:v>
                </c:pt>
                <c:pt idx="45">
                  <c:v>1.1833174095860339</c:v>
                </c:pt>
                <c:pt idx="46">
                  <c:v>1.0504314262189003</c:v>
                </c:pt>
                <c:pt idx="47">
                  <c:v>1.2654279892342373</c:v>
                </c:pt>
                <c:pt idx="48">
                  <c:v>1.0683343343767868</c:v>
                </c:pt>
                <c:pt idx="49">
                  <c:v>0.95401650441874564</c:v>
                </c:pt>
                <c:pt idx="50">
                  <c:v>1.1808113578643702</c:v>
                </c:pt>
                <c:pt idx="51">
                  <c:v>1.0040163301965115</c:v>
                </c:pt>
                <c:pt idx="52">
                  <c:v>1.0067653726198098</c:v>
                </c:pt>
                <c:pt idx="53">
                  <c:v>1.1178049776426633</c:v>
                </c:pt>
                <c:pt idx="54">
                  <c:v>1.3109744148088707</c:v>
                </c:pt>
                <c:pt idx="55">
                  <c:v>1.2426440130161756</c:v>
                </c:pt>
                <c:pt idx="56">
                  <c:v>1.3706303146665575</c:v>
                </c:pt>
                <c:pt idx="57">
                  <c:v>1.3955650197810183</c:v>
                </c:pt>
                <c:pt idx="58">
                  <c:v>1.3132762092456003</c:v>
                </c:pt>
                <c:pt idx="59">
                  <c:v>1.6347189266967286</c:v>
                </c:pt>
                <c:pt idx="60">
                  <c:v>1.8797557169700272</c:v>
                </c:pt>
                <c:pt idx="61">
                  <c:v>1.7770028674185336</c:v>
                </c:pt>
                <c:pt idx="62">
                  <c:v>1.3325995343373125</c:v>
                </c:pt>
                <c:pt idx="63">
                  <c:v>1.2310113436045753</c:v>
                </c:pt>
                <c:pt idx="64">
                  <c:v>1.3628437422935551</c:v>
                </c:pt>
                <c:pt idx="65">
                  <c:v>1.5825589693589639</c:v>
                </c:pt>
                <c:pt idx="66">
                  <c:v>1.176879487112769</c:v>
                </c:pt>
                <c:pt idx="67">
                  <c:v>1.5513237333303156</c:v>
                </c:pt>
                <c:pt idx="68">
                  <c:v>1.1963942960128415</c:v>
                </c:pt>
                <c:pt idx="69">
                  <c:v>1.1160099261505705</c:v>
                </c:pt>
                <c:pt idx="70">
                  <c:v>1.09607993502349</c:v>
                </c:pt>
                <c:pt idx="71">
                  <c:v>0.96843196243205742</c:v>
                </c:pt>
                <c:pt idx="72">
                  <c:v>1.1130297514819185</c:v>
                </c:pt>
                <c:pt idx="73">
                  <c:v>1.3257574011688058</c:v>
                </c:pt>
                <c:pt idx="74">
                  <c:v>1.4796996638118391</c:v>
                </c:pt>
                <c:pt idx="75">
                  <c:v>1.3254109717696247</c:v>
                </c:pt>
                <c:pt idx="76">
                  <c:v>1.0490466108208651</c:v>
                </c:pt>
                <c:pt idx="77">
                  <c:v>1.3496939505638657</c:v>
                </c:pt>
                <c:pt idx="78">
                  <c:v>1.1684584145119639</c:v>
                </c:pt>
                <c:pt idx="79">
                  <c:v>1.3751915764032865</c:v>
                </c:pt>
                <c:pt idx="80">
                  <c:v>1.4382063089568897</c:v>
                </c:pt>
                <c:pt idx="81">
                  <c:v>1.186822386950581</c:v>
                </c:pt>
                <c:pt idx="82">
                  <c:v>1.3660042104942234</c:v>
                </c:pt>
                <c:pt idx="83">
                  <c:v>1.4230218385563087</c:v>
                </c:pt>
              </c:numCache>
            </c:numRef>
          </c:xVal>
          <c:yVal>
            <c:numRef>
              <c:f>'All Data'!$I$3:$I$87</c:f>
              <c:numCache>
                <c:formatCode>General</c:formatCode>
                <c:ptCount val="85"/>
                <c:pt idx="0">
                  <c:v>0</c:v>
                </c:pt>
                <c:pt idx="1">
                  <c:v>-5.770554424276967E-2</c:v>
                </c:pt>
                <c:pt idx="2">
                  <c:v>-6.8549879892443641E-2</c:v>
                </c:pt>
                <c:pt idx="3">
                  <c:v>-2.8917293526414384E-2</c:v>
                </c:pt>
                <c:pt idx="4">
                  <c:v>-3.7169011252610587E-2</c:v>
                </c:pt>
                <c:pt idx="5">
                  <c:v>1.4953768702191997E-3</c:v>
                </c:pt>
                <c:pt idx="6">
                  <c:v>1.0841614428731836E-3</c:v>
                </c:pt>
                <c:pt idx="7">
                  <c:v>-4.2615436144386655E-2</c:v>
                </c:pt>
                <c:pt idx="8">
                  <c:v>-6.4479350968676574E-2</c:v>
                </c:pt>
                <c:pt idx="9">
                  <c:v>1.5640561504677623E-2</c:v>
                </c:pt>
                <c:pt idx="10">
                  <c:v>2.4617047759074216E-2</c:v>
                </c:pt>
                <c:pt idx="11">
                  <c:v>1.1325473590396908E-2</c:v>
                </c:pt>
                <c:pt idx="12">
                  <c:v>1.5811528447582608E-2</c:v>
                </c:pt>
                <c:pt idx="13">
                  <c:v>2.5666131387229923E-2</c:v>
                </c:pt>
                <c:pt idx="14">
                  <c:v>7.3086831066046434E-3</c:v>
                </c:pt>
                <c:pt idx="15">
                  <c:v>4.7824928287787727E-2</c:v>
                </c:pt>
                <c:pt idx="16">
                  <c:v>9.5442165824329746E-3</c:v>
                </c:pt>
                <c:pt idx="17">
                  <c:v>1.0632212409112895E-2</c:v>
                </c:pt>
                <c:pt idx="18">
                  <c:v>1.0551338365238737E-2</c:v>
                </c:pt>
                <c:pt idx="19">
                  <c:v>4.2654690120032028E-2</c:v>
                </c:pt>
                <c:pt idx="20">
                  <c:v>4.109032983746571E-2</c:v>
                </c:pt>
                <c:pt idx="21">
                  <c:v>3.1169677253838252E-2</c:v>
                </c:pt>
                <c:pt idx="22">
                  <c:v>2.2418550395757984E-2</c:v>
                </c:pt>
                <c:pt idx="23">
                  <c:v>4.0297462344703924E-2</c:v>
                </c:pt>
                <c:pt idx="24">
                  <c:v>1.9194067847325871E-2</c:v>
                </c:pt>
                <c:pt idx="25">
                  <c:v>5.1973549089333271E-2</c:v>
                </c:pt>
                <c:pt idx="26">
                  <c:v>1.3820325569046837E-2</c:v>
                </c:pt>
                <c:pt idx="27">
                  <c:v>2.7620561057740863E-2</c:v>
                </c:pt>
                <c:pt idx="28">
                  <c:v>2.0230044049346894E-2</c:v>
                </c:pt>
                <c:pt idx="29">
                  <c:v>-9.6899607758224315E-3</c:v>
                </c:pt>
                <c:pt idx="30">
                  <c:v>-2.2243166544389292E-2</c:v>
                </c:pt>
                <c:pt idx="31">
                  <c:v>-6.0468062564747224E-2</c:v>
                </c:pt>
                <c:pt idx="32">
                  <c:v>-4.3260105669880707E-2</c:v>
                </c:pt>
                <c:pt idx="33">
                  <c:v>-5.6819895064926448E-2</c:v>
                </c:pt>
                <c:pt idx="34">
                  <c:v>-5.8640493953376636E-2</c:v>
                </c:pt>
                <c:pt idx="35">
                  <c:v>-3.1967019823255963E-2</c:v>
                </c:pt>
                <c:pt idx="36">
                  <c:v>-4.1012676791585628E-2</c:v>
                </c:pt>
                <c:pt idx="37">
                  <c:v>-3.018660633116621E-2</c:v>
                </c:pt>
                <c:pt idx="38">
                  <c:v>-4.9904172745615955E-2</c:v>
                </c:pt>
                <c:pt idx="39">
                  <c:v>-1.1827844354560147E-2</c:v>
                </c:pt>
                <c:pt idx="40">
                  <c:v>-2.283140560956274E-2</c:v>
                </c:pt>
                <c:pt idx="41">
                  <c:v>3.6472911091628565E-4</c:v>
                </c:pt>
                <c:pt idx="42">
                  <c:v>3.5760859410344853E-3</c:v>
                </c:pt>
                <c:pt idx="43">
                  <c:v>1.1401923475326311E-2</c:v>
                </c:pt>
                <c:pt idx="44">
                  <c:v>1.9701995986485112E-2</c:v>
                </c:pt>
                <c:pt idx="45">
                  <c:v>3.8377589904476914E-2</c:v>
                </c:pt>
                <c:pt idx="46">
                  <c:v>4.9916372538377149E-2</c:v>
                </c:pt>
                <c:pt idx="47">
                  <c:v>4.1749051444018477E-2</c:v>
                </c:pt>
                <c:pt idx="48">
                  <c:v>3.0664618630220585E-2</c:v>
                </c:pt>
                <c:pt idx="49">
                  <c:v>8.5525620116951181E-2</c:v>
                </c:pt>
                <c:pt idx="50">
                  <c:v>5.3526722740768772E-2</c:v>
                </c:pt>
                <c:pt idx="51">
                  <c:v>0.10899287236550159</c:v>
                </c:pt>
                <c:pt idx="52">
                  <c:v>3.817181885452408E-2</c:v>
                </c:pt>
                <c:pt idx="53">
                  <c:v>7.3336739790112543E-2</c:v>
                </c:pt>
                <c:pt idx="54">
                  <c:v>0.12903498003543373</c:v>
                </c:pt>
                <c:pt idx="55">
                  <c:v>7.3545673553092786E-2</c:v>
                </c:pt>
                <c:pt idx="56">
                  <c:v>7.5280672822992376E-2</c:v>
                </c:pt>
                <c:pt idx="57">
                  <c:v>3.6079282808412529E-2</c:v>
                </c:pt>
                <c:pt idx="58">
                  <c:v>9.7579830189929065E-2</c:v>
                </c:pt>
                <c:pt idx="59">
                  <c:v>6.5592509168425628E-2</c:v>
                </c:pt>
                <c:pt idx="60">
                  <c:v>5.3591932062015943E-2</c:v>
                </c:pt>
                <c:pt idx="61">
                  <c:v>5.6262698390173102E-2</c:v>
                </c:pt>
                <c:pt idx="62">
                  <c:v>3.7045369721933077E-2</c:v>
                </c:pt>
                <c:pt idx="63">
                  <c:v>9.3428652539707016E-2</c:v>
                </c:pt>
                <c:pt idx="64">
                  <c:v>6.6041040383820554E-2</c:v>
                </c:pt>
                <c:pt idx="65">
                  <c:v>7.1268881089529501E-2</c:v>
                </c:pt>
                <c:pt idx="66">
                  <c:v>-6.3728532616431993E-2</c:v>
                </c:pt>
                <c:pt idx="67">
                  <c:v>-4.7819603149356973E-2</c:v>
                </c:pt>
                <c:pt idx="68">
                  <c:v>4.7946835000365284E-2</c:v>
                </c:pt>
                <c:pt idx="69">
                  <c:v>2.0674336822840277E-2</c:v>
                </c:pt>
                <c:pt idx="70">
                  <c:v>3.4427876238118674E-2</c:v>
                </c:pt>
                <c:pt idx="71">
                  <c:v>2.385994737894237E-2</c:v>
                </c:pt>
                <c:pt idx="72">
                  <c:v>9.968250596065395E-2</c:v>
                </c:pt>
                <c:pt idx="73">
                  <c:v>8.4672899790646128E-2</c:v>
                </c:pt>
                <c:pt idx="74">
                  <c:v>7.5768058391787685E-2</c:v>
                </c:pt>
                <c:pt idx="75">
                  <c:v>2.5694755392092671E-2</c:v>
                </c:pt>
                <c:pt idx="76">
                  <c:v>8.441540635287105E-2</c:v>
                </c:pt>
                <c:pt idx="77">
                  <c:v>4.54590033168316E-2</c:v>
                </c:pt>
                <c:pt idx="78">
                  <c:v>5.5101371164850754E-2</c:v>
                </c:pt>
                <c:pt idx="79">
                  <c:v>5.648411868833085E-2</c:v>
                </c:pt>
                <c:pt idx="80">
                  <c:v>5.1430356662326558E-2</c:v>
                </c:pt>
                <c:pt idx="81">
                  <c:v>2.5587441225374569E-2</c:v>
                </c:pt>
                <c:pt idx="82">
                  <c:v>0.11574441892123763</c:v>
                </c:pt>
                <c:pt idx="83">
                  <c:v>0.14067672268251261</c:v>
                </c:pt>
                <c:pt idx="84">
                  <c:v>0.11488057077457547</c:v>
                </c:pt>
              </c:numCache>
            </c:numRef>
          </c:yVal>
        </c:ser>
        <c:axId val="73512064"/>
        <c:axId val="73513984"/>
      </c:scatterChart>
      <c:valAx>
        <c:axId val="73512064"/>
        <c:scaling>
          <c:orientation val="minMax"/>
        </c:scaling>
        <c:axPos val="b"/>
        <c:title>
          <c:tx>
            <c:rich>
              <a:bodyPr/>
              <a:lstStyle/>
              <a:p>
                <a:pPr>
                  <a:defRPr/>
                </a:pPr>
                <a:r>
                  <a:rPr lang="en-US"/>
                  <a:t>Foliar P</a:t>
                </a:r>
              </a:p>
            </c:rich>
          </c:tx>
          <c:layout/>
        </c:title>
        <c:numFmt formatCode="0.0000" sourceLinked="1"/>
        <c:tickLblPos val="nextTo"/>
        <c:crossAx val="73513984"/>
        <c:crosses val="autoZero"/>
        <c:crossBetween val="midCat"/>
      </c:valAx>
      <c:valAx>
        <c:axId val="73513984"/>
        <c:scaling>
          <c:orientation val="minMax"/>
        </c:scaling>
        <c:axPos val="l"/>
        <c:title>
          <c:tx>
            <c:rich>
              <a:bodyPr rot="-5400000" vert="horz"/>
              <a:lstStyle/>
              <a:p>
                <a:pPr>
                  <a:defRPr/>
                </a:pPr>
                <a:r>
                  <a:rPr lang="en-US"/>
                  <a:t>Conductivity </a:t>
                </a:r>
              </a:p>
            </c:rich>
          </c:tx>
          <c:layout/>
        </c:title>
        <c:numFmt formatCode="General" sourceLinked="1"/>
        <c:tickLblPos val="nextTo"/>
        <c:crossAx val="73512064"/>
        <c:crosses val="autoZero"/>
        <c:crossBetween val="midCat"/>
      </c:valAx>
    </c:plotArea>
    <c:plotVisOnly val="1"/>
  </c:chart>
  <c:printSettings>
    <c:headerFooter/>
    <c:pageMargins b="0.75000000000000078" l="0.70000000000000062" r="0.70000000000000062" t="0.75000000000000078"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247010790317878"/>
          <c:y val="0.13896085569948921"/>
          <c:w val="0.76356825767149505"/>
          <c:h val="0.6791913376419354"/>
        </c:manualLayout>
      </c:layout>
      <c:scatterChart>
        <c:scatterStyle val="lineMarker"/>
        <c:ser>
          <c:idx val="0"/>
          <c:order val="0"/>
          <c:tx>
            <c:v>Total </c:v>
          </c:tx>
          <c:spPr>
            <a:ln w="28575">
              <a:noFill/>
            </a:ln>
          </c:spPr>
          <c:marker>
            <c:spPr>
              <a:noFill/>
              <a:ln>
                <a:noFill/>
              </a:ln>
            </c:spPr>
          </c:marker>
          <c:trendline>
            <c:trendlineType val="linear"/>
          </c:trendline>
          <c:xVal>
            <c:numRef>
              <c:f>'All Data'!$P$4:$P$87</c:f>
              <c:numCache>
                <c:formatCode>General</c:formatCode>
                <c:ptCount val="84"/>
                <c:pt idx="0">
                  <c:v>19.298582077026367</c:v>
                </c:pt>
                <c:pt idx="1">
                  <c:v>17.395845651626587</c:v>
                </c:pt>
                <c:pt idx="2">
                  <c:v>19.908816814422607</c:v>
                </c:pt>
                <c:pt idx="3">
                  <c:v>15.106866359710693</c:v>
                </c:pt>
                <c:pt idx="4">
                  <c:v>16.091182231903076</c:v>
                </c:pt>
                <c:pt idx="5">
                  <c:v>17.178351879119873</c:v>
                </c:pt>
                <c:pt idx="6">
                  <c:v>17.897632122039795</c:v>
                </c:pt>
                <c:pt idx="7">
                  <c:v>15.637919902801514</c:v>
                </c:pt>
                <c:pt idx="8">
                  <c:v>12.609965801239014</c:v>
                </c:pt>
                <c:pt idx="9">
                  <c:v>8.3765071630477905</c:v>
                </c:pt>
                <c:pt idx="10">
                  <c:v>15.73334813117981</c:v>
                </c:pt>
                <c:pt idx="11">
                  <c:v>12.420057058334351</c:v>
                </c:pt>
                <c:pt idx="12">
                  <c:v>15.020179748535156</c:v>
                </c:pt>
                <c:pt idx="13">
                  <c:v>15.060007572174072</c:v>
                </c:pt>
                <c:pt idx="14">
                  <c:v>11.599706411361694</c:v>
                </c:pt>
                <c:pt idx="15">
                  <c:v>14.424002170562744</c:v>
                </c:pt>
                <c:pt idx="16">
                  <c:v>17.698085308074951</c:v>
                </c:pt>
                <c:pt idx="17">
                  <c:v>11.744759082794189</c:v>
                </c:pt>
                <c:pt idx="18">
                  <c:v>9.9058187007904053</c:v>
                </c:pt>
                <c:pt idx="19">
                  <c:v>12.847580909729004</c:v>
                </c:pt>
                <c:pt idx="20">
                  <c:v>18.803727626800537</c:v>
                </c:pt>
                <c:pt idx="21">
                  <c:v>16.318075656890869</c:v>
                </c:pt>
                <c:pt idx="22">
                  <c:v>14.061970710754395</c:v>
                </c:pt>
                <c:pt idx="23">
                  <c:v>17.64288067817688</c:v>
                </c:pt>
                <c:pt idx="24">
                  <c:v>13.565492630004883</c:v>
                </c:pt>
                <c:pt idx="25">
                  <c:v>14.746518135070801</c:v>
                </c:pt>
                <c:pt idx="26">
                  <c:v>12.348177433013916</c:v>
                </c:pt>
                <c:pt idx="27">
                  <c:v>13.565645217895508</c:v>
                </c:pt>
                <c:pt idx="28">
                  <c:v>15.913394689559937</c:v>
                </c:pt>
                <c:pt idx="29">
                  <c:v>17.073531150817871</c:v>
                </c:pt>
                <c:pt idx="30">
                  <c:v>18.11984658241272</c:v>
                </c:pt>
                <c:pt idx="31">
                  <c:v>16.390770673751831</c:v>
                </c:pt>
                <c:pt idx="32">
                  <c:v>19.621565341949463</c:v>
                </c:pt>
                <c:pt idx="33">
                  <c:v>20.643882751464844</c:v>
                </c:pt>
                <c:pt idx="34">
                  <c:v>16.087982654571533</c:v>
                </c:pt>
                <c:pt idx="35">
                  <c:v>14.992444515228271</c:v>
                </c:pt>
                <c:pt idx="36">
                  <c:v>16.349862813949585</c:v>
                </c:pt>
                <c:pt idx="37">
                  <c:v>19.571154117584229</c:v>
                </c:pt>
                <c:pt idx="38">
                  <c:v>15.834852457046509</c:v>
                </c:pt>
                <c:pt idx="39">
                  <c:v>13.536484241485596</c:v>
                </c:pt>
                <c:pt idx="40">
                  <c:v>17.216168642044067</c:v>
                </c:pt>
                <c:pt idx="41">
                  <c:v>15.446385145187378</c:v>
                </c:pt>
                <c:pt idx="42">
                  <c:v>14.366017580032349</c:v>
                </c:pt>
                <c:pt idx="43">
                  <c:v>16.939581632614136</c:v>
                </c:pt>
                <c:pt idx="44">
                  <c:v>15.354070663452148</c:v>
                </c:pt>
                <c:pt idx="45">
                  <c:v>19.811402559280396</c:v>
                </c:pt>
                <c:pt idx="46">
                  <c:v>17.088241577148438</c:v>
                </c:pt>
                <c:pt idx="47">
                  <c:v>16.885315179824829</c:v>
                </c:pt>
                <c:pt idx="48">
                  <c:v>19.004603624343872</c:v>
                </c:pt>
                <c:pt idx="49">
                  <c:v>14.422248601913452</c:v>
                </c:pt>
                <c:pt idx="50">
                  <c:v>19.203248023986816</c:v>
                </c:pt>
                <c:pt idx="51">
                  <c:v>15.182904005050659</c:v>
                </c:pt>
                <c:pt idx="52">
                  <c:v>21.649656295776367</c:v>
                </c:pt>
                <c:pt idx="53">
                  <c:v>19.987314939498901</c:v>
                </c:pt>
                <c:pt idx="54">
                  <c:v>21.177089214324951</c:v>
                </c:pt>
                <c:pt idx="55">
                  <c:v>22.788922786712646</c:v>
                </c:pt>
                <c:pt idx="56">
                  <c:v>21.158111095428467</c:v>
                </c:pt>
                <c:pt idx="57">
                  <c:v>23.809635639190674</c:v>
                </c:pt>
                <c:pt idx="58">
                  <c:v>18.443793058395386</c:v>
                </c:pt>
                <c:pt idx="59">
                  <c:v>22.059199810028076</c:v>
                </c:pt>
                <c:pt idx="60">
                  <c:v>22.014484405517578</c:v>
                </c:pt>
                <c:pt idx="61">
                  <c:v>22.561216354370117</c:v>
                </c:pt>
                <c:pt idx="62">
                  <c:v>16.928119659423828</c:v>
                </c:pt>
                <c:pt idx="63">
                  <c:v>16.892482042312622</c:v>
                </c:pt>
                <c:pt idx="64">
                  <c:v>16.688308715820312</c:v>
                </c:pt>
                <c:pt idx="65">
                  <c:v>15.5420982837677</c:v>
                </c:pt>
                <c:pt idx="66">
                  <c:v>19.339724779129028</c:v>
                </c:pt>
                <c:pt idx="67">
                  <c:v>21.897249221801758</c:v>
                </c:pt>
                <c:pt idx="68">
                  <c:v>18.019512891769409</c:v>
                </c:pt>
                <c:pt idx="69">
                  <c:v>6.6119396686553955</c:v>
                </c:pt>
                <c:pt idx="70">
                  <c:v>17.333859205245972</c:v>
                </c:pt>
                <c:pt idx="71">
                  <c:v>16.872955560684204</c:v>
                </c:pt>
                <c:pt idx="72">
                  <c:v>21.031534671783447</c:v>
                </c:pt>
                <c:pt idx="73">
                  <c:v>20.30397891998291</c:v>
                </c:pt>
                <c:pt idx="74">
                  <c:v>20.051088333129883</c:v>
                </c:pt>
                <c:pt idx="75">
                  <c:v>21.52172327041626</c:v>
                </c:pt>
                <c:pt idx="76">
                  <c:v>18.961663246154785</c:v>
                </c:pt>
                <c:pt idx="77">
                  <c:v>19.036458730697632</c:v>
                </c:pt>
                <c:pt idx="78">
                  <c:v>19.082738161087036</c:v>
                </c:pt>
                <c:pt idx="79">
                  <c:v>21.284847259521484</c:v>
                </c:pt>
                <c:pt idx="80">
                  <c:v>18.723119497299194</c:v>
                </c:pt>
                <c:pt idx="82">
                  <c:v>20.756561756134033</c:v>
                </c:pt>
                <c:pt idx="83">
                  <c:v>22.076451778411865</c:v>
                </c:pt>
              </c:numCache>
            </c:numRef>
          </c:xVal>
          <c:yVal>
            <c:numRef>
              <c:f>'All Data'!$H$4:$H$87</c:f>
              <c:numCache>
                <c:formatCode>General</c:formatCode>
                <c:ptCount val="84"/>
                <c:pt idx="0">
                  <c:v>0.14154233684512327</c:v>
                </c:pt>
                <c:pt idx="1">
                  <c:v>1.1335084263356878</c:v>
                </c:pt>
                <c:pt idx="2">
                  <c:v>3.8978374199550077</c:v>
                </c:pt>
                <c:pt idx="3">
                  <c:v>2.3136764933823466</c:v>
                </c:pt>
                <c:pt idx="4">
                  <c:v>6.476115152757127</c:v>
                </c:pt>
                <c:pt idx="5">
                  <c:v>5.6457181111559738</c:v>
                </c:pt>
                <c:pt idx="6">
                  <c:v>3.069984252809757</c:v>
                </c:pt>
                <c:pt idx="7">
                  <c:v>3.1498863683504079</c:v>
                </c:pt>
                <c:pt idx="8">
                  <c:v>0.42990507019708446</c:v>
                </c:pt>
                <c:pt idx="9">
                  <c:v>4.1528820404774489</c:v>
                </c:pt>
                <c:pt idx="10">
                  <c:v>1.4414420394446295</c:v>
                </c:pt>
                <c:pt idx="11">
                  <c:v>2.172829524925608</c:v>
                </c:pt>
                <c:pt idx="12">
                  <c:v>0.32886955689819386</c:v>
                </c:pt>
                <c:pt idx="13">
                  <c:v>0.87459950734115155</c:v>
                </c:pt>
                <c:pt idx="14">
                  <c:v>4.1278088312408805</c:v>
                </c:pt>
                <c:pt idx="15">
                  <c:v>0.52817796560288843</c:v>
                </c:pt>
                <c:pt idx="16">
                  <c:v>1.1370932072479696</c:v>
                </c:pt>
                <c:pt idx="17">
                  <c:v>2.0175797237307607</c:v>
                </c:pt>
                <c:pt idx="18">
                  <c:v>4.4557857832944761</c:v>
                </c:pt>
                <c:pt idx="19">
                  <c:v>1.1884746530422474</c:v>
                </c:pt>
                <c:pt idx="20">
                  <c:v>2.2809011935180687</c:v>
                </c:pt>
                <c:pt idx="21">
                  <c:v>1.9066688558331872</c:v>
                </c:pt>
                <c:pt idx="22">
                  <c:v>1.8118658168007147</c:v>
                </c:pt>
                <c:pt idx="23">
                  <c:v>0.90514108169246688</c:v>
                </c:pt>
                <c:pt idx="24">
                  <c:v>5.1576177967981067</c:v>
                </c:pt>
                <c:pt idx="25">
                  <c:v>2.5519616061840966</c:v>
                </c:pt>
                <c:pt idx="26">
                  <c:v>1.0467049050145096</c:v>
                </c:pt>
                <c:pt idx="27">
                  <c:v>0.30790431100615795</c:v>
                </c:pt>
                <c:pt idx="28">
                  <c:v>4.6899241896236932</c:v>
                </c:pt>
                <c:pt idx="29">
                  <c:v>4.7011569612264914</c:v>
                </c:pt>
                <c:pt idx="30">
                  <c:v>0.61591002453409494</c:v>
                </c:pt>
                <c:pt idx="31">
                  <c:v>3.7729294149597052</c:v>
                </c:pt>
                <c:pt idx="32">
                  <c:v>1.2400265429234631</c:v>
                </c:pt>
                <c:pt idx="33">
                  <c:v>2.4191608473984516</c:v>
                </c:pt>
                <c:pt idx="34">
                  <c:v>3.0427157575405137</c:v>
                </c:pt>
                <c:pt idx="35">
                  <c:v>3.7321461709807382</c:v>
                </c:pt>
                <c:pt idx="36">
                  <c:v>4.585347506832532</c:v>
                </c:pt>
                <c:pt idx="37">
                  <c:v>2.3696444652624096</c:v>
                </c:pt>
                <c:pt idx="38">
                  <c:v>8.1188426964315976</c:v>
                </c:pt>
                <c:pt idx="39">
                  <c:v>6.1827986159678385</c:v>
                </c:pt>
                <c:pt idx="40">
                  <c:v>8.3728627431136839</c:v>
                </c:pt>
                <c:pt idx="41">
                  <c:v>7.884657415356453</c:v>
                </c:pt>
                <c:pt idx="42">
                  <c:v>10.085347365051424</c:v>
                </c:pt>
                <c:pt idx="43">
                  <c:v>5.1529119910342391</c:v>
                </c:pt>
                <c:pt idx="44">
                  <c:v>4.5540055183100314</c:v>
                </c:pt>
                <c:pt idx="45">
                  <c:v>6.7599399262094071</c:v>
                </c:pt>
                <c:pt idx="46">
                  <c:v>6.0101365066976999</c:v>
                </c:pt>
                <c:pt idx="47">
                  <c:v>6.171092331374993</c:v>
                </c:pt>
                <c:pt idx="48">
                  <c:v>9.8443180766826082</c:v>
                </c:pt>
                <c:pt idx="49">
                  <c:v>7.1899097657062994</c:v>
                </c:pt>
                <c:pt idx="50">
                  <c:v>11.305031860003073</c:v>
                </c:pt>
                <c:pt idx="51">
                  <c:v>5.3801387117368558</c:v>
                </c:pt>
                <c:pt idx="52">
                  <c:v>11.165461401972303</c:v>
                </c:pt>
                <c:pt idx="53">
                  <c:v>14.251057136226724</c:v>
                </c:pt>
                <c:pt idx="54">
                  <c:v>5.3932929223710504</c:v>
                </c:pt>
                <c:pt idx="55">
                  <c:v>8.8953150487408994</c:v>
                </c:pt>
                <c:pt idx="56">
                  <c:v>6.3310152481165023</c:v>
                </c:pt>
                <c:pt idx="57">
                  <c:v>10.883982776882359</c:v>
                </c:pt>
                <c:pt idx="58">
                  <c:v>10.557427439620671</c:v>
                </c:pt>
                <c:pt idx="59">
                  <c:v>7.3946509813760937</c:v>
                </c:pt>
                <c:pt idx="60">
                  <c:v>7.3944139337139374</c:v>
                </c:pt>
                <c:pt idx="61">
                  <c:v>6.0932017207440019</c:v>
                </c:pt>
                <c:pt idx="62">
                  <c:v>12.292980940680717</c:v>
                </c:pt>
                <c:pt idx="63">
                  <c:v>7.6445657797127184</c:v>
                </c:pt>
                <c:pt idx="64">
                  <c:v>3.6520064802329073</c:v>
                </c:pt>
                <c:pt idx="65">
                  <c:v>1.8328348237877312</c:v>
                </c:pt>
                <c:pt idx="66">
                  <c:v>0.81091313257865705</c:v>
                </c:pt>
                <c:pt idx="67">
                  <c:v>3.8204753329918568</c:v>
                </c:pt>
                <c:pt idx="68">
                  <c:v>1.0375865923155758</c:v>
                </c:pt>
                <c:pt idx="69">
                  <c:v>4.5886587817089231</c:v>
                </c:pt>
                <c:pt idx="70">
                  <c:v>1.1798514215642848</c:v>
                </c:pt>
                <c:pt idx="71">
                  <c:v>9.3236104456042277</c:v>
                </c:pt>
                <c:pt idx="72">
                  <c:v>11.356293519742518</c:v>
                </c:pt>
                <c:pt idx="73">
                  <c:v>2.8978654727585966</c:v>
                </c:pt>
                <c:pt idx="74">
                  <c:v>3.3167060921343996</c:v>
                </c:pt>
                <c:pt idx="75">
                  <c:v>11.813394744311235</c:v>
                </c:pt>
                <c:pt idx="76">
                  <c:v>6.2105208721786536</c:v>
                </c:pt>
                <c:pt idx="77">
                  <c:v>8.7464862448624299</c:v>
                </c:pt>
                <c:pt idx="78">
                  <c:v>8.6846416371021853</c:v>
                </c:pt>
                <c:pt idx="79">
                  <c:v>5.8192342507381367</c:v>
                </c:pt>
                <c:pt idx="80">
                  <c:v>3.6663396090032498</c:v>
                </c:pt>
                <c:pt idx="81">
                  <c:v>8.8324170925056809</c:v>
                </c:pt>
                <c:pt idx="82">
                  <c:v>15.049641798565762</c:v>
                </c:pt>
                <c:pt idx="83">
                  <c:v>13.11527811991229</c:v>
                </c:pt>
              </c:numCache>
            </c:numRef>
          </c:yVal>
        </c:ser>
        <c:ser>
          <c:idx val="1"/>
          <c:order val="1"/>
          <c:tx>
            <c:strRef>
              <c:f>'All Data'!$O$112</c:f>
              <c:strCache>
                <c:ptCount val="1"/>
                <c:pt idx="0">
                  <c:v>Bartlett Mature-C8</c:v>
                </c:pt>
              </c:strCache>
            </c:strRef>
          </c:tx>
          <c:spPr>
            <a:ln w="28575">
              <a:noFill/>
            </a:ln>
          </c:spPr>
          <c:marker>
            <c:spPr>
              <a:solidFill>
                <a:sysClr val="windowText" lastClr="000000"/>
              </a:solidFill>
              <a:ln>
                <a:solidFill>
                  <a:prstClr val="black"/>
                </a:solidFill>
              </a:ln>
            </c:spPr>
          </c:marker>
          <c:xVal>
            <c:numRef>
              <c:f>'All Data'!$P$12:$P$31</c:f>
              <c:numCache>
                <c:formatCode>General</c:formatCode>
                <c:ptCount val="20"/>
                <c:pt idx="0">
                  <c:v>12.609965801239014</c:v>
                </c:pt>
                <c:pt idx="1">
                  <c:v>8.3765071630477905</c:v>
                </c:pt>
                <c:pt idx="2">
                  <c:v>15.73334813117981</c:v>
                </c:pt>
                <c:pt idx="3">
                  <c:v>12.420057058334351</c:v>
                </c:pt>
                <c:pt idx="4">
                  <c:v>15.020179748535156</c:v>
                </c:pt>
                <c:pt idx="5">
                  <c:v>15.060007572174072</c:v>
                </c:pt>
                <c:pt idx="6">
                  <c:v>11.599706411361694</c:v>
                </c:pt>
                <c:pt idx="7">
                  <c:v>14.424002170562744</c:v>
                </c:pt>
                <c:pt idx="8">
                  <c:v>17.698085308074951</c:v>
                </c:pt>
                <c:pt idx="9">
                  <c:v>11.744759082794189</c:v>
                </c:pt>
                <c:pt idx="10">
                  <c:v>9.9058187007904053</c:v>
                </c:pt>
                <c:pt idx="11">
                  <c:v>12.847580909729004</c:v>
                </c:pt>
                <c:pt idx="12">
                  <c:v>18.803727626800537</c:v>
                </c:pt>
                <c:pt idx="13">
                  <c:v>16.318075656890869</c:v>
                </c:pt>
                <c:pt idx="14">
                  <c:v>14.061970710754395</c:v>
                </c:pt>
                <c:pt idx="15">
                  <c:v>17.64288067817688</c:v>
                </c:pt>
                <c:pt idx="16">
                  <c:v>13.565492630004883</c:v>
                </c:pt>
                <c:pt idx="17">
                  <c:v>14.746518135070801</c:v>
                </c:pt>
                <c:pt idx="18">
                  <c:v>12.348177433013916</c:v>
                </c:pt>
                <c:pt idx="19">
                  <c:v>13.565645217895508</c:v>
                </c:pt>
              </c:numCache>
            </c:numRef>
          </c:xVal>
          <c:yVal>
            <c:numRef>
              <c:f>'All Data'!$H$12:$H$31</c:f>
              <c:numCache>
                <c:formatCode>General</c:formatCode>
                <c:ptCount val="20"/>
                <c:pt idx="0">
                  <c:v>0.42990507019708446</c:v>
                </c:pt>
                <c:pt idx="1">
                  <c:v>4.1528820404774489</c:v>
                </c:pt>
                <c:pt idx="2">
                  <c:v>1.4414420394446295</c:v>
                </c:pt>
                <c:pt idx="3">
                  <c:v>2.172829524925608</c:v>
                </c:pt>
                <c:pt idx="4">
                  <c:v>0.32886955689819386</c:v>
                </c:pt>
                <c:pt idx="5">
                  <c:v>0.87459950734115155</c:v>
                </c:pt>
                <c:pt idx="6">
                  <c:v>4.1278088312408805</c:v>
                </c:pt>
                <c:pt idx="7">
                  <c:v>0.52817796560288843</c:v>
                </c:pt>
                <c:pt idx="8">
                  <c:v>1.1370932072479696</c:v>
                </c:pt>
                <c:pt idx="9">
                  <c:v>2.0175797237307607</c:v>
                </c:pt>
                <c:pt idx="10">
                  <c:v>4.4557857832944761</c:v>
                </c:pt>
                <c:pt idx="11">
                  <c:v>1.1884746530422474</c:v>
                </c:pt>
                <c:pt idx="12">
                  <c:v>2.2809011935180687</c:v>
                </c:pt>
                <c:pt idx="13">
                  <c:v>1.9066688558331872</c:v>
                </c:pt>
                <c:pt idx="14">
                  <c:v>1.8118658168007147</c:v>
                </c:pt>
                <c:pt idx="15">
                  <c:v>0.90514108169246688</c:v>
                </c:pt>
                <c:pt idx="16">
                  <c:v>5.1576177967981067</c:v>
                </c:pt>
                <c:pt idx="17">
                  <c:v>2.5519616061840966</c:v>
                </c:pt>
                <c:pt idx="18">
                  <c:v>1.0467049050145096</c:v>
                </c:pt>
                <c:pt idx="19">
                  <c:v>0.30790431100615795</c:v>
                </c:pt>
              </c:numCache>
            </c:numRef>
          </c:yVal>
        </c:ser>
        <c:ser>
          <c:idx val="2"/>
          <c:order val="2"/>
          <c:tx>
            <c:strRef>
              <c:f>'All Data'!$O$113</c:f>
              <c:strCache>
                <c:ptCount val="1"/>
                <c:pt idx="0">
                  <c:v>Bartlett Mature-C9</c:v>
                </c:pt>
              </c:strCache>
            </c:strRef>
          </c:tx>
          <c:spPr>
            <a:ln w="28575">
              <a:noFill/>
            </a:ln>
          </c:spPr>
          <c:marker>
            <c:spPr>
              <a:solidFill>
                <a:sysClr val="windowText" lastClr="000000"/>
              </a:solidFill>
              <a:ln>
                <a:solidFill>
                  <a:prstClr val="black"/>
                </a:solidFill>
              </a:ln>
            </c:spPr>
          </c:marker>
          <c:xVal>
            <c:numRef>
              <c:f>'All Data'!$P$32:$P$47</c:f>
              <c:numCache>
                <c:formatCode>General</c:formatCode>
                <c:ptCount val="16"/>
                <c:pt idx="0">
                  <c:v>15.913394689559937</c:v>
                </c:pt>
                <c:pt idx="1">
                  <c:v>17.073531150817871</c:v>
                </c:pt>
                <c:pt idx="2">
                  <c:v>18.11984658241272</c:v>
                </c:pt>
                <c:pt idx="3">
                  <c:v>16.390770673751831</c:v>
                </c:pt>
                <c:pt idx="4">
                  <c:v>19.621565341949463</c:v>
                </c:pt>
                <c:pt idx="5">
                  <c:v>20.643882751464844</c:v>
                </c:pt>
                <c:pt idx="6">
                  <c:v>16.087982654571533</c:v>
                </c:pt>
                <c:pt idx="7">
                  <c:v>14.992444515228271</c:v>
                </c:pt>
                <c:pt idx="8">
                  <c:v>16.349862813949585</c:v>
                </c:pt>
                <c:pt idx="9">
                  <c:v>19.571154117584229</c:v>
                </c:pt>
                <c:pt idx="10">
                  <c:v>15.834852457046509</c:v>
                </c:pt>
                <c:pt idx="11">
                  <c:v>13.536484241485596</c:v>
                </c:pt>
                <c:pt idx="12">
                  <c:v>17.216168642044067</c:v>
                </c:pt>
                <c:pt idx="13">
                  <c:v>15.446385145187378</c:v>
                </c:pt>
                <c:pt idx="14">
                  <c:v>14.366017580032349</c:v>
                </c:pt>
                <c:pt idx="15">
                  <c:v>16.939581632614136</c:v>
                </c:pt>
              </c:numCache>
            </c:numRef>
          </c:xVal>
          <c:yVal>
            <c:numRef>
              <c:f>'All Data'!$H$32:$H$47</c:f>
              <c:numCache>
                <c:formatCode>General</c:formatCode>
                <c:ptCount val="16"/>
                <c:pt idx="0">
                  <c:v>4.6899241896236932</c:v>
                </c:pt>
                <c:pt idx="1">
                  <c:v>4.7011569612264914</c:v>
                </c:pt>
                <c:pt idx="2">
                  <c:v>0.61591002453409494</c:v>
                </c:pt>
                <c:pt idx="3">
                  <c:v>3.7729294149597052</c:v>
                </c:pt>
                <c:pt idx="4">
                  <c:v>1.2400265429234631</c:v>
                </c:pt>
                <c:pt idx="5">
                  <c:v>2.4191608473984516</c:v>
                </c:pt>
                <c:pt idx="6">
                  <c:v>3.0427157575405137</c:v>
                </c:pt>
                <c:pt idx="7">
                  <c:v>3.7321461709807382</c:v>
                </c:pt>
                <c:pt idx="8">
                  <c:v>4.585347506832532</c:v>
                </c:pt>
                <c:pt idx="9">
                  <c:v>2.3696444652624096</c:v>
                </c:pt>
                <c:pt idx="10">
                  <c:v>8.1188426964315976</c:v>
                </c:pt>
                <c:pt idx="11">
                  <c:v>6.1827986159678385</c:v>
                </c:pt>
                <c:pt idx="12">
                  <c:v>8.3728627431136839</c:v>
                </c:pt>
                <c:pt idx="13">
                  <c:v>7.884657415356453</c:v>
                </c:pt>
                <c:pt idx="14">
                  <c:v>10.085347365051424</c:v>
                </c:pt>
                <c:pt idx="15">
                  <c:v>5.1529119910342391</c:v>
                </c:pt>
              </c:numCache>
            </c:numRef>
          </c:yVal>
        </c:ser>
        <c:ser>
          <c:idx val="3"/>
          <c:order val="3"/>
          <c:tx>
            <c:strRef>
              <c:f>'All Data'!$O$114</c:f>
              <c:strCache>
                <c:ptCount val="1"/>
                <c:pt idx="0">
                  <c:v>Bartlett Mid-C6</c:v>
                </c:pt>
              </c:strCache>
            </c:strRef>
          </c:tx>
          <c:spPr>
            <a:ln w="28575">
              <a:noFill/>
            </a:ln>
          </c:spPr>
          <c:marker>
            <c:symbol val="star"/>
            <c:size val="7"/>
            <c:spPr>
              <a:ln w="15875">
                <a:solidFill>
                  <a:prstClr val="black"/>
                </a:solidFill>
              </a:ln>
            </c:spPr>
          </c:marker>
          <c:xVal>
            <c:numRef>
              <c:f>'All Data'!$P$4:$P$11</c:f>
              <c:numCache>
                <c:formatCode>General</c:formatCode>
                <c:ptCount val="8"/>
                <c:pt idx="0">
                  <c:v>19.298582077026367</c:v>
                </c:pt>
                <c:pt idx="1">
                  <c:v>17.395845651626587</c:v>
                </c:pt>
                <c:pt idx="2">
                  <c:v>19.908816814422607</c:v>
                </c:pt>
                <c:pt idx="3">
                  <c:v>15.106866359710693</c:v>
                </c:pt>
                <c:pt idx="4">
                  <c:v>16.091182231903076</c:v>
                </c:pt>
                <c:pt idx="5">
                  <c:v>17.178351879119873</c:v>
                </c:pt>
                <c:pt idx="6">
                  <c:v>17.897632122039795</c:v>
                </c:pt>
                <c:pt idx="7">
                  <c:v>15.637919902801514</c:v>
                </c:pt>
              </c:numCache>
            </c:numRef>
          </c:xVal>
          <c:yVal>
            <c:numRef>
              <c:f>'All Data'!$H$4:$H$11</c:f>
              <c:numCache>
                <c:formatCode>General</c:formatCode>
                <c:ptCount val="8"/>
                <c:pt idx="0">
                  <c:v>0.14154233684512327</c:v>
                </c:pt>
                <c:pt idx="1">
                  <c:v>1.1335084263356878</c:v>
                </c:pt>
                <c:pt idx="2">
                  <c:v>3.8978374199550077</c:v>
                </c:pt>
                <c:pt idx="3">
                  <c:v>2.3136764933823466</c:v>
                </c:pt>
                <c:pt idx="4">
                  <c:v>6.476115152757127</c:v>
                </c:pt>
                <c:pt idx="5">
                  <c:v>5.6457181111559738</c:v>
                </c:pt>
                <c:pt idx="6">
                  <c:v>3.069984252809757</c:v>
                </c:pt>
                <c:pt idx="7">
                  <c:v>3.1498863683504079</c:v>
                </c:pt>
              </c:numCache>
            </c:numRef>
          </c:yVal>
        </c:ser>
        <c:ser>
          <c:idx val="4"/>
          <c:order val="4"/>
          <c:tx>
            <c:strRef>
              <c:f>'All Data'!$O$115</c:f>
              <c:strCache>
                <c:ptCount val="1"/>
                <c:pt idx="0">
                  <c:v>Jeffers Mid</c:v>
                </c:pt>
              </c:strCache>
            </c:strRef>
          </c:tx>
          <c:spPr>
            <a:ln w="28575">
              <a:noFill/>
            </a:ln>
          </c:spPr>
          <c:marker>
            <c:symbol val="circle"/>
            <c:size val="7"/>
            <c:spPr>
              <a:solidFill>
                <a:sysClr val="windowText" lastClr="000000"/>
              </a:solidFill>
              <a:ln>
                <a:solidFill>
                  <a:prstClr val="black"/>
                </a:solidFill>
              </a:ln>
            </c:spPr>
          </c:marker>
          <c:xVal>
            <c:numRef>
              <c:f>'All Data'!$P$48:$P$67</c:f>
              <c:numCache>
                <c:formatCode>General</c:formatCode>
                <c:ptCount val="20"/>
                <c:pt idx="0">
                  <c:v>15.354070663452148</c:v>
                </c:pt>
                <c:pt idx="1">
                  <c:v>19.811402559280396</c:v>
                </c:pt>
                <c:pt idx="2">
                  <c:v>17.088241577148438</c:v>
                </c:pt>
                <c:pt idx="3">
                  <c:v>16.885315179824829</c:v>
                </c:pt>
                <c:pt idx="4">
                  <c:v>19.004603624343872</c:v>
                </c:pt>
                <c:pt idx="5">
                  <c:v>14.422248601913452</c:v>
                </c:pt>
                <c:pt idx="6">
                  <c:v>19.203248023986816</c:v>
                </c:pt>
                <c:pt idx="7">
                  <c:v>15.182904005050659</c:v>
                </c:pt>
                <c:pt idx="8">
                  <c:v>21.649656295776367</c:v>
                </c:pt>
                <c:pt idx="9">
                  <c:v>19.987314939498901</c:v>
                </c:pt>
                <c:pt idx="10">
                  <c:v>21.177089214324951</c:v>
                </c:pt>
                <c:pt idx="11">
                  <c:v>22.788922786712646</c:v>
                </c:pt>
                <c:pt idx="12">
                  <c:v>21.158111095428467</c:v>
                </c:pt>
                <c:pt idx="13">
                  <c:v>23.809635639190674</c:v>
                </c:pt>
                <c:pt idx="14">
                  <c:v>18.443793058395386</c:v>
                </c:pt>
                <c:pt idx="15">
                  <c:v>22.059199810028076</c:v>
                </c:pt>
                <c:pt idx="16">
                  <c:v>22.014484405517578</c:v>
                </c:pt>
                <c:pt idx="17">
                  <c:v>22.561216354370117</c:v>
                </c:pt>
                <c:pt idx="18">
                  <c:v>16.928119659423828</c:v>
                </c:pt>
                <c:pt idx="19">
                  <c:v>16.892482042312622</c:v>
                </c:pt>
              </c:numCache>
            </c:numRef>
          </c:xVal>
          <c:yVal>
            <c:numRef>
              <c:f>'All Data'!$H$48:$H$67</c:f>
              <c:numCache>
                <c:formatCode>General</c:formatCode>
                <c:ptCount val="20"/>
                <c:pt idx="0">
                  <c:v>4.5540055183100314</c:v>
                </c:pt>
                <c:pt idx="1">
                  <c:v>6.7599399262094071</c:v>
                </c:pt>
                <c:pt idx="2">
                  <c:v>6.0101365066976999</c:v>
                </c:pt>
                <c:pt idx="3">
                  <c:v>6.171092331374993</c:v>
                </c:pt>
                <c:pt idx="4">
                  <c:v>9.8443180766826082</c:v>
                </c:pt>
                <c:pt idx="5">
                  <c:v>7.1899097657062994</c:v>
                </c:pt>
                <c:pt idx="6">
                  <c:v>11.305031860003073</c:v>
                </c:pt>
                <c:pt idx="7">
                  <c:v>5.3801387117368558</c:v>
                </c:pt>
                <c:pt idx="8">
                  <c:v>11.165461401972303</c:v>
                </c:pt>
                <c:pt idx="9">
                  <c:v>14.251057136226724</c:v>
                </c:pt>
                <c:pt idx="10">
                  <c:v>5.3932929223710504</c:v>
                </c:pt>
                <c:pt idx="11">
                  <c:v>8.8953150487408994</c:v>
                </c:pt>
                <c:pt idx="12">
                  <c:v>6.3310152481165023</c:v>
                </c:pt>
                <c:pt idx="13">
                  <c:v>10.883982776882359</c:v>
                </c:pt>
                <c:pt idx="14">
                  <c:v>10.557427439620671</c:v>
                </c:pt>
                <c:pt idx="15">
                  <c:v>7.3946509813760937</c:v>
                </c:pt>
                <c:pt idx="16">
                  <c:v>7.3944139337139374</c:v>
                </c:pt>
                <c:pt idx="17">
                  <c:v>6.0932017207440019</c:v>
                </c:pt>
                <c:pt idx="18">
                  <c:v>12.292980940680717</c:v>
                </c:pt>
                <c:pt idx="19">
                  <c:v>7.6445657797127184</c:v>
                </c:pt>
              </c:numCache>
            </c:numRef>
          </c:yVal>
        </c:ser>
        <c:ser>
          <c:idx val="5"/>
          <c:order val="5"/>
          <c:tx>
            <c:strRef>
              <c:f>'All Data'!$O$116</c:f>
              <c:strCache>
                <c:ptCount val="1"/>
                <c:pt idx="0">
                  <c:v>Jeffers Mature</c:v>
                </c:pt>
              </c:strCache>
            </c:strRef>
          </c:tx>
          <c:spPr>
            <a:ln w="28575">
              <a:noFill/>
            </a:ln>
          </c:spPr>
          <c:marker>
            <c:symbol val="diamond"/>
            <c:size val="8"/>
            <c:spPr>
              <a:solidFill>
                <a:sysClr val="windowText" lastClr="000000"/>
              </a:solidFill>
              <a:ln>
                <a:solidFill>
                  <a:prstClr val="black"/>
                </a:solidFill>
              </a:ln>
            </c:spPr>
          </c:marker>
          <c:xVal>
            <c:numRef>
              <c:f>'All Data'!$P$68:$P$87</c:f>
              <c:numCache>
                <c:formatCode>General</c:formatCode>
                <c:ptCount val="20"/>
                <c:pt idx="0">
                  <c:v>16.688308715820312</c:v>
                </c:pt>
                <c:pt idx="1">
                  <c:v>15.5420982837677</c:v>
                </c:pt>
                <c:pt idx="2">
                  <c:v>19.339724779129028</c:v>
                </c:pt>
                <c:pt idx="3">
                  <c:v>21.897249221801758</c:v>
                </c:pt>
                <c:pt idx="4">
                  <c:v>18.019512891769409</c:v>
                </c:pt>
                <c:pt idx="5">
                  <c:v>6.6119396686553955</c:v>
                </c:pt>
                <c:pt idx="6">
                  <c:v>17.333859205245972</c:v>
                </c:pt>
                <c:pt idx="7">
                  <c:v>16.872955560684204</c:v>
                </c:pt>
                <c:pt idx="8">
                  <c:v>21.031534671783447</c:v>
                </c:pt>
                <c:pt idx="9">
                  <c:v>20.30397891998291</c:v>
                </c:pt>
                <c:pt idx="10">
                  <c:v>20.051088333129883</c:v>
                </c:pt>
                <c:pt idx="11">
                  <c:v>21.52172327041626</c:v>
                </c:pt>
                <c:pt idx="12">
                  <c:v>18.961663246154785</c:v>
                </c:pt>
                <c:pt idx="13">
                  <c:v>19.036458730697632</c:v>
                </c:pt>
                <c:pt idx="14">
                  <c:v>19.082738161087036</c:v>
                </c:pt>
                <c:pt idx="15">
                  <c:v>21.284847259521484</c:v>
                </c:pt>
                <c:pt idx="16">
                  <c:v>18.723119497299194</c:v>
                </c:pt>
                <c:pt idx="18">
                  <c:v>20.756561756134033</c:v>
                </c:pt>
                <c:pt idx="19">
                  <c:v>22.076451778411865</c:v>
                </c:pt>
              </c:numCache>
            </c:numRef>
          </c:xVal>
          <c:yVal>
            <c:numRef>
              <c:f>'All Data'!$H$68:$H$87</c:f>
              <c:numCache>
                <c:formatCode>General</c:formatCode>
                <c:ptCount val="20"/>
                <c:pt idx="0">
                  <c:v>3.6520064802329073</c:v>
                </c:pt>
                <c:pt idx="1">
                  <c:v>1.8328348237877312</c:v>
                </c:pt>
                <c:pt idx="2">
                  <c:v>0.81091313257865705</c:v>
                </c:pt>
                <c:pt idx="3">
                  <c:v>3.8204753329918568</c:v>
                </c:pt>
                <c:pt idx="4">
                  <c:v>1.0375865923155758</c:v>
                </c:pt>
                <c:pt idx="5">
                  <c:v>4.5886587817089231</c:v>
                </c:pt>
                <c:pt idx="6">
                  <c:v>1.1798514215642848</c:v>
                </c:pt>
                <c:pt idx="7">
                  <c:v>9.3236104456042277</c:v>
                </c:pt>
                <c:pt idx="8">
                  <c:v>11.356293519742518</c:v>
                </c:pt>
                <c:pt idx="9">
                  <c:v>2.8978654727585966</c:v>
                </c:pt>
                <c:pt idx="10">
                  <c:v>3.3167060921343996</c:v>
                </c:pt>
                <c:pt idx="11">
                  <c:v>11.813394744311235</c:v>
                </c:pt>
                <c:pt idx="12">
                  <c:v>6.2105208721786536</c:v>
                </c:pt>
                <c:pt idx="13">
                  <c:v>8.7464862448624299</c:v>
                </c:pt>
                <c:pt idx="14">
                  <c:v>8.6846416371021853</c:v>
                </c:pt>
                <c:pt idx="15">
                  <c:v>5.8192342507381367</c:v>
                </c:pt>
                <c:pt idx="16">
                  <c:v>3.6663396090032498</c:v>
                </c:pt>
                <c:pt idx="17">
                  <c:v>8.8324170925056809</c:v>
                </c:pt>
                <c:pt idx="18">
                  <c:v>15.049641798565762</c:v>
                </c:pt>
                <c:pt idx="19">
                  <c:v>13.11527811991229</c:v>
                </c:pt>
              </c:numCache>
            </c:numRef>
          </c:yVal>
        </c:ser>
        <c:axId val="74552448"/>
        <c:axId val="74554752"/>
      </c:scatterChart>
      <c:valAx>
        <c:axId val="74552448"/>
        <c:scaling>
          <c:orientation val="minMax"/>
          <c:max val="25"/>
          <c:min val="5"/>
        </c:scaling>
        <c:axPos val="b"/>
        <c:title>
          <c:tx>
            <c:rich>
              <a:bodyPr/>
              <a:lstStyle/>
              <a:p>
                <a:pPr>
                  <a:defRPr sz="1200" b="0"/>
                </a:pPr>
                <a:r>
                  <a:rPr lang="en-US" sz="1200" b="0"/>
                  <a:t>Foliar N (mg/g)</a:t>
                </a:r>
              </a:p>
            </c:rich>
          </c:tx>
          <c:layout/>
        </c:title>
        <c:numFmt formatCode="General" sourceLinked="1"/>
        <c:tickLblPos val="nextTo"/>
        <c:txPr>
          <a:bodyPr/>
          <a:lstStyle/>
          <a:p>
            <a:pPr>
              <a:defRPr sz="1100"/>
            </a:pPr>
            <a:endParaRPr lang="en-US"/>
          </a:p>
        </c:txPr>
        <c:crossAx val="74554752"/>
        <c:crosses val="autoZero"/>
        <c:crossBetween val="midCat"/>
      </c:valAx>
      <c:valAx>
        <c:axId val="74554752"/>
        <c:scaling>
          <c:orientation val="minMax"/>
        </c:scaling>
        <c:axPos val="l"/>
        <c:title>
          <c:tx>
            <c:rich>
              <a:bodyPr rot="-5400000" vert="horz"/>
              <a:lstStyle/>
              <a:p>
                <a:pPr>
                  <a:defRPr sz="1200"/>
                </a:pPr>
                <a:r>
                  <a:rPr lang="en-US" sz="1200" b="0" i="0" u="none" strike="noStrike" baseline="0"/>
                  <a:t>Photo synthesis (</a:t>
                </a:r>
                <a:r>
                  <a:rPr lang="el-GR" sz="1200" b="0" i="0" u="none" strike="noStrike" baseline="0"/>
                  <a:t>μ</a:t>
                </a:r>
                <a:r>
                  <a:rPr lang="en-US" sz="1200" b="0" i="0" u="none" strike="noStrike" baseline="0"/>
                  <a:t>mol CO2 m-2 s-1)</a:t>
                </a:r>
                <a:endParaRPr lang="en-US" sz="1200" b="0"/>
              </a:p>
            </c:rich>
          </c:tx>
          <c:layout>
            <c:manualLayout>
              <c:xMode val="edge"/>
              <c:yMode val="edge"/>
              <c:x val="2.9149112771160026E-2"/>
              <c:y val="0.22392479463556988"/>
            </c:manualLayout>
          </c:layout>
        </c:title>
        <c:numFmt formatCode="General" sourceLinked="1"/>
        <c:tickLblPos val="nextTo"/>
        <c:txPr>
          <a:bodyPr/>
          <a:lstStyle/>
          <a:p>
            <a:pPr>
              <a:defRPr sz="1100"/>
            </a:pPr>
            <a:endParaRPr lang="en-US"/>
          </a:p>
        </c:txPr>
        <c:crossAx val="74552448"/>
        <c:crosses val="autoZero"/>
        <c:crossBetween val="midCat"/>
      </c:valAx>
      <c:spPr>
        <a:ln>
          <a:solidFill>
            <a:prstClr val="black">
              <a:alpha val="75000"/>
            </a:prstClr>
          </a:solidFill>
        </a:ln>
      </c:spPr>
    </c:plotArea>
    <c:legend>
      <c:legendPos val="l"/>
      <c:legendEntry>
        <c:idx val="0"/>
        <c:delete val="1"/>
      </c:legendEntry>
      <c:legendEntry>
        <c:idx val="6"/>
        <c:delete val="1"/>
      </c:legendEntry>
      <c:layout>
        <c:manualLayout>
          <c:xMode val="edge"/>
          <c:yMode val="edge"/>
          <c:x val="0.16809116809116817"/>
          <c:y val="0.15026463973882473"/>
          <c:w val="0.36508401193440609"/>
          <c:h val="0.22221470638317861"/>
        </c:manualLayout>
      </c:layout>
    </c:legend>
    <c:plotVisOnly val="1"/>
  </c:chart>
  <c:spPr>
    <a:ln>
      <a:noFill/>
    </a:ln>
  </c:spPr>
  <c:printSettings>
    <c:headerFooter/>
    <c:pageMargins b="0.75000000000000056" l="0.70000000000000051" r="0.70000000000000051" t="0.75000000000000056" header="0.30000000000000027" footer="0.30000000000000027"/>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layout/>
    </c:title>
    <c:plotArea>
      <c:layout/>
      <c:scatterChart>
        <c:scatterStyle val="lineMarker"/>
        <c:ser>
          <c:idx val="0"/>
          <c:order val="0"/>
          <c:tx>
            <c:strRef>
              <c:f>'All Data'!$P$3</c:f>
              <c:strCache>
                <c:ptCount val="1"/>
                <c:pt idx="0">
                  <c:v>N mg/g</c:v>
                </c:pt>
              </c:strCache>
            </c:strRef>
          </c:tx>
          <c:spPr>
            <a:ln w="28575">
              <a:noFill/>
            </a:ln>
          </c:spPr>
          <c:trendline>
            <c:trendlineType val="linear"/>
            <c:dispRSqr val="1"/>
            <c:trendlineLbl>
              <c:layout>
                <c:manualLayout>
                  <c:x val="8.2155012080443734E-2"/>
                  <c:y val="-0.34796224156191002"/>
                </c:manualLayout>
              </c:layout>
              <c:numFmt formatCode="General" sourceLinked="0"/>
            </c:trendlineLbl>
          </c:trendline>
          <c:xVal>
            <c:numRef>
              <c:f>'All Data'!$P$4:$P$87</c:f>
              <c:numCache>
                <c:formatCode>General</c:formatCode>
                <c:ptCount val="84"/>
                <c:pt idx="0">
                  <c:v>19.298582077026367</c:v>
                </c:pt>
                <c:pt idx="1">
                  <c:v>17.395845651626587</c:v>
                </c:pt>
                <c:pt idx="2">
                  <c:v>19.908816814422607</c:v>
                </c:pt>
                <c:pt idx="3">
                  <c:v>15.106866359710693</c:v>
                </c:pt>
                <c:pt idx="4">
                  <c:v>16.091182231903076</c:v>
                </c:pt>
                <c:pt idx="5">
                  <c:v>17.178351879119873</c:v>
                </c:pt>
                <c:pt idx="6">
                  <c:v>17.897632122039795</c:v>
                </c:pt>
                <c:pt idx="7">
                  <c:v>15.637919902801514</c:v>
                </c:pt>
                <c:pt idx="8">
                  <c:v>12.609965801239014</c:v>
                </c:pt>
                <c:pt idx="9">
                  <c:v>8.3765071630477905</c:v>
                </c:pt>
                <c:pt idx="10">
                  <c:v>15.73334813117981</c:v>
                </c:pt>
                <c:pt idx="11">
                  <c:v>12.420057058334351</c:v>
                </c:pt>
                <c:pt idx="12">
                  <c:v>15.020179748535156</c:v>
                </c:pt>
                <c:pt idx="13">
                  <c:v>15.060007572174072</c:v>
                </c:pt>
                <c:pt idx="14">
                  <c:v>11.599706411361694</c:v>
                </c:pt>
                <c:pt idx="15">
                  <c:v>14.424002170562744</c:v>
                </c:pt>
                <c:pt idx="16">
                  <c:v>17.698085308074951</c:v>
                </c:pt>
                <c:pt idx="17">
                  <c:v>11.744759082794189</c:v>
                </c:pt>
                <c:pt idx="18">
                  <c:v>9.9058187007904053</c:v>
                </c:pt>
                <c:pt idx="19">
                  <c:v>12.847580909729004</c:v>
                </c:pt>
                <c:pt idx="20">
                  <c:v>18.803727626800537</c:v>
                </c:pt>
                <c:pt idx="21">
                  <c:v>16.318075656890869</c:v>
                </c:pt>
                <c:pt idx="22">
                  <c:v>14.061970710754395</c:v>
                </c:pt>
                <c:pt idx="23">
                  <c:v>17.64288067817688</c:v>
                </c:pt>
                <c:pt idx="24">
                  <c:v>13.565492630004883</c:v>
                </c:pt>
                <c:pt idx="25">
                  <c:v>14.746518135070801</c:v>
                </c:pt>
                <c:pt idx="26">
                  <c:v>12.348177433013916</c:v>
                </c:pt>
                <c:pt idx="27">
                  <c:v>13.565645217895508</c:v>
                </c:pt>
                <c:pt idx="28">
                  <c:v>15.913394689559937</c:v>
                </c:pt>
                <c:pt idx="29">
                  <c:v>17.073531150817871</c:v>
                </c:pt>
                <c:pt idx="30">
                  <c:v>18.11984658241272</c:v>
                </c:pt>
                <c:pt idx="31">
                  <c:v>16.390770673751831</c:v>
                </c:pt>
                <c:pt idx="32">
                  <c:v>19.621565341949463</c:v>
                </c:pt>
                <c:pt idx="33">
                  <c:v>20.643882751464844</c:v>
                </c:pt>
                <c:pt idx="34">
                  <c:v>16.087982654571533</c:v>
                </c:pt>
                <c:pt idx="35">
                  <c:v>14.992444515228271</c:v>
                </c:pt>
                <c:pt idx="36">
                  <c:v>16.349862813949585</c:v>
                </c:pt>
                <c:pt idx="37">
                  <c:v>19.571154117584229</c:v>
                </c:pt>
                <c:pt idx="38">
                  <c:v>15.834852457046509</c:v>
                </c:pt>
                <c:pt idx="39">
                  <c:v>13.536484241485596</c:v>
                </c:pt>
                <c:pt idx="40">
                  <c:v>17.216168642044067</c:v>
                </c:pt>
                <c:pt idx="41">
                  <c:v>15.446385145187378</c:v>
                </c:pt>
                <c:pt idx="42">
                  <c:v>14.366017580032349</c:v>
                </c:pt>
                <c:pt idx="43">
                  <c:v>16.939581632614136</c:v>
                </c:pt>
                <c:pt idx="44">
                  <c:v>15.354070663452148</c:v>
                </c:pt>
                <c:pt idx="45">
                  <c:v>19.811402559280396</c:v>
                </c:pt>
                <c:pt idx="46">
                  <c:v>17.088241577148438</c:v>
                </c:pt>
                <c:pt idx="47">
                  <c:v>16.885315179824829</c:v>
                </c:pt>
                <c:pt idx="48">
                  <c:v>19.004603624343872</c:v>
                </c:pt>
                <c:pt idx="49">
                  <c:v>14.422248601913452</c:v>
                </c:pt>
                <c:pt idx="50">
                  <c:v>19.203248023986816</c:v>
                </c:pt>
                <c:pt idx="51">
                  <c:v>15.182904005050659</c:v>
                </c:pt>
                <c:pt idx="52">
                  <c:v>21.649656295776367</c:v>
                </c:pt>
                <c:pt idx="53">
                  <c:v>19.987314939498901</c:v>
                </c:pt>
                <c:pt idx="54">
                  <c:v>21.177089214324951</c:v>
                </c:pt>
                <c:pt idx="55">
                  <c:v>22.788922786712646</c:v>
                </c:pt>
                <c:pt idx="56">
                  <c:v>21.158111095428467</c:v>
                </c:pt>
                <c:pt idx="57">
                  <c:v>23.809635639190674</c:v>
                </c:pt>
                <c:pt idx="58">
                  <c:v>18.443793058395386</c:v>
                </c:pt>
                <c:pt idx="59">
                  <c:v>22.059199810028076</c:v>
                </c:pt>
                <c:pt idx="60">
                  <c:v>22.014484405517578</c:v>
                </c:pt>
                <c:pt idx="61">
                  <c:v>22.561216354370117</c:v>
                </c:pt>
                <c:pt idx="62">
                  <c:v>16.928119659423828</c:v>
                </c:pt>
                <c:pt idx="63">
                  <c:v>16.892482042312622</c:v>
                </c:pt>
                <c:pt idx="64">
                  <c:v>16.688308715820312</c:v>
                </c:pt>
                <c:pt idx="65">
                  <c:v>15.5420982837677</c:v>
                </c:pt>
                <c:pt idx="66">
                  <c:v>19.339724779129028</c:v>
                </c:pt>
                <c:pt idx="67">
                  <c:v>21.897249221801758</c:v>
                </c:pt>
                <c:pt idx="68">
                  <c:v>18.019512891769409</c:v>
                </c:pt>
                <c:pt idx="69">
                  <c:v>6.6119396686553955</c:v>
                </c:pt>
                <c:pt idx="70">
                  <c:v>17.333859205245972</c:v>
                </c:pt>
                <c:pt idx="71">
                  <c:v>16.872955560684204</c:v>
                </c:pt>
                <c:pt idx="72">
                  <c:v>21.031534671783447</c:v>
                </c:pt>
                <c:pt idx="73">
                  <c:v>20.30397891998291</c:v>
                </c:pt>
                <c:pt idx="74">
                  <c:v>20.051088333129883</c:v>
                </c:pt>
                <c:pt idx="75">
                  <c:v>21.52172327041626</c:v>
                </c:pt>
                <c:pt idx="76">
                  <c:v>18.961663246154785</c:v>
                </c:pt>
                <c:pt idx="77">
                  <c:v>19.036458730697632</c:v>
                </c:pt>
                <c:pt idx="78">
                  <c:v>19.082738161087036</c:v>
                </c:pt>
                <c:pt idx="79">
                  <c:v>21.284847259521484</c:v>
                </c:pt>
                <c:pt idx="80">
                  <c:v>18.723119497299194</c:v>
                </c:pt>
                <c:pt idx="82">
                  <c:v>20.756561756134033</c:v>
                </c:pt>
                <c:pt idx="83">
                  <c:v>22.076451778411865</c:v>
                </c:pt>
              </c:numCache>
            </c:numRef>
          </c:xVal>
          <c:yVal>
            <c:numRef>
              <c:f>'All Data'!$I$4:$I$87</c:f>
              <c:numCache>
                <c:formatCode>General</c:formatCode>
                <c:ptCount val="84"/>
                <c:pt idx="0">
                  <c:v>-5.770554424276967E-2</c:v>
                </c:pt>
                <c:pt idx="1">
                  <c:v>-6.8549879892443641E-2</c:v>
                </c:pt>
                <c:pt idx="2">
                  <c:v>-2.8917293526414384E-2</c:v>
                </c:pt>
                <c:pt idx="3">
                  <c:v>-3.7169011252610587E-2</c:v>
                </c:pt>
                <c:pt idx="4">
                  <c:v>1.4953768702191997E-3</c:v>
                </c:pt>
                <c:pt idx="5">
                  <c:v>1.0841614428731836E-3</c:v>
                </c:pt>
                <c:pt idx="6">
                  <c:v>-4.2615436144386655E-2</c:v>
                </c:pt>
                <c:pt idx="7">
                  <c:v>-6.4479350968676574E-2</c:v>
                </c:pt>
                <c:pt idx="8">
                  <c:v>1.5640561504677623E-2</c:v>
                </c:pt>
                <c:pt idx="9">
                  <c:v>2.4617047759074216E-2</c:v>
                </c:pt>
                <c:pt idx="10">
                  <c:v>1.1325473590396908E-2</c:v>
                </c:pt>
                <c:pt idx="11">
                  <c:v>1.5811528447582608E-2</c:v>
                </c:pt>
                <c:pt idx="12">
                  <c:v>2.5666131387229923E-2</c:v>
                </c:pt>
                <c:pt idx="13">
                  <c:v>7.3086831066046434E-3</c:v>
                </c:pt>
                <c:pt idx="14">
                  <c:v>4.7824928287787727E-2</c:v>
                </c:pt>
                <c:pt idx="15">
                  <c:v>9.5442165824329746E-3</c:v>
                </c:pt>
                <c:pt idx="16">
                  <c:v>1.0632212409112895E-2</c:v>
                </c:pt>
                <c:pt idx="17">
                  <c:v>1.0551338365238737E-2</c:v>
                </c:pt>
                <c:pt idx="18">
                  <c:v>4.2654690120032028E-2</c:v>
                </c:pt>
                <c:pt idx="19">
                  <c:v>4.109032983746571E-2</c:v>
                </c:pt>
                <c:pt idx="20">
                  <c:v>3.1169677253838252E-2</c:v>
                </c:pt>
                <c:pt idx="21">
                  <c:v>2.2418550395757984E-2</c:v>
                </c:pt>
                <c:pt idx="22">
                  <c:v>4.0297462344703924E-2</c:v>
                </c:pt>
                <c:pt idx="23">
                  <c:v>1.9194067847325871E-2</c:v>
                </c:pt>
                <c:pt idx="24">
                  <c:v>5.1973549089333271E-2</c:v>
                </c:pt>
                <c:pt idx="25">
                  <c:v>1.3820325569046837E-2</c:v>
                </c:pt>
                <c:pt idx="26">
                  <c:v>2.7620561057740863E-2</c:v>
                </c:pt>
                <c:pt idx="27">
                  <c:v>2.0230044049346894E-2</c:v>
                </c:pt>
                <c:pt idx="28">
                  <c:v>-9.6899607758224315E-3</c:v>
                </c:pt>
                <c:pt idx="29">
                  <c:v>-2.2243166544389292E-2</c:v>
                </c:pt>
                <c:pt idx="30">
                  <c:v>-6.0468062564747224E-2</c:v>
                </c:pt>
                <c:pt idx="31">
                  <c:v>-4.3260105669880707E-2</c:v>
                </c:pt>
                <c:pt idx="32">
                  <c:v>-5.6819895064926448E-2</c:v>
                </c:pt>
                <c:pt idx="33">
                  <c:v>-5.8640493953376636E-2</c:v>
                </c:pt>
                <c:pt idx="34">
                  <c:v>-3.1967019823255963E-2</c:v>
                </c:pt>
                <c:pt idx="35">
                  <c:v>-4.1012676791585628E-2</c:v>
                </c:pt>
                <c:pt idx="36">
                  <c:v>-3.018660633116621E-2</c:v>
                </c:pt>
                <c:pt idx="37">
                  <c:v>-4.9904172745615955E-2</c:v>
                </c:pt>
                <c:pt idx="38">
                  <c:v>-1.1827844354560147E-2</c:v>
                </c:pt>
                <c:pt idx="39">
                  <c:v>-2.283140560956274E-2</c:v>
                </c:pt>
                <c:pt idx="40">
                  <c:v>3.6472911091628565E-4</c:v>
                </c:pt>
                <c:pt idx="41">
                  <c:v>3.5760859410344853E-3</c:v>
                </c:pt>
                <c:pt idx="42">
                  <c:v>1.1401923475326311E-2</c:v>
                </c:pt>
                <c:pt idx="43">
                  <c:v>1.9701995986485112E-2</c:v>
                </c:pt>
                <c:pt idx="44">
                  <c:v>3.8377589904476914E-2</c:v>
                </c:pt>
                <c:pt idx="45">
                  <c:v>4.9916372538377149E-2</c:v>
                </c:pt>
                <c:pt idx="46">
                  <c:v>4.1749051444018477E-2</c:v>
                </c:pt>
                <c:pt idx="47">
                  <c:v>3.0664618630220585E-2</c:v>
                </c:pt>
                <c:pt idx="48">
                  <c:v>8.5525620116951181E-2</c:v>
                </c:pt>
                <c:pt idx="49">
                  <c:v>5.3526722740768772E-2</c:v>
                </c:pt>
                <c:pt idx="50">
                  <c:v>0.10899287236550159</c:v>
                </c:pt>
                <c:pt idx="51">
                  <c:v>3.817181885452408E-2</c:v>
                </c:pt>
                <c:pt idx="52">
                  <c:v>7.3336739790112543E-2</c:v>
                </c:pt>
                <c:pt idx="53">
                  <c:v>0.12903498003543373</c:v>
                </c:pt>
                <c:pt idx="54">
                  <c:v>7.3545673553092786E-2</c:v>
                </c:pt>
                <c:pt idx="55">
                  <c:v>7.5280672822992376E-2</c:v>
                </c:pt>
                <c:pt idx="56">
                  <c:v>3.6079282808412529E-2</c:v>
                </c:pt>
                <c:pt idx="57">
                  <c:v>9.7579830189929065E-2</c:v>
                </c:pt>
                <c:pt idx="58">
                  <c:v>6.5592509168425628E-2</c:v>
                </c:pt>
                <c:pt idx="59">
                  <c:v>5.3591932062015943E-2</c:v>
                </c:pt>
                <c:pt idx="60">
                  <c:v>5.6262698390173102E-2</c:v>
                </c:pt>
                <c:pt idx="61">
                  <c:v>3.7045369721933077E-2</c:v>
                </c:pt>
                <c:pt idx="62">
                  <c:v>9.3428652539707016E-2</c:v>
                </c:pt>
                <c:pt idx="63">
                  <c:v>6.6041040383820554E-2</c:v>
                </c:pt>
                <c:pt idx="64">
                  <c:v>7.1268881089529501E-2</c:v>
                </c:pt>
                <c:pt idx="65">
                  <c:v>-6.3728532616431993E-2</c:v>
                </c:pt>
                <c:pt idx="66">
                  <c:v>-4.7819603149356973E-2</c:v>
                </c:pt>
                <c:pt idx="67">
                  <c:v>4.7946835000365284E-2</c:v>
                </c:pt>
                <c:pt idx="68">
                  <c:v>2.0674336822840277E-2</c:v>
                </c:pt>
                <c:pt idx="69">
                  <c:v>3.4427876238118674E-2</c:v>
                </c:pt>
                <c:pt idx="70">
                  <c:v>2.385994737894237E-2</c:v>
                </c:pt>
                <c:pt idx="71">
                  <c:v>9.968250596065395E-2</c:v>
                </c:pt>
                <c:pt idx="72">
                  <c:v>8.4672899790646128E-2</c:v>
                </c:pt>
                <c:pt idx="73">
                  <c:v>7.5768058391787685E-2</c:v>
                </c:pt>
                <c:pt idx="74">
                  <c:v>2.5694755392092671E-2</c:v>
                </c:pt>
                <c:pt idx="75">
                  <c:v>8.441540635287105E-2</c:v>
                </c:pt>
                <c:pt idx="76">
                  <c:v>4.54590033168316E-2</c:v>
                </c:pt>
                <c:pt idx="77">
                  <c:v>5.5101371164850754E-2</c:v>
                </c:pt>
                <c:pt idx="78">
                  <c:v>5.648411868833085E-2</c:v>
                </c:pt>
                <c:pt idx="79">
                  <c:v>5.1430356662326558E-2</c:v>
                </c:pt>
                <c:pt idx="80">
                  <c:v>2.5587441225374569E-2</c:v>
                </c:pt>
                <c:pt idx="81">
                  <c:v>0.11574441892123763</c:v>
                </c:pt>
                <c:pt idx="82">
                  <c:v>0.14067672268251261</c:v>
                </c:pt>
                <c:pt idx="83">
                  <c:v>0.11488057077457547</c:v>
                </c:pt>
              </c:numCache>
            </c:numRef>
          </c:yVal>
        </c:ser>
        <c:axId val="73642368"/>
        <c:axId val="73644288"/>
      </c:scatterChart>
      <c:valAx>
        <c:axId val="73642368"/>
        <c:scaling>
          <c:orientation val="minMax"/>
        </c:scaling>
        <c:axPos val="b"/>
        <c:title>
          <c:tx>
            <c:rich>
              <a:bodyPr/>
              <a:lstStyle/>
              <a:p>
                <a:pPr>
                  <a:defRPr/>
                </a:pPr>
                <a:r>
                  <a:rPr lang="en-US"/>
                  <a:t>Foliar N (mg/g)</a:t>
                </a:r>
              </a:p>
            </c:rich>
          </c:tx>
          <c:layout/>
        </c:title>
        <c:numFmt formatCode="General" sourceLinked="1"/>
        <c:tickLblPos val="nextTo"/>
        <c:crossAx val="73644288"/>
        <c:crosses val="autoZero"/>
        <c:crossBetween val="midCat"/>
      </c:valAx>
      <c:valAx>
        <c:axId val="73644288"/>
        <c:scaling>
          <c:orientation val="minMax"/>
        </c:scaling>
        <c:axPos val="l"/>
        <c:title>
          <c:tx>
            <c:rich>
              <a:bodyPr rot="-5400000" vert="horz"/>
              <a:lstStyle/>
              <a:p>
                <a:pPr>
                  <a:defRPr/>
                </a:pPr>
                <a:r>
                  <a:rPr lang="en-US"/>
                  <a:t>Conductivity </a:t>
                </a:r>
              </a:p>
            </c:rich>
          </c:tx>
          <c:layout/>
        </c:title>
        <c:numFmt formatCode="General" sourceLinked="1"/>
        <c:tickLblPos val="nextTo"/>
        <c:crossAx val="73642368"/>
        <c:crosses val="autoZero"/>
        <c:crossBetween val="midCat"/>
      </c:valAx>
    </c:plotArea>
    <c:plotVisOnly val="1"/>
  </c:chart>
  <c:printSettings>
    <c:headerFooter/>
    <c:pageMargins b="0.75000000000000056" l="0.70000000000000051" r="0.70000000000000051" t="0.75000000000000056" header="0.30000000000000027" footer="0.30000000000000027"/>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Foliar N and Photosynthesis</a:t>
            </a:r>
          </a:p>
        </c:rich>
      </c:tx>
      <c:layout/>
    </c:title>
    <c:plotArea>
      <c:layout/>
      <c:scatterChart>
        <c:scatterStyle val="lineMarker"/>
        <c:ser>
          <c:idx val="0"/>
          <c:order val="0"/>
          <c:tx>
            <c:v>n </c:v>
          </c:tx>
          <c:spPr>
            <a:ln w="28575">
              <a:noFill/>
            </a:ln>
          </c:spPr>
          <c:xVal>
            <c:numRef>
              <c:f>'All Data'!$P$4:$P$87</c:f>
              <c:numCache>
                <c:formatCode>General</c:formatCode>
                <c:ptCount val="84"/>
                <c:pt idx="0">
                  <c:v>19.298582077026367</c:v>
                </c:pt>
                <c:pt idx="1">
                  <c:v>17.395845651626587</c:v>
                </c:pt>
                <c:pt idx="2">
                  <c:v>19.908816814422607</c:v>
                </c:pt>
                <c:pt idx="3">
                  <c:v>15.106866359710693</c:v>
                </c:pt>
                <c:pt idx="4">
                  <c:v>16.091182231903076</c:v>
                </c:pt>
                <c:pt idx="5">
                  <c:v>17.178351879119873</c:v>
                </c:pt>
                <c:pt idx="6">
                  <c:v>17.897632122039795</c:v>
                </c:pt>
                <c:pt idx="7">
                  <c:v>15.637919902801514</c:v>
                </c:pt>
                <c:pt idx="8">
                  <c:v>12.609965801239014</c:v>
                </c:pt>
                <c:pt idx="9">
                  <c:v>8.3765071630477905</c:v>
                </c:pt>
                <c:pt idx="10">
                  <c:v>15.73334813117981</c:v>
                </c:pt>
                <c:pt idx="11">
                  <c:v>12.420057058334351</c:v>
                </c:pt>
                <c:pt idx="12">
                  <c:v>15.020179748535156</c:v>
                </c:pt>
                <c:pt idx="13">
                  <c:v>15.060007572174072</c:v>
                </c:pt>
                <c:pt idx="14">
                  <c:v>11.599706411361694</c:v>
                </c:pt>
                <c:pt idx="15">
                  <c:v>14.424002170562744</c:v>
                </c:pt>
                <c:pt idx="16">
                  <c:v>17.698085308074951</c:v>
                </c:pt>
                <c:pt idx="17">
                  <c:v>11.744759082794189</c:v>
                </c:pt>
                <c:pt idx="18">
                  <c:v>9.9058187007904053</c:v>
                </c:pt>
                <c:pt idx="19">
                  <c:v>12.847580909729004</c:v>
                </c:pt>
                <c:pt idx="20">
                  <c:v>18.803727626800537</c:v>
                </c:pt>
                <c:pt idx="21">
                  <c:v>16.318075656890869</c:v>
                </c:pt>
                <c:pt idx="22">
                  <c:v>14.061970710754395</c:v>
                </c:pt>
                <c:pt idx="23">
                  <c:v>17.64288067817688</c:v>
                </c:pt>
                <c:pt idx="24">
                  <c:v>13.565492630004883</c:v>
                </c:pt>
                <c:pt idx="25">
                  <c:v>14.746518135070801</c:v>
                </c:pt>
                <c:pt idx="26">
                  <c:v>12.348177433013916</c:v>
                </c:pt>
                <c:pt idx="27">
                  <c:v>13.565645217895508</c:v>
                </c:pt>
                <c:pt idx="28">
                  <c:v>15.913394689559937</c:v>
                </c:pt>
                <c:pt idx="29">
                  <c:v>17.073531150817871</c:v>
                </c:pt>
                <c:pt idx="30">
                  <c:v>18.11984658241272</c:v>
                </c:pt>
                <c:pt idx="31">
                  <c:v>16.390770673751831</c:v>
                </c:pt>
                <c:pt idx="32">
                  <c:v>19.621565341949463</c:v>
                </c:pt>
                <c:pt idx="33">
                  <c:v>20.643882751464844</c:v>
                </c:pt>
                <c:pt idx="34">
                  <c:v>16.087982654571533</c:v>
                </c:pt>
                <c:pt idx="35">
                  <c:v>14.992444515228271</c:v>
                </c:pt>
                <c:pt idx="36">
                  <c:v>16.349862813949585</c:v>
                </c:pt>
                <c:pt idx="37">
                  <c:v>19.571154117584229</c:v>
                </c:pt>
                <c:pt idx="38">
                  <c:v>15.834852457046509</c:v>
                </c:pt>
                <c:pt idx="39">
                  <c:v>13.536484241485596</c:v>
                </c:pt>
                <c:pt idx="40">
                  <c:v>17.216168642044067</c:v>
                </c:pt>
                <c:pt idx="41">
                  <c:v>15.446385145187378</c:v>
                </c:pt>
                <c:pt idx="42">
                  <c:v>14.366017580032349</c:v>
                </c:pt>
                <c:pt idx="43">
                  <c:v>16.939581632614136</c:v>
                </c:pt>
                <c:pt idx="44">
                  <c:v>15.354070663452148</c:v>
                </c:pt>
                <c:pt idx="45">
                  <c:v>19.811402559280396</c:v>
                </c:pt>
                <c:pt idx="46">
                  <c:v>17.088241577148438</c:v>
                </c:pt>
                <c:pt idx="47">
                  <c:v>16.885315179824829</c:v>
                </c:pt>
                <c:pt idx="48">
                  <c:v>19.004603624343872</c:v>
                </c:pt>
                <c:pt idx="49">
                  <c:v>14.422248601913452</c:v>
                </c:pt>
                <c:pt idx="50">
                  <c:v>19.203248023986816</c:v>
                </c:pt>
                <c:pt idx="51">
                  <c:v>15.182904005050659</c:v>
                </c:pt>
                <c:pt idx="52">
                  <c:v>21.649656295776367</c:v>
                </c:pt>
                <c:pt idx="53">
                  <c:v>19.987314939498901</c:v>
                </c:pt>
                <c:pt idx="54">
                  <c:v>21.177089214324951</c:v>
                </c:pt>
                <c:pt idx="55">
                  <c:v>22.788922786712646</c:v>
                </c:pt>
                <c:pt idx="56">
                  <c:v>21.158111095428467</c:v>
                </c:pt>
                <c:pt idx="57">
                  <c:v>23.809635639190674</c:v>
                </c:pt>
                <c:pt idx="58">
                  <c:v>18.443793058395386</c:v>
                </c:pt>
                <c:pt idx="59">
                  <c:v>22.059199810028076</c:v>
                </c:pt>
                <c:pt idx="60">
                  <c:v>22.014484405517578</c:v>
                </c:pt>
                <c:pt idx="61">
                  <c:v>22.561216354370117</c:v>
                </c:pt>
                <c:pt idx="62">
                  <c:v>16.928119659423828</c:v>
                </c:pt>
                <c:pt idx="63">
                  <c:v>16.892482042312622</c:v>
                </c:pt>
                <c:pt idx="64">
                  <c:v>16.688308715820312</c:v>
                </c:pt>
                <c:pt idx="65">
                  <c:v>15.5420982837677</c:v>
                </c:pt>
                <c:pt idx="66">
                  <c:v>19.339724779129028</c:v>
                </c:pt>
                <c:pt idx="67">
                  <c:v>21.897249221801758</c:v>
                </c:pt>
                <c:pt idx="68">
                  <c:v>18.019512891769409</c:v>
                </c:pt>
                <c:pt idx="69">
                  <c:v>6.6119396686553955</c:v>
                </c:pt>
                <c:pt idx="70">
                  <c:v>17.333859205245972</c:v>
                </c:pt>
                <c:pt idx="71">
                  <c:v>16.872955560684204</c:v>
                </c:pt>
                <c:pt idx="72">
                  <c:v>21.031534671783447</c:v>
                </c:pt>
                <c:pt idx="73">
                  <c:v>20.30397891998291</c:v>
                </c:pt>
                <c:pt idx="74">
                  <c:v>20.051088333129883</c:v>
                </c:pt>
                <c:pt idx="75">
                  <c:v>21.52172327041626</c:v>
                </c:pt>
                <c:pt idx="76">
                  <c:v>18.961663246154785</c:v>
                </c:pt>
                <c:pt idx="77">
                  <c:v>19.036458730697632</c:v>
                </c:pt>
                <c:pt idx="78">
                  <c:v>19.082738161087036</c:v>
                </c:pt>
                <c:pt idx="79">
                  <c:v>21.284847259521484</c:v>
                </c:pt>
                <c:pt idx="80">
                  <c:v>18.723119497299194</c:v>
                </c:pt>
                <c:pt idx="82">
                  <c:v>20.756561756134033</c:v>
                </c:pt>
                <c:pt idx="83">
                  <c:v>22.076451778411865</c:v>
                </c:pt>
              </c:numCache>
            </c:numRef>
          </c:xVal>
          <c:yVal>
            <c:numRef>
              <c:f>'All Data'!$H$4:$H$87</c:f>
              <c:numCache>
                <c:formatCode>General</c:formatCode>
                <c:ptCount val="84"/>
                <c:pt idx="0">
                  <c:v>0.14154233684512327</c:v>
                </c:pt>
                <c:pt idx="1">
                  <c:v>1.1335084263356878</c:v>
                </c:pt>
                <c:pt idx="2">
                  <c:v>3.8978374199550077</c:v>
                </c:pt>
                <c:pt idx="3">
                  <c:v>2.3136764933823466</c:v>
                </c:pt>
                <c:pt idx="4">
                  <c:v>6.476115152757127</c:v>
                </c:pt>
                <c:pt idx="5">
                  <c:v>5.6457181111559738</c:v>
                </c:pt>
                <c:pt idx="6">
                  <c:v>3.069984252809757</c:v>
                </c:pt>
                <c:pt idx="7">
                  <c:v>3.1498863683504079</c:v>
                </c:pt>
                <c:pt idx="8">
                  <c:v>0.42990507019708446</c:v>
                </c:pt>
                <c:pt idx="9">
                  <c:v>4.1528820404774489</c:v>
                </c:pt>
                <c:pt idx="10">
                  <c:v>1.4414420394446295</c:v>
                </c:pt>
                <c:pt idx="11">
                  <c:v>2.172829524925608</c:v>
                </c:pt>
                <c:pt idx="12">
                  <c:v>0.32886955689819386</c:v>
                </c:pt>
                <c:pt idx="13">
                  <c:v>0.87459950734115155</c:v>
                </c:pt>
                <c:pt idx="14">
                  <c:v>4.1278088312408805</c:v>
                </c:pt>
                <c:pt idx="15">
                  <c:v>0.52817796560288843</c:v>
                </c:pt>
                <c:pt idx="16">
                  <c:v>1.1370932072479696</c:v>
                </c:pt>
                <c:pt idx="17">
                  <c:v>2.0175797237307607</c:v>
                </c:pt>
                <c:pt idx="18">
                  <c:v>4.4557857832944761</c:v>
                </c:pt>
                <c:pt idx="19">
                  <c:v>1.1884746530422474</c:v>
                </c:pt>
                <c:pt idx="20">
                  <c:v>2.2809011935180687</c:v>
                </c:pt>
                <c:pt idx="21">
                  <c:v>1.9066688558331872</c:v>
                </c:pt>
                <c:pt idx="22">
                  <c:v>1.8118658168007147</c:v>
                </c:pt>
                <c:pt idx="23">
                  <c:v>0.90514108169246688</c:v>
                </c:pt>
                <c:pt idx="24">
                  <c:v>5.1576177967981067</c:v>
                </c:pt>
                <c:pt idx="25">
                  <c:v>2.5519616061840966</c:v>
                </c:pt>
                <c:pt idx="26">
                  <c:v>1.0467049050145096</c:v>
                </c:pt>
                <c:pt idx="27">
                  <c:v>0.30790431100615795</c:v>
                </c:pt>
                <c:pt idx="28">
                  <c:v>4.6899241896236932</c:v>
                </c:pt>
                <c:pt idx="29">
                  <c:v>4.7011569612264914</c:v>
                </c:pt>
                <c:pt idx="30">
                  <c:v>0.61591002453409494</c:v>
                </c:pt>
                <c:pt idx="31">
                  <c:v>3.7729294149597052</c:v>
                </c:pt>
                <c:pt idx="32">
                  <c:v>1.2400265429234631</c:v>
                </c:pt>
                <c:pt idx="33">
                  <c:v>2.4191608473984516</c:v>
                </c:pt>
                <c:pt idx="34">
                  <c:v>3.0427157575405137</c:v>
                </c:pt>
                <c:pt idx="35">
                  <c:v>3.7321461709807382</c:v>
                </c:pt>
                <c:pt idx="36">
                  <c:v>4.585347506832532</c:v>
                </c:pt>
                <c:pt idx="37">
                  <c:v>2.3696444652624096</c:v>
                </c:pt>
                <c:pt idx="38">
                  <c:v>8.1188426964315976</c:v>
                </c:pt>
                <c:pt idx="39">
                  <c:v>6.1827986159678385</c:v>
                </c:pt>
                <c:pt idx="40">
                  <c:v>8.3728627431136839</c:v>
                </c:pt>
                <c:pt idx="41">
                  <c:v>7.884657415356453</c:v>
                </c:pt>
                <c:pt idx="42">
                  <c:v>10.085347365051424</c:v>
                </c:pt>
                <c:pt idx="43">
                  <c:v>5.1529119910342391</c:v>
                </c:pt>
                <c:pt idx="44">
                  <c:v>4.5540055183100314</c:v>
                </c:pt>
                <c:pt idx="45">
                  <c:v>6.7599399262094071</c:v>
                </c:pt>
                <c:pt idx="46">
                  <c:v>6.0101365066976999</c:v>
                </c:pt>
                <c:pt idx="47">
                  <c:v>6.171092331374993</c:v>
                </c:pt>
                <c:pt idx="48">
                  <c:v>9.8443180766826082</c:v>
                </c:pt>
                <c:pt idx="49">
                  <c:v>7.1899097657062994</c:v>
                </c:pt>
                <c:pt idx="50">
                  <c:v>11.305031860003073</c:v>
                </c:pt>
                <c:pt idx="51">
                  <c:v>5.3801387117368558</c:v>
                </c:pt>
                <c:pt idx="52">
                  <c:v>11.165461401972303</c:v>
                </c:pt>
                <c:pt idx="53">
                  <c:v>14.251057136226724</c:v>
                </c:pt>
                <c:pt idx="54">
                  <c:v>5.3932929223710504</c:v>
                </c:pt>
                <c:pt idx="55">
                  <c:v>8.8953150487408994</c:v>
                </c:pt>
                <c:pt idx="56">
                  <c:v>6.3310152481165023</c:v>
                </c:pt>
                <c:pt idx="57">
                  <c:v>10.883982776882359</c:v>
                </c:pt>
                <c:pt idx="58">
                  <c:v>10.557427439620671</c:v>
                </c:pt>
                <c:pt idx="59">
                  <c:v>7.3946509813760937</c:v>
                </c:pt>
                <c:pt idx="60">
                  <c:v>7.3944139337139374</c:v>
                </c:pt>
                <c:pt idx="61">
                  <c:v>6.0932017207440019</c:v>
                </c:pt>
                <c:pt idx="62">
                  <c:v>12.292980940680717</c:v>
                </c:pt>
                <c:pt idx="63">
                  <c:v>7.6445657797127184</c:v>
                </c:pt>
                <c:pt idx="64">
                  <c:v>3.6520064802329073</c:v>
                </c:pt>
                <c:pt idx="65">
                  <c:v>1.8328348237877312</c:v>
                </c:pt>
                <c:pt idx="66">
                  <c:v>0.81091313257865705</c:v>
                </c:pt>
                <c:pt idx="67">
                  <c:v>3.8204753329918568</c:v>
                </c:pt>
                <c:pt idx="68">
                  <c:v>1.0375865923155758</c:v>
                </c:pt>
                <c:pt idx="69">
                  <c:v>4.5886587817089231</c:v>
                </c:pt>
                <c:pt idx="70">
                  <c:v>1.1798514215642848</c:v>
                </c:pt>
                <c:pt idx="71">
                  <c:v>9.3236104456042277</c:v>
                </c:pt>
                <c:pt idx="72">
                  <c:v>11.356293519742518</c:v>
                </c:pt>
                <c:pt idx="73">
                  <c:v>2.8978654727585966</c:v>
                </c:pt>
                <c:pt idx="74">
                  <c:v>3.3167060921343996</c:v>
                </c:pt>
                <c:pt idx="75">
                  <c:v>11.813394744311235</c:v>
                </c:pt>
                <c:pt idx="76">
                  <c:v>6.2105208721786536</c:v>
                </c:pt>
                <c:pt idx="77">
                  <c:v>8.7464862448624299</c:v>
                </c:pt>
                <c:pt idx="78">
                  <c:v>8.6846416371021853</c:v>
                </c:pt>
                <c:pt idx="79">
                  <c:v>5.8192342507381367</c:v>
                </c:pt>
                <c:pt idx="80">
                  <c:v>3.6663396090032498</c:v>
                </c:pt>
                <c:pt idx="81">
                  <c:v>8.8324170925056809</c:v>
                </c:pt>
                <c:pt idx="82">
                  <c:v>15.049641798565762</c:v>
                </c:pt>
                <c:pt idx="83">
                  <c:v>13.11527811991229</c:v>
                </c:pt>
              </c:numCache>
            </c:numRef>
          </c:yVal>
        </c:ser>
        <c:axId val="74590848"/>
        <c:axId val="74715520"/>
      </c:scatterChart>
      <c:valAx>
        <c:axId val="74590848"/>
        <c:scaling>
          <c:orientation val="minMax"/>
        </c:scaling>
        <c:axPos val="b"/>
        <c:title>
          <c:tx>
            <c:rich>
              <a:bodyPr/>
              <a:lstStyle/>
              <a:p>
                <a:pPr>
                  <a:defRPr/>
                </a:pPr>
                <a:r>
                  <a:rPr lang="en-US"/>
                  <a:t>Foliar N</a:t>
                </a:r>
              </a:p>
            </c:rich>
          </c:tx>
          <c:layout/>
        </c:title>
        <c:numFmt formatCode="General" sourceLinked="1"/>
        <c:tickLblPos val="nextTo"/>
        <c:crossAx val="74715520"/>
        <c:crosses val="autoZero"/>
        <c:crossBetween val="midCat"/>
      </c:valAx>
      <c:valAx>
        <c:axId val="74715520"/>
        <c:scaling>
          <c:orientation val="minMax"/>
        </c:scaling>
        <c:axPos val="l"/>
        <c:majorGridlines/>
        <c:title>
          <c:tx>
            <c:rich>
              <a:bodyPr rot="-5400000" vert="horz"/>
              <a:lstStyle/>
              <a:p>
                <a:pPr>
                  <a:defRPr/>
                </a:pPr>
                <a:r>
                  <a:rPr lang="en-US"/>
                  <a:t>Photosynthesis</a:t>
                </a:r>
              </a:p>
            </c:rich>
          </c:tx>
          <c:layout/>
        </c:title>
        <c:numFmt formatCode="General" sourceLinked="1"/>
        <c:tickLblPos val="nextTo"/>
        <c:crossAx val="74590848"/>
        <c:crosses val="autoZero"/>
        <c:crossBetween val="midCat"/>
      </c:valAx>
    </c:plotArea>
    <c:legend>
      <c:legendPos val="r"/>
      <c:layout/>
    </c:legend>
    <c:plotVisOnly val="1"/>
  </c:chart>
  <c:printSettings>
    <c:headerFooter/>
    <c:pageMargins b="0.75000000000000033" l="0.70000000000000029" r="0.70000000000000029" t="0.75000000000000033" header="0.30000000000000016" footer="0.30000000000000016"/>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tx>
            <c:strRef>
              <c:f>'Ca vs Control'!$L$3</c:f>
              <c:strCache>
                <c:ptCount val="1"/>
                <c:pt idx="0">
                  <c:v>Calcium </c:v>
                </c:pt>
              </c:strCache>
            </c:strRef>
          </c:tx>
          <c:cat>
            <c:strRef>
              <c:f>('Ca vs Control'!$K$3,'Ca vs Control'!$K$5,'Ca vs Control'!$K$7,'Ca vs Control'!$K$9)</c:f>
              <c:strCache>
                <c:ptCount val="4"/>
                <c:pt idx="0">
                  <c:v>C8 </c:v>
                </c:pt>
                <c:pt idx="1">
                  <c:v>C6</c:v>
                </c:pt>
                <c:pt idx="2">
                  <c:v>JBM</c:v>
                </c:pt>
                <c:pt idx="3">
                  <c:v>JBO</c:v>
                </c:pt>
              </c:strCache>
            </c:strRef>
          </c:cat>
          <c:val>
            <c:numRef>
              <c:f>('Ca vs Control'!$M$3,'Ca vs Control'!$M$5,'Ca vs Control'!$M$7,'Ca vs Control'!$M$9)</c:f>
              <c:numCache>
                <c:formatCode>General</c:formatCode>
                <c:ptCount val="4"/>
                <c:pt idx="0">
                  <c:v>2.0492646687611931</c:v>
                </c:pt>
                <c:pt idx="1">
                  <c:v>1.8716411691295414</c:v>
                </c:pt>
                <c:pt idx="2">
                  <c:v>5.8737935706480329</c:v>
                </c:pt>
                <c:pt idx="3">
                  <c:v>2.5290574423977881</c:v>
                </c:pt>
              </c:numCache>
            </c:numRef>
          </c:val>
        </c:ser>
        <c:ser>
          <c:idx val="1"/>
          <c:order val="1"/>
          <c:tx>
            <c:strRef>
              <c:f>'Ca vs Control'!$L$4</c:f>
              <c:strCache>
                <c:ptCount val="1"/>
                <c:pt idx="0">
                  <c:v>Control</c:v>
                </c:pt>
              </c:strCache>
            </c:strRef>
          </c:tx>
          <c:val>
            <c:numRef>
              <c:f>('Ca vs Control'!$M$4,'Ca vs Control'!$M$6,'Ca vs Control'!$M$8,'Ca vs Control'!$M$10)</c:f>
              <c:numCache>
                <c:formatCode>General</c:formatCode>
                <c:ptCount val="4"/>
                <c:pt idx="0">
                  <c:v>1.4648639652707787</c:v>
                </c:pt>
                <c:pt idx="1">
                  <c:v>4.5854259712683163</c:v>
                </c:pt>
                <c:pt idx="2">
                  <c:v>8.4298496035322081</c:v>
                </c:pt>
                <c:pt idx="3">
                  <c:v>4.0324268102982526</c:v>
                </c:pt>
              </c:numCache>
            </c:numRef>
          </c:val>
        </c:ser>
        <c:axId val="75329920"/>
        <c:axId val="75331456"/>
      </c:barChart>
      <c:catAx>
        <c:axId val="75329920"/>
        <c:scaling>
          <c:orientation val="minMax"/>
        </c:scaling>
        <c:axPos val="b"/>
        <c:tickLblPos val="nextTo"/>
        <c:crossAx val="75331456"/>
        <c:crosses val="autoZero"/>
        <c:auto val="1"/>
        <c:lblAlgn val="ctr"/>
        <c:lblOffset val="100"/>
      </c:catAx>
      <c:valAx>
        <c:axId val="75331456"/>
        <c:scaling>
          <c:orientation val="minMax"/>
        </c:scaling>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en-US" sz="1200" b="1" i="0" baseline="0"/>
                  <a:t>Photo synthesis (</a:t>
                </a:r>
                <a:r>
                  <a:rPr lang="el-GR" sz="1200" b="0" i="0" baseline="0"/>
                  <a:t>μ</a:t>
                </a:r>
                <a:r>
                  <a:rPr lang="en-US" sz="1200" b="0" i="0" baseline="0"/>
                  <a:t>mol </a:t>
                </a:r>
                <a:r>
                  <a:rPr lang="en-US" sz="1050" b="0" i="0" baseline="0"/>
                  <a:t>CO2 m-2 s-1)</a:t>
                </a:r>
                <a:endParaRPr lang="en-US" sz="1050" b="1" i="0" baseline="0"/>
              </a:p>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endParaRPr lang="en-US"/>
              </a:p>
            </c:rich>
          </c:tx>
          <c:layout/>
        </c:title>
        <c:numFmt formatCode="General" sourceLinked="1"/>
        <c:tickLblPos val="nextTo"/>
        <c:crossAx val="75329920"/>
        <c:crosses val="autoZero"/>
        <c:crossBetween val="between"/>
      </c:valAx>
    </c:plotArea>
    <c:legend>
      <c:legendPos val="r"/>
      <c:layout/>
    </c:legend>
    <c:plotVisOnly val="1"/>
  </c:chart>
  <c:printSettings>
    <c:headerFooter/>
    <c:pageMargins b="0.75000000000000155" l="0.70000000000000062" r="0.70000000000000062" t="0.7500000000000015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tx>
            <c:strRef>
              <c:f>'Ca vs Control'!$L$3</c:f>
              <c:strCache>
                <c:ptCount val="1"/>
                <c:pt idx="0">
                  <c:v>Calcium </c:v>
                </c:pt>
              </c:strCache>
            </c:strRef>
          </c:tx>
          <c:cat>
            <c:strRef>
              <c:f>('Ca vs Control'!$K$3,'Ca vs Control'!$K$5,'Ca vs Control'!$K$7,'Ca vs Control'!$K$9)</c:f>
              <c:strCache>
                <c:ptCount val="4"/>
                <c:pt idx="0">
                  <c:v>C8 </c:v>
                </c:pt>
                <c:pt idx="1">
                  <c:v>C6</c:v>
                </c:pt>
                <c:pt idx="2">
                  <c:v>JBM</c:v>
                </c:pt>
                <c:pt idx="3">
                  <c:v>JBO</c:v>
                </c:pt>
              </c:strCache>
            </c:strRef>
          </c:cat>
          <c:val>
            <c:numRef>
              <c:f>('Ca vs Control'!$N$3,'Ca vs Control'!$N$5,'Ca vs Control'!$N$7,'Ca vs Control'!$N$9)</c:f>
              <c:numCache>
                <c:formatCode>General</c:formatCode>
                <c:ptCount val="4"/>
                <c:pt idx="0">
                  <c:v>1.6848652825432839E-2</c:v>
                </c:pt>
                <c:pt idx="1">
                  <c:v>-4.8085432228559571E-2</c:v>
                </c:pt>
                <c:pt idx="2">
                  <c:v>4.0176908129273284E-2</c:v>
                </c:pt>
                <c:pt idx="3">
                  <c:v>1.9168950810264547E-3</c:v>
                </c:pt>
              </c:numCache>
            </c:numRef>
          </c:val>
        </c:ser>
        <c:ser>
          <c:idx val="1"/>
          <c:order val="1"/>
          <c:tx>
            <c:strRef>
              <c:f>'Ca vs Control'!$L$4</c:f>
              <c:strCache>
                <c:ptCount val="1"/>
                <c:pt idx="0">
                  <c:v>Control</c:v>
                </c:pt>
              </c:strCache>
            </c:strRef>
          </c:tx>
          <c:val>
            <c:numRef>
              <c:f>('Ca vs Control'!$N$4,'Ca vs Control'!$N$6,'Ca vs Control'!$N$8,'Ca vs Control'!$N$10)</c:f>
              <c:numCache>
                <c:formatCode>General</c:formatCode>
                <c:ptCount val="4"/>
                <c:pt idx="0">
                  <c:v>2.2585989841013818E-2</c:v>
                </c:pt>
                <c:pt idx="1">
                  <c:v>-2.6128812199992711E-2</c:v>
                </c:pt>
                <c:pt idx="2">
                  <c:v>7.1554258519436406E-2</c:v>
                </c:pt>
                <c:pt idx="3">
                  <c:v>4.4661166600138823E-2</c:v>
                </c:pt>
              </c:numCache>
            </c:numRef>
          </c:val>
        </c:ser>
        <c:axId val="75352320"/>
        <c:axId val="75362304"/>
      </c:barChart>
      <c:catAx>
        <c:axId val="75352320"/>
        <c:scaling>
          <c:orientation val="minMax"/>
        </c:scaling>
        <c:axPos val="b"/>
        <c:tickLblPos val="nextTo"/>
        <c:crossAx val="75362304"/>
        <c:crosses val="autoZero"/>
        <c:auto val="1"/>
        <c:lblAlgn val="ctr"/>
        <c:lblOffset val="100"/>
      </c:catAx>
      <c:valAx>
        <c:axId val="75362304"/>
        <c:scaling>
          <c:orientation val="minMax"/>
        </c:scaling>
        <c:axPos val="l"/>
        <c:title>
          <c:tx>
            <c:rich>
              <a:bodyPr rot="-5400000" vert="horz"/>
              <a:lstStyle/>
              <a:p>
                <a:pPr>
                  <a:defRPr/>
                </a:pPr>
                <a:r>
                  <a:rPr lang="en-US"/>
                  <a:t>Conductivity </a:t>
                </a:r>
              </a:p>
            </c:rich>
          </c:tx>
          <c:layout/>
        </c:title>
        <c:numFmt formatCode="General" sourceLinked="1"/>
        <c:tickLblPos val="nextTo"/>
        <c:crossAx val="75352320"/>
        <c:crosses val="autoZero"/>
        <c:crossBetween val="between"/>
      </c:valAx>
    </c:plotArea>
    <c:legend>
      <c:legendPos val="r"/>
      <c:layout/>
    </c:legend>
    <c:plotVisOnly val="1"/>
  </c:chart>
  <c:printSettings>
    <c:headerFooter/>
    <c:pageMargins b="0.75000000000000089" l="0.70000000000000062" r="0.70000000000000062" t="0.75000000000000089"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Percent  Foliar Samples Below Published Nutrient Range</a:t>
            </a:r>
          </a:p>
          <a:p>
            <a:pPr>
              <a:defRPr/>
            </a:pPr>
            <a:endParaRPr lang="en-US"/>
          </a:p>
        </c:rich>
      </c:tx>
      <c:layout>
        <c:manualLayout>
          <c:xMode val="edge"/>
          <c:yMode val="edge"/>
          <c:x val="0.1778888888888889"/>
          <c:y val="2.3148148148148147E-2"/>
        </c:manualLayout>
      </c:layout>
    </c:title>
    <c:plotArea>
      <c:layout/>
      <c:barChart>
        <c:barDir val="col"/>
        <c:grouping val="clustered"/>
        <c:ser>
          <c:idx val="0"/>
          <c:order val="0"/>
          <c:cat>
            <c:strRef>
              <c:f>'Foliar Nutrients '!$O$100:$O$105</c:f>
              <c:strCache>
                <c:ptCount val="6"/>
                <c:pt idx="0">
                  <c:v>Ca</c:v>
                </c:pt>
                <c:pt idx="1">
                  <c:v>K</c:v>
                </c:pt>
                <c:pt idx="2">
                  <c:v>Mg</c:v>
                </c:pt>
                <c:pt idx="3">
                  <c:v>Mn</c:v>
                </c:pt>
                <c:pt idx="4">
                  <c:v>P</c:v>
                </c:pt>
                <c:pt idx="5">
                  <c:v>N</c:v>
                </c:pt>
              </c:strCache>
            </c:strRef>
          </c:cat>
          <c:val>
            <c:numRef>
              <c:f>'Foliar Nutrients '!$P$100:$P$105</c:f>
              <c:numCache>
                <c:formatCode>0%</c:formatCode>
                <c:ptCount val="6"/>
                <c:pt idx="0">
                  <c:v>-0.24</c:v>
                </c:pt>
                <c:pt idx="1">
                  <c:v>-0.08</c:v>
                </c:pt>
                <c:pt idx="2">
                  <c:v>-0.61</c:v>
                </c:pt>
                <c:pt idx="3">
                  <c:v>-0.85</c:v>
                </c:pt>
                <c:pt idx="4">
                  <c:v>-0.01</c:v>
                </c:pt>
                <c:pt idx="5">
                  <c:v>-0.35</c:v>
                </c:pt>
              </c:numCache>
            </c:numRef>
          </c:val>
        </c:ser>
        <c:axId val="75513856"/>
        <c:axId val="75515392"/>
      </c:barChart>
      <c:catAx>
        <c:axId val="75513856"/>
        <c:scaling>
          <c:orientation val="minMax"/>
        </c:scaling>
        <c:axPos val="b"/>
        <c:tickLblPos val="nextTo"/>
        <c:crossAx val="75515392"/>
        <c:crosses val="autoZero"/>
        <c:auto val="1"/>
        <c:lblAlgn val="ctr"/>
        <c:lblOffset val="100"/>
      </c:catAx>
      <c:valAx>
        <c:axId val="75515392"/>
        <c:scaling>
          <c:orientation val="minMax"/>
        </c:scaling>
        <c:axPos val="l"/>
        <c:numFmt formatCode="0%" sourceLinked="1"/>
        <c:tickLblPos val="nextTo"/>
        <c:crossAx val="75513856"/>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Sap</a:t>
            </a:r>
            <a:r>
              <a:rPr lang="en-US" baseline="0"/>
              <a:t> Sugar Response to Conductivity</a:t>
            </a:r>
            <a:endParaRPr lang="en-US"/>
          </a:p>
        </c:rich>
      </c:tx>
      <c:layout/>
    </c:title>
    <c:plotArea>
      <c:layout/>
      <c:scatterChart>
        <c:scatterStyle val="lineMarker"/>
        <c:ser>
          <c:idx val="0"/>
          <c:order val="0"/>
          <c:tx>
            <c:strRef>
              <c:f>'All Data'!$I$3</c:f>
              <c:strCache>
                <c:ptCount val="1"/>
                <c:pt idx="0">
                  <c:v>Cond</c:v>
                </c:pt>
              </c:strCache>
            </c:strRef>
          </c:tx>
          <c:spPr>
            <a:ln w="28575">
              <a:noFill/>
            </a:ln>
          </c:spPr>
          <c:trendline>
            <c:trendlineType val="linear"/>
            <c:dispRSqr val="1"/>
            <c:trendlineLbl>
              <c:layout>
                <c:manualLayout>
                  <c:x val="0.20576159230096241"/>
                  <c:y val="-0.20529053659959207"/>
                </c:manualLayout>
              </c:layout>
              <c:numFmt formatCode="General" sourceLinked="0"/>
            </c:trendlineLbl>
          </c:trendline>
          <c:xVal>
            <c:numRef>
              <c:f>'All Data'!$I$4:$I$87</c:f>
              <c:numCache>
                <c:formatCode>General</c:formatCode>
                <c:ptCount val="84"/>
                <c:pt idx="0">
                  <c:v>-5.770554424276967E-2</c:v>
                </c:pt>
                <c:pt idx="1">
                  <c:v>-6.8549879892443641E-2</c:v>
                </c:pt>
                <c:pt idx="2">
                  <c:v>-2.8917293526414384E-2</c:v>
                </c:pt>
                <c:pt idx="3">
                  <c:v>-3.7169011252610587E-2</c:v>
                </c:pt>
                <c:pt idx="4">
                  <c:v>1.4953768702191997E-3</c:v>
                </c:pt>
                <c:pt idx="5">
                  <c:v>1.0841614428731836E-3</c:v>
                </c:pt>
                <c:pt idx="6">
                  <c:v>-4.2615436144386655E-2</c:v>
                </c:pt>
                <c:pt idx="7">
                  <c:v>-6.4479350968676574E-2</c:v>
                </c:pt>
                <c:pt idx="8">
                  <c:v>1.5640561504677623E-2</c:v>
                </c:pt>
                <c:pt idx="9">
                  <c:v>2.4617047759074216E-2</c:v>
                </c:pt>
                <c:pt idx="10">
                  <c:v>1.1325473590396908E-2</c:v>
                </c:pt>
                <c:pt idx="11">
                  <c:v>1.5811528447582608E-2</c:v>
                </c:pt>
                <c:pt idx="12">
                  <c:v>2.5666131387229923E-2</c:v>
                </c:pt>
                <c:pt idx="13">
                  <c:v>7.3086831066046434E-3</c:v>
                </c:pt>
                <c:pt idx="14">
                  <c:v>4.7824928287787727E-2</c:v>
                </c:pt>
                <c:pt idx="15">
                  <c:v>9.5442165824329746E-3</c:v>
                </c:pt>
                <c:pt idx="16">
                  <c:v>1.0632212409112895E-2</c:v>
                </c:pt>
                <c:pt idx="17">
                  <c:v>1.0551338365238737E-2</c:v>
                </c:pt>
                <c:pt idx="18">
                  <c:v>4.2654690120032028E-2</c:v>
                </c:pt>
                <c:pt idx="19">
                  <c:v>4.109032983746571E-2</c:v>
                </c:pt>
                <c:pt idx="20">
                  <c:v>3.1169677253838252E-2</c:v>
                </c:pt>
                <c:pt idx="21">
                  <c:v>2.2418550395757984E-2</c:v>
                </c:pt>
                <c:pt idx="22">
                  <c:v>4.0297462344703924E-2</c:v>
                </c:pt>
                <c:pt idx="23">
                  <c:v>1.9194067847325871E-2</c:v>
                </c:pt>
                <c:pt idx="24">
                  <c:v>5.1973549089333271E-2</c:v>
                </c:pt>
                <c:pt idx="25">
                  <c:v>1.3820325569046837E-2</c:v>
                </c:pt>
                <c:pt idx="26">
                  <c:v>2.7620561057740863E-2</c:v>
                </c:pt>
                <c:pt idx="27">
                  <c:v>2.0230044049346894E-2</c:v>
                </c:pt>
                <c:pt idx="28">
                  <c:v>-9.6899607758224315E-3</c:v>
                </c:pt>
                <c:pt idx="29">
                  <c:v>-2.2243166544389292E-2</c:v>
                </c:pt>
                <c:pt idx="30">
                  <c:v>-6.0468062564747224E-2</c:v>
                </c:pt>
                <c:pt idx="31">
                  <c:v>-4.3260105669880707E-2</c:v>
                </c:pt>
                <c:pt idx="32">
                  <c:v>-5.6819895064926448E-2</c:v>
                </c:pt>
                <c:pt idx="33">
                  <c:v>-5.8640493953376636E-2</c:v>
                </c:pt>
                <c:pt idx="34">
                  <c:v>-3.1967019823255963E-2</c:v>
                </c:pt>
                <c:pt idx="35">
                  <c:v>-4.1012676791585628E-2</c:v>
                </c:pt>
                <c:pt idx="36">
                  <c:v>-3.018660633116621E-2</c:v>
                </c:pt>
                <c:pt idx="37">
                  <c:v>-4.9904172745615955E-2</c:v>
                </c:pt>
                <c:pt idx="38">
                  <c:v>-1.1827844354560147E-2</c:v>
                </c:pt>
                <c:pt idx="39">
                  <c:v>-2.283140560956274E-2</c:v>
                </c:pt>
                <c:pt idx="40">
                  <c:v>3.6472911091628565E-4</c:v>
                </c:pt>
                <c:pt idx="41">
                  <c:v>3.5760859410344853E-3</c:v>
                </c:pt>
                <c:pt idx="42">
                  <c:v>1.1401923475326311E-2</c:v>
                </c:pt>
                <c:pt idx="43">
                  <c:v>1.9701995986485112E-2</c:v>
                </c:pt>
                <c:pt idx="44">
                  <c:v>3.8377589904476914E-2</c:v>
                </c:pt>
                <c:pt idx="45">
                  <c:v>4.9916372538377149E-2</c:v>
                </c:pt>
                <c:pt idx="46">
                  <c:v>4.1749051444018477E-2</c:v>
                </c:pt>
                <c:pt idx="47">
                  <c:v>3.0664618630220585E-2</c:v>
                </c:pt>
                <c:pt idx="48">
                  <c:v>8.5525620116951181E-2</c:v>
                </c:pt>
                <c:pt idx="49">
                  <c:v>5.3526722740768772E-2</c:v>
                </c:pt>
                <c:pt idx="50">
                  <c:v>0.10899287236550159</c:v>
                </c:pt>
                <c:pt idx="51">
                  <c:v>3.817181885452408E-2</c:v>
                </c:pt>
                <c:pt idx="52">
                  <c:v>7.3336739790112543E-2</c:v>
                </c:pt>
                <c:pt idx="53">
                  <c:v>0.12903498003543373</c:v>
                </c:pt>
                <c:pt idx="54">
                  <c:v>7.3545673553092786E-2</c:v>
                </c:pt>
                <c:pt idx="55">
                  <c:v>7.5280672822992376E-2</c:v>
                </c:pt>
                <c:pt idx="56">
                  <c:v>3.6079282808412529E-2</c:v>
                </c:pt>
                <c:pt idx="57">
                  <c:v>9.7579830189929065E-2</c:v>
                </c:pt>
                <c:pt idx="58">
                  <c:v>6.5592509168425628E-2</c:v>
                </c:pt>
                <c:pt idx="59">
                  <c:v>5.3591932062015943E-2</c:v>
                </c:pt>
                <c:pt idx="60">
                  <c:v>5.6262698390173102E-2</c:v>
                </c:pt>
                <c:pt idx="61">
                  <c:v>3.7045369721933077E-2</c:v>
                </c:pt>
                <c:pt idx="62">
                  <c:v>9.3428652539707016E-2</c:v>
                </c:pt>
                <c:pt idx="63">
                  <c:v>6.6041040383820554E-2</c:v>
                </c:pt>
                <c:pt idx="64">
                  <c:v>7.1268881089529501E-2</c:v>
                </c:pt>
                <c:pt idx="65">
                  <c:v>-6.3728532616431993E-2</c:v>
                </c:pt>
                <c:pt idx="66">
                  <c:v>-4.7819603149356973E-2</c:v>
                </c:pt>
                <c:pt idx="67">
                  <c:v>4.7946835000365284E-2</c:v>
                </c:pt>
                <c:pt idx="68">
                  <c:v>2.0674336822840277E-2</c:v>
                </c:pt>
                <c:pt idx="69">
                  <c:v>3.4427876238118674E-2</c:v>
                </c:pt>
                <c:pt idx="70">
                  <c:v>2.385994737894237E-2</c:v>
                </c:pt>
                <c:pt idx="71">
                  <c:v>9.968250596065395E-2</c:v>
                </c:pt>
                <c:pt idx="72">
                  <c:v>8.4672899790646128E-2</c:v>
                </c:pt>
                <c:pt idx="73">
                  <c:v>7.5768058391787685E-2</c:v>
                </c:pt>
                <c:pt idx="74">
                  <c:v>2.5694755392092671E-2</c:v>
                </c:pt>
                <c:pt idx="75">
                  <c:v>8.441540635287105E-2</c:v>
                </c:pt>
                <c:pt idx="76">
                  <c:v>4.54590033168316E-2</c:v>
                </c:pt>
                <c:pt idx="77">
                  <c:v>5.5101371164850754E-2</c:v>
                </c:pt>
                <c:pt idx="78">
                  <c:v>5.648411868833085E-2</c:v>
                </c:pt>
                <c:pt idx="79">
                  <c:v>5.1430356662326558E-2</c:v>
                </c:pt>
                <c:pt idx="80">
                  <c:v>2.5587441225374569E-2</c:v>
                </c:pt>
                <c:pt idx="81">
                  <c:v>0.11574441892123763</c:v>
                </c:pt>
                <c:pt idx="82">
                  <c:v>0.14067672268251261</c:v>
                </c:pt>
                <c:pt idx="83">
                  <c:v>0.11488057077457547</c:v>
                </c:pt>
              </c:numCache>
            </c:numRef>
          </c:xVal>
          <c:yVal>
            <c:numRef>
              <c:f>'All Data'!$G$4:$G$87</c:f>
              <c:numCache>
                <c:formatCode>0.00</c:formatCode>
                <c:ptCount val="84"/>
                <c:pt idx="0">
                  <c:v>1.75</c:v>
                </c:pt>
                <c:pt idx="1">
                  <c:v>3.5</c:v>
                </c:pt>
                <c:pt idx="2">
                  <c:v>4.4666666666666668</c:v>
                </c:pt>
                <c:pt idx="3">
                  <c:v>1.9333333333333333</c:v>
                </c:pt>
                <c:pt idx="4">
                  <c:v>3.05</c:v>
                </c:pt>
                <c:pt idx="5">
                  <c:v>3.25</c:v>
                </c:pt>
                <c:pt idx="6">
                  <c:v>2.2000000000000002</c:v>
                </c:pt>
                <c:pt idx="7">
                  <c:v>2.35</c:v>
                </c:pt>
                <c:pt idx="8">
                  <c:v>1.35</c:v>
                </c:pt>
                <c:pt idx="9">
                  <c:v>1.6</c:v>
                </c:pt>
                <c:pt idx="10">
                  <c:v>2.4500000000000002</c:v>
                </c:pt>
                <c:pt idx="11">
                  <c:v>2.3333333333333335</c:v>
                </c:pt>
                <c:pt idx="12">
                  <c:v>2.2666666666666671</c:v>
                </c:pt>
                <c:pt idx="13">
                  <c:v>1.7</c:v>
                </c:pt>
                <c:pt idx="14">
                  <c:v>1.7250000000000001</c:v>
                </c:pt>
                <c:pt idx="15">
                  <c:v>2.2749999999999995</c:v>
                </c:pt>
                <c:pt idx="16">
                  <c:v>1.5</c:v>
                </c:pt>
                <c:pt idx="17">
                  <c:v>1.575</c:v>
                </c:pt>
                <c:pt idx="18">
                  <c:v>2.7666666666666671</c:v>
                </c:pt>
                <c:pt idx="19">
                  <c:v>2.75</c:v>
                </c:pt>
                <c:pt idx="20">
                  <c:v>2.25</c:v>
                </c:pt>
                <c:pt idx="21">
                  <c:v>2.0999999999999996</c:v>
                </c:pt>
                <c:pt idx="22">
                  <c:v>1.6333333333333335</c:v>
                </c:pt>
                <c:pt idx="23">
                  <c:v>1.7333333333333332</c:v>
                </c:pt>
                <c:pt idx="24">
                  <c:v>1.5666666666666664</c:v>
                </c:pt>
                <c:pt idx="25">
                  <c:v>1.4333333333333333</c:v>
                </c:pt>
                <c:pt idx="26">
                  <c:v>2.0666666666666669</c:v>
                </c:pt>
                <c:pt idx="27">
                  <c:v>2.5</c:v>
                </c:pt>
                <c:pt idx="28">
                  <c:v>1.8666666666666665</c:v>
                </c:pt>
                <c:pt idx="29">
                  <c:v>1.4333333333333333</c:v>
                </c:pt>
                <c:pt idx="30">
                  <c:v>3.1666666666666665</c:v>
                </c:pt>
                <c:pt idx="31">
                  <c:v>3.1333333333333333</c:v>
                </c:pt>
                <c:pt idx="32">
                  <c:v>2.1500000000000004</c:v>
                </c:pt>
                <c:pt idx="33">
                  <c:v>2.4500000000000002</c:v>
                </c:pt>
                <c:pt idx="34">
                  <c:v>2.8666666666666667</c:v>
                </c:pt>
                <c:pt idx="35">
                  <c:v>4.6333333333333329</c:v>
                </c:pt>
                <c:pt idx="36">
                  <c:v>3.1666666666666665</c:v>
                </c:pt>
                <c:pt idx="37">
                  <c:v>2.1333333333333333</c:v>
                </c:pt>
                <c:pt idx="38">
                  <c:v>3.1999999999999997</c:v>
                </c:pt>
                <c:pt idx="39">
                  <c:v>1.9333333333333333</c:v>
                </c:pt>
                <c:pt idx="40">
                  <c:v>2.8000000000000003</c:v>
                </c:pt>
                <c:pt idx="41">
                  <c:v>1.65</c:v>
                </c:pt>
                <c:pt idx="42">
                  <c:v>3.1666666666666665</c:v>
                </c:pt>
                <c:pt idx="43">
                  <c:v>1.65</c:v>
                </c:pt>
                <c:pt idx="44">
                  <c:v>3.0666666666666664</c:v>
                </c:pt>
                <c:pt idx="45">
                  <c:v>2.7999999999999994</c:v>
                </c:pt>
                <c:pt idx="46">
                  <c:v>1.75</c:v>
                </c:pt>
                <c:pt idx="47">
                  <c:v>1.9</c:v>
                </c:pt>
                <c:pt idx="48">
                  <c:v>1.9500000000000002</c:v>
                </c:pt>
                <c:pt idx="49">
                  <c:v>2.4000000000000004</c:v>
                </c:pt>
                <c:pt idx="50">
                  <c:v>1.9000000000000001</c:v>
                </c:pt>
                <c:pt idx="51">
                  <c:v>2.7333333333333338</c:v>
                </c:pt>
                <c:pt idx="52">
                  <c:v>3.5</c:v>
                </c:pt>
                <c:pt idx="53">
                  <c:v>2.6</c:v>
                </c:pt>
                <c:pt idx="54">
                  <c:v>2</c:v>
                </c:pt>
                <c:pt idx="55">
                  <c:v>2.9</c:v>
                </c:pt>
                <c:pt idx="56">
                  <c:v>2.3000000000000003</c:v>
                </c:pt>
                <c:pt idx="57">
                  <c:v>1.7</c:v>
                </c:pt>
                <c:pt idx="58">
                  <c:v>2.95</c:v>
                </c:pt>
                <c:pt idx="59">
                  <c:v>2.0499999999999998</c:v>
                </c:pt>
                <c:pt idx="60">
                  <c:v>2.2999999999999998</c:v>
                </c:pt>
                <c:pt idx="61">
                  <c:v>1.8</c:v>
                </c:pt>
                <c:pt idx="62">
                  <c:v>3</c:v>
                </c:pt>
                <c:pt idx="63">
                  <c:v>3.6666666666666665</c:v>
                </c:pt>
                <c:pt idx="64">
                  <c:v>1.9</c:v>
                </c:pt>
                <c:pt idx="65">
                  <c:v>1.9333333333333333</c:v>
                </c:pt>
                <c:pt idx="66">
                  <c:v>2.9</c:v>
                </c:pt>
                <c:pt idx="67">
                  <c:v>2.8</c:v>
                </c:pt>
                <c:pt idx="68">
                  <c:v>1.4666666666666668</c:v>
                </c:pt>
                <c:pt idx="69">
                  <c:v>1.75</c:v>
                </c:pt>
                <c:pt idx="70">
                  <c:v>2.8</c:v>
                </c:pt>
                <c:pt idx="71">
                  <c:v>3.45</c:v>
                </c:pt>
                <c:pt idx="72">
                  <c:v>2.8333333333333335</c:v>
                </c:pt>
                <c:pt idx="73">
                  <c:v>1.9</c:v>
                </c:pt>
                <c:pt idx="74">
                  <c:v>2</c:v>
                </c:pt>
                <c:pt idx="75">
                  <c:v>2.6666666666666665</c:v>
                </c:pt>
                <c:pt idx="76">
                  <c:v>2.9</c:v>
                </c:pt>
                <c:pt idx="77">
                  <c:v>1.9000000000000001</c:v>
                </c:pt>
                <c:pt idx="78">
                  <c:v>3.75</c:v>
                </c:pt>
                <c:pt idx="79">
                  <c:v>2</c:v>
                </c:pt>
                <c:pt idx="80">
                  <c:v>3.1666666666666665</c:v>
                </c:pt>
                <c:pt idx="81">
                  <c:v>2.0499999999999998</c:v>
                </c:pt>
                <c:pt idx="82">
                  <c:v>3.0666666666666664</c:v>
                </c:pt>
                <c:pt idx="83">
                  <c:v>2.0333333333333332</c:v>
                </c:pt>
              </c:numCache>
            </c:numRef>
          </c:yVal>
        </c:ser>
        <c:axId val="47665152"/>
        <c:axId val="47667072"/>
      </c:scatterChart>
      <c:valAx>
        <c:axId val="47665152"/>
        <c:scaling>
          <c:orientation val="minMax"/>
        </c:scaling>
        <c:axPos val="b"/>
        <c:title>
          <c:tx>
            <c:rich>
              <a:bodyPr/>
              <a:lstStyle/>
              <a:p>
                <a:pPr>
                  <a:defRPr/>
                </a:pPr>
                <a:r>
                  <a:rPr lang="en-US"/>
                  <a:t>Conductivity</a:t>
                </a:r>
                <a:r>
                  <a:rPr lang="en-US" baseline="0"/>
                  <a:t> </a:t>
                </a:r>
                <a:r>
                  <a:rPr lang="en-US" sz="1000" b="0" i="0" u="none" strike="noStrike" baseline="0"/>
                  <a:t>(mol H2O m-2 s-1) </a:t>
                </a:r>
                <a:endParaRPr lang="en-US"/>
              </a:p>
            </c:rich>
          </c:tx>
          <c:layout/>
        </c:title>
        <c:numFmt formatCode="General" sourceLinked="1"/>
        <c:tickLblPos val="nextTo"/>
        <c:crossAx val="47667072"/>
        <c:crosses val="autoZero"/>
        <c:crossBetween val="midCat"/>
      </c:valAx>
      <c:valAx>
        <c:axId val="47667072"/>
        <c:scaling>
          <c:orientation val="minMax"/>
        </c:scaling>
        <c:axPos val="l"/>
        <c:title>
          <c:tx>
            <c:rich>
              <a:bodyPr rot="-5400000" vert="horz"/>
              <a:lstStyle/>
              <a:p>
                <a:pPr>
                  <a:defRPr/>
                </a:pPr>
                <a:r>
                  <a:rPr lang="en-US"/>
                  <a:t>% Sugar</a:t>
                </a:r>
              </a:p>
            </c:rich>
          </c:tx>
          <c:layout/>
        </c:title>
        <c:numFmt formatCode="0.00" sourceLinked="1"/>
        <c:tickLblPos val="nextTo"/>
        <c:crossAx val="47665152"/>
        <c:crosses val="autoZero"/>
        <c:crossBetween val="midCat"/>
      </c:valAx>
    </c:plotArea>
    <c:plotVisOnly val="1"/>
  </c:chart>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Ca &amp;</a:t>
            </a:r>
            <a:r>
              <a:rPr lang="en-US" baseline="0"/>
              <a:t> Photosynthesis</a:t>
            </a:r>
            <a:endParaRPr lang="en-US"/>
          </a:p>
        </c:rich>
      </c:tx>
      <c:layout>
        <c:manualLayout>
          <c:xMode val="edge"/>
          <c:yMode val="edge"/>
          <c:x val="0.44541786743515882"/>
          <c:y val="3.1111111111111152E-2"/>
        </c:manualLayout>
      </c:layout>
    </c:title>
    <c:plotArea>
      <c:layout/>
      <c:scatterChart>
        <c:scatterStyle val="lineMarker"/>
        <c:ser>
          <c:idx val="0"/>
          <c:order val="0"/>
          <c:tx>
            <c:strRef>
              <c:f>'All Data'!$K$3</c:f>
              <c:strCache>
                <c:ptCount val="1"/>
                <c:pt idx="0">
                  <c:v>Ca</c:v>
                </c:pt>
              </c:strCache>
            </c:strRef>
          </c:tx>
          <c:spPr>
            <a:ln w="28575">
              <a:noFill/>
            </a:ln>
          </c:spPr>
          <c:trendline>
            <c:trendlineType val="linear"/>
            <c:dispRSqr val="1"/>
            <c:trendlineLbl>
              <c:layout>
                <c:manualLayout>
                  <c:x val="0.12787643619475519"/>
                  <c:y val="-0.34718950131233628"/>
                </c:manualLayout>
              </c:layout>
              <c:numFmt formatCode="General" sourceLinked="0"/>
            </c:trendlineLbl>
          </c:trendline>
          <c:xVal>
            <c:numRef>
              <c:f>'All Data'!$K$4:$K$87</c:f>
              <c:numCache>
                <c:formatCode>0.0000</c:formatCode>
                <c:ptCount val="84"/>
                <c:pt idx="0">
                  <c:v>7.6781296862069395</c:v>
                </c:pt>
                <c:pt idx="1">
                  <c:v>5.7028722329343395</c:v>
                </c:pt>
                <c:pt idx="2">
                  <c:v>6.5828526006130836</c:v>
                </c:pt>
                <c:pt idx="3">
                  <c:v>7.58172023469215</c:v>
                </c:pt>
                <c:pt idx="4">
                  <c:v>5.7651592714030304</c:v>
                </c:pt>
                <c:pt idx="5">
                  <c:v>9.0240226119124696</c:v>
                </c:pt>
                <c:pt idx="6">
                  <c:v>6.5158748276032057</c:v>
                </c:pt>
                <c:pt idx="7">
                  <c:v>6.2696268167975626</c:v>
                </c:pt>
                <c:pt idx="8">
                  <c:v>5.9947681718563341</c:v>
                </c:pt>
                <c:pt idx="9">
                  <c:v>6.3467438539707128</c:v>
                </c:pt>
                <c:pt idx="10">
                  <c:v>4.2909457785815066</c:v>
                </c:pt>
                <c:pt idx="11">
                  <c:v>8.9644982352345952</c:v>
                </c:pt>
                <c:pt idx="12">
                  <c:v>8.7571037700388068</c:v>
                </c:pt>
                <c:pt idx="13">
                  <c:v>5.2342715427264492</c:v>
                </c:pt>
                <c:pt idx="14">
                  <c:v>5.8313748752196384</c:v>
                </c:pt>
                <c:pt idx="15">
                  <c:v>7.4523426022760297</c:v>
                </c:pt>
                <c:pt idx="16">
                  <c:v>6.6945739445894459</c:v>
                </c:pt>
                <c:pt idx="17">
                  <c:v>3.3468443521904505</c:v>
                </c:pt>
                <c:pt idx="18">
                  <c:v>3.0753466021702915</c:v>
                </c:pt>
                <c:pt idx="19">
                  <c:v>3.3022355899901084</c:v>
                </c:pt>
                <c:pt idx="20">
                  <c:v>3.8981509731586175</c:v>
                </c:pt>
                <c:pt idx="21">
                  <c:v>5.4402754744847828</c:v>
                </c:pt>
                <c:pt idx="22">
                  <c:v>4.5909487584340285</c:v>
                </c:pt>
                <c:pt idx="23">
                  <c:v>3.5781733424503557</c:v>
                </c:pt>
                <c:pt idx="24">
                  <c:v>5.5373824531197053</c:v>
                </c:pt>
                <c:pt idx="25">
                  <c:v>6.6987326906601083</c:v>
                </c:pt>
                <c:pt idx="26">
                  <c:v>5.2782346931314441</c:v>
                </c:pt>
                <c:pt idx="27">
                  <c:v>7.2344461056911129</c:v>
                </c:pt>
                <c:pt idx="28">
                  <c:v>5.5374671065577372</c:v>
                </c:pt>
                <c:pt idx="29">
                  <c:v>5.0675150361302048</c:v>
                </c:pt>
                <c:pt idx="30">
                  <c:v>3.5623625496952522</c:v>
                </c:pt>
                <c:pt idx="31">
                  <c:v>2.7882254686499284</c:v>
                </c:pt>
                <c:pt idx="32">
                  <c:v>5.6928494762292638</c:v>
                </c:pt>
                <c:pt idx="33">
                  <c:v>5.9557241916594554</c:v>
                </c:pt>
                <c:pt idx="34">
                  <c:v>5.0893280662601024</c:v>
                </c:pt>
                <c:pt idx="35">
                  <c:v>3.6188422467300225</c:v>
                </c:pt>
                <c:pt idx="36">
                  <c:v>4.3850662375092933</c:v>
                </c:pt>
                <c:pt idx="37">
                  <c:v>5.9616513793000179</c:v>
                </c:pt>
                <c:pt idx="38">
                  <c:v>3.2879866530758552</c:v>
                </c:pt>
                <c:pt idx="39">
                  <c:v>4.0627359001298116</c:v>
                </c:pt>
                <c:pt idx="40">
                  <c:v>5.208959211078481</c:v>
                </c:pt>
                <c:pt idx="41">
                  <c:v>4.2258248063269201</c:v>
                </c:pt>
                <c:pt idx="42">
                  <c:v>3.1693569093756788</c:v>
                </c:pt>
                <c:pt idx="43">
                  <c:v>4.0792174108796031</c:v>
                </c:pt>
                <c:pt idx="44">
                  <c:v>8.6600887242756102</c:v>
                </c:pt>
                <c:pt idx="45">
                  <c:v>11.261882192953504</c:v>
                </c:pt>
                <c:pt idx="46">
                  <c:v>9.1900475303879148</c:v>
                </c:pt>
                <c:pt idx="47">
                  <c:v>8.4599026016386549</c:v>
                </c:pt>
                <c:pt idx="48">
                  <c:v>8.9369180006490332</c:v>
                </c:pt>
                <c:pt idx="49">
                  <c:v>5.3409704863176852</c:v>
                </c:pt>
                <c:pt idx="50">
                  <c:v>12.832134072732691</c:v>
                </c:pt>
                <c:pt idx="51">
                  <c:v>7.6900327382746232</c:v>
                </c:pt>
                <c:pt idx="52">
                  <c:v>6.5975825260106689</c:v>
                </c:pt>
                <c:pt idx="53">
                  <c:v>8.8400339797418521</c:v>
                </c:pt>
                <c:pt idx="54">
                  <c:v>11.14651258749555</c:v>
                </c:pt>
                <c:pt idx="55">
                  <c:v>7.2980239523522092</c:v>
                </c:pt>
                <c:pt idx="56">
                  <c:v>8.3171447986827616</c:v>
                </c:pt>
                <c:pt idx="57">
                  <c:v>10.270237357110364</c:v>
                </c:pt>
                <c:pt idx="58">
                  <c:v>7.5487690075263219</c:v>
                </c:pt>
                <c:pt idx="59">
                  <c:v>10.793892394883615</c:v>
                </c:pt>
                <c:pt idx="60">
                  <c:v>9.7139258771028167</c:v>
                </c:pt>
                <c:pt idx="61">
                  <c:v>9.3375153442026591</c:v>
                </c:pt>
                <c:pt idx="62">
                  <c:v>11.821114842759791</c:v>
                </c:pt>
                <c:pt idx="63">
                  <c:v>10.486808486073896</c:v>
                </c:pt>
                <c:pt idx="64">
                  <c:v>7.4018016875199359</c:v>
                </c:pt>
                <c:pt idx="65">
                  <c:v>3.6079731949841727</c:v>
                </c:pt>
                <c:pt idx="66">
                  <c:v>5.4104988811580697</c:v>
                </c:pt>
                <c:pt idx="67">
                  <c:v>6.5966150497584906</c:v>
                </c:pt>
                <c:pt idx="68">
                  <c:v>9.5851661372849257</c:v>
                </c:pt>
                <c:pt idx="69">
                  <c:v>9.1563864503914782</c:v>
                </c:pt>
                <c:pt idx="70">
                  <c:v>9.4718582102889926</c:v>
                </c:pt>
                <c:pt idx="71">
                  <c:v>6.5145810394677834</c:v>
                </c:pt>
                <c:pt idx="72">
                  <c:v>5.317517484673238</c:v>
                </c:pt>
                <c:pt idx="73">
                  <c:v>3.1803623704702155</c:v>
                </c:pt>
                <c:pt idx="74">
                  <c:v>6.9066190572211719</c:v>
                </c:pt>
                <c:pt idx="75">
                  <c:v>9.3597048834586438</c:v>
                </c:pt>
                <c:pt idx="76">
                  <c:v>9.0930241479110983</c:v>
                </c:pt>
                <c:pt idx="77">
                  <c:v>12.179078095580223</c:v>
                </c:pt>
                <c:pt idx="78">
                  <c:v>9.7194077237403356</c:v>
                </c:pt>
                <c:pt idx="79">
                  <c:v>6.7492190639429559</c:v>
                </c:pt>
                <c:pt idx="80">
                  <c:v>7.8086096534416143</c:v>
                </c:pt>
                <c:pt idx="81">
                  <c:v>3.6723388044994656</c:v>
                </c:pt>
                <c:pt idx="82">
                  <c:v>5.9000389879648081</c:v>
                </c:pt>
                <c:pt idx="83">
                  <c:v>4.3892967572628443</c:v>
                </c:pt>
              </c:numCache>
            </c:numRef>
          </c:xVal>
          <c:yVal>
            <c:numRef>
              <c:f>'All Data'!$H$4:$H$87</c:f>
              <c:numCache>
                <c:formatCode>General</c:formatCode>
                <c:ptCount val="84"/>
                <c:pt idx="0">
                  <c:v>0.14154233684512327</c:v>
                </c:pt>
                <c:pt idx="1">
                  <c:v>1.1335084263356878</c:v>
                </c:pt>
                <c:pt idx="2">
                  <c:v>3.8978374199550077</c:v>
                </c:pt>
                <c:pt idx="3">
                  <c:v>2.3136764933823466</c:v>
                </c:pt>
                <c:pt idx="4">
                  <c:v>6.476115152757127</c:v>
                </c:pt>
                <c:pt idx="5">
                  <c:v>5.6457181111559738</c:v>
                </c:pt>
                <c:pt idx="6">
                  <c:v>3.069984252809757</c:v>
                </c:pt>
                <c:pt idx="7">
                  <c:v>3.1498863683504079</c:v>
                </c:pt>
                <c:pt idx="8">
                  <c:v>0.42990507019708446</c:v>
                </c:pt>
                <c:pt idx="9">
                  <c:v>4.1528820404774489</c:v>
                </c:pt>
                <c:pt idx="10">
                  <c:v>1.4414420394446295</c:v>
                </c:pt>
                <c:pt idx="11">
                  <c:v>2.172829524925608</c:v>
                </c:pt>
                <c:pt idx="12">
                  <c:v>0.32886955689819386</c:v>
                </c:pt>
                <c:pt idx="13">
                  <c:v>0.87459950734115155</c:v>
                </c:pt>
                <c:pt idx="14">
                  <c:v>4.1278088312408805</c:v>
                </c:pt>
                <c:pt idx="15">
                  <c:v>0.52817796560288843</c:v>
                </c:pt>
                <c:pt idx="16">
                  <c:v>1.1370932072479696</c:v>
                </c:pt>
                <c:pt idx="17">
                  <c:v>2.0175797237307607</c:v>
                </c:pt>
                <c:pt idx="18">
                  <c:v>4.4557857832944761</c:v>
                </c:pt>
                <c:pt idx="19">
                  <c:v>1.1884746530422474</c:v>
                </c:pt>
                <c:pt idx="20">
                  <c:v>2.2809011935180687</c:v>
                </c:pt>
                <c:pt idx="21">
                  <c:v>1.9066688558331872</c:v>
                </c:pt>
                <c:pt idx="22">
                  <c:v>1.8118658168007147</c:v>
                </c:pt>
                <c:pt idx="23">
                  <c:v>0.90514108169246688</c:v>
                </c:pt>
                <c:pt idx="24">
                  <c:v>5.1576177967981067</c:v>
                </c:pt>
                <c:pt idx="25">
                  <c:v>2.5519616061840966</c:v>
                </c:pt>
                <c:pt idx="26">
                  <c:v>1.0467049050145096</c:v>
                </c:pt>
                <c:pt idx="27">
                  <c:v>0.30790431100615795</c:v>
                </c:pt>
                <c:pt idx="28">
                  <c:v>4.6899241896236932</c:v>
                </c:pt>
                <c:pt idx="29">
                  <c:v>4.7011569612264914</c:v>
                </c:pt>
                <c:pt idx="30">
                  <c:v>0.61591002453409494</c:v>
                </c:pt>
                <c:pt idx="31">
                  <c:v>3.7729294149597052</c:v>
                </c:pt>
                <c:pt idx="32">
                  <c:v>1.2400265429234631</c:v>
                </c:pt>
                <c:pt idx="33">
                  <c:v>2.4191608473984516</c:v>
                </c:pt>
                <c:pt idx="34">
                  <c:v>3.0427157575405137</c:v>
                </c:pt>
                <c:pt idx="35">
                  <c:v>3.7321461709807382</c:v>
                </c:pt>
                <c:pt idx="36">
                  <c:v>4.585347506832532</c:v>
                </c:pt>
                <c:pt idx="37">
                  <c:v>2.3696444652624096</c:v>
                </c:pt>
                <c:pt idx="38">
                  <c:v>8.1188426964315976</c:v>
                </c:pt>
                <c:pt idx="39">
                  <c:v>6.1827986159678385</c:v>
                </c:pt>
                <c:pt idx="40">
                  <c:v>8.3728627431136839</c:v>
                </c:pt>
                <c:pt idx="41">
                  <c:v>7.884657415356453</c:v>
                </c:pt>
                <c:pt idx="42">
                  <c:v>10.085347365051424</c:v>
                </c:pt>
                <c:pt idx="43">
                  <c:v>5.1529119910342391</c:v>
                </c:pt>
                <c:pt idx="44">
                  <c:v>4.5540055183100314</c:v>
                </c:pt>
                <c:pt idx="45">
                  <c:v>6.7599399262094071</c:v>
                </c:pt>
                <c:pt idx="46">
                  <c:v>6.0101365066976999</c:v>
                </c:pt>
                <c:pt idx="47">
                  <c:v>6.171092331374993</c:v>
                </c:pt>
                <c:pt idx="48">
                  <c:v>9.8443180766826082</c:v>
                </c:pt>
                <c:pt idx="49">
                  <c:v>7.1899097657062994</c:v>
                </c:pt>
                <c:pt idx="50">
                  <c:v>11.305031860003073</c:v>
                </c:pt>
                <c:pt idx="51">
                  <c:v>5.3801387117368558</c:v>
                </c:pt>
                <c:pt idx="52">
                  <c:v>11.165461401972303</c:v>
                </c:pt>
                <c:pt idx="53">
                  <c:v>14.251057136226724</c:v>
                </c:pt>
                <c:pt idx="54">
                  <c:v>5.3932929223710504</c:v>
                </c:pt>
                <c:pt idx="55">
                  <c:v>8.8953150487408994</c:v>
                </c:pt>
                <c:pt idx="56">
                  <c:v>6.3310152481165023</c:v>
                </c:pt>
                <c:pt idx="57">
                  <c:v>10.883982776882359</c:v>
                </c:pt>
                <c:pt idx="58">
                  <c:v>10.557427439620671</c:v>
                </c:pt>
                <c:pt idx="59">
                  <c:v>7.3946509813760937</c:v>
                </c:pt>
                <c:pt idx="60">
                  <c:v>7.3944139337139374</c:v>
                </c:pt>
                <c:pt idx="61">
                  <c:v>6.0932017207440019</c:v>
                </c:pt>
                <c:pt idx="62">
                  <c:v>12.292980940680717</c:v>
                </c:pt>
                <c:pt idx="63">
                  <c:v>7.6445657797127184</c:v>
                </c:pt>
                <c:pt idx="64">
                  <c:v>3.6520064802329073</c:v>
                </c:pt>
                <c:pt idx="65">
                  <c:v>1.8328348237877312</c:v>
                </c:pt>
                <c:pt idx="66">
                  <c:v>0.81091313257865705</c:v>
                </c:pt>
                <c:pt idx="67">
                  <c:v>3.8204753329918568</c:v>
                </c:pt>
                <c:pt idx="68">
                  <c:v>1.0375865923155758</c:v>
                </c:pt>
                <c:pt idx="69">
                  <c:v>4.5886587817089231</c:v>
                </c:pt>
                <c:pt idx="70">
                  <c:v>1.1798514215642848</c:v>
                </c:pt>
                <c:pt idx="71">
                  <c:v>9.3236104456042277</c:v>
                </c:pt>
                <c:pt idx="72">
                  <c:v>11.356293519742518</c:v>
                </c:pt>
                <c:pt idx="73">
                  <c:v>2.8978654727585966</c:v>
                </c:pt>
                <c:pt idx="74">
                  <c:v>3.3167060921343996</c:v>
                </c:pt>
                <c:pt idx="75">
                  <c:v>11.813394744311235</c:v>
                </c:pt>
                <c:pt idx="76">
                  <c:v>6.2105208721786536</c:v>
                </c:pt>
                <c:pt idx="77">
                  <c:v>8.7464862448624299</c:v>
                </c:pt>
                <c:pt idx="78">
                  <c:v>8.6846416371021853</c:v>
                </c:pt>
                <c:pt idx="79">
                  <c:v>5.8192342507381367</c:v>
                </c:pt>
                <c:pt idx="80">
                  <c:v>3.6663396090032498</c:v>
                </c:pt>
                <c:pt idx="81">
                  <c:v>8.8324170925056809</c:v>
                </c:pt>
                <c:pt idx="82">
                  <c:v>15.049641798565762</c:v>
                </c:pt>
                <c:pt idx="83">
                  <c:v>13.11527811991229</c:v>
                </c:pt>
              </c:numCache>
            </c:numRef>
          </c:yVal>
        </c:ser>
        <c:axId val="69583232"/>
        <c:axId val="69585152"/>
      </c:scatterChart>
      <c:valAx>
        <c:axId val="69583232"/>
        <c:scaling>
          <c:orientation val="minMax"/>
        </c:scaling>
        <c:axPos val="b"/>
        <c:title>
          <c:tx>
            <c:rich>
              <a:bodyPr/>
              <a:lstStyle/>
              <a:p>
                <a:pPr>
                  <a:defRPr/>
                </a:pPr>
                <a:r>
                  <a:rPr lang="en-US"/>
                  <a:t>Foliar Ca (mg/g)</a:t>
                </a:r>
              </a:p>
            </c:rich>
          </c:tx>
          <c:layout/>
        </c:title>
        <c:numFmt formatCode="0.0000" sourceLinked="1"/>
        <c:tickLblPos val="nextTo"/>
        <c:crossAx val="69585152"/>
        <c:crosses val="autoZero"/>
        <c:crossBetween val="midCat"/>
      </c:valAx>
      <c:valAx>
        <c:axId val="69585152"/>
        <c:scaling>
          <c:orientation val="minMax"/>
        </c:scaling>
        <c:axPos val="l"/>
        <c:title>
          <c:tx>
            <c:rich>
              <a:bodyPr rot="-5400000" vert="horz"/>
              <a:lstStyle/>
              <a:p>
                <a:pPr>
                  <a:defRPr/>
                </a:pPr>
                <a:r>
                  <a:rPr lang="en-US"/>
                  <a:t>Photosythesis</a:t>
                </a:r>
              </a:p>
            </c:rich>
          </c:tx>
          <c:layout/>
        </c:title>
        <c:numFmt formatCode="General" sourceLinked="1"/>
        <c:tickLblPos val="nextTo"/>
        <c:crossAx val="69583232"/>
        <c:crosses val="autoZero"/>
        <c:crossBetween val="midCat"/>
      </c:valAx>
    </c:plotArea>
    <c:plotVisOnly val="1"/>
  </c:chart>
  <c:printSettings>
    <c:headerFooter/>
    <c:pageMargins b="0.75000000000000078" l="0.70000000000000062" r="0.70000000000000062" t="0.75000000000000078"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layout/>
    </c:title>
    <c:plotArea>
      <c:layout/>
      <c:scatterChart>
        <c:scatterStyle val="lineMarker"/>
        <c:ser>
          <c:idx val="0"/>
          <c:order val="0"/>
          <c:tx>
            <c:strRef>
              <c:f>'All Data'!$L$3</c:f>
              <c:strCache>
                <c:ptCount val="1"/>
                <c:pt idx="0">
                  <c:v>K</c:v>
                </c:pt>
              </c:strCache>
            </c:strRef>
          </c:tx>
          <c:spPr>
            <a:ln w="28575">
              <a:noFill/>
            </a:ln>
          </c:spPr>
          <c:trendline>
            <c:trendlineType val="linear"/>
            <c:dispRSqr val="1"/>
            <c:trendlineLbl>
              <c:layout>
                <c:manualLayout>
                  <c:x val="-0.17771505564771781"/>
                  <c:y val="-0.34297378923525046"/>
                </c:manualLayout>
              </c:layout>
              <c:numFmt formatCode="General" sourceLinked="0"/>
            </c:trendlineLbl>
          </c:trendline>
          <c:xVal>
            <c:numRef>
              <c:f>'All Data'!$L$4:$L$87</c:f>
              <c:numCache>
                <c:formatCode>0.0000</c:formatCode>
                <c:ptCount val="84"/>
                <c:pt idx="0">
                  <c:v>8.6827278015531171</c:v>
                </c:pt>
                <c:pt idx="1">
                  <c:v>5.4644058194928018</c:v>
                </c:pt>
                <c:pt idx="2">
                  <c:v>6.9832200803139148</c:v>
                </c:pt>
                <c:pt idx="3">
                  <c:v>5.0313451297220899</c:v>
                </c:pt>
                <c:pt idx="4">
                  <c:v>6.1688245801850847</c:v>
                </c:pt>
                <c:pt idx="5">
                  <c:v>8.5166600694837165</c:v>
                </c:pt>
                <c:pt idx="6">
                  <c:v>6.8526519567730624</c:v>
                </c:pt>
                <c:pt idx="7">
                  <c:v>7.0673762167184568</c:v>
                </c:pt>
                <c:pt idx="8">
                  <c:v>6.714189971600554</c:v>
                </c:pt>
                <c:pt idx="9">
                  <c:v>4.8597510037051448</c:v>
                </c:pt>
                <c:pt idx="10">
                  <c:v>6.3425129768019985</c:v>
                </c:pt>
                <c:pt idx="11">
                  <c:v>4.5636426532901986</c:v>
                </c:pt>
                <c:pt idx="12">
                  <c:v>9.5384474025810544</c:v>
                </c:pt>
                <c:pt idx="13">
                  <c:v>8.1535468314794688</c:v>
                </c:pt>
                <c:pt idx="14">
                  <c:v>6.3325967937594436</c:v>
                </c:pt>
                <c:pt idx="15">
                  <c:v>6.5327443236076368</c:v>
                </c:pt>
                <c:pt idx="16">
                  <c:v>6.3467744364580909</c:v>
                </c:pt>
                <c:pt idx="17">
                  <c:v>5.9508412979663516</c:v>
                </c:pt>
                <c:pt idx="18">
                  <c:v>6.6715988830167419</c:v>
                </c:pt>
                <c:pt idx="19">
                  <c:v>5.798145161078704</c:v>
                </c:pt>
                <c:pt idx="20">
                  <c:v>6.8582770726999343</c:v>
                </c:pt>
                <c:pt idx="21">
                  <c:v>5.150450698469907</c:v>
                </c:pt>
                <c:pt idx="22">
                  <c:v>5.77734694431477</c:v>
                </c:pt>
                <c:pt idx="23">
                  <c:v>6.0103063732900912</c:v>
                </c:pt>
                <c:pt idx="24">
                  <c:v>8.1844117607760811</c:v>
                </c:pt>
                <c:pt idx="25">
                  <c:v>7.2380795453935622</c:v>
                </c:pt>
                <c:pt idx="26">
                  <c:v>7.8671230925945377</c:v>
                </c:pt>
                <c:pt idx="27">
                  <c:v>7.825259920123381</c:v>
                </c:pt>
                <c:pt idx="28">
                  <c:v>7.0816924119243208</c:v>
                </c:pt>
                <c:pt idx="29">
                  <c:v>8.6146335229349535</c:v>
                </c:pt>
                <c:pt idx="30">
                  <c:v>6.3747942593518561</c:v>
                </c:pt>
                <c:pt idx="31">
                  <c:v>6.9247667113924081</c:v>
                </c:pt>
                <c:pt idx="32">
                  <c:v>8.7163415843141863</c:v>
                </c:pt>
                <c:pt idx="33">
                  <c:v>8.164036763906946</c:v>
                </c:pt>
                <c:pt idx="34">
                  <c:v>6.1516391035869331</c:v>
                </c:pt>
                <c:pt idx="35">
                  <c:v>6.0500155087267906</c:v>
                </c:pt>
                <c:pt idx="36">
                  <c:v>5.1955841489614123</c:v>
                </c:pt>
                <c:pt idx="37">
                  <c:v>9.131521280763824</c:v>
                </c:pt>
                <c:pt idx="38">
                  <c:v>5.7332344866758564</c:v>
                </c:pt>
                <c:pt idx="39">
                  <c:v>6.2482280843109441</c:v>
                </c:pt>
                <c:pt idx="40">
                  <c:v>6.971856308743229</c:v>
                </c:pt>
                <c:pt idx="41">
                  <c:v>6.3508321826409606</c:v>
                </c:pt>
                <c:pt idx="42">
                  <c:v>6.5094551283632791</c:v>
                </c:pt>
                <c:pt idx="43">
                  <c:v>7.5468827582739522</c:v>
                </c:pt>
                <c:pt idx="44">
                  <c:v>6.569572456590854</c:v>
                </c:pt>
                <c:pt idx="45">
                  <c:v>8.0538664437376735</c:v>
                </c:pt>
                <c:pt idx="46">
                  <c:v>6.1498407838407259</c:v>
                </c:pt>
                <c:pt idx="47">
                  <c:v>7.0701566412399108</c:v>
                </c:pt>
                <c:pt idx="48">
                  <c:v>6.9084372462513244</c:v>
                </c:pt>
                <c:pt idx="49">
                  <c:v>7.3561864289961427</c:v>
                </c:pt>
                <c:pt idx="50">
                  <c:v>6.8499910234688892</c:v>
                </c:pt>
                <c:pt idx="51">
                  <c:v>7.5813224531121319</c:v>
                </c:pt>
                <c:pt idx="52">
                  <c:v>5.6642695739017155</c:v>
                </c:pt>
                <c:pt idx="53">
                  <c:v>6.6170074117664992</c:v>
                </c:pt>
                <c:pt idx="54">
                  <c:v>8.3230444733793547</c:v>
                </c:pt>
                <c:pt idx="55">
                  <c:v>7.0460140131334654</c:v>
                </c:pt>
                <c:pt idx="56">
                  <c:v>5.6561386598399803</c:v>
                </c:pt>
                <c:pt idx="57">
                  <c:v>8.6777437917496361</c:v>
                </c:pt>
                <c:pt idx="58">
                  <c:v>6.7792473055841107</c:v>
                </c:pt>
                <c:pt idx="59">
                  <c:v>6.0510590168885683</c:v>
                </c:pt>
                <c:pt idx="60">
                  <c:v>6.091048022979197</c:v>
                </c:pt>
                <c:pt idx="61">
                  <c:v>7.5703098649957807</c:v>
                </c:pt>
                <c:pt idx="62">
                  <c:v>5.6910871260736684</c:v>
                </c:pt>
                <c:pt idx="63">
                  <c:v>6.9395799447986581</c:v>
                </c:pt>
                <c:pt idx="64">
                  <c:v>7.6448193021593163</c:v>
                </c:pt>
                <c:pt idx="65">
                  <c:v>7.8051255906267611</c:v>
                </c:pt>
                <c:pt idx="66">
                  <c:v>6.4389624023208958</c:v>
                </c:pt>
                <c:pt idx="67">
                  <c:v>6.6028088719674365</c:v>
                </c:pt>
                <c:pt idx="68">
                  <c:v>6.4826598329337077</c:v>
                </c:pt>
                <c:pt idx="69">
                  <c:v>6.5573568274906719</c:v>
                </c:pt>
                <c:pt idx="70">
                  <c:v>6.5067482709867992</c:v>
                </c:pt>
                <c:pt idx="71">
                  <c:v>6.3279385439151143</c:v>
                </c:pt>
                <c:pt idx="72">
                  <c:v>6.1247829879357845</c:v>
                </c:pt>
                <c:pt idx="73">
                  <c:v>9.925667677921151</c:v>
                </c:pt>
                <c:pt idx="74">
                  <c:v>7.9303901594167323</c:v>
                </c:pt>
                <c:pt idx="75">
                  <c:v>7.1676097608325779</c:v>
                </c:pt>
                <c:pt idx="76">
                  <c:v>5.3270395990477644</c:v>
                </c:pt>
                <c:pt idx="77">
                  <c:v>6.0053189988963673</c:v>
                </c:pt>
                <c:pt idx="78">
                  <c:v>5.5391997053251281</c:v>
                </c:pt>
                <c:pt idx="79">
                  <c:v>6.577201059786125</c:v>
                </c:pt>
                <c:pt idx="80">
                  <c:v>7.1533630671586899</c:v>
                </c:pt>
                <c:pt idx="81">
                  <c:v>7.323164071415925</c:v>
                </c:pt>
                <c:pt idx="82">
                  <c:v>8.421417077286188</c:v>
                </c:pt>
                <c:pt idx="83">
                  <c:v>6.922587291330812</c:v>
                </c:pt>
              </c:numCache>
            </c:numRef>
          </c:xVal>
          <c:yVal>
            <c:numRef>
              <c:f>'All Data'!$H$4:$H$87</c:f>
              <c:numCache>
                <c:formatCode>General</c:formatCode>
                <c:ptCount val="84"/>
                <c:pt idx="0">
                  <c:v>0.14154233684512327</c:v>
                </c:pt>
                <c:pt idx="1">
                  <c:v>1.1335084263356878</c:v>
                </c:pt>
                <c:pt idx="2">
                  <c:v>3.8978374199550077</c:v>
                </c:pt>
                <c:pt idx="3">
                  <c:v>2.3136764933823466</c:v>
                </c:pt>
                <c:pt idx="4">
                  <c:v>6.476115152757127</c:v>
                </c:pt>
                <c:pt idx="5">
                  <c:v>5.6457181111559738</c:v>
                </c:pt>
                <c:pt idx="6">
                  <c:v>3.069984252809757</c:v>
                </c:pt>
                <c:pt idx="7">
                  <c:v>3.1498863683504079</c:v>
                </c:pt>
                <c:pt idx="8">
                  <c:v>0.42990507019708446</c:v>
                </c:pt>
                <c:pt idx="9">
                  <c:v>4.1528820404774489</c:v>
                </c:pt>
                <c:pt idx="10">
                  <c:v>1.4414420394446295</c:v>
                </c:pt>
                <c:pt idx="11">
                  <c:v>2.172829524925608</c:v>
                </c:pt>
                <c:pt idx="12">
                  <c:v>0.32886955689819386</c:v>
                </c:pt>
                <c:pt idx="13">
                  <c:v>0.87459950734115155</c:v>
                </c:pt>
                <c:pt idx="14">
                  <c:v>4.1278088312408805</c:v>
                </c:pt>
                <c:pt idx="15">
                  <c:v>0.52817796560288843</c:v>
                </c:pt>
                <c:pt idx="16">
                  <c:v>1.1370932072479696</c:v>
                </c:pt>
                <c:pt idx="17">
                  <c:v>2.0175797237307607</c:v>
                </c:pt>
                <c:pt idx="18">
                  <c:v>4.4557857832944761</c:v>
                </c:pt>
                <c:pt idx="19">
                  <c:v>1.1884746530422474</c:v>
                </c:pt>
                <c:pt idx="20">
                  <c:v>2.2809011935180687</c:v>
                </c:pt>
                <c:pt idx="21">
                  <c:v>1.9066688558331872</c:v>
                </c:pt>
                <c:pt idx="22">
                  <c:v>1.8118658168007147</c:v>
                </c:pt>
                <c:pt idx="23">
                  <c:v>0.90514108169246688</c:v>
                </c:pt>
                <c:pt idx="24">
                  <c:v>5.1576177967981067</c:v>
                </c:pt>
                <c:pt idx="25">
                  <c:v>2.5519616061840966</c:v>
                </c:pt>
                <c:pt idx="26">
                  <c:v>1.0467049050145096</c:v>
                </c:pt>
                <c:pt idx="27">
                  <c:v>0.30790431100615795</c:v>
                </c:pt>
                <c:pt idx="28">
                  <c:v>4.6899241896236932</c:v>
                </c:pt>
                <c:pt idx="29">
                  <c:v>4.7011569612264914</c:v>
                </c:pt>
                <c:pt idx="30">
                  <c:v>0.61591002453409494</c:v>
                </c:pt>
                <c:pt idx="31">
                  <c:v>3.7729294149597052</c:v>
                </c:pt>
                <c:pt idx="32">
                  <c:v>1.2400265429234631</c:v>
                </c:pt>
                <c:pt idx="33">
                  <c:v>2.4191608473984516</c:v>
                </c:pt>
                <c:pt idx="34">
                  <c:v>3.0427157575405137</c:v>
                </c:pt>
                <c:pt idx="35">
                  <c:v>3.7321461709807382</c:v>
                </c:pt>
                <c:pt idx="36">
                  <c:v>4.585347506832532</c:v>
                </c:pt>
                <c:pt idx="37">
                  <c:v>2.3696444652624096</c:v>
                </c:pt>
                <c:pt idx="38">
                  <c:v>8.1188426964315976</c:v>
                </c:pt>
                <c:pt idx="39">
                  <c:v>6.1827986159678385</c:v>
                </c:pt>
                <c:pt idx="40">
                  <c:v>8.3728627431136839</c:v>
                </c:pt>
                <c:pt idx="41">
                  <c:v>7.884657415356453</c:v>
                </c:pt>
                <c:pt idx="42">
                  <c:v>10.085347365051424</c:v>
                </c:pt>
                <c:pt idx="43">
                  <c:v>5.1529119910342391</c:v>
                </c:pt>
                <c:pt idx="44">
                  <c:v>4.5540055183100314</c:v>
                </c:pt>
                <c:pt idx="45">
                  <c:v>6.7599399262094071</c:v>
                </c:pt>
                <c:pt idx="46">
                  <c:v>6.0101365066976999</c:v>
                </c:pt>
                <c:pt idx="47">
                  <c:v>6.171092331374993</c:v>
                </c:pt>
                <c:pt idx="48">
                  <c:v>9.8443180766826082</c:v>
                </c:pt>
                <c:pt idx="49">
                  <c:v>7.1899097657062994</c:v>
                </c:pt>
                <c:pt idx="50">
                  <c:v>11.305031860003073</c:v>
                </c:pt>
                <c:pt idx="51">
                  <c:v>5.3801387117368558</c:v>
                </c:pt>
                <c:pt idx="52">
                  <c:v>11.165461401972303</c:v>
                </c:pt>
                <c:pt idx="53">
                  <c:v>14.251057136226724</c:v>
                </c:pt>
                <c:pt idx="54">
                  <c:v>5.3932929223710504</c:v>
                </c:pt>
                <c:pt idx="55">
                  <c:v>8.8953150487408994</c:v>
                </c:pt>
                <c:pt idx="56">
                  <c:v>6.3310152481165023</c:v>
                </c:pt>
                <c:pt idx="57">
                  <c:v>10.883982776882359</c:v>
                </c:pt>
                <c:pt idx="58">
                  <c:v>10.557427439620671</c:v>
                </c:pt>
                <c:pt idx="59">
                  <c:v>7.3946509813760937</c:v>
                </c:pt>
                <c:pt idx="60">
                  <c:v>7.3944139337139374</c:v>
                </c:pt>
                <c:pt idx="61">
                  <c:v>6.0932017207440019</c:v>
                </c:pt>
                <c:pt idx="62">
                  <c:v>12.292980940680717</c:v>
                </c:pt>
                <c:pt idx="63">
                  <c:v>7.6445657797127184</c:v>
                </c:pt>
                <c:pt idx="64">
                  <c:v>3.6520064802329073</c:v>
                </c:pt>
                <c:pt idx="65">
                  <c:v>1.8328348237877312</c:v>
                </c:pt>
                <c:pt idx="66">
                  <c:v>0.81091313257865705</c:v>
                </c:pt>
                <c:pt idx="67">
                  <c:v>3.8204753329918568</c:v>
                </c:pt>
                <c:pt idx="68">
                  <c:v>1.0375865923155758</c:v>
                </c:pt>
                <c:pt idx="69">
                  <c:v>4.5886587817089231</c:v>
                </c:pt>
                <c:pt idx="70">
                  <c:v>1.1798514215642848</c:v>
                </c:pt>
                <c:pt idx="71">
                  <c:v>9.3236104456042277</c:v>
                </c:pt>
                <c:pt idx="72">
                  <c:v>11.356293519742518</c:v>
                </c:pt>
                <c:pt idx="73">
                  <c:v>2.8978654727585966</c:v>
                </c:pt>
                <c:pt idx="74">
                  <c:v>3.3167060921343996</c:v>
                </c:pt>
                <c:pt idx="75">
                  <c:v>11.813394744311235</c:v>
                </c:pt>
                <c:pt idx="76">
                  <c:v>6.2105208721786536</c:v>
                </c:pt>
                <c:pt idx="77">
                  <c:v>8.7464862448624299</c:v>
                </c:pt>
                <c:pt idx="78">
                  <c:v>8.6846416371021853</c:v>
                </c:pt>
                <c:pt idx="79">
                  <c:v>5.8192342507381367</c:v>
                </c:pt>
                <c:pt idx="80">
                  <c:v>3.6663396090032498</c:v>
                </c:pt>
                <c:pt idx="81">
                  <c:v>8.8324170925056809</c:v>
                </c:pt>
                <c:pt idx="82">
                  <c:v>15.049641798565762</c:v>
                </c:pt>
                <c:pt idx="83">
                  <c:v>13.11527811991229</c:v>
                </c:pt>
              </c:numCache>
            </c:numRef>
          </c:yVal>
        </c:ser>
        <c:axId val="71454080"/>
        <c:axId val="71464448"/>
      </c:scatterChart>
      <c:valAx>
        <c:axId val="71454080"/>
        <c:scaling>
          <c:orientation val="minMax"/>
        </c:scaling>
        <c:axPos val="b"/>
        <c:title>
          <c:tx>
            <c:rich>
              <a:bodyPr/>
              <a:lstStyle/>
              <a:p>
                <a:pPr>
                  <a:defRPr/>
                </a:pPr>
                <a:r>
                  <a:rPr lang="en-US"/>
                  <a:t>Foliar K (mg/g)</a:t>
                </a:r>
              </a:p>
            </c:rich>
          </c:tx>
          <c:layout/>
        </c:title>
        <c:numFmt formatCode="0.0000" sourceLinked="1"/>
        <c:tickLblPos val="nextTo"/>
        <c:crossAx val="71464448"/>
        <c:crosses val="autoZero"/>
        <c:crossBetween val="midCat"/>
      </c:valAx>
      <c:valAx>
        <c:axId val="71464448"/>
        <c:scaling>
          <c:orientation val="minMax"/>
        </c:scaling>
        <c:axPos val="l"/>
        <c:title>
          <c:tx>
            <c:rich>
              <a:bodyPr rot="-5400000" vert="horz"/>
              <a:lstStyle/>
              <a:p>
                <a:pPr>
                  <a:defRPr/>
                </a:pPr>
                <a:r>
                  <a:rPr lang="en-US"/>
                  <a:t>Photosynthesis</a:t>
                </a:r>
              </a:p>
            </c:rich>
          </c:tx>
          <c:layout/>
        </c:title>
        <c:numFmt formatCode="General" sourceLinked="1"/>
        <c:tickLblPos val="nextTo"/>
        <c:crossAx val="71454080"/>
        <c:crosses val="autoZero"/>
        <c:crossBetween val="midCat"/>
      </c:valAx>
    </c:plotArea>
    <c:plotVisOnly val="1"/>
  </c:chart>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layout/>
    </c:title>
    <c:plotArea>
      <c:layout/>
      <c:scatterChart>
        <c:scatterStyle val="lineMarker"/>
        <c:ser>
          <c:idx val="0"/>
          <c:order val="0"/>
          <c:tx>
            <c:strRef>
              <c:f>'All Data'!$K$3</c:f>
              <c:strCache>
                <c:ptCount val="1"/>
                <c:pt idx="0">
                  <c:v>Ca</c:v>
                </c:pt>
              </c:strCache>
            </c:strRef>
          </c:tx>
          <c:spPr>
            <a:ln w="28575">
              <a:noFill/>
            </a:ln>
          </c:spPr>
          <c:trendline>
            <c:trendlineType val="linear"/>
            <c:dispRSqr val="1"/>
            <c:trendlineLbl>
              <c:layout>
                <c:manualLayout>
                  <c:x val="0.15712190054793027"/>
                  <c:y val="-0.33328394926244048"/>
                </c:manualLayout>
              </c:layout>
              <c:numFmt formatCode="General" sourceLinked="0"/>
            </c:trendlineLbl>
          </c:trendline>
          <c:xVal>
            <c:numRef>
              <c:f>'All Data'!$K$4:$K$87</c:f>
              <c:numCache>
                <c:formatCode>0.0000</c:formatCode>
                <c:ptCount val="84"/>
                <c:pt idx="0">
                  <c:v>7.6781296862069395</c:v>
                </c:pt>
                <c:pt idx="1">
                  <c:v>5.7028722329343395</c:v>
                </c:pt>
                <c:pt idx="2">
                  <c:v>6.5828526006130836</c:v>
                </c:pt>
                <c:pt idx="3">
                  <c:v>7.58172023469215</c:v>
                </c:pt>
                <c:pt idx="4">
                  <c:v>5.7651592714030304</c:v>
                </c:pt>
                <c:pt idx="5">
                  <c:v>9.0240226119124696</c:v>
                </c:pt>
                <c:pt idx="6">
                  <c:v>6.5158748276032057</c:v>
                </c:pt>
                <c:pt idx="7">
                  <c:v>6.2696268167975626</c:v>
                </c:pt>
                <c:pt idx="8">
                  <c:v>5.9947681718563341</c:v>
                </c:pt>
                <c:pt idx="9">
                  <c:v>6.3467438539707128</c:v>
                </c:pt>
                <c:pt idx="10">
                  <c:v>4.2909457785815066</c:v>
                </c:pt>
                <c:pt idx="11">
                  <c:v>8.9644982352345952</c:v>
                </c:pt>
                <c:pt idx="12">
                  <c:v>8.7571037700388068</c:v>
                </c:pt>
                <c:pt idx="13">
                  <c:v>5.2342715427264492</c:v>
                </c:pt>
                <c:pt idx="14">
                  <c:v>5.8313748752196384</c:v>
                </c:pt>
                <c:pt idx="15">
                  <c:v>7.4523426022760297</c:v>
                </c:pt>
                <c:pt idx="16">
                  <c:v>6.6945739445894459</c:v>
                </c:pt>
                <c:pt idx="17">
                  <c:v>3.3468443521904505</c:v>
                </c:pt>
                <c:pt idx="18">
                  <c:v>3.0753466021702915</c:v>
                </c:pt>
                <c:pt idx="19">
                  <c:v>3.3022355899901084</c:v>
                </c:pt>
                <c:pt idx="20">
                  <c:v>3.8981509731586175</c:v>
                </c:pt>
                <c:pt idx="21">
                  <c:v>5.4402754744847828</c:v>
                </c:pt>
                <c:pt idx="22">
                  <c:v>4.5909487584340285</c:v>
                </c:pt>
                <c:pt idx="23">
                  <c:v>3.5781733424503557</c:v>
                </c:pt>
                <c:pt idx="24">
                  <c:v>5.5373824531197053</c:v>
                </c:pt>
                <c:pt idx="25">
                  <c:v>6.6987326906601083</c:v>
                </c:pt>
                <c:pt idx="26">
                  <c:v>5.2782346931314441</c:v>
                </c:pt>
                <c:pt idx="27">
                  <c:v>7.2344461056911129</c:v>
                </c:pt>
                <c:pt idx="28">
                  <c:v>5.5374671065577372</c:v>
                </c:pt>
                <c:pt idx="29">
                  <c:v>5.0675150361302048</c:v>
                </c:pt>
                <c:pt idx="30">
                  <c:v>3.5623625496952522</c:v>
                </c:pt>
                <c:pt idx="31">
                  <c:v>2.7882254686499284</c:v>
                </c:pt>
                <c:pt idx="32">
                  <c:v>5.6928494762292638</c:v>
                </c:pt>
                <c:pt idx="33">
                  <c:v>5.9557241916594554</c:v>
                </c:pt>
                <c:pt idx="34">
                  <c:v>5.0893280662601024</c:v>
                </c:pt>
                <c:pt idx="35">
                  <c:v>3.6188422467300225</c:v>
                </c:pt>
                <c:pt idx="36">
                  <c:v>4.3850662375092933</c:v>
                </c:pt>
                <c:pt idx="37">
                  <c:v>5.9616513793000179</c:v>
                </c:pt>
                <c:pt idx="38">
                  <c:v>3.2879866530758552</c:v>
                </c:pt>
                <c:pt idx="39">
                  <c:v>4.0627359001298116</c:v>
                </c:pt>
                <c:pt idx="40">
                  <c:v>5.208959211078481</c:v>
                </c:pt>
                <c:pt idx="41">
                  <c:v>4.2258248063269201</c:v>
                </c:pt>
                <c:pt idx="42">
                  <c:v>3.1693569093756788</c:v>
                </c:pt>
                <c:pt idx="43">
                  <c:v>4.0792174108796031</c:v>
                </c:pt>
                <c:pt idx="44">
                  <c:v>8.6600887242756102</c:v>
                </c:pt>
                <c:pt idx="45">
                  <c:v>11.261882192953504</c:v>
                </c:pt>
                <c:pt idx="46">
                  <c:v>9.1900475303879148</c:v>
                </c:pt>
                <c:pt idx="47">
                  <c:v>8.4599026016386549</c:v>
                </c:pt>
                <c:pt idx="48">
                  <c:v>8.9369180006490332</c:v>
                </c:pt>
                <c:pt idx="49">
                  <c:v>5.3409704863176852</c:v>
                </c:pt>
                <c:pt idx="50">
                  <c:v>12.832134072732691</c:v>
                </c:pt>
                <c:pt idx="51">
                  <c:v>7.6900327382746232</c:v>
                </c:pt>
                <c:pt idx="52">
                  <c:v>6.5975825260106689</c:v>
                </c:pt>
                <c:pt idx="53">
                  <c:v>8.8400339797418521</c:v>
                </c:pt>
                <c:pt idx="54">
                  <c:v>11.14651258749555</c:v>
                </c:pt>
                <c:pt idx="55">
                  <c:v>7.2980239523522092</c:v>
                </c:pt>
                <c:pt idx="56">
                  <c:v>8.3171447986827616</c:v>
                </c:pt>
                <c:pt idx="57">
                  <c:v>10.270237357110364</c:v>
                </c:pt>
                <c:pt idx="58">
                  <c:v>7.5487690075263219</c:v>
                </c:pt>
                <c:pt idx="59">
                  <c:v>10.793892394883615</c:v>
                </c:pt>
                <c:pt idx="60">
                  <c:v>9.7139258771028167</c:v>
                </c:pt>
                <c:pt idx="61">
                  <c:v>9.3375153442026591</c:v>
                </c:pt>
                <c:pt idx="62">
                  <c:v>11.821114842759791</c:v>
                </c:pt>
                <c:pt idx="63">
                  <c:v>10.486808486073896</c:v>
                </c:pt>
                <c:pt idx="64">
                  <c:v>7.4018016875199359</c:v>
                </c:pt>
                <c:pt idx="65">
                  <c:v>3.6079731949841727</c:v>
                </c:pt>
                <c:pt idx="66">
                  <c:v>5.4104988811580697</c:v>
                </c:pt>
                <c:pt idx="67">
                  <c:v>6.5966150497584906</c:v>
                </c:pt>
                <c:pt idx="68">
                  <c:v>9.5851661372849257</c:v>
                </c:pt>
                <c:pt idx="69">
                  <c:v>9.1563864503914782</c:v>
                </c:pt>
                <c:pt idx="70">
                  <c:v>9.4718582102889926</c:v>
                </c:pt>
                <c:pt idx="71">
                  <c:v>6.5145810394677834</c:v>
                </c:pt>
                <c:pt idx="72">
                  <c:v>5.317517484673238</c:v>
                </c:pt>
                <c:pt idx="73">
                  <c:v>3.1803623704702155</c:v>
                </c:pt>
                <c:pt idx="74">
                  <c:v>6.9066190572211719</c:v>
                </c:pt>
                <c:pt idx="75">
                  <c:v>9.3597048834586438</c:v>
                </c:pt>
                <c:pt idx="76">
                  <c:v>9.0930241479110983</c:v>
                </c:pt>
                <c:pt idx="77">
                  <c:v>12.179078095580223</c:v>
                </c:pt>
                <c:pt idx="78">
                  <c:v>9.7194077237403356</c:v>
                </c:pt>
                <c:pt idx="79">
                  <c:v>6.7492190639429559</c:v>
                </c:pt>
                <c:pt idx="80">
                  <c:v>7.8086096534416143</c:v>
                </c:pt>
                <c:pt idx="81">
                  <c:v>3.6723388044994656</c:v>
                </c:pt>
                <c:pt idx="82">
                  <c:v>5.9000389879648081</c:v>
                </c:pt>
                <c:pt idx="83">
                  <c:v>4.3892967572628443</c:v>
                </c:pt>
              </c:numCache>
            </c:numRef>
          </c:xVal>
          <c:yVal>
            <c:numRef>
              <c:f>'All Data'!$I$4:$I$87</c:f>
              <c:numCache>
                <c:formatCode>General</c:formatCode>
                <c:ptCount val="84"/>
                <c:pt idx="0">
                  <c:v>-5.770554424276967E-2</c:v>
                </c:pt>
                <c:pt idx="1">
                  <c:v>-6.8549879892443641E-2</c:v>
                </c:pt>
                <c:pt idx="2">
                  <c:v>-2.8917293526414384E-2</c:v>
                </c:pt>
                <c:pt idx="3">
                  <c:v>-3.7169011252610587E-2</c:v>
                </c:pt>
                <c:pt idx="4">
                  <c:v>1.4953768702191997E-3</c:v>
                </c:pt>
                <c:pt idx="5">
                  <c:v>1.0841614428731836E-3</c:v>
                </c:pt>
                <c:pt idx="6">
                  <c:v>-4.2615436144386655E-2</c:v>
                </c:pt>
                <c:pt idx="7">
                  <c:v>-6.4479350968676574E-2</c:v>
                </c:pt>
                <c:pt idx="8">
                  <c:v>1.5640561504677623E-2</c:v>
                </c:pt>
                <c:pt idx="9">
                  <c:v>2.4617047759074216E-2</c:v>
                </c:pt>
                <c:pt idx="10">
                  <c:v>1.1325473590396908E-2</c:v>
                </c:pt>
                <c:pt idx="11">
                  <c:v>1.5811528447582608E-2</c:v>
                </c:pt>
                <c:pt idx="12">
                  <c:v>2.5666131387229923E-2</c:v>
                </c:pt>
                <c:pt idx="13">
                  <c:v>7.3086831066046434E-3</c:v>
                </c:pt>
                <c:pt idx="14">
                  <c:v>4.7824928287787727E-2</c:v>
                </c:pt>
                <c:pt idx="15">
                  <c:v>9.5442165824329746E-3</c:v>
                </c:pt>
                <c:pt idx="16">
                  <c:v>1.0632212409112895E-2</c:v>
                </c:pt>
                <c:pt idx="17">
                  <c:v>1.0551338365238737E-2</c:v>
                </c:pt>
                <c:pt idx="18">
                  <c:v>4.2654690120032028E-2</c:v>
                </c:pt>
                <c:pt idx="19">
                  <c:v>4.109032983746571E-2</c:v>
                </c:pt>
                <c:pt idx="20">
                  <c:v>3.1169677253838252E-2</c:v>
                </c:pt>
                <c:pt idx="21">
                  <c:v>2.2418550395757984E-2</c:v>
                </c:pt>
                <c:pt idx="22">
                  <c:v>4.0297462344703924E-2</c:v>
                </c:pt>
                <c:pt idx="23">
                  <c:v>1.9194067847325871E-2</c:v>
                </c:pt>
                <c:pt idx="24">
                  <c:v>5.1973549089333271E-2</c:v>
                </c:pt>
                <c:pt idx="25">
                  <c:v>1.3820325569046837E-2</c:v>
                </c:pt>
                <c:pt idx="26">
                  <c:v>2.7620561057740863E-2</c:v>
                </c:pt>
                <c:pt idx="27">
                  <c:v>2.0230044049346894E-2</c:v>
                </c:pt>
                <c:pt idx="28">
                  <c:v>-9.6899607758224315E-3</c:v>
                </c:pt>
                <c:pt idx="29">
                  <c:v>-2.2243166544389292E-2</c:v>
                </c:pt>
                <c:pt idx="30">
                  <c:v>-6.0468062564747224E-2</c:v>
                </c:pt>
                <c:pt idx="31">
                  <c:v>-4.3260105669880707E-2</c:v>
                </c:pt>
                <c:pt idx="32">
                  <c:v>-5.6819895064926448E-2</c:v>
                </c:pt>
                <c:pt idx="33">
                  <c:v>-5.8640493953376636E-2</c:v>
                </c:pt>
                <c:pt idx="34">
                  <c:v>-3.1967019823255963E-2</c:v>
                </c:pt>
                <c:pt idx="35">
                  <c:v>-4.1012676791585628E-2</c:v>
                </c:pt>
                <c:pt idx="36">
                  <c:v>-3.018660633116621E-2</c:v>
                </c:pt>
                <c:pt idx="37">
                  <c:v>-4.9904172745615955E-2</c:v>
                </c:pt>
                <c:pt idx="38">
                  <c:v>-1.1827844354560147E-2</c:v>
                </c:pt>
                <c:pt idx="39">
                  <c:v>-2.283140560956274E-2</c:v>
                </c:pt>
                <c:pt idx="40">
                  <c:v>3.6472911091628565E-4</c:v>
                </c:pt>
                <c:pt idx="41">
                  <c:v>3.5760859410344853E-3</c:v>
                </c:pt>
                <c:pt idx="42">
                  <c:v>1.1401923475326311E-2</c:v>
                </c:pt>
                <c:pt idx="43">
                  <c:v>1.9701995986485112E-2</c:v>
                </c:pt>
                <c:pt idx="44">
                  <c:v>3.8377589904476914E-2</c:v>
                </c:pt>
                <c:pt idx="45">
                  <c:v>4.9916372538377149E-2</c:v>
                </c:pt>
                <c:pt idx="46">
                  <c:v>4.1749051444018477E-2</c:v>
                </c:pt>
                <c:pt idx="47">
                  <c:v>3.0664618630220585E-2</c:v>
                </c:pt>
                <c:pt idx="48">
                  <c:v>8.5525620116951181E-2</c:v>
                </c:pt>
                <c:pt idx="49">
                  <c:v>5.3526722740768772E-2</c:v>
                </c:pt>
                <c:pt idx="50">
                  <c:v>0.10899287236550159</c:v>
                </c:pt>
                <c:pt idx="51">
                  <c:v>3.817181885452408E-2</c:v>
                </c:pt>
                <c:pt idx="52">
                  <c:v>7.3336739790112543E-2</c:v>
                </c:pt>
                <c:pt idx="53">
                  <c:v>0.12903498003543373</c:v>
                </c:pt>
                <c:pt idx="54">
                  <c:v>7.3545673553092786E-2</c:v>
                </c:pt>
                <c:pt idx="55">
                  <c:v>7.5280672822992376E-2</c:v>
                </c:pt>
                <c:pt idx="56">
                  <c:v>3.6079282808412529E-2</c:v>
                </c:pt>
                <c:pt idx="57">
                  <c:v>9.7579830189929065E-2</c:v>
                </c:pt>
                <c:pt idx="58">
                  <c:v>6.5592509168425628E-2</c:v>
                </c:pt>
                <c:pt idx="59">
                  <c:v>5.3591932062015943E-2</c:v>
                </c:pt>
                <c:pt idx="60">
                  <c:v>5.6262698390173102E-2</c:v>
                </c:pt>
                <c:pt idx="61">
                  <c:v>3.7045369721933077E-2</c:v>
                </c:pt>
                <c:pt idx="62">
                  <c:v>9.3428652539707016E-2</c:v>
                </c:pt>
                <c:pt idx="63">
                  <c:v>6.6041040383820554E-2</c:v>
                </c:pt>
                <c:pt idx="64">
                  <c:v>7.1268881089529501E-2</c:v>
                </c:pt>
                <c:pt idx="65">
                  <c:v>-6.3728532616431993E-2</c:v>
                </c:pt>
                <c:pt idx="66">
                  <c:v>-4.7819603149356973E-2</c:v>
                </c:pt>
                <c:pt idx="67">
                  <c:v>4.7946835000365284E-2</c:v>
                </c:pt>
                <c:pt idx="68">
                  <c:v>2.0674336822840277E-2</c:v>
                </c:pt>
                <c:pt idx="69">
                  <c:v>3.4427876238118674E-2</c:v>
                </c:pt>
                <c:pt idx="70">
                  <c:v>2.385994737894237E-2</c:v>
                </c:pt>
                <c:pt idx="71">
                  <c:v>9.968250596065395E-2</c:v>
                </c:pt>
                <c:pt idx="72">
                  <c:v>8.4672899790646128E-2</c:v>
                </c:pt>
                <c:pt idx="73">
                  <c:v>7.5768058391787685E-2</c:v>
                </c:pt>
                <c:pt idx="74">
                  <c:v>2.5694755392092671E-2</c:v>
                </c:pt>
                <c:pt idx="75">
                  <c:v>8.441540635287105E-2</c:v>
                </c:pt>
                <c:pt idx="76">
                  <c:v>4.54590033168316E-2</c:v>
                </c:pt>
                <c:pt idx="77">
                  <c:v>5.5101371164850754E-2</c:v>
                </c:pt>
                <c:pt idx="78">
                  <c:v>5.648411868833085E-2</c:v>
                </c:pt>
                <c:pt idx="79">
                  <c:v>5.1430356662326558E-2</c:v>
                </c:pt>
                <c:pt idx="80">
                  <c:v>2.5587441225374569E-2</c:v>
                </c:pt>
                <c:pt idx="81">
                  <c:v>0.11574441892123763</c:v>
                </c:pt>
                <c:pt idx="82">
                  <c:v>0.14067672268251261</c:v>
                </c:pt>
                <c:pt idx="83">
                  <c:v>0.11488057077457547</c:v>
                </c:pt>
              </c:numCache>
            </c:numRef>
          </c:yVal>
        </c:ser>
        <c:axId val="71481984"/>
        <c:axId val="71492352"/>
      </c:scatterChart>
      <c:valAx>
        <c:axId val="71481984"/>
        <c:scaling>
          <c:orientation val="minMax"/>
        </c:scaling>
        <c:axPos val="b"/>
        <c:title>
          <c:tx>
            <c:rich>
              <a:bodyPr/>
              <a:lstStyle/>
              <a:p>
                <a:pPr>
                  <a:defRPr/>
                </a:pPr>
                <a:r>
                  <a:rPr lang="en-US"/>
                  <a:t>Foliar Ca </a:t>
                </a:r>
              </a:p>
            </c:rich>
          </c:tx>
          <c:layout/>
        </c:title>
        <c:numFmt formatCode="0.0000" sourceLinked="1"/>
        <c:tickLblPos val="nextTo"/>
        <c:crossAx val="71492352"/>
        <c:crosses val="autoZero"/>
        <c:crossBetween val="midCat"/>
      </c:valAx>
      <c:valAx>
        <c:axId val="71492352"/>
        <c:scaling>
          <c:orientation val="minMax"/>
        </c:scaling>
        <c:axPos val="l"/>
        <c:title>
          <c:tx>
            <c:rich>
              <a:bodyPr rot="-5400000" vert="horz"/>
              <a:lstStyle/>
              <a:p>
                <a:pPr>
                  <a:defRPr/>
                </a:pPr>
                <a:r>
                  <a:rPr lang="en-US"/>
                  <a:t>Conductivity </a:t>
                </a:r>
              </a:p>
            </c:rich>
          </c:tx>
          <c:layout/>
        </c:title>
        <c:numFmt formatCode="General" sourceLinked="1"/>
        <c:tickLblPos val="nextTo"/>
        <c:crossAx val="71481984"/>
        <c:crosses val="autoZero"/>
        <c:crossBetween val="midCat"/>
      </c:valAx>
    </c:plotArea>
    <c:plotVisOnly val="1"/>
  </c:chart>
  <c:printSettings>
    <c:headerFooter/>
    <c:pageMargins b="0.75000000000000078" l="0.70000000000000062" r="0.70000000000000062" t="0.75000000000000078"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layout/>
    </c:title>
    <c:plotArea>
      <c:layout/>
      <c:scatterChart>
        <c:scatterStyle val="lineMarker"/>
        <c:ser>
          <c:idx val="0"/>
          <c:order val="0"/>
          <c:tx>
            <c:strRef>
              <c:f>'All Data'!$L$3</c:f>
              <c:strCache>
                <c:ptCount val="1"/>
                <c:pt idx="0">
                  <c:v>K</c:v>
                </c:pt>
              </c:strCache>
            </c:strRef>
          </c:tx>
          <c:spPr>
            <a:ln w="28575">
              <a:noFill/>
            </a:ln>
          </c:spPr>
          <c:trendline>
            <c:trendlineType val="linear"/>
            <c:dispRSqr val="1"/>
            <c:trendlineLbl>
              <c:layout>
                <c:manualLayout>
                  <c:x val="0.23599321823902464"/>
                  <c:y val="-0.22830151494221118"/>
                </c:manualLayout>
              </c:layout>
              <c:numFmt formatCode="General" sourceLinked="0"/>
            </c:trendlineLbl>
          </c:trendline>
          <c:xVal>
            <c:numRef>
              <c:f>'All Data'!$L$4:$L$87</c:f>
              <c:numCache>
                <c:formatCode>0.0000</c:formatCode>
                <c:ptCount val="84"/>
                <c:pt idx="0">
                  <c:v>8.6827278015531171</c:v>
                </c:pt>
                <c:pt idx="1">
                  <c:v>5.4644058194928018</c:v>
                </c:pt>
                <c:pt idx="2">
                  <c:v>6.9832200803139148</c:v>
                </c:pt>
                <c:pt idx="3">
                  <c:v>5.0313451297220899</c:v>
                </c:pt>
                <c:pt idx="4">
                  <c:v>6.1688245801850847</c:v>
                </c:pt>
                <c:pt idx="5">
                  <c:v>8.5166600694837165</c:v>
                </c:pt>
                <c:pt idx="6">
                  <c:v>6.8526519567730624</c:v>
                </c:pt>
                <c:pt idx="7">
                  <c:v>7.0673762167184568</c:v>
                </c:pt>
                <c:pt idx="8">
                  <c:v>6.714189971600554</c:v>
                </c:pt>
                <c:pt idx="9">
                  <c:v>4.8597510037051448</c:v>
                </c:pt>
                <c:pt idx="10">
                  <c:v>6.3425129768019985</c:v>
                </c:pt>
                <c:pt idx="11">
                  <c:v>4.5636426532901986</c:v>
                </c:pt>
                <c:pt idx="12">
                  <c:v>9.5384474025810544</c:v>
                </c:pt>
                <c:pt idx="13">
                  <c:v>8.1535468314794688</c:v>
                </c:pt>
                <c:pt idx="14">
                  <c:v>6.3325967937594436</c:v>
                </c:pt>
                <c:pt idx="15">
                  <c:v>6.5327443236076368</c:v>
                </c:pt>
                <c:pt idx="16">
                  <c:v>6.3467744364580909</c:v>
                </c:pt>
                <c:pt idx="17">
                  <c:v>5.9508412979663516</c:v>
                </c:pt>
                <c:pt idx="18">
                  <c:v>6.6715988830167419</c:v>
                </c:pt>
                <c:pt idx="19">
                  <c:v>5.798145161078704</c:v>
                </c:pt>
                <c:pt idx="20">
                  <c:v>6.8582770726999343</c:v>
                </c:pt>
                <c:pt idx="21">
                  <c:v>5.150450698469907</c:v>
                </c:pt>
                <c:pt idx="22">
                  <c:v>5.77734694431477</c:v>
                </c:pt>
                <c:pt idx="23">
                  <c:v>6.0103063732900912</c:v>
                </c:pt>
                <c:pt idx="24">
                  <c:v>8.1844117607760811</c:v>
                </c:pt>
                <c:pt idx="25">
                  <c:v>7.2380795453935622</c:v>
                </c:pt>
                <c:pt idx="26">
                  <c:v>7.8671230925945377</c:v>
                </c:pt>
                <c:pt idx="27">
                  <c:v>7.825259920123381</c:v>
                </c:pt>
                <c:pt idx="28">
                  <c:v>7.0816924119243208</c:v>
                </c:pt>
                <c:pt idx="29">
                  <c:v>8.6146335229349535</c:v>
                </c:pt>
                <c:pt idx="30">
                  <c:v>6.3747942593518561</c:v>
                </c:pt>
                <c:pt idx="31">
                  <c:v>6.9247667113924081</c:v>
                </c:pt>
                <c:pt idx="32">
                  <c:v>8.7163415843141863</c:v>
                </c:pt>
                <c:pt idx="33">
                  <c:v>8.164036763906946</c:v>
                </c:pt>
                <c:pt idx="34">
                  <c:v>6.1516391035869331</c:v>
                </c:pt>
                <c:pt idx="35">
                  <c:v>6.0500155087267906</c:v>
                </c:pt>
                <c:pt idx="36">
                  <c:v>5.1955841489614123</c:v>
                </c:pt>
                <c:pt idx="37">
                  <c:v>9.131521280763824</c:v>
                </c:pt>
                <c:pt idx="38">
                  <c:v>5.7332344866758564</c:v>
                </c:pt>
                <c:pt idx="39">
                  <c:v>6.2482280843109441</c:v>
                </c:pt>
                <c:pt idx="40">
                  <c:v>6.971856308743229</c:v>
                </c:pt>
                <c:pt idx="41">
                  <c:v>6.3508321826409606</c:v>
                </c:pt>
                <c:pt idx="42">
                  <c:v>6.5094551283632791</c:v>
                </c:pt>
                <c:pt idx="43">
                  <c:v>7.5468827582739522</c:v>
                </c:pt>
                <c:pt idx="44">
                  <c:v>6.569572456590854</c:v>
                </c:pt>
                <c:pt idx="45">
                  <c:v>8.0538664437376735</c:v>
                </c:pt>
                <c:pt idx="46">
                  <c:v>6.1498407838407259</c:v>
                </c:pt>
                <c:pt idx="47">
                  <c:v>7.0701566412399108</c:v>
                </c:pt>
                <c:pt idx="48">
                  <c:v>6.9084372462513244</c:v>
                </c:pt>
                <c:pt idx="49">
                  <c:v>7.3561864289961427</c:v>
                </c:pt>
                <c:pt idx="50">
                  <c:v>6.8499910234688892</c:v>
                </c:pt>
                <c:pt idx="51">
                  <c:v>7.5813224531121319</c:v>
                </c:pt>
                <c:pt idx="52">
                  <c:v>5.6642695739017155</c:v>
                </c:pt>
                <c:pt idx="53">
                  <c:v>6.6170074117664992</c:v>
                </c:pt>
                <c:pt idx="54">
                  <c:v>8.3230444733793547</c:v>
                </c:pt>
                <c:pt idx="55">
                  <c:v>7.0460140131334654</c:v>
                </c:pt>
                <c:pt idx="56">
                  <c:v>5.6561386598399803</c:v>
                </c:pt>
                <c:pt idx="57">
                  <c:v>8.6777437917496361</c:v>
                </c:pt>
                <c:pt idx="58">
                  <c:v>6.7792473055841107</c:v>
                </c:pt>
                <c:pt idx="59">
                  <c:v>6.0510590168885683</c:v>
                </c:pt>
                <c:pt idx="60">
                  <c:v>6.091048022979197</c:v>
                </c:pt>
                <c:pt idx="61">
                  <c:v>7.5703098649957807</c:v>
                </c:pt>
                <c:pt idx="62">
                  <c:v>5.6910871260736684</c:v>
                </c:pt>
                <c:pt idx="63">
                  <c:v>6.9395799447986581</c:v>
                </c:pt>
                <c:pt idx="64">
                  <c:v>7.6448193021593163</c:v>
                </c:pt>
                <c:pt idx="65">
                  <c:v>7.8051255906267611</c:v>
                </c:pt>
                <c:pt idx="66">
                  <c:v>6.4389624023208958</c:v>
                </c:pt>
                <c:pt idx="67">
                  <c:v>6.6028088719674365</c:v>
                </c:pt>
                <c:pt idx="68">
                  <c:v>6.4826598329337077</c:v>
                </c:pt>
                <c:pt idx="69">
                  <c:v>6.5573568274906719</c:v>
                </c:pt>
                <c:pt idx="70">
                  <c:v>6.5067482709867992</c:v>
                </c:pt>
                <c:pt idx="71">
                  <c:v>6.3279385439151143</c:v>
                </c:pt>
                <c:pt idx="72">
                  <c:v>6.1247829879357845</c:v>
                </c:pt>
                <c:pt idx="73">
                  <c:v>9.925667677921151</c:v>
                </c:pt>
                <c:pt idx="74">
                  <c:v>7.9303901594167323</c:v>
                </c:pt>
                <c:pt idx="75">
                  <c:v>7.1676097608325779</c:v>
                </c:pt>
                <c:pt idx="76">
                  <c:v>5.3270395990477644</c:v>
                </c:pt>
                <c:pt idx="77">
                  <c:v>6.0053189988963673</c:v>
                </c:pt>
                <c:pt idx="78">
                  <c:v>5.5391997053251281</c:v>
                </c:pt>
                <c:pt idx="79">
                  <c:v>6.577201059786125</c:v>
                </c:pt>
                <c:pt idx="80">
                  <c:v>7.1533630671586899</c:v>
                </c:pt>
                <c:pt idx="81">
                  <c:v>7.323164071415925</c:v>
                </c:pt>
                <c:pt idx="82">
                  <c:v>8.421417077286188</c:v>
                </c:pt>
                <c:pt idx="83">
                  <c:v>6.922587291330812</c:v>
                </c:pt>
              </c:numCache>
            </c:numRef>
          </c:xVal>
          <c:yVal>
            <c:numRef>
              <c:f>'All Data'!$I$4:$I$87</c:f>
              <c:numCache>
                <c:formatCode>General</c:formatCode>
                <c:ptCount val="84"/>
                <c:pt idx="0">
                  <c:v>-5.770554424276967E-2</c:v>
                </c:pt>
                <c:pt idx="1">
                  <c:v>-6.8549879892443641E-2</c:v>
                </c:pt>
                <c:pt idx="2">
                  <c:v>-2.8917293526414384E-2</c:v>
                </c:pt>
                <c:pt idx="3">
                  <c:v>-3.7169011252610587E-2</c:v>
                </c:pt>
                <c:pt idx="4">
                  <c:v>1.4953768702191997E-3</c:v>
                </c:pt>
                <c:pt idx="5">
                  <c:v>1.0841614428731836E-3</c:v>
                </c:pt>
                <c:pt idx="6">
                  <c:v>-4.2615436144386655E-2</c:v>
                </c:pt>
                <c:pt idx="7">
                  <c:v>-6.4479350968676574E-2</c:v>
                </c:pt>
                <c:pt idx="8">
                  <c:v>1.5640561504677623E-2</c:v>
                </c:pt>
                <c:pt idx="9">
                  <c:v>2.4617047759074216E-2</c:v>
                </c:pt>
                <c:pt idx="10">
                  <c:v>1.1325473590396908E-2</c:v>
                </c:pt>
                <c:pt idx="11">
                  <c:v>1.5811528447582608E-2</c:v>
                </c:pt>
                <c:pt idx="12">
                  <c:v>2.5666131387229923E-2</c:v>
                </c:pt>
                <c:pt idx="13">
                  <c:v>7.3086831066046434E-3</c:v>
                </c:pt>
                <c:pt idx="14">
                  <c:v>4.7824928287787727E-2</c:v>
                </c:pt>
                <c:pt idx="15">
                  <c:v>9.5442165824329746E-3</c:v>
                </c:pt>
                <c:pt idx="16">
                  <c:v>1.0632212409112895E-2</c:v>
                </c:pt>
                <c:pt idx="17">
                  <c:v>1.0551338365238737E-2</c:v>
                </c:pt>
                <c:pt idx="18">
                  <c:v>4.2654690120032028E-2</c:v>
                </c:pt>
                <c:pt idx="19">
                  <c:v>4.109032983746571E-2</c:v>
                </c:pt>
                <c:pt idx="20">
                  <c:v>3.1169677253838252E-2</c:v>
                </c:pt>
                <c:pt idx="21">
                  <c:v>2.2418550395757984E-2</c:v>
                </c:pt>
                <c:pt idx="22">
                  <c:v>4.0297462344703924E-2</c:v>
                </c:pt>
                <c:pt idx="23">
                  <c:v>1.9194067847325871E-2</c:v>
                </c:pt>
                <c:pt idx="24">
                  <c:v>5.1973549089333271E-2</c:v>
                </c:pt>
                <c:pt idx="25">
                  <c:v>1.3820325569046837E-2</c:v>
                </c:pt>
                <c:pt idx="26">
                  <c:v>2.7620561057740863E-2</c:v>
                </c:pt>
                <c:pt idx="27">
                  <c:v>2.0230044049346894E-2</c:v>
                </c:pt>
                <c:pt idx="28">
                  <c:v>-9.6899607758224315E-3</c:v>
                </c:pt>
                <c:pt idx="29">
                  <c:v>-2.2243166544389292E-2</c:v>
                </c:pt>
                <c:pt idx="30">
                  <c:v>-6.0468062564747224E-2</c:v>
                </c:pt>
                <c:pt idx="31">
                  <c:v>-4.3260105669880707E-2</c:v>
                </c:pt>
                <c:pt idx="32">
                  <c:v>-5.6819895064926448E-2</c:v>
                </c:pt>
                <c:pt idx="33">
                  <c:v>-5.8640493953376636E-2</c:v>
                </c:pt>
                <c:pt idx="34">
                  <c:v>-3.1967019823255963E-2</c:v>
                </c:pt>
                <c:pt idx="35">
                  <c:v>-4.1012676791585628E-2</c:v>
                </c:pt>
                <c:pt idx="36">
                  <c:v>-3.018660633116621E-2</c:v>
                </c:pt>
                <c:pt idx="37">
                  <c:v>-4.9904172745615955E-2</c:v>
                </c:pt>
                <c:pt idx="38">
                  <c:v>-1.1827844354560147E-2</c:v>
                </c:pt>
                <c:pt idx="39">
                  <c:v>-2.283140560956274E-2</c:v>
                </c:pt>
                <c:pt idx="40">
                  <c:v>3.6472911091628565E-4</c:v>
                </c:pt>
                <c:pt idx="41">
                  <c:v>3.5760859410344853E-3</c:v>
                </c:pt>
                <c:pt idx="42">
                  <c:v>1.1401923475326311E-2</c:v>
                </c:pt>
                <c:pt idx="43">
                  <c:v>1.9701995986485112E-2</c:v>
                </c:pt>
                <c:pt idx="44">
                  <c:v>3.8377589904476914E-2</c:v>
                </c:pt>
                <c:pt idx="45">
                  <c:v>4.9916372538377149E-2</c:v>
                </c:pt>
                <c:pt idx="46">
                  <c:v>4.1749051444018477E-2</c:v>
                </c:pt>
                <c:pt idx="47">
                  <c:v>3.0664618630220585E-2</c:v>
                </c:pt>
                <c:pt idx="48">
                  <c:v>8.5525620116951181E-2</c:v>
                </c:pt>
                <c:pt idx="49">
                  <c:v>5.3526722740768772E-2</c:v>
                </c:pt>
                <c:pt idx="50">
                  <c:v>0.10899287236550159</c:v>
                </c:pt>
                <c:pt idx="51">
                  <c:v>3.817181885452408E-2</c:v>
                </c:pt>
                <c:pt idx="52">
                  <c:v>7.3336739790112543E-2</c:v>
                </c:pt>
                <c:pt idx="53">
                  <c:v>0.12903498003543373</c:v>
                </c:pt>
                <c:pt idx="54">
                  <c:v>7.3545673553092786E-2</c:v>
                </c:pt>
                <c:pt idx="55">
                  <c:v>7.5280672822992376E-2</c:v>
                </c:pt>
                <c:pt idx="56">
                  <c:v>3.6079282808412529E-2</c:v>
                </c:pt>
                <c:pt idx="57">
                  <c:v>9.7579830189929065E-2</c:v>
                </c:pt>
                <c:pt idx="58">
                  <c:v>6.5592509168425628E-2</c:v>
                </c:pt>
                <c:pt idx="59">
                  <c:v>5.3591932062015943E-2</c:v>
                </c:pt>
                <c:pt idx="60">
                  <c:v>5.6262698390173102E-2</c:v>
                </c:pt>
                <c:pt idx="61">
                  <c:v>3.7045369721933077E-2</c:v>
                </c:pt>
                <c:pt idx="62">
                  <c:v>9.3428652539707016E-2</c:v>
                </c:pt>
                <c:pt idx="63">
                  <c:v>6.6041040383820554E-2</c:v>
                </c:pt>
                <c:pt idx="64">
                  <c:v>7.1268881089529501E-2</c:v>
                </c:pt>
                <c:pt idx="65">
                  <c:v>-6.3728532616431993E-2</c:v>
                </c:pt>
                <c:pt idx="66">
                  <c:v>-4.7819603149356973E-2</c:v>
                </c:pt>
                <c:pt idx="67">
                  <c:v>4.7946835000365284E-2</c:v>
                </c:pt>
                <c:pt idx="68">
                  <c:v>2.0674336822840277E-2</c:v>
                </c:pt>
                <c:pt idx="69">
                  <c:v>3.4427876238118674E-2</c:v>
                </c:pt>
                <c:pt idx="70">
                  <c:v>2.385994737894237E-2</c:v>
                </c:pt>
                <c:pt idx="71">
                  <c:v>9.968250596065395E-2</c:v>
                </c:pt>
                <c:pt idx="72">
                  <c:v>8.4672899790646128E-2</c:v>
                </c:pt>
                <c:pt idx="73">
                  <c:v>7.5768058391787685E-2</c:v>
                </c:pt>
                <c:pt idx="74">
                  <c:v>2.5694755392092671E-2</c:v>
                </c:pt>
                <c:pt idx="75">
                  <c:v>8.441540635287105E-2</c:v>
                </c:pt>
                <c:pt idx="76">
                  <c:v>4.54590033168316E-2</c:v>
                </c:pt>
                <c:pt idx="77">
                  <c:v>5.5101371164850754E-2</c:v>
                </c:pt>
                <c:pt idx="78">
                  <c:v>5.648411868833085E-2</c:v>
                </c:pt>
                <c:pt idx="79">
                  <c:v>5.1430356662326558E-2</c:v>
                </c:pt>
                <c:pt idx="80">
                  <c:v>2.5587441225374569E-2</c:v>
                </c:pt>
                <c:pt idx="81">
                  <c:v>0.11574441892123763</c:v>
                </c:pt>
                <c:pt idx="82">
                  <c:v>0.14067672268251261</c:v>
                </c:pt>
                <c:pt idx="83">
                  <c:v>0.11488057077457547</c:v>
                </c:pt>
              </c:numCache>
            </c:numRef>
          </c:yVal>
        </c:ser>
        <c:axId val="71784320"/>
        <c:axId val="71806976"/>
      </c:scatterChart>
      <c:valAx>
        <c:axId val="71784320"/>
        <c:scaling>
          <c:orientation val="minMax"/>
        </c:scaling>
        <c:axPos val="b"/>
        <c:title>
          <c:tx>
            <c:rich>
              <a:bodyPr/>
              <a:lstStyle/>
              <a:p>
                <a:pPr>
                  <a:defRPr/>
                </a:pPr>
                <a:r>
                  <a:rPr lang="en-US"/>
                  <a:t>Foliar K</a:t>
                </a:r>
              </a:p>
            </c:rich>
          </c:tx>
          <c:layout/>
        </c:title>
        <c:numFmt formatCode="0.0000" sourceLinked="1"/>
        <c:tickLblPos val="nextTo"/>
        <c:crossAx val="71806976"/>
        <c:crosses val="autoZero"/>
        <c:crossBetween val="midCat"/>
      </c:valAx>
      <c:valAx>
        <c:axId val="71806976"/>
        <c:scaling>
          <c:orientation val="minMax"/>
        </c:scaling>
        <c:axPos val="l"/>
        <c:title>
          <c:tx>
            <c:rich>
              <a:bodyPr rot="-5400000" vert="horz"/>
              <a:lstStyle/>
              <a:p>
                <a:pPr>
                  <a:defRPr/>
                </a:pPr>
                <a:r>
                  <a:rPr lang="en-US"/>
                  <a:t>Conductivity </a:t>
                </a:r>
              </a:p>
            </c:rich>
          </c:tx>
          <c:layout/>
        </c:title>
        <c:numFmt formatCode="General" sourceLinked="1"/>
        <c:tickLblPos val="nextTo"/>
        <c:crossAx val="71784320"/>
        <c:crosses val="autoZero"/>
        <c:crossBetween val="midCat"/>
      </c:valAx>
    </c:plotArea>
    <c:plotVisOnly val="1"/>
  </c:chart>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layout/>
    </c:title>
    <c:plotArea>
      <c:layout/>
      <c:scatterChart>
        <c:scatterStyle val="lineMarker"/>
        <c:ser>
          <c:idx val="0"/>
          <c:order val="0"/>
          <c:tx>
            <c:strRef>
              <c:f>'All Data'!$M$3</c:f>
              <c:strCache>
                <c:ptCount val="1"/>
                <c:pt idx="0">
                  <c:v>Mg</c:v>
                </c:pt>
              </c:strCache>
            </c:strRef>
          </c:tx>
          <c:spPr>
            <a:ln w="28575">
              <a:noFill/>
            </a:ln>
          </c:spPr>
          <c:trendline>
            <c:trendlineType val="linear"/>
            <c:dispRSqr val="1"/>
            <c:trendlineLbl>
              <c:layout>
                <c:manualLayout>
                  <c:x val="0.13398528887592787"/>
                  <c:y val="-0.2450386583033054"/>
                </c:manualLayout>
              </c:layout>
              <c:numFmt formatCode="General" sourceLinked="0"/>
            </c:trendlineLbl>
          </c:trendline>
          <c:xVal>
            <c:numRef>
              <c:f>'All Data'!$M$4:$M$87</c:f>
              <c:numCache>
                <c:formatCode>0.0000</c:formatCode>
                <c:ptCount val="84"/>
                <c:pt idx="0">
                  <c:v>1.1390272832594002</c:v>
                </c:pt>
                <c:pt idx="1">
                  <c:v>0.68017324977653859</c:v>
                </c:pt>
                <c:pt idx="2">
                  <c:v>0.76791604678118397</c:v>
                </c:pt>
                <c:pt idx="3">
                  <c:v>1.0205376685001779</c:v>
                </c:pt>
                <c:pt idx="4">
                  <c:v>0.73620550108658178</c:v>
                </c:pt>
                <c:pt idx="5">
                  <c:v>1.096908605299227</c:v>
                </c:pt>
                <c:pt idx="6">
                  <c:v>1.0516306146290402</c:v>
                </c:pt>
                <c:pt idx="7">
                  <c:v>1.268213711212927</c:v>
                </c:pt>
                <c:pt idx="8">
                  <c:v>0.94005636041355656</c:v>
                </c:pt>
                <c:pt idx="9">
                  <c:v>0.78048630975882904</c:v>
                </c:pt>
                <c:pt idx="10">
                  <c:v>0.90143319614629025</c:v>
                </c:pt>
                <c:pt idx="11">
                  <c:v>1.1601674396384503</c:v>
                </c:pt>
                <c:pt idx="12">
                  <c:v>1.0406227886872121</c:v>
                </c:pt>
                <c:pt idx="13">
                  <c:v>0.90497789574773546</c:v>
                </c:pt>
                <c:pt idx="14">
                  <c:v>1.0989940730425423</c:v>
                </c:pt>
                <c:pt idx="15">
                  <c:v>1.1996252857165779</c:v>
                </c:pt>
                <c:pt idx="16">
                  <c:v>1.4065706743575737</c:v>
                </c:pt>
                <c:pt idx="17">
                  <c:v>0.50717526221930664</c:v>
                </c:pt>
                <c:pt idx="18">
                  <c:v>0.55814152401329797</c:v>
                </c:pt>
                <c:pt idx="19">
                  <c:v>0.50451947194366209</c:v>
                </c:pt>
                <c:pt idx="20">
                  <c:v>0.75881362444957889</c:v>
                </c:pt>
                <c:pt idx="21">
                  <c:v>0.6826592330205723</c:v>
                </c:pt>
                <c:pt idx="22">
                  <c:v>0.51764334681442981</c:v>
                </c:pt>
                <c:pt idx="23">
                  <c:v>0.54879999473036745</c:v>
                </c:pt>
                <c:pt idx="24">
                  <c:v>0.62090450939648711</c:v>
                </c:pt>
                <c:pt idx="25">
                  <c:v>0.87959111131441681</c:v>
                </c:pt>
                <c:pt idx="26">
                  <c:v>0.72246978413753626</c:v>
                </c:pt>
                <c:pt idx="27">
                  <c:v>0.928919489191113</c:v>
                </c:pt>
                <c:pt idx="28">
                  <c:v>0.6361590041669265</c:v>
                </c:pt>
                <c:pt idx="29">
                  <c:v>1.0052813789320145</c:v>
                </c:pt>
                <c:pt idx="30">
                  <c:v>0.5879995818185817</c:v>
                </c:pt>
                <c:pt idx="31">
                  <c:v>0.39503724694440212</c:v>
                </c:pt>
                <c:pt idx="32">
                  <c:v>0.77937813278022805</c:v>
                </c:pt>
                <c:pt idx="33">
                  <c:v>1.0044250829500803</c:v>
                </c:pt>
                <c:pt idx="34">
                  <c:v>0.64653501529337143</c:v>
                </c:pt>
                <c:pt idx="35">
                  <c:v>0.77850629721833631</c:v>
                </c:pt>
                <c:pt idx="36">
                  <c:v>0.39316147662979184</c:v>
                </c:pt>
                <c:pt idx="37">
                  <c:v>0.85050693835502089</c:v>
                </c:pt>
                <c:pt idx="38">
                  <c:v>0.4978442315717066</c:v>
                </c:pt>
                <c:pt idx="39">
                  <c:v>0.44493294592460386</c:v>
                </c:pt>
                <c:pt idx="40">
                  <c:v>0.8636526134167305</c:v>
                </c:pt>
                <c:pt idx="41">
                  <c:v>0.49100919231013196</c:v>
                </c:pt>
                <c:pt idx="42">
                  <c:v>0.70803540482056182</c:v>
                </c:pt>
                <c:pt idx="43">
                  <c:v>0.47338102510568519</c:v>
                </c:pt>
                <c:pt idx="44">
                  <c:v>1.27806942789089</c:v>
                </c:pt>
                <c:pt idx="45">
                  <c:v>1.1406243190529213</c:v>
                </c:pt>
                <c:pt idx="46">
                  <c:v>1.3978410815127009</c:v>
                </c:pt>
                <c:pt idx="47">
                  <c:v>1.3192388521266272</c:v>
                </c:pt>
                <c:pt idx="48">
                  <c:v>1.2410309683539851</c:v>
                </c:pt>
                <c:pt idx="49">
                  <c:v>1.0976787272294195</c:v>
                </c:pt>
                <c:pt idx="50">
                  <c:v>1.5487141899918933</c:v>
                </c:pt>
                <c:pt idx="51">
                  <c:v>0.93612409728805235</c:v>
                </c:pt>
                <c:pt idx="52">
                  <c:v>1.316724092645867</c:v>
                </c:pt>
                <c:pt idx="53">
                  <c:v>1.3765746228054683</c:v>
                </c:pt>
                <c:pt idx="54">
                  <c:v>2.0516448866006756</c:v>
                </c:pt>
                <c:pt idx="55">
                  <c:v>1.1276334415763816</c:v>
                </c:pt>
                <c:pt idx="56">
                  <c:v>1.3083724934664382</c:v>
                </c:pt>
                <c:pt idx="57">
                  <c:v>1.4919210409419998</c:v>
                </c:pt>
                <c:pt idx="58">
                  <c:v>1.1162558164492913</c:v>
                </c:pt>
                <c:pt idx="59">
                  <c:v>2.0416419834484643</c:v>
                </c:pt>
                <c:pt idx="60">
                  <c:v>1.6159427430013056</c:v>
                </c:pt>
                <c:pt idx="61">
                  <c:v>1.683792602391581</c:v>
                </c:pt>
                <c:pt idx="62">
                  <c:v>1.3326008984290283</c:v>
                </c:pt>
                <c:pt idx="63">
                  <c:v>1.1967504227642884</c:v>
                </c:pt>
                <c:pt idx="64">
                  <c:v>1.1419565581244828</c:v>
                </c:pt>
                <c:pt idx="65">
                  <c:v>0.71157255505246031</c:v>
                </c:pt>
                <c:pt idx="66">
                  <c:v>0.71818676819379013</c:v>
                </c:pt>
                <c:pt idx="67">
                  <c:v>0.98922546415939305</c:v>
                </c:pt>
                <c:pt idx="68">
                  <c:v>1.6265217484531662</c:v>
                </c:pt>
                <c:pt idx="69">
                  <c:v>1.4116871646303839</c:v>
                </c:pt>
                <c:pt idx="70">
                  <c:v>1.3450241466728063</c:v>
                </c:pt>
                <c:pt idx="71">
                  <c:v>0.89923715197994203</c:v>
                </c:pt>
                <c:pt idx="72">
                  <c:v>0.79590459483417553</c:v>
                </c:pt>
                <c:pt idx="73">
                  <c:v>0.72217862999620142</c:v>
                </c:pt>
                <c:pt idx="74">
                  <c:v>1.0786153119347976</c:v>
                </c:pt>
                <c:pt idx="75">
                  <c:v>1.5941602563735322</c:v>
                </c:pt>
                <c:pt idx="76">
                  <c:v>1.4030235292291817</c:v>
                </c:pt>
                <c:pt idx="77">
                  <c:v>1.6231863501719059</c:v>
                </c:pt>
                <c:pt idx="78">
                  <c:v>1.241987983043451</c:v>
                </c:pt>
                <c:pt idx="79">
                  <c:v>1.0999433787527826</c:v>
                </c:pt>
                <c:pt idx="80">
                  <c:v>1.2833100999938163</c:v>
                </c:pt>
                <c:pt idx="81">
                  <c:v>0.66197655768575925</c:v>
                </c:pt>
                <c:pt idx="82">
                  <c:v>1.1485456241682339</c:v>
                </c:pt>
                <c:pt idx="83">
                  <c:v>0.93631352892578024</c:v>
                </c:pt>
              </c:numCache>
            </c:numRef>
          </c:xVal>
          <c:yVal>
            <c:numRef>
              <c:f>'All Data'!$H$4:$H$87</c:f>
              <c:numCache>
                <c:formatCode>General</c:formatCode>
                <c:ptCount val="84"/>
                <c:pt idx="0">
                  <c:v>0.14154233684512327</c:v>
                </c:pt>
                <c:pt idx="1">
                  <c:v>1.1335084263356878</c:v>
                </c:pt>
                <c:pt idx="2">
                  <c:v>3.8978374199550077</c:v>
                </c:pt>
                <c:pt idx="3">
                  <c:v>2.3136764933823466</c:v>
                </c:pt>
                <c:pt idx="4">
                  <c:v>6.476115152757127</c:v>
                </c:pt>
                <c:pt idx="5">
                  <c:v>5.6457181111559738</c:v>
                </c:pt>
                <c:pt idx="6">
                  <c:v>3.069984252809757</c:v>
                </c:pt>
                <c:pt idx="7">
                  <c:v>3.1498863683504079</c:v>
                </c:pt>
                <c:pt idx="8">
                  <c:v>0.42990507019708446</c:v>
                </c:pt>
                <c:pt idx="9">
                  <c:v>4.1528820404774489</c:v>
                </c:pt>
                <c:pt idx="10">
                  <c:v>1.4414420394446295</c:v>
                </c:pt>
                <c:pt idx="11">
                  <c:v>2.172829524925608</c:v>
                </c:pt>
                <c:pt idx="12">
                  <c:v>0.32886955689819386</c:v>
                </c:pt>
                <c:pt idx="13">
                  <c:v>0.87459950734115155</c:v>
                </c:pt>
                <c:pt idx="14">
                  <c:v>4.1278088312408805</c:v>
                </c:pt>
                <c:pt idx="15">
                  <c:v>0.52817796560288843</c:v>
                </c:pt>
                <c:pt idx="16">
                  <c:v>1.1370932072479696</c:v>
                </c:pt>
                <c:pt idx="17">
                  <c:v>2.0175797237307607</c:v>
                </c:pt>
                <c:pt idx="18">
                  <c:v>4.4557857832944761</c:v>
                </c:pt>
                <c:pt idx="19">
                  <c:v>1.1884746530422474</c:v>
                </c:pt>
                <c:pt idx="20">
                  <c:v>2.2809011935180687</c:v>
                </c:pt>
                <c:pt idx="21">
                  <c:v>1.9066688558331872</c:v>
                </c:pt>
                <c:pt idx="22">
                  <c:v>1.8118658168007147</c:v>
                </c:pt>
                <c:pt idx="23">
                  <c:v>0.90514108169246688</c:v>
                </c:pt>
                <c:pt idx="24">
                  <c:v>5.1576177967981067</c:v>
                </c:pt>
                <c:pt idx="25">
                  <c:v>2.5519616061840966</c:v>
                </c:pt>
                <c:pt idx="26">
                  <c:v>1.0467049050145096</c:v>
                </c:pt>
                <c:pt idx="27">
                  <c:v>0.30790431100615795</c:v>
                </c:pt>
                <c:pt idx="28">
                  <c:v>4.6899241896236932</c:v>
                </c:pt>
                <c:pt idx="29">
                  <c:v>4.7011569612264914</c:v>
                </c:pt>
                <c:pt idx="30">
                  <c:v>0.61591002453409494</c:v>
                </c:pt>
                <c:pt idx="31">
                  <c:v>3.7729294149597052</c:v>
                </c:pt>
                <c:pt idx="32">
                  <c:v>1.2400265429234631</c:v>
                </c:pt>
                <c:pt idx="33">
                  <c:v>2.4191608473984516</c:v>
                </c:pt>
                <c:pt idx="34">
                  <c:v>3.0427157575405137</c:v>
                </c:pt>
                <c:pt idx="35">
                  <c:v>3.7321461709807382</c:v>
                </c:pt>
                <c:pt idx="36">
                  <c:v>4.585347506832532</c:v>
                </c:pt>
                <c:pt idx="37">
                  <c:v>2.3696444652624096</c:v>
                </c:pt>
                <c:pt idx="38">
                  <c:v>8.1188426964315976</c:v>
                </c:pt>
                <c:pt idx="39">
                  <c:v>6.1827986159678385</c:v>
                </c:pt>
                <c:pt idx="40">
                  <c:v>8.3728627431136839</c:v>
                </c:pt>
                <c:pt idx="41">
                  <c:v>7.884657415356453</c:v>
                </c:pt>
                <c:pt idx="42">
                  <c:v>10.085347365051424</c:v>
                </c:pt>
                <c:pt idx="43">
                  <c:v>5.1529119910342391</c:v>
                </c:pt>
                <c:pt idx="44">
                  <c:v>4.5540055183100314</c:v>
                </c:pt>
                <c:pt idx="45">
                  <c:v>6.7599399262094071</c:v>
                </c:pt>
                <c:pt idx="46">
                  <c:v>6.0101365066976999</c:v>
                </c:pt>
                <c:pt idx="47">
                  <c:v>6.171092331374993</c:v>
                </c:pt>
                <c:pt idx="48">
                  <c:v>9.8443180766826082</c:v>
                </c:pt>
                <c:pt idx="49">
                  <c:v>7.1899097657062994</c:v>
                </c:pt>
                <c:pt idx="50">
                  <c:v>11.305031860003073</c:v>
                </c:pt>
                <c:pt idx="51">
                  <c:v>5.3801387117368558</c:v>
                </c:pt>
                <c:pt idx="52">
                  <c:v>11.165461401972303</c:v>
                </c:pt>
                <c:pt idx="53">
                  <c:v>14.251057136226724</c:v>
                </c:pt>
                <c:pt idx="54">
                  <c:v>5.3932929223710504</c:v>
                </c:pt>
                <c:pt idx="55">
                  <c:v>8.8953150487408994</c:v>
                </c:pt>
                <c:pt idx="56">
                  <c:v>6.3310152481165023</c:v>
                </c:pt>
                <c:pt idx="57">
                  <c:v>10.883982776882359</c:v>
                </c:pt>
                <c:pt idx="58">
                  <c:v>10.557427439620671</c:v>
                </c:pt>
                <c:pt idx="59">
                  <c:v>7.3946509813760937</c:v>
                </c:pt>
                <c:pt idx="60">
                  <c:v>7.3944139337139374</c:v>
                </c:pt>
                <c:pt idx="61">
                  <c:v>6.0932017207440019</c:v>
                </c:pt>
                <c:pt idx="62">
                  <c:v>12.292980940680717</c:v>
                </c:pt>
                <c:pt idx="63">
                  <c:v>7.6445657797127184</c:v>
                </c:pt>
                <c:pt idx="64">
                  <c:v>3.6520064802329073</c:v>
                </c:pt>
                <c:pt idx="65">
                  <c:v>1.8328348237877312</c:v>
                </c:pt>
                <c:pt idx="66">
                  <c:v>0.81091313257865705</c:v>
                </c:pt>
                <c:pt idx="67">
                  <c:v>3.8204753329918568</c:v>
                </c:pt>
                <c:pt idx="68">
                  <c:v>1.0375865923155758</c:v>
                </c:pt>
                <c:pt idx="69">
                  <c:v>4.5886587817089231</c:v>
                </c:pt>
                <c:pt idx="70">
                  <c:v>1.1798514215642848</c:v>
                </c:pt>
                <c:pt idx="71">
                  <c:v>9.3236104456042277</c:v>
                </c:pt>
                <c:pt idx="72">
                  <c:v>11.356293519742518</c:v>
                </c:pt>
                <c:pt idx="73">
                  <c:v>2.8978654727585966</c:v>
                </c:pt>
                <c:pt idx="74">
                  <c:v>3.3167060921343996</c:v>
                </c:pt>
                <c:pt idx="75">
                  <c:v>11.813394744311235</c:v>
                </c:pt>
                <c:pt idx="76">
                  <c:v>6.2105208721786536</c:v>
                </c:pt>
                <c:pt idx="77">
                  <c:v>8.7464862448624299</c:v>
                </c:pt>
                <c:pt idx="78">
                  <c:v>8.6846416371021853</c:v>
                </c:pt>
                <c:pt idx="79">
                  <c:v>5.8192342507381367</c:v>
                </c:pt>
                <c:pt idx="80">
                  <c:v>3.6663396090032498</c:v>
                </c:pt>
                <c:pt idx="81">
                  <c:v>8.8324170925056809</c:v>
                </c:pt>
                <c:pt idx="82">
                  <c:v>15.049641798565762</c:v>
                </c:pt>
                <c:pt idx="83">
                  <c:v>13.11527811991229</c:v>
                </c:pt>
              </c:numCache>
            </c:numRef>
          </c:yVal>
        </c:ser>
        <c:axId val="71844992"/>
        <c:axId val="71846912"/>
      </c:scatterChart>
      <c:valAx>
        <c:axId val="71844992"/>
        <c:scaling>
          <c:orientation val="minMax"/>
        </c:scaling>
        <c:axPos val="b"/>
        <c:title>
          <c:tx>
            <c:rich>
              <a:bodyPr/>
              <a:lstStyle/>
              <a:p>
                <a:pPr>
                  <a:defRPr/>
                </a:pPr>
                <a:r>
                  <a:rPr lang="en-US"/>
                  <a:t>Foliar Mg</a:t>
                </a:r>
              </a:p>
            </c:rich>
          </c:tx>
          <c:layout/>
        </c:title>
        <c:numFmt formatCode="0.0000" sourceLinked="1"/>
        <c:tickLblPos val="nextTo"/>
        <c:crossAx val="71846912"/>
        <c:crosses val="autoZero"/>
        <c:crossBetween val="midCat"/>
      </c:valAx>
      <c:valAx>
        <c:axId val="71846912"/>
        <c:scaling>
          <c:orientation val="minMax"/>
        </c:scaling>
        <c:axPos val="l"/>
        <c:title>
          <c:tx>
            <c:rich>
              <a:bodyPr rot="-5400000" vert="horz"/>
              <a:lstStyle/>
              <a:p>
                <a:pPr>
                  <a:defRPr/>
                </a:pPr>
                <a:r>
                  <a:rPr lang="en-US"/>
                  <a:t>Photosynthesis </a:t>
                </a:r>
              </a:p>
            </c:rich>
          </c:tx>
          <c:layout/>
        </c:title>
        <c:numFmt formatCode="General" sourceLinked="1"/>
        <c:tickLblPos val="nextTo"/>
        <c:crossAx val="71844992"/>
        <c:crosses val="autoZero"/>
        <c:crossBetween val="midCat"/>
      </c:valAx>
    </c:plotArea>
    <c:plotVisOnly val="1"/>
  </c:chart>
  <c:printSettings>
    <c:headerFooter/>
    <c:pageMargins b="0.75000000000000078" l="0.70000000000000062" r="0.70000000000000062" t="0.75000000000000078"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layout/>
    </c:title>
    <c:plotArea>
      <c:layout/>
      <c:scatterChart>
        <c:scatterStyle val="lineMarker"/>
        <c:ser>
          <c:idx val="0"/>
          <c:order val="0"/>
          <c:tx>
            <c:strRef>
              <c:f>'All Data'!$M$3</c:f>
              <c:strCache>
                <c:ptCount val="1"/>
                <c:pt idx="0">
                  <c:v>Mg</c:v>
                </c:pt>
              </c:strCache>
            </c:strRef>
          </c:tx>
          <c:spPr>
            <a:ln w="28575">
              <a:noFill/>
            </a:ln>
          </c:spPr>
          <c:trendline>
            <c:trendlineType val="linear"/>
            <c:dispRSqr val="1"/>
            <c:trendlineLbl>
              <c:layout>
                <c:manualLayout>
                  <c:x val="0.12691988973076501"/>
                  <c:y val="-0.13600355887717441"/>
                </c:manualLayout>
              </c:layout>
              <c:numFmt formatCode="General" sourceLinked="0"/>
            </c:trendlineLbl>
          </c:trendline>
          <c:xVal>
            <c:numRef>
              <c:f>'All Data'!$M$4:$M$87</c:f>
              <c:numCache>
                <c:formatCode>0.0000</c:formatCode>
                <c:ptCount val="84"/>
                <c:pt idx="0">
                  <c:v>1.1390272832594002</c:v>
                </c:pt>
                <c:pt idx="1">
                  <c:v>0.68017324977653859</c:v>
                </c:pt>
                <c:pt idx="2">
                  <c:v>0.76791604678118397</c:v>
                </c:pt>
                <c:pt idx="3">
                  <c:v>1.0205376685001779</c:v>
                </c:pt>
                <c:pt idx="4">
                  <c:v>0.73620550108658178</c:v>
                </c:pt>
                <c:pt idx="5">
                  <c:v>1.096908605299227</c:v>
                </c:pt>
                <c:pt idx="6">
                  <c:v>1.0516306146290402</c:v>
                </c:pt>
                <c:pt idx="7">
                  <c:v>1.268213711212927</c:v>
                </c:pt>
                <c:pt idx="8">
                  <c:v>0.94005636041355656</c:v>
                </c:pt>
                <c:pt idx="9">
                  <c:v>0.78048630975882904</c:v>
                </c:pt>
                <c:pt idx="10">
                  <c:v>0.90143319614629025</c:v>
                </c:pt>
                <c:pt idx="11">
                  <c:v>1.1601674396384503</c:v>
                </c:pt>
                <c:pt idx="12">
                  <c:v>1.0406227886872121</c:v>
                </c:pt>
                <c:pt idx="13">
                  <c:v>0.90497789574773546</c:v>
                </c:pt>
                <c:pt idx="14">
                  <c:v>1.0989940730425423</c:v>
                </c:pt>
                <c:pt idx="15">
                  <c:v>1.1996252857165779</c:v>
                </c:pt>
                <c:pt idx="16">
                  <c:v>1.4065706743575737</c:v>
                </c:pt>
                <c:pt idx="17">
                  <c:v>0.50717526221930664</c:v>
                </c:pt>
                <c:pt idx="18">
                  <c:v>0.55814152401329797</c:v>
                </c:pt>
                <c:pt idx="19">
                  <c:v>0.50451947194366209</c:v>
                </c:pt>
                <c:pt idx="20">
                  <c:v>0.75881362444957889</c:v>
                </c:pt>
                <c:pt idx="21">
                  <c:v>0.6826592330205723</c:v>
                </c:pt>
                <c:pt idx="22">
                  <c:v>0.51764334681442981</c:v>
                </c:pt>
                <c:pt idx="23">
                  <c:v>0.54879999473036745</c:v>
                </c:pt>
                <c:pt idx="24">
                  <c:v>0.62090450939648711</c:v>
                </c:pt>
                <c:pt idx="25">
                  <c:v>0.87959111131441681</c:v>
                </c:pt>
                <c:pt idx="26">
                  <c:v>0.72246978413753626</c:v>
                </c:pt>
                <c:pt idx="27">
                  <c:v>0.928919489191113</c:v>
                </c:pt>
                <c:pt idx="28">
                  <c:v>0.6361590041669265</c:v>
                </c:pt>
                <c:pt idx="29">
                  <c:v>1.0052813789320145</c:v>
                </c:pt>
                <c:pt idx="30">
                  <c:v>0.5879995818185817</c:v>
                </c:pt>
                <c:pt idx="31">
                  <c:v>0.39503724694440212</c:v>
                </c:pt>
                <c:pt idx="32">
                  <c:v>0.77937813278022805</c:v>
                </c:pt>
                <c:pt idx="33">
                  <c:v>1.0044250829500803</c:v>
                </c:pt>
                <c:pt idx="34">
                  <c:v>0.64653501529337143</c:v>
                </c:pt>
                <c:pt idx="35">
                  <c:v>0.77850629721833631</c:v>
                </c:pt>
                <c:pt idx="36">
                  <c:v>0.39316147662979184</c:v>
                </c:pt>
                <c:pt idx="37">
                  <c:v>0.85050693835502089</c:v>
                </c:pt>
                <c:pt idx="38">
                  <c:v>0.4978442315717066</c:v>
                </c:pt>
                <c:pt idx="39">
                  <c:v>0.44493294592460386</c:v>
                </c:pt>
                <c:pt idx="40">
                  <c:v>0.8636526134167305</c:v>
                </c:pt>
                <c:pt idx="41">
                  <c:v>0.49100919231013196</c:v>
                </c:pt>
                <c:pt idx="42">
                  <c:v>0.70803540482056182</c:v>
                </c:pt>
                <c:pt idx="43">
                  <c:v>0.47338102510568519</c:v>
                </c:pt>
                <c:pt idx="44">
                  <c:v>1.27806942789089</c:v>
                </c:pt>
                <c:pt idx="45">
                  <c:v>1.1406243190529213</c:v>
                </c:pt>
                <c:pt idx="46">
                  <c:v>1.3978410815127009</c:v>
                </c:pt>
                <c:pt idx="47">
                  <c:v>1.3192388521266272</c:v>
                </c:pt>
                <c:pt idx="48">
                  <c:v>1.2410309683539851</c:v>
                </c:pt>
                <c:pt idx="49">
                  <c:v>1.0976787272294195</c:v>
                </c:pt>
                <c:pt idx="50">
                  <c:v>1.5487141899918933</c:v>
                </c:pt>
                <c:pt idx="51">
                  <c:v>0.93612409728805235</c:v>
                </c:pt>
                <c:pt idx="52">
                  <c:v>1.316724092645867</c:v>
                </c:pt>
                <c:pt idx="53">
                  <c:v>1.3765746228054683</c:v>
                </c:pt>
                <c:pt idx="54">
                  <c:v>2.0516448866006756</c:v>
                </c:pt>
                <c:pt idx="55">
                  <c:v>1.1276334415763816</c:v>
                </c:pt>
                <c:pt idx="56">
                  <c:v>1.3083724934664382</c:v>
                </c:pt>
                <c:pt idx="57">
                  <c:v>1.4919210409419998</c:v>
                </c:pt>
                <c:pt idx="58">
                  <c:v>1.1162558164492913</c:v>
                </c:pt>
                <c:pt idx="59">
                  <c:v>2.0416419834484643</c:v>
                </c:pt>
                <c:pt idx="60">
                  <c:v>1.6159427430013056</c:v>
                </c:pt>
                <c:pt idx="61">
                  <c:v>1.683792602391581</c:v>
                </c:pt>
                <c:pt idx="62">
                  <c:v>1.3326008984290283</c:v>
                </c:pt>
                <c:pt idx="63">
                  <c:v>1.1967504227642884</c:v>
                </c:pt>
                <c:pt idx="64">
                  <c:v>1.1419565581244828</c:v>
                </c:pt>
                <c:pt idx="65">
                  <c:v>0.71157255505246031</c:v>
                </c:pt>
                <c:pt idx="66">
                  <c:v>0.71818676819379013</c:v>
                </c:pt>
                <c:pt idx="67">
                  <c:v>0.98922546415939305</c:v>
                </c:pt>
                <c:pt idx="68">
                  <c:v>1.6265217484531662</c:v>
                </c:pt>
                <c:pt idx="69">
                  <c:v>1.4116871646303839</c:v>
                </c:pt>
                <c:pt idx="70">
                  <c:v>1.3450241466728063</c:v>
                </c:pt>
                <c:pt idx="71">
                  <c:v>0.89923715197994203</c:v>
                </c:pt>
                <c:pt idx="72">
                  <c:v>0.79590459483417553</c:v>
                </c:pt>
                <c:pt idx="73">
                  <c:v>0.72217862999620142</c:v>
                </c:pt>
                <c:pt idx="74">
                  <c:v>1.0786153119347976</c:v>
                </c:pt>
                <c:pt idx="75">
                  <c:v>1.5941602563735322</c:v>
                </c:pt>
                <c:pt idx="76">
                  <c:v>1.4030235292291817</c:v>
                </c:pt>
                <c:pt idx="77">
                  <c:v>1.6231863501719059</c:v>
                </c:pt>
                <c:pt idx="78">
                  <c:v>1.241987983043451</c:v>
                </c:pt>
                <c:pt idx="79">
                  <c:v>1.0999433787527826</c:v>
                </c:pt>
                <c:pt idx="80">
                  <c:v>1.2833100999938163</c:v>
                </c:pt>
                <c:pt idx="81">
                  <c:v>0.66197655768575925</c:v>
                </c:pt>
                <c:pt idx="82">
                  <c:v>1.1485456241682339</c:v>
                </c:pt>
                <c:pt idx="83">
                  <c:v>0.93631352892578024</c:v>
                </c:pt>
              </c:numCache>
            </c:numRef>
          </c:xVal>
          <c:yVal>
            <c:numRef>
              <c:f>'All Data'!$I$4:$I$87</c:f>
              <c:numCache>
                <c:formatCode>General</c:formatCode>
                <c:ptCount val="84"/>
                <c:pt idx="0">
                  <c:v>-5.770554424276967E-2</c:v>
                </c:pt>
                <c:pt idx="1">
                  <c:v>-6.8549879892443641E-2</c:v>
                </c:pt>
                <c:pt idx="2">
                  <c:v>-2.8917293526414384E-2</c:v>
                </c:pt>
                <c:pt idx="3">
                  <c:v>-3.7169011252610587E-2</c:v>
                </c:pt>
                <c:pt idx="4">
                  <c:v>1.4953768702191997E-3</c:v>
                </c:pt>
                <c:pt idx="5">
                  <c:v>1.0841614428731836E-3</c:v>
                </c:pt>
                <c:pt idx="6">
                  <c:v>-4.2615436144386655E-2</c:v>
                </c:pt>
                <c:pt idx="7">
                  <c:v>-6.4479350968676574E-2</c:v>
                </c:pt>
                <c:pt idx="8">
                  <c:v>1.5640561504677623E-2</c:v>
                </c:pt>
                <c:pt idx="9">
                  <c:v>2.4617047759074216E-2</c:v>
                </c:pt>
                <c:pt idx="10">
                  <c:v>1.1325473590396908E-2</c:v>
                </c:pt>
                <c:pt idx="11">
                  <c:v>1.5811528447582608E-2</c:v>
                </c:pt>
                <c:pt idx="12">
                  <c:v>2.5666131387229923E-2</c:v>
                </c:pt>
                <c:pt idx="13">
                  <c:v>7.3086831066046434E-3</c:v>
                </c:pt>
                <c:pt idx="14">
                  <c:v>4.7824928287787727E-2</c:v>
                </c:pt>
                <c:pt idx="15">
                  <c:v>9.5442165824329746E-3</c:v>
                </c:pt>
                <c:pt idx="16">
                  <c:v>1.0632212409112895E-2</c:v>
                </c:pt>
                <c:pt idx="17">
                  <c:v>1.0551338365238737E-2</c:v>
                </c:pt>
                <c:pt idx="18">
                  <c:v>4.2654690120032028E-2</c:v>
                </c:pt>
                <c:pt idx="19">
                  <c:v>4.109032983746571E-2</c:v>
                </c:pt>
                <c:pt idx="20">
                  <c:v>3.1169677253838252E-2</c:v>
                </c:pt>
                <c:pt idx="21">
                  <c:v>2.2418550395757984E-2</c:v>
                </c:pt>
                <c:pt idx="22">
                  <c:v>4.0297462344703924E-2</c:v>
                </c:pt>
                <c:pt idx="23">
                  <c:v>1.9194067847325871E-2</c:v>
                </c:pt>
                <c:pt idx="24">
                  <c:v>5.1973549089333271E-2</c:v>
                </c:pt>
                <c:pt idx="25">
                  <c:v>1.3820325569046837E-2</c:v>
                </c:pt>
                <c:pt idx="26">
                  <c:v>2.7620561057740863E-2</c:v>
                </c:pt>
                <c:pt idx="27">
                  <c:v>2.0230044049346894E-2</c:v>
                </c:pt>
                <c:pt idx="28">
                  <c:v>-9.6899607758224315E-3</c:v>
                </c:pt>
                <c:pt idx="29">
                  <c:v>-2.2243166544389292E-2</c:v>
                </c:pt>
                <c:pt idx="30">
                  <c:v>-6.0468062564747224E-2</c:v>
                </c:pt>
                <c:pt idx="31">
                  <c:v>-4.3260105669880707E-2</c:v>
                </c:pt>
                <c:pt idx="32">
                  <c:v>-5.6819895064926448E-2</c:v>
                </c:pt>
                <c:pt idx="33">
                  <c:v>-5.8640493953376636E-2</c:v>
                </c:pt>
                <c:pt idx="34">
                  <c:v>-3.1967019823255963E-2</c:v>
                </c:pt>
                <c:pt idx="35">
                  <c:v>-4.1012676791585628E-2</c:v>
                </c:pt>
                <c:pt idx="36">
                  <c:v>-3.018660633116621E-2</c:v>
                </c:pt>
                <c:pt idx="37">
                  <c:v>-4.9904172745615955E-2</c:v>
                </c:pt>
                <c:pt idx="38">
                  <c:v>-1.1827844354560147E-2</c:v>
                </c:pt>
                <c:pt idx="39">
                  <c:v>-2.283140560956274E-2</c:v>
                </c:pt>
                <c:pt idx="40">
                  <c:v>3.6472911091628565E-4</c:v>
                </c:pt>
                <c:pt idx="41">
                  <c:v>3.5760859410344853E-3</c:v>
                </c:pt>
                <c:pt idx="42">
                  <c:v>1.1401923475326311E-2</c:v>
                </c:pt>
                <c:pt idx="43">
                  <c:v>1.9701995986485112E-2</c:v>
                </c:pt>
                <c:pt idx="44">
                  <c:v>3.8377589904476914E-2</c:v>
                </c:pt>
                <c:pt idx="45">
                  <c:v>4.9916372538377149E-2</c:v>
                </c:pt>
                <c:pt idx="46">
                  <c:v>4.1749051444018477E-2</c:v>
                </c:pt>
                <c:pt idx="47">
                  <c:v>3.0664618630220585E-2</c:v>
                </c:pt>
                <c:pt idx="48">
                  <c:v>8.5525620116951181E-2</c:v>
                </c:pt>
                <c:pt idx="49">
                  <c:v>5.3526722740768772E-2</c:v>
                </c:pt>
                <c:pt idx="50">
                  <c:v>0.10899287236550159</c:v>
                </c:pt>
                <c:pt idx="51">
                  <c:v>3.817181885452408E-2</c:v>
                </c:pt>
                <c:pt idx="52">
                  <c:v>7.3336739790112543E-2</c:v>
                </c:pt>
                <c:pt idx="53">
                  <c:v>0.12903498003543373</c:v>
                </c:pt>
                <c:pt idx="54">
                  <c:v>7.3545673553092786E-2</c:v>
                </c:pt>
                <c:pt idx="55">
                  <c:v>7.5280672822992376E-2</c:v>
                </c:pt>
                <c:pt idx="56">
                  <c:v>3.6079282808412529E-2</c:v>
                </c:pt>
                <c:pt idx="57">
                  <c:v>9.7579830189929065E-2</c:v>
                </c:pt>
                <c:pt idx="58">
                  <c:v>6.5592509168425628E-2</c:v>
                </c:pt>
                <c:pt idx="59">
                  <c:v>5.3591932062015943E-2</c:v>
                </c:pt>
                <c:pt idx="60">
                  <c:v>5.6262698390173102E-2</c:v>
                </c:pt>
                <c:pt idx="61">
                  <c:v>3.7045369721933077E-2</c:v>
                </c:pt>
                <c:pt idx="62">
                  <c:v>9.3428652539707016E-2</c:v>
                </c:pt>
                <c:pt idx="63">
                  <c:v>6.6041040383820554E-2</c:v>
                </c:pt>
                <c:pt idx="64">
                  <c:v>7.1268881089529501E-2</c:v>
                </c:pt>
                <c:pt idx="65">
                  <c:v>-6.3728532616431993E-2</c:v>
                </c:pt>
                <c:pt idx="66">
                  <c:v>-4.7819603149356973E-2</c:v>
                </c:pt>
                <c:pt idx="67">
                  <c:v>4.7946835000365284E-2</c:v>
                </c:pt>
                <c:pt idx="68">
                  <c:v>2.0674336822840277E-2</c:v>
                </c:pt>
                <c:pt idx="69">
                  <c:v>3.4427876238118674E-2</c:v>
                </c:pt>
                <c:pt idx="70">
                  <c:v>2.385994737894237E-2</c:v>
                </c:pt>
                <c:pt idx="71">
                  <c:v>9.968250596065395E-2</c:v>
                </c:pt>
                <c:pt idx="72">
                  <c:v>8.4672899790646128E-2</c:v>
                </c:pt>
                <c:pt idx="73">
                  <c:v>7.5768058391787685E-2</c:v>
                </c:pt>
                <c:pt idx="74">
                  <c:v>2.5694755392092671E-2</c:v>
                </c:pt>
                <c:pt idx="75">
                  <c:v>8.441540635287105E-2</c:v>
                </c:pt>
                <c:pt idx="76">
                  <c:v>4.54590033168316E-2</c:v>
                </c:pt>
                <c:pt idx="77">
                  <c:v>5.5101371164850754E-2</c:v>
                </c:pt>
                <c:pt idx="78">
                  <c:v>5.648411868833085E-2</c:v>
                </c:pt>
                <c:pt idx="79">
                  <c:v>5.1430356662326558E-2</c:v>
                </c:pt>
                <c:pt idx="80">
                  <c:v>2.5587441225374569E-2</c:v>
                </c:pt>
                <c:pt idx="81">
                  <c:v>0.11574441892123763</c:v>
                </c:pt>
                <c:pt idx="82">
                  <c:v>0.14067672268251261</c:v>
                </c:pt>
                <c:pt idx="83">
                  <c:v>0.11488057077457547</c:v>
                </c:pt>
              </c:numCache>
            </c:numRef>
          </c:yVal>
        </c:ser>
        <c:axId val="71905664"/>
        <c:axId val="71907584"/>
      </c:scatterChart>
      <c:valAx>
        <c:axId val="71905664"/>
        <c:scaling>
          <c:orientation val="minMax"/>
        </c:scaling>
        <c:axPos val="b"/>
        <c:title>
          <c:tx>
            <c:rich>
              <a:bodyPr/>
              <a:lstStyle/>
              <a:p>
                <a:pPr>
                  <a:defRPr/>
                </a:pPr>
                <a:r>
                  <a:rPr lang="en-US"/>
                  <a:t>Foliar Mg</a:t>
                </a:r>
              </a:p>
            </c:rich>
          </c:tx>
          <c:layout/>
        </c:title>
        <c:numFmt formatCode="0.0000" sourceLinked="1"/>
        <c:tickLblPos val="nextTo"/>
        <c:crossAx val="71907584"/>
        <c:crosses val="autoZero"/>
        <c:crossBetween val="midCat"/>
      </c:valAx>
      <c:valAx>
        <c:axId val="71907584"/>
        <c:scaling>
          <c:orientation val="minMax"/>
        </c:scaling>
        <c:axPos val="l"/>
        <c:title>
          <c:tx>
            <c:rich>
              <a:bodyPr rot="-5400000" vert="horz"/>
              <a:lstStyle/>
              <a:p>
                <a:pPr>
                  <a:defRPr/>
                </a:pPr>
                <a:r>
                  <a:rPr lang="en-US"/>
                  <a:t>Conductivity </a:t>
                </a:r>
              </a:p>
            </c:rich>
          </c:tx>
          <c:layout/>
        </c:title>
        <c:numFmt formatCode="General" sourceLinked="1"/>
        <c:tickLblPos val="nextTo"/>
        <c:crossAx val="71905664"/>
        <c:crosses val="autoZero"/>
        <c:crossBetween val="midCat"/>
      </c:valAx>
    </c:plotArea>
    <c:plotVisOnly val="1"/>
  </c:chart>
  <c:printSettings>
    <c:headerFooter/>
    <c:pageMargins b="0.75000000000000078" l="0.70000000000000062" r="0.70000000000000062" t="0.75000000000000078"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layout/>
    </c:title>
    <c:plotArea>
      <c:layout/>
      <c:scatterChart>
        <c:scatterStyle val="lineMarker"/>
        <c:ser>
          <c:idx val="0"/>
          <c:order val="0"/>
          <c:tx>
            <c:strRef>
              <c:f>'All Data'!$N$3</c:f>
              <c:strCache>
                <c:ptCount val="1"/>
                <c:pt idx="0">
                  <c:v>Mn</c:v>
                </c:pt>
              </c:strCache>
            </c:strRef>
          </c:tx>
          <c:spPr>
            <a:ln w="28575">
              <a:noFill/>
            </a:ln>
          </c:spPr>
          <c:trendline>
            <c:trendlineType val="linear"/>
            <c:dispRSqr val="1"/>
            <c:trendlineLbl>
              <c:layout>
                <c:manualLayout>
                  <c:x val="8.0599451882394826E-2"/>
                  <c:y val="-0.46259555291437626"/>
                </c:manualLayout>
              </c:layout>
              <c:numFmt formatCode="General" sourceLinked="0"/>
            </c:trendlineLbl>
          </c:trendline>
          <c:xVal>
            <c:numRef>
              <c:f>'All Data'!$N$4:$N$87</c:f>
              <c:numCache>
                <c:formatCode>0.0000</c:formatCode>
                <c:ptCount val="84"/>
                <c:pt idx="0">
                  <c:v>0.56943504139330492</c:v>
                </c:pt>
                <c:pt idx="1">
                  <c:v>0.61007682514041528</c:v>
                </c:pt>
                <c:pt idx="2">
                  <c:v>0.64660505985557626</c:v>
                </c:pt>
                <c:pt idx="3">
                  <c:v>0.76052422941332998</c:v>
                </c:pt>
                <c:pt idx="4">
                  <c:v>0.37899061138690304</c:v>
                </c:pt>
                <c:pt idx="5">
                  <c:v>0.57342521383610856</c:v>
                </c:pt>
                <c:pt idx="6">
                  <c:v>0.38247572455679568</c:v>
                </c:pt>
                <c:pt idx="7">
                  <c:v>0.34584954760419112</c:v>
                </c:pt>
                <c:pt idx="8">
                  <c:v>0.85003544433250788</c:v>
                </c:pt>
                <c:pt idx="9">
                  <c:v>1.0434631535736558</c:v>
                </c:pt>
                <c:pt idx="10">
                  <c:v>0.50371336739051087</c:v>
                </c:pt>
                <c:pt idx="11">
                  <c:v>0.89575793017232053</c:v>
                </c:pt>
                <c:pt idx="12">
                  <c:v>0.31835812355021437</c:v>
                </c:pt>
                <c:pt idx="13">
                  <c:v>0.30819957249547092</c:v>
                </c:pt>
                <c:pt idx="14">
                  <c:v>0.40832091396323322</c:v>
                </c:pt>
                <c:pt idx="15">
                  <c:v>0.4346518685101225</c:v>
                </c:pt>
                <c:pt idx="16">
                  <c:v>0.67681962187412714</c:v>
                </c:pt>
                <c:pt idx="17">
                  <c:v>0.5853012990295734</c:v>
                </c:pt>
                <c:pt idx="18">
                  <c:v>0.45548528293965568</c:v>
                </c:pt>
                <c:pt idx="19">
                  <c:v>0.56251331438691288</c:v>
                </c:pt>
                <c:pt idx="20">
                  <c:v>0.88009152613967767</c:v>
                </c:pt>
                <c:pt idx="21">
                  <c:v>0.78131595174406665</c:v>
                </c:pt>
                <c:pt idx="22">
                  <c:v>0.64037883438697163</c:v>
                </c:pt>
                <c:pt idx="23">
                  <c:v>0.69346168019323551</c:v>
                </c:pt>
                <c:pt idx="24">
                  <c:v>0.52216894312800433</c:v>
                </c:pt>
                <c:pt idx="25">
                  <c:v>0.40653878486307632</c:v>
                </c:pt>
                <c:pt idx="26">
                  <c:v>0.3626449078038248</c:v>
                </c:pt>
                <c:pt idx="27">
                  <c:v>0.42507209321440897</c:v>
                </c:pt>
                <c:pt idx="28">
                  <c:v>0.39838944993985131</c:v>
                </c:pt>
                <c:pt idx="29">
                  <c:v>0.39065180147847534</c:v>
                </c:pt>
                <c:pt idx="30">
                  <c:v>0.40489624130173268</c:v>
                </c:pt>
                <c:pt idx="31">
                  <c:v>0.37797969531220599</c:v>
                </c:pt>
                <c:pt idx="32">
                  <c:v>0.48489439754151853</c:v>
                </c:pt>
                <c:pt idx="33">
                  <c:v>0.61760143024178171</c:v>
                </c:pt>
                <c:pt idx="34">
                  <c:v>0.74014189540161401</c:v>
                </c:pt>
                <c:pt idx="35">
                  <c:v>0.3347830835103654</c:v>
                </c:pt>
                <c:pt idx="36">
                  <c:v>0.43751439125745722</c:v>
                </c:pt>
                <c:pt idx="37">
                  <c:v>0.47270529651373722</c:v>
                </c:pt>
                <c:pt idx="38">
                  <c:v>0.35615502629355844</c:v>
                </c:pt>
                <c:pt idx="39">
                  <c:v>0.40512690057109441</c:v>
                </c:pt>
                <c:pt idx="40">
                  <c:v>0.56920769102084856</c:v>
                </c:pt>
                <c:pt idx="41">
                  <c:v>0.37921863463567207</c:v>
                </c:pt>
                <c:pt idx="42">
                  <c:v>0.51879194177899168</c:v>
                </c:pt>
                <c:pt idx="43">
                  <c:v>0.41931205171321434</c:v>
                </c:pt>
                <c:pt idx="44">
                  <c:v>0.26542236806766145</c:v>
                </c:pt>
                <c:pt idx="45">
                  <c:v>0.28138279963351792</c:v>
                </c:pt>
                <c:pt idx="46">
                  <c:v>0.18797750393125315</c:v>
                </c:pt>
                <c:pt idx="47">
                  <c:v>0.16793209752291899</c:v>
                </c:pt>
                <c:pt idx="48">
                  <c:v>0.13574165742259431</c:v>
                </c:pt>
                <c:pt idx="49">
                  <c:v>9.6530005105233158E-2</c:v>
                </c:pt>
                <c:pt idx="50">
                  <c:v>0.27881249738380315</c:v>
                </c:pt>
                <c:pt idx="51">
                  <c:v>0.10647114853528396</c:v>
                </c:pt>
                <c:pt idx="52">
                  <c:v>0.2640637887888001</c:v>
                </c:pt>
                <c:pt idx="53">
                  <c:v>0.17266618117954446</c:v>
                </c:pt>
                <c:pt idx="54">
                  <c:v>0.39034217448839015</c:v>
                </c:pt>
                <c:pt idx="55">
                  <c:v>0.30865491284276381</c:v>
                </c:pt>
                <c:pt idx="56">
                  <c:v>0.35949945738407263</c:v>
                </c:pt>
                <c:pt idx="57">
                  <c:v>0.36573199177559995</c:v>
                </c:pt>
                <c:pt idx="58">
                  <c:v>0.29384060137591639</c:v>
                </c:pt>
                <c:pt idx="59">
                  <c:v>0.58202415385424755</c:v>
                </c:pt>
                <c:pt idx="60">
                  <c:v>0.39324079121275074</c:v>
                </c:pt>
                <c:pt idx="61">
                  <c:v>0.3931635004459762</c:v>
                </c:pt>
                <c:pt idx="62">
                  <c:v>0.31515840071331874</c:v>
                </c:pt>
                <c:pt idx="63">
                  <c:v>0.1958541854764706</c:v>
                </c:pt>
                <c:pt idx="64">
                  <c:v>0.71099623894675668</c:v>
                </c:pt>
                <c:pt idx="65">
                  <c:v>0.41405729630558269</c:v>
                </c:pt>
                <c:pt idx="66">
                  <c:v>0.50057411368475202</c:v>
                </c:pt>
                <c:pt idx="67">
                  <c:v>0.676950854645332</c:v>
                </c:pt>
                <c:pt idx="68">
                  <c:v>0.38462669172827907</c:v>
                </c:pt>
                <c:pt idx="69">
                  <c:v>0.2881793698786837</c:v>
                </c:pt>
                <c:pt idx="70">
                  <c:v>0.3852960265961457</c:v>
                </c:pt>
                <c:pt idx="71">
                  <c:v>0.31501484825078119</c:v>
                </c:pt>
                <c:pt idx="72">
                  <c:v>0.30037461901813761</c:v>
                </c:pt>
                <c:pt idx="73">
                  <c:v>0.28156170419061866</c:v>
                </c:pt>
                <c:pt idx="74">
                  <c:v>0.54698030880219628</c:v>
                </c:pt>
                <c:pt idx="75">
                  <c:v>0.40722948126581854</c:v>
                </c:pt>
                <c:pt idx="76">
                  <c:v>0.20773929988196627</c:v>
                </c:pt>
                <c:pt idx="77">
                  <c:v>0.31900028743693726</c:v>
                </c:pt>
                <c:pt idx="78">
                  <c:v>0.21042917875169684</c:v>
                </c:pt>
                <c:pt idx="79">
                  <c:v>0.35351565489159464</c:v>
                </c:pt>
                <c:pt idx="80">
                  <c:v>0.4566948716763044</c:v>
                </c:pt>
                <c:pt idx="81">
                  <c:v>0.20192482668524012</c:v>
                </c:pt>
                <c:pt idx="82">
                  <c:v>0.43950061193142104</c:v>
                </c:pt>
                <c:pt idx="83">
                  <c:v>0.43468547118922757</c:v>
                </c:pt>
              </c:numCache>
            </c:numRef>
          </c:xVal>
          <c:yVal>
            <c:numRef>
              <c:f>'All Data'!$H$4:$H$87</c:f>
              <c:numCache>
                <c:formatCode>General</c:formatCode>
                <c:ptCount val="84"/>
                <c:pt idx="0">
                  <c:v>0.14154233684512327</c:v>
                </c:pt>
                <c:pt idx="1">
                  <c:v>1.1335084263356878</c:v>
                </c:pt>
                <c:pt idx="2">
                  <c:v>3.8978374199550077</c:v>
                </c:pt>
                <c:pt idx="3">
                  <c:v>2.3136764933823466</c:v>
                </c:pt>
                <c:pt idx="4">
                  <c:v>6.476115152757127</c:v>
                </c:pt>
                <c:pt idx="5">
                  <c:v>5.6457181111559738</c:v>
                </c:pt>
                <c:pt idx="6">
                  <c:v>3.069984252809757</c:v>
                </c:pt>
                <c:pt idx="7">
                  <c:v>3.1498863683504079</c:v>
                </c:pt>
                <c:pt idx="8">
                  <c:v>0.42990507019708446</c:v>
                </c:pt>
                <c:pt idx="9">
                  <c:v>4.1528820404774489</c:v>
                </c:pt>
                <c:pt idx="10">
                  <c:v>1.4414420394446295</c:v>
                </c:pt>
                <c:pt idx="11">
                  <c:v>2.172829524925608</c:v>
                </c:pt>
                <c:pt idx="12">
                  <c:v>0.32886955689819386</c:v>
                </c:pt>
                <c:pt idx="13">
                  <c:v>0.87459950734115155</c:v>
                </c:pt>
                <c:pt idx="14">
                  <c:v>4.1278088312408805</c:v>
                </c:pt>
                <c:pt idx="15">
                  <c:v>0.52817796560288843</c:v>
                </c:pt>
                <c:pt idx="16">
                  <c:v>1.1370932072479696</c:v>
                </c:pt>
                <c:pt idx="17">
                  <c:v>2.0175797237307607</c:v>
                </c:pt>
                <c:pt idx="18">
                  <c:v>4.4557857832944761</c:v>
                </c:pt>
                <c:pt idx="19">
                  <c:v>1.1884746530422474</c:v>
                </c:pt>
                <c:pt idx="20">
                  <c:v>2.2809011935180687</c:v>
                </c:pt>
                <c:pt idx="21">
                  <c:v>1.9066688558331872</c:v>
                </c:pt>
                <c:pt idx="22">
                  <c:v>1.8118658168007147</c:v>
                </c:pt>
                <c:pt idx="23">
                  <c:v>0.90514108169246688</c:v>
                </c:pt>
                <c:pt idx="24">
                  <c:v>5.1576177967981067</c:v>
                </c:pt>
                <c:pt idx="25">
                  <c:v>2.5519616061840966</c:v>
                </c:pt>
                <c:pt idx="26">
                  <c:v>1.0467049050145096</c:v>
                </c:pt>
                <c:pt idx="27">
                  <c:v>0.30790431100615795</c:v>
                </c:pt>
                <c:pt idx="28">
                  <c:v>4.6899241896236932</c:v>
                </c:pt>
                <c:pt idx="29">
                  <c:v>4.7011569612264914</c:v>
                </c:pt>
                <c:pt idx="30">
                  <c:v>0.61591002453409494</c:v>
                </c:pt>
                <c:pt idx="31">
                  <c:v>3.7729294149597052</c:v>
                </c:pt>
                <c:pt idx="32">
                  <c:v>1.2400265429234631</c:v>
                </c:pt>
                <c:pt idx="33">
                  <c:v>2.4191608473984516</c:v>
                </c:pt>
                <c:pt idx="34">
                  <c:v>3.0427157575405137</c:v>
                </c:pt>
                <c:pt idx="35">
                  <c:v>3.7321461709807382</c:v>
                </c:pt>
                <c:pt idx="36">
                  <c:v>4.585347506832532</c:v>
                </c:pt>
                <c:pt idx="37">
                  <c:v>2.3696444652624096</c:v>
                </c:pt>
                <c:pt idx="38">
                  <c:v>8.1188426964315976</c:v>
                </c:pt>
                <c:pt idx="39">
                  <c:v>6.1827986159678385</c:v>
                </c:pt>
                <c:pt idx="40">
                  <c:v>8.3728627431136839</c:v>
                </c:pt>
                <c:pt idx="41">
                  <c:v>7.884657415356453</c:v>
                </c:pt>
                <c:pt idx="42">
                  <c:v>10.085347365051424</c:v>
                </c:pt>
                <c:pt idx="43">
                  <c:v>5.1529119910342391</c:v>
                </c:pt>
                <c:pt idx="44">
                  <c:v>4.5540055183100314</c:v>
                </c:pt>
                <c:pt idx="45">
                  <c:v>6.7599399262094071</c:v>
                </c:pt>
                <c:pt idx="46">
                  <c:v>6.0101365066976999</c:v>
                </c:pt>
                <c:pt idx="47">
                  <c:v>6.171092331374993</c:v>
                </c:pt>
                <c:pt idx="48">
                  <c:v>9.8443180766826082</c:v>
                </c:pt>
                <c:pt idx="49">
                  <c:v>7.1899097657062994</c:v>
                </c:pt>
                <c:pt idx="50">
                  <c:v>11.305031860003073</c:v>
                </c:pt>
                <c:pt idx="51">
                  <c:v>5.3801387117368558</c:v>
                </c:pt>
                <c:pt idx="52">
                  <c:v>11.165461401972303</c:v>
                </c:pt>
                <c:pt idx="53">
                  <c:v>14.251057136226724</c:v>
                </c:pt>
                <c:pt idx="54">
                  <c:v>5.3932929223710504</c:v>
                </c:pt>
                <c:pt idx="55">
                  <c:v>8.8953150487408994</c:v>
                </c:pt>
                <c:pt idx="56">
                  <c:v>6.3310152481165023</c:v>
                </c:pt>
                <c:pt idx="57">
                  <c:v>10.883982776882359</c:v>
                </c:pt>
                <c:pt idx="58">
                  <c:v>10.557427439620671</c:v>
                </c:pt>
                <c:pt idx="59">
                  <c:v>7.3946509813760937</c:v>
                </c:pt>
                <c:pt idx="60">
                  <c:v>7.3944139337139374</c:v>
                </c:pt>
                <c:pt idx="61">
                  <c:v>6.0932017207440019</c:v>
                </c:pt>
                <c:pt idx="62">
                  <c:v>12.292980940680717</c:v>
                </c:pt>
                <c:pt idx="63">
                  <c:v>7.6445657797127184</c:v>
                </c:pt>
                <c:pt idx="64">
                  <c:v>3.6520064802329073</c:v>
                </c:pt>
                <c:pt idx="65">
                  <c:v>1.8328348237877312</c:v>
                </c:pt>
                <c:pt idx="66">
                  <c:v>0.81091313257865705</c:v>
                </c:pt>
                <c:pt idx="67">
                  <c:v>3.8204753329918568</c:v>
                </c:pt>
                <c:pt idx="68">
                  <c:v>1.0375865923155758</c:v>
                </c:pt>
                <c:pt idx="69">
                  <c:v>4.5886587817089231</c:v>
                </c:pt>
                <c:pt idx="70">
                  <c:v>1.1798514215642848</c:v>
                </c:pt>
                <c:pt idx="71">
                  <c:v>9.3236104456042277</c:v>
                </c:pt>
                <c:pt idx="72">
                  <c:v>11.356293519742518</c:v>
                </c:pt>
                <c:pt idx="73">
                  <c:v>2.8978654727585966</c:v>
                </c:pt>
                <c:pt idx="74">
                  <c:v>3.3167060921343996</c:v>
                </c:pt>
                <c:pt idx="75">
                  <c:v>11.813394744311235</c:v>
                </c:pt>
                <c:pt idx="76">
                  <c:v>6.2105208721786536</c:v>
                </c:pt>
                <c:pt idx="77">
                  <c:v>8.7464862448624299</c:v>
                </c:pt>
                <c:pt idx="78">
                  <c:v>8.6846416371021853</c:v>
                </c:pt>
                <c:pt idx="79">
                  <c:v>5.8192342507381367</c:v>
                </c:pt>
                <c:pt idx="80">
                  <c:v>3.6663396090032498</c:v>
                </c:pt>
                <c:pt idx="81">
                  <c:v>8.8324170925056809</c:v>
                </c:pt>
                <c:pt idx="82">
                  <c:v>15.049641798565762</c:v>
                </c:pt>
                <c:pt idx="83">
                  <c:v>13.11527811991229</c:v>
                </c:pt>
              </c:numCache>
            </c:numRef>
          </c:yVal>
        </c:ser>
        <c:axId val="71925120"/>
        <c:axId val="71943680"/>
      </c:scatterChart>
      <c:valAx>
        <c:axId val="71925120"/>
        <c:scaling>
          <c:orientation val="minMax"/>
        </c:scaling>
        <c:axPos val="b"/>
        <c:title>
          <c:tx>
            <c:rich>
              <a:bodyPr/>
              <a:lstStyle/>
              <a:p>
                <a:pPr>
                  <a:defRPr/>
                </a:pPr>
                <a:r>
                  <a:rPr lang="en-US"/>
                  <a:t>Foliar Mn</a:t>
                </a:r>
              </a:p>
            </c:rich>
          </c:tx>
          <c:layout/>
        </c:title>
        <c:numFmt formatCode="0.0" sourceLinked="0"/>
        <c:tickLblPos val="nextTo"/>
        <c:crossAx val="71943680"/>
        <c:crosses val="autoZero"/>
        <c:crossBetween val="midCat"/>
      </c:valAx>
      <c:valAx>
        <c:axId val="71943680"/>
        <c:scaling>
          <c:orientation val="minMax"/>
        </c:scaling>
        <c:axPos val="l"/>
        <c:title>
          <c:tx>
            <c:rich>
              <a:bodyPr rot="-5400000" vert="horz"/>
              <a:lstStyle/>
              <a:p>
                <a:pPr>
                  <a:defRPr/>
                </a:pPr>
                <a:r>
                  <a:rPr lang="en-US"/>
                  <a:t>Photosynthesis </a:t>
                </a:r>
              </a:p>
            </c:rich>
          </c:tx>
          <c:layout/>
        </c:title>
        <c:numFmt formatCode="General" sourceLinked="1"/>
        <c:tickLblPos val="nextTo"/>
        <c:crossAx val="71925120"/>
        <c:crosses val="autoZero"/>
        <c:crossBetween val="midCat"/>
      </c:valAx>
    </c:plotArea>
    <c:plotVisOnly val="1"/>
  </c:chart>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17</xdr:col>
      <xdr:colOff>95250</xdr:colOff>
      <xdr:row>2</xdr:row>
      <xdr:rowOff>76200</xdr:rowOff>
    </xdr:from>
    <xdr:to>
      <xdr:col>25</xdr:col>
      <xdr:colOff>400050</xdr:colOff>
      <xdr:row>16</xdr:row>
      <xdr:rowOff>152400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352425</xdr:colOff>
      <xdr:row>17</xdr:row>
      <xdr:rowOff>104775</xdr:rowOff>
    </xdr:from>
    <xdr:to>
      <xdr:col>26</xdr:col>
      <xdr:colOff>47625</xdr:colOff>
      <xdr:row>31</xdr:row>
      <xdr:rowOff>180975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104775</xdr:colOff>
      <xdr:row>6</xdr:row>
      <xdr:rowOff>161925</xdr:rowOff>
    </xdr:from>
    <xdr:to>
      <xdr:col>21</xdr:col>
      <xdr:colOff>228600</xdr:colOff>
      <xdr:row>8</xdr:row>
      <xdr:rowOff>9525</xdr:rowOff>
    </xdr:to>
    <xdr:sp macro="" textlink="">
      <xdr:nvSpPr>
        <xdr:cNvPr id="5" name="TextBox 4"/>
        <xdr:cNvSpPr txBox="1"/>
      </xdr:nvSpPr>
      <xdr:spPr>
        <a:xfrm>
          <a:off x="10668000" y="923925"/>
          <a:ext cx="733425"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P=0.035</a:t>
          </a:r>
        </a:p>
        <a:p>
          <a:endParaRPr lang="en-US" sz="1100"/>
        </a:p>
      </xdr:txBody>
    </xdr:sp>
    <xdr:clientData/>
  </xdr:twoCellAnchor>
  <xdr:twoCellAnchor>
    <xdr:from>
      <xdr:col>20</xdr:col>
      <xdr:colOff>257175</xdr:colOff>
      <xdr:row>22</xdr:row>
      <xdr:rowOff>104775</xdr:rowOff>
    </xdr:from>
    <xdr:to>
      <xdr:col>21</xdr:col>
      <xdr:colOff>390525</xdr:colOff>
      <xdr:row>24</xdr:row>
      <xdr:rowOff>0</xdr:rowOff>
    </xdr:to>
    <xdr:sp macro="" textlink="">
      <xdr:nvSpPr>
        <xdr:cNvPr id="6" name="TextBox 5"/>
        <xdr:cNvSpPr txBox="1"/>
      </xdr:nvSpPr>
      <xdr:spPr>
        <a:xfrm>
          <a:off x="10820400" y="3914775"/>
          <a:ext cx="7429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P=0.5743</a:t>
          </a:r>
        </a:p>
      </xdr:txBody>
    </xdr:sp>
    <xdr:clientData/>
  </xdr:twoCellAnchor>
  <xdr:twoCellAnchor>
    <xdr:from>
      <xdr:col>17</xdr:col>
      <xdr:colOff>504825</xdr:colOff>
      <xdr:row>32</xdr:row>
      <xdr:rowOff>133350</xdr:rowOff>
    </xdr:from>
    <xdr:to>
      <xdr:col>24</xdr:col>
      <xdr:colOff>152400</xdr:colOff>
      <xdr:row>47</xdr:row>
      <xdr:rowOff>133350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200025</xdr:colOff>
      <xdr:row>48</xdr:row>
      <xdr:rowOff>47625</xdr:rowOff>
    </xdr:from>
    <xdr:to>
      <xdr:col>23</xdr:col>
      <xdr:colOff>361950</xdr:colOff>
      <xdr:row>62</xdr:row>
      <xdr:rowOff>161925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76200</xdr:colOff>
      <xdr:row>32</xdr:row>
      <xdr:rowOff>133350</xdr:rowOff>
    </xdr:from>
    <xdr:to>
      <xdr:col>29</xdr:col>
      <xdr:colOff>180975</xdr:colOff>
      <xdr:row>47</xdr:row>
      <xdr:rowOff>9525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23</xdr:col>
      <xdr:colOff>304800</xdr:colOff>
      <xdr:row>47</xdr:row>
      <xdr:rowOff>19050</xdr:rowOff>
    </xdr:from>
    <xdr:to>
      <xdr:col>28</xdr:col>
      <xdr:colOff>323850</xdr:colOff>
      <xdr:row>61</xdr:row>
      <xdr:rowOff>66675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133350</xdr:colOff>
      <xdr:row>62</xdr:row>
      <xdr:rowOff>66674</xdr:rowOff>
    </xdr:from>
    <xdr:to>
      <xdr:col>23</xdr:col>
      <xdr:colOff>171450</xdr:colOff>
      <xdr:row>77</xdr:row>
      <xdr:rowOff>19049</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23</xdr:col>
      <xdr:colOff>28575</xdr:colOff>
      <xdr:row>62</xdr:row>
      <xdr:rowOff>66674</xdr:rowOff>
    </xdr:from>
    <xdr:to>
      <xdr:col>28</xdr:col>
      <xdr:colOff>9525</xdr:colOff>
      <xdr:row>77</xdr:row>
      <xdr:rowOff>19049</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361949</xdr:colOff>
      <xdr:row>77</xdr:row>
      <xdr:rowOff>76200</xdr:rowOff>
    </xdr:from>
    <xdr:to>
      <xdr:col>24</xdr:col>
      <xdr:colOff>333374</xdr:colOff>
      <xdr:row>90</xdr:row>
      <xdr:rowOff>123825</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23</xdr:col>
      <xdr:colOff>0</xdr:colOff>
      <xdr:row>77</xdr:row>
      <xdr:rowOff>76200</xdr:rowOff>
    </xdr:from>
    <xdr:to>
      <xdr:col>27</xdr:col>
      <xdr:colOff>400050</xdr:colOff>
      <xdr:row>91</xdr:row>
      <xdr:rowOff>28575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0</xdr:colOff>
      <xdr:row>91</xdr:row>
      <xdr:rowOff>57150</xdr:rowOff>
    </xdr:from>
    <xdr:to>
      <xdr:col>22</xdr:col>
      <xdr:colOff>514350</xdr:colOff>
      <xdr:row>105</xdr:row>
      <xdr:rowOff>95250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22</xdr:col>
      <xdr:colOff>590550</xdr:colOff>
      <xdr:row>91</xdr:row>
      <xdr:rowOff>95250</xdr:rowOff>
    </xdr:from>
    <xdr:to>
      <xdr:col>27</xdr:col>
      <xdr:colOff>590550</xdr:colOff>
      <xdr:row>104</xdr:row>
      <xdr:rowOff>152400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20</xdr:col>
      <xdr:colOff>542925</xdr:colOff>
      <xdr:row>82</xdr:row>
      <xdr:rowOff>142875</xdr:rowOff>
    </xdr:from>
    <xdr:to>
      <xdr:col>22</xdr:col>
      <xdr:colOff>228600</xdr:colOff>
      <xdr:row>84</xdr:row>
      <xdr:rowOff>95250</xdr:rowOff>
    </xdr:to>
    <xdr:sp macro="" textlink="">
      <xdr:nvSpPr>
        <xdr:cNvPr id="17" name="TextBox 16"/>
        <xdr:cNvSpPr txBox="1"/>
      </xdr:nvSpPr>
      <xdr:spPr>
        <a:xfrm>
          <a:off x="14154150" y="15382875"/>
          <a:ext cx="9048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p &lt; 0.001</a:t>
          </a:r>
        </a:p>
      </xdr:txBody>
    </xdr:sp>
    <xdr:clientData/>
  </xdr:twoCellAnchor>
  <xdr:twoCellAnchor>
    <xdr:from>
      <xdr:col>15</xdr:col>
      <xdr:colOff>257175</xdr:colOff>
      <xdr:row>105</xdr:row>
      <xdr:rowOff>85725</xdr:rowOff>
    </xdr:from>
    <xdr:to>
      <xdr:col>22</xdr:col>
      <xdr:colOff>447675</xdr:colOff>
      <xdr:row>127</xdr:row>
      <xdr:rowOff>152400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22</xdr:col>
      <xdr:colOff>581025</xdr:colOff>
      <xdr:row>105</xdr:row>
      <xdr:rowOff>57150</xdr:rowOff>
    </xdr:from>
    <xdr:to>
      <xdr:col>27</xdr:col>
      <xdr:colOff>409575</xdr:colOff>
      <xdr:row>119</xdr:row>
      <xdr:rowOff>104775</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9525</xdr:colOff>
      <xdr:row>98</xdr:row>
      <xdr:rowOff>47625</xdr:rowOff>
    </xdr:from>
    <xdr:to>
      <xdr:col>12</xdr:col>
      <xdr:colOff>428625</xdr:colOff>
      <xdr:row>112</xdr:row>
      <xdr:rowOff>114300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0.64901</cdr:x>
      <cdr:y>0.21754</cdr:y>
    </cdr:from>
    <cdr:to>
      <cdr:x>0.91391</cdr:x>
      <cdr:y>0.30877</cdr:y>
    </cdr:to>
    <cdr:sp macro="" textlink="">
      <cdr:nvSpPr>
        <cdr:cNvPr id="2" name="TextBox 1"/>
        <cdr:cNvSpPr txBox="1"/>
      </cdr:nvSpPr>
      <cdr:spPr>
        <a:xfrm xmlns:a="http://schemas.openxmlformats.org/drawingml/2006/main">
          <a:off x="1866900" y="590550"/>
          <a:ext cx="76200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p = 0.091</a:t>
          </a: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133349</xdr:colOff>
      <xdr:row>12</xdr:row>
      <xdr:rowOff>38100</xdr:rowOff>
    </xdr:from>
    <xdr:to>
      <xdr:col>18</xdr:col>
      <xdr:colOff>47624</xdr:colOff>
      <xdr:row>28</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314325</xdr:colOff>
      <xdr:row>0</xdr:row>
      <xdr:rowOff>0</xdr:rowOff>
    </xdr:from>
    <xdr:to>
      <xdr:col>23</xdr:col>
      <xdr:colOff>9525</xdr:colOff>
      <xdr:row>14</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514350</xdr:colOff>
      <xdr:row>94</xdr:row>
      <xdr:rowOff>66675</xdr:rowOff>
    </xdr:from>
    <xdr:to>
      <xdr:col>13</xdr:col>
      <xdr:colOff>561975</xdr:colOff>
      <xdr:row>108</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0.71182</cdr:x>
      <cdr:y>0.66</cdr:y>
    </cdr:from>
    <cdr:to>
      <cdr:x>0.93372</cdr:x>
      <cdr:y>0.72667</cdr:y>
    </cdr:to>
    <cdr:sp macro="" textlink="">
      <cdr:nvSpPr>
        <cdr:cNvPr id="2" name="TextBox 1"/>
        <cdr:cNvSpPr txBox="1"/>
      </cdr:nvSpPr>
      <cdr:spPr>
        <a:xfrm xmlns:a="http://schemas.openxmlformats.org/drawingml/2006/main">
          <a:off x="2352675" y="1885950"/>
          <a:ext cx="73342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p=0.005</a:t>
          </a:r>
        </a:p>
      </cdr:txBody>
    </cdr:sp>
  </cdr:relSizeAnchor>
</c:userShapes>
</file>

<file path=xl/drawings/drawing3.xml><?xml version="1.0" encoding="utf-8"?>
<c:userShapes xmlns:c="http://schemas.openxmlformats.org/drawingml/2006/chart">
  <cdr:relSizeAnchor xmlns:cdr="http://schemas.openxmlformats.org/drawingml/2006/chartDrawing">
    <cdr:from>
      <cdr:x>0.66163</cdr:x>
      <cdr:y>0.18815</cdr:y>
    </cdr:from>
    <cdr:to>
      <cdr:x>0.9577</cdr:x>
      <cdr:y>0.29268</cdr:y>
    </cdr:to>
    <cdr:sp macro="" textlink="">
      <cdr:nvSpPr>
        <cdr:cNvPr id="2" name="TextBox 1"/>
        <cdr:cNvSpPr txBox="1"/>
      </cdr:nvSpPr>
      <cdr:spPr>
        <a:xfrm xmlns:a="http://schemas.openxmlformats.org/drawingml/2006/main">
          <a:off x="2085975" y="514350"/>
          <a:ext cx="933450"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p&lt;0.001</a:t>
          </a:r>
        </a:p>
      </cdr:txBody>
    </cdr:sp>
  </cdr:relSizeAnchor>
</c:userShapes>
</file>

<file path=xl/drawings/drawing4.xml><?xml version="1.0" encoding="utf-8"?>
<c:userShapes xmlns:c="http://schemas.openxmlformats.org/drawingml/2006/chart">
  <cdr:relSizeAnchor xmlns:cdr="http://schemas.openxmlformats.org/drawingml/2006/chartDrawing">
    <cdr:from>
      <cdr:x>0.69753</cdr:x>
      <cdr:y>0.28814</cdr:y>
    </cdr:from>
    <cdr:to>
      <cdr:x>0.93827</cdr:x>
      <cdr:y>0.40339</cdr:y>
    </cdr:to>
    <cdr:sp macro="" textlink="">
      <cdr:nvSpPr>
        <cdr:cNvPr id="2" name="TextBox 1"/>
        <cdr:cNvSpPr txBox="1"/>
      </cdr:nvSpPr>
      <cdr:spPr>
        <a:xfrm xmlns:a="http://schemas.openxmlformats.org/drawingml/2006/main">
          <a:off x="2152650" y="809626"/>
          <a:ext cx="7429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p=0.004</a:t>
          </a:r>
        </a:p>
      </cdr:txBody>
    </cdr:sp>
  </cdr:relSizeAnchor>
</c:userShapes>
</file>

<file path=xl/drawings/drawing5.xml><?xml version="1.0" encoding="utf-8"?>
<c:userShapes xmlns:c="http://schemas.openxmlformats.org/drawingml/2006/chart">
  <cdr:relSizeAnchor xmlns:cdr="http://schemas.openxmlformats.org/drawingml/2006/chartDrawing">
    <cdr:from>
      <cdr:x>0.72956</cdr:x>
      <cdr:y>0.35932</cdr:y>
    </cdr:from>
    <cdr:to>
      <cdr:x>0.96541</cdr:x>
      <cdr:y>0.43729</cdr:y>
    </cdr:to>
    <cdr:sp macro="" textlink="">
      <cdr:nvSpPr>
        <cdr:cNvPr id="2" name="TextBox 1"/>
        <cdr:cNvSpPr txBox="1"/>
      </cdr:nvSpPr>
      <cdr:spPr>
        <a:xfrm xmlns:a="http://schemas.openxmlformats.org/drawingml/2006/main">
          <a:off x="2209800" y="1009651"/>
          <a:ext cx="714375"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p&lt;0.001</a:t>
          </a:r>
        </a:p>
      </cdr:txBody>
    </cdr:sp>
  </cdr:relSizeAnchor>
</c:userShapes>
</file>

<file path=xl/drawings/drawing6.xml><?xml version="1.0" encoding="utf-8"?>
<c:userShapes xmlns:c="http://schemas.openxmlformats.org/drawingml/2006/chart">
  <cdr:relSizeAnchor xmlns:cdr="http://schemas.openxmlformats.org/drawingml/2006/chartDrawing">
    <cdr:from>
      <cdr:x>0.59396</cdr:x>
      <cdr:y>0.38545</cdr:y>
    </cdr:from>
    <cdr:to>
      <cdr:x>0.91611</cdr:x>
      <cdr:y>0.48</cdr:y>
    </cdr:to>
    <cdr:sp macro="" textlink="">
      <cdr:nvSpPr>
        <cdr:cNvPr id="2" name="TextBox 1"/>
        <cdr:cNvSpPr txBox="1"/>
      </cdr:nvSpPr>
      <cdr:spPr>
        <a:xfrm xmlns:a="http://schemas.openxmlformats.org/drawingml/2006/main">
          <a:off x="1685925" y="1009650"/>
          <a:ext cx="91440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p=0.002</a:t>
          </a:r>
        </a:p>
      </cdr:txBody>
    </cdr:sp>
  </cdr:relSizeAnchor>
</c:userShapes>
</file>

<file path=xl/drawings/drawing7.xml><?xml version="1.0" encoding="utf-8"?>
<c:userShapes xmlns:c="http://schemas.openxmlformats.org/drawingml/2006/chart">
  <cdr:relSizeAnchor xmlns:cdr="http://schemas.openxmlformats.org/drawingml/2006/chartDrawing">
    <cdr:from>
      <cdr:x>0.23871</cdr:x>
      <cdr:y>0.39789</cdr:y>
    </cdr:from>
    <cdr:to>
      <cdr:x>0.48065</cdr:x>
      <cdr:y>0.52817</cdr:y>
    </cdr:to>
    <cdr:sp macro="" textlink="">
      <cdr:nvSpPr>
        <cdr:cNvPr id="2" name="TextBox 1"/>
        <cdr:cNvSpPr txBox="1"/>
      </cdr:nvSpPr>
      <cdr:spPr>
        <a:xfrm xmlns:a="http://schemas.openxmlformats.org/drawingml/2006/main">
          <a:off x="704850" y="1076325"/>
          <a:ext cx="714375" cy="352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p=0.32</a:t>
          </a:r>
        </a:p>
      </cdr:txBody>
    </cdr:sp>
  </cdr:relSizeAnchor>
</c:userShapes>
</file>

<file path=xl/drawings/drawing8.xml><?xml version="1.0" encoding="utf-8"?>
<c:userShapes xmlns:c="http://schemas.openxmlformats.org/drawingml/2006/chart">
  <cdr:relSizeAnchor xmlns:cdr="http://schemas.openxmlformats.org/drawingml/2006/chartDrawing">
    <cdr:from>
      <cdr:x>0.60625</cdr:x>
      <cdr:y>0.12406</cdr:y>
    </cdr:from>
    <cdr:to>
      <cdr:x>0.90625</cdr:x>
      <cdr:y>0.2406</cdr:y>
    </cdr:to>
    <cdr:sp macro="" textlink="">
      <cdr:nvSpPr>
        <cdr:cNvPr id="2" name="TextBox 1"/>
        <cdr:cNvSpPr txBox="1"/>
      </cdr:nvSpPr>
      <cdr:spPr>
        <a:xfrm xmlns:a="http://schemas.openxmlformats.org/drawingml/2006/main">
          <a:off x="1847850" y="314325"/>
          <a:ext cx="914400"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p=0.002</a:t>
          </a:r>
        </a:p>
      </cdr:txBody>
    </cdr:sp>
  </cdr:relSizeAnchor>
</c:userShapes>
</file>

<file path=xl/drawings/drawing9.xml><?xml version="1.0" encoding="utf-8"?>
<c:userShapes xmlns:c="http://schemas.openxmlformats.org/drawingml/2006/chart">
  <cdr:relSizeAnchor xmlns:cdr="http://schemas.openxmlformats.org/drawingml/2006/chartDrawing">
    <cdr:from>
      <cdr:x>0.19796</cdr:x>
      <cdr:y>0.39917</cdr:y>
    </cdr:from>
    <cdr:to>
      <cdr:x>0.38889</cdr:x>
      <cdr:y>0.5302</cdr:y>
    </cdr:to>
    <cdr:sp macro="" textlink="">
      <cdr:nvSpPr>
        <cdr:cNvPr id="2" name="TextBox 1"/>
        <cdr:cNvSpPr txBox="1"/>
      </cdr:nvSpPr>
      <cdr:spPr>
        <a:xfrm xmlns:a="http://schemas.openxmlformats.org/drawingml/2006/main">
          <a:off x="882463" y="1699548"/>
          <a:ext cx="851087" cy="5578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200" b="0" i="0" baseline="0">
              <a:latin typeface="+mn-lt"/>
              <a:ea typeface="+mn-ea"/>
              <a:cs typeface="+mn-cs"/>
            </a:rPr>
            <a:t>R² = 0.31</a:t>
          </a:r>
          <a:endParaRPr lang="en-US" sz="1200"/>
        </a:p>
        <a:p xmlns:a="http://schemas.openxmlformats.org/drawingml/2006/main">
          <a:r>
            <a:rPr lang="en-US" sz="1200"/>
            <a:t>p = 0.007</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14"/>
  <sheetViews>
    <sheetView topLeftCell="A4" workbookViewId="0">
      <selection activeCell="B2" sqref="B2"/>
    </sheetView>
  </sheetViews>
  <sheetFormatPr defaultRowHeight="12.75"/>
  <cols>
    <col min="1" max="1" width="18.5703125" style="14" customWidth="1"/>
    <col min="2" max="2" width="86" style="14" customWidth="1"/>
    <col min="3" max="16384" width="9.140625" style="14"/>
  </cols>
  <sheetData>
    <row r="1" spans="1:6" ht="15">
      <c r="A1" s="13" t="s">
        <v>45</v>
      </c>
      <c r="B1" s="13" t="s">
        <v>46</v>
      </c>
    </row>
    <row r="2" spans="1:6" ht="105">
      <c r="A2" s="15" t="s">
        <v>47</v>
      </c>
      <c r="B2" s="15" t="s">
        <v>156</v>
      </c>
    </row>
    <row r="3" spans="1:6" ht="15">
      <c r="A3" s="16"/>
      <c r="B3" s="16"/>
    </row>
    <row r="4" spans="1:6" ht="30">
      <c r="A4" s="15" t="s">
        <v>155</v>
      </c>
      <c r="B4" s="15" t="s">
        <v>48</v>
      </c>
    </row>
    <row r="5" spans="1:6" ht="15">
      <c r="A5" s="16"/>
      <c r="B5" s="16"/>
    </row>
    <row r="6" spans="1:6" ht="15">
      <c r="A6" s="13" t="s">
        <v>49</v>
      </c>
      <c r="B6" s="13" t="s">
        <v>50</v>
      </c>
    </row>
    <row r="7" spans="1:6" ht="45">
      <c r="A7" s="13" t="s">
        <v>51</v>
      </c>
      <c r="B7" s="13" t="s">
        <v>146</v>
      </c>
    </row>
    <row r="8" spans="1:6" ht="216.75" customHeight="1">
      <c r="A8" s="15" t="s">
        <v>52</v>
      </c>
      <c r="B8" s="17" t="s">
        <v>147</v>
      </c>
    </row>
    <row r="9" spans="1:6" ht="45">
      <c r="A9" s="13" t="s">
        <v>53</v>
      </c>
      <c r="B9" s="13" t="s">
        <v>148</v>
      </c>
    </row>
    <row r="10" spans="1:6" ht="45">
      <c r="A10" s="13" t="s">
        <v>54</v>
      </c>
      <c r="B10" s="13" t="s">
        <v>55</v>
      </c>
    </row>
    <row r="11" spans="1:6" ht="30">
      <c r="A11" s="13" t="s">
        <v>56</v>
      </c>
      <c r="B11" s="13" t="s">
        <v>152</v>
      </c>
    </row>
    <row r="12" spans="1:6" ht="30">
      <c r="A12" s="13" t="s">
        <v>57</v>
      </c>
      <c r="B12" s="13"/>
    </row>
    <row r="13" spans="1:6" ht="15">
      <c r="A13" s="13" t="s">
        <v>58</v>
      </c>
      <c r="B13" s="13"/>
    </row>
    <row r="14" spans="1:6" ht="31.5">
      <c r="A14" s="18" t="s">
        <v>154</v>
      </c>
      <c r="B14" s="19" t="s">
        <v>59</v>
      </c>
      <c r="C14" s="20"/>
      <c r="D14" s="20"/>
      <c r="E14" s="20"/>
      <c r="F14" s="21"/>
    </row>
  </sheetData>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dimension ref="A1:D55"/>
  <sheetViews>
    <sheetView workbookViewId="0">
      <selection activeCell="A55" sqref="A54:C55"/>
    </sheetView>
  </sheetViews>
  <sheetFormatPr defaultColWidth="12.5703125" defaultRowHeight="12.75"/>
  <cols>
    <col min="1" max="1" width="12.5703125" style="14"/>
    <col min="2" max="2" width="32.42578125" style="14" customWidth="1"/>
    <col min="3" max="3" width="25.140625" style="14" customWidth="1"/>
    <col min="4" max="16384" width="12.5703125" style="14"/>
  </cols>
  <sheetData>
    <row r="1" spans="1:4">
      <c r="A1" s="14" t="s">
        <v>157</v>
      </c>
    </row>
    <row r="4" spans="1:4">
      <c r="A4" s="22" t="s">
        <v>60</v>
      </c>
    </row>
    <row r="5" spans="1:4">
      <c r="A5" s="22" t="s">
        <v>61</v>
      </c>
    </row>
    <row r="6" spans="1:4">
      <c r="A6" s="22"/>
    </row>
    <row r="7" spans="1:4">
      <c r="A7" s="22" t="s">
        <v>149</v>
      </c>
    </row>
    <row r="8" spans="1:4">
      <c r="A8" s="22"/>
    </row>
    <row r="9" spans="1:4">
      <c r="A9" s="22" t="s">
        <v>158</v>
      </c>
    </row>
    <row r="10" spans="1:4">
      <c r="A10" s="22"/>
    </row>
    <row r="11" spans="1:4">
      <c r="A11" s="22" t="s">
        <v>150</v>
      </c>
    </row>
    <row r="12" spans="1:4">
      <c r="A12" s="22"/>
    </row>
    <row r="13" spans="1:4">
      <c r="A13" s="22" t="s">
        <v>62</v>
      </c>
    </row>
    <row r="14" spans="1:4">
      <c r="A14" s="22" t="s">
        <v>151</v>
      </c>
      <c r="D14" s="22"/>
    </row>
    <row r="15" spans="1:4">
      <c r="A15" s="22" t="s">
        <v>63</v>
      </c>
    </row>
    <row r="16" spans="1:4">
      <c r="A16" s="22"/>
    </row>
    <row r="18" spans="1:3">
      <c r="A18" s="23" t="s">
        <v>64</v>
      </c>
      <c r="B18" s="23"/>
      <c r="C18" s="23"/>
    </row>
    <row r="19" spans="1:3">
      <c r="A19" s="24" t="s">
        <v>65</v>
      </c>
      <c r="B19" s="24"/>
      <c r="C19" s="25" t="s">
        <v>66</v>
      </c>
    </row>
    <row r="20" spans="1:3">
      <c r="A20" s="23" t="s">
        <v>67</v>
      </c>
      <c r="B20" s="23"/>
      <c r="C20" s="23"/>
    </row>
    <row r="21" spans="1:3">
      <c r="A21" s="25"/>
      <c r="B21" s="25"/>
      <c r="C21" s="25"/>
    </row>
    <row r="22" spans="1:3">
      <c r="A22" s="25" t="s">
        <v>159</v>
      </c>
      <c r="B22" s="25"/>
      <c r="C22" s="25"/>
    </row>
    <row r="23" spans="1:3">
      <c r="A23" s="25" t="s">
        <v>68</v>
      </c>
      <c r="B23" s="25"/>
      <c r="C23" s="25"/>
    </row>
    <row r="24" spans="1:3">
      <c r="A24" s="25"/>
      <c r="B24" s="25"/>
      <c r="C24" s="25"/>
    </row>
    <row r="25" spans="1:3">
      <c r="A25" s="25"/>
      <c r="B25" s="25"/>
      <c r="C25" s="25"/>
    </row>
    <row r="26" spans="1:3">
      <c r="A26" s="25"/>
      <c r="B26" s="25"/>
      <c r="C26" s="25"/>
    </row>
    <row r="27" spans="1:3">
      <c r="A27" s="26" t="s">
        <v>69</v>
      </c>
      <c r="B27" s="26" t="s">
        <v>70</v>
      </c>
      <c r="C27" s="26" t="s">
        <v>71</v>
      </c>
    </row>
    <row r="28" spans="1:3">
      <c r="A28" s="25" t="s">
        <v>72</v>
      </c>
      <c r="B28" s="25" t="s">
        <v>73</v>
      </c>
      <c r="C28" s="27" t="s">
        <v>74</v>
      </c>
    </row>
    <row r="29" spans="1:3">
      <c r="A29" s="25" t="s">
        <v>75</v>
      </c>
      <c r="B29" s="25" t="s">
        <v>76</v>
      </c>
      <c r="C29" s="27" t="s">
        <v>77</v>
      </c>
    </row>
    <row r="30" spans="1:3">
      <c r="A30" s="25" t="s">
        <v>78</v>
      </c>
      <c r="B30" s="25" t="s">
        <v>79</v>
      </c>
      <c r="C30" s="27" t="s">
        <v>80</v>
      </c>
    </row>
    <row r="31" spans="1:3">
      <c r="A31" s="25" t="s">
        <v>81</v>
      </c>
      <c r="B31" s="25" t="s">
        <v>82</v>
      </c>
      <c r="C31" s="27" t="s">
        <v>83</v>
      </c>
    </row>
    <row r="32" spans="1:3">
      <c r="A32" s="25" t="s">
        <v>84</v>
      </c>
      <c r="B32" s="25" t="s">
        <v>85</v>
      </c>
      <c r="C32" s="27" t="s">
        <v>86</v>
      </c>
    </row>
    <row r="33" spans="1:3">
      <c r="A33" s="25" t="s">
        <v>87</v>
      </c>
      <c r="B33" s="25" t="s">
        <v>88</v>
      </c>
      <c r="C33" s="27" t="s">
        <v>89</v>
      </c>
    </row>
    <row r="34" spans="1:3">
      <c r="A34" s="25" t="s">
        <v>90</v>
      </c>
      <c r="B34" s="25" t="s">
        <v>91</v>
      </c>
      <c r="C34" s="27" t="s">
        <v>92</v>
      </c>
    </row>
    <row r="35" spans="1:3">
      <c r="A35" s="25" t="s">
        <v>93</v>
      </c>
      <c r="B35" s="25" t="s">
        <v>94</v>
      </c>
      <c r="C35" s="27" t="s">
        <v>95</v>
      </c>
    </row>
    <row r="36" spans="1:3">
      <c r="A36" s="25" t="s">
        <v>96</v>
      </c>
      <c r="B36" s="25" t="s">
        <v>97</v>
      </c>
      <c r="C36" s="27" t="s">
        <v>98</v>
      </c>
    </row>
    <row r="37" spans="1:3">
      <c r="A37" s="25" t="s">
        <v>99</v>
      </c>
      <c r="B37" s="25" t="s">
        <v>100</v>
      </c>
      <c r="C37" s="27" t="s">
        <v>101</v>
      </c>
    </row>
    <row r="38" spans="1:3">
      <c r="A38" s="25" t="s">
        <v>102</v>
      </c>
      <c r="B38" s="25" t="s">
        <v>103</v>
      </c>
      <c r="C38" s="27" t="s">
        <v>104</v>
      </c>
    </row>
    <row r="39" spans="1:3">
      <c r="A39" s="25" t="s">
        <v>105</v>
      </c>
      <c r="B39" s="25" t="s">
        <v>106</v>
      </c>
      <c r="C39" s="27" t="s">
        <v>107</v>
      </c>
    </row>
    <row r="40" spans="1:3">
      <c r="A40" s="25" t="s">
        <v>108</v>
      </c>
      <c r="B40" s="25" t="s">
        <v>109</v>
      </c>
      <c r="C40" s="27" t="s">
        <v>110</v>
      </c>
    </row>
    <row r="41" spans="1:3">
      <c r="A41" s="25" t="s">
        <v>111</v>
      </c>
      <c r="B41" s="25" t="s">
        <v>112</v>
      </c>
      <c r="C41" s="27" t="s">
        <v>113</v>
      </c>
    </row>
    <row r="42" spans="1:3">
      <c r="A42" s="25" t="s">
        <v>114</v>
      </c>
      <c r="B42" s="25" t="s">
        <v>115</v>
      </c>
      <c r="C42" s="27" t="s">
        <v>116</v>
      </c>
    </row>
    <row r="43" spans="1:3">
      <c r="A43" s="25" t="s">
        <v>117</v>
      </c>
      <c r="B43" s="25" t="s">
        <v>118</v>
      </c>
      <c r="C43" s="27" t="s">
        <v>119</v>
      </c>
    </row>
    <row r="44" spans="1:3">
      <c r="A44" s="25" t="s">
        <v>120</v>
      </c>
      <c r="B44" s="25" t="s">
        <v>121</v>
      </c>
      <c r="C44" s="27" t="s">
        <v>122</v>
      </c>
    </row>
    <row r="45" spans="1:3">
      <c r="A45" s="25" t="s">
        <v>123</v>
      </c>
      <c r="B45" s="25" t="s">
        <v>124</v>
      </c>
      <c r="C45" s="27" t="s">
        <v>125</v>
      </c>
    </row>
    <row r="46" spans="1:3">
      <c r="A46" s="25" t="s">
        <v>126</v>
      </c>
      <c r="B46" s="25" t="s">
        <v>127</v>
      </c>
      <c r="C46" s="27" t="s">
        <v>128</v>
      </c>
    </row>
    <row r="47" spans="1:3">
      <c r="A47" s="25" t="s">
        <v>129</v>
      </c>
      <c r="B47" s="25" t="s">
        <v>130</v>
      </c>
      <c r="C47" s="27"/>
    </row>
    <row r="48" spans="1:3">
      <c r="A48" s="25" t="s">
        <v>131</v>
      </c>
      <c r="B48" s="25" t="s">
        <v>132</v>
      </c>
      <c r="C48" s="27" t="s">
        <v>133</v>
      </c>
    </row>
    <row r="49" spans="1:3">
      <c r="A49" s="25" t="s">
        <v>134</v>
      </c>
      <c r="B49" s="25" t="s">
        <v>135</v>
      </c>
      <c r="C49" s="27" t="s">
        <v>136</v>
      </c>
    </row>
    <row r="50" spans="1:3">
      <c r="A50" s="25" t="s">
        <v>137</v>
      </c>
      <c r="B50" s="25" t="s">
        <v>138</v>
      </c>
      <c r="C50" s="27" t="s">
        <v>139</v>
      </c>
    </row>
    <row r="51" spans="1:3">
      <c r="A51" s="25" t="s">
        <v>140</v>
      </c>
      <c r="B51" s="25" t="s">
        <v>141</v>
      </c>
      <c r="C51" s="27" t="s">
        <v>142</v>
      </c>
    </row>
    <row r="52" spans="1:3">
      <c r="A52" s="25" t="s">
        <v>143</v>
      </c>
      <c r="B52" s="25" t="s">
        <v>144</v>
      </c>
      <c r="C52" s="27" t="s">
        <v>145</v>
      </c>
    </row>
    <row r="55" spans="1:3">
      <c r="A55" s="25"/>
    </row>
  </sheetData>
  <mergeCells count="3">
    <mergeCell ref="A18:C18"/>
    <mergeCell ref="A19:B19"/>
    <mergeCell ref="A20:C20"/>
  </mergeCells>
  <pageMargins left="0.75" right="0.75" top="1" bottom="1" header="0.5" footer="0.5"/>
</worksheet>
</file>

<file path=xl/worksheets/sheet3.xml><?xml version="1.0" encoding="utf-8"?>
<worksheet xmlns="http://schemas.openxmlformats.org/spreadsheetml/2006/main" xmlns:r="http://schemas.openxmlformats.org/officeDocument/2006/relationships">
  <dimension ref="A1:AA116"/>
  <sheetViews>
    <sheetView tabSelected="1" zoomScaleNormal="100" workbookViewId="0">
      <pane xSplit="2" ySplit="3" topLeftCell="C4" activePane="bottomRight" state="frozen"/>
      <selection pane="topRight" activeCell="C1" sqref="C1"/>
      <selection pane="bottomLeft" activeCell="A2" sqref="A2"/>
      <selection pane="bottomRight"/>
    </sheetView>
  </sheetViews>
  <sheetFormatPr defaultRowHeight="15"/>
  <cols>
    <col min="1" max="1" width="9.7109375" bestFit="1" customWidth="1"/>
    <col min="2" max="2" width="9.7109375" customWidth="1"/>
    <col min="3" max="3" width="6" customWidth="1"/>
    <col min="6" max="6" width="9.85546875" bestFit="1" customWidth="1"/>
    <col min="7" max="7" width="10.28515625" bestFit="1" customWidth="1"/>
  </cols>
  <sheetData>
    <row r="1" spans="1:17">
      <c r="A1" t="s">
        <v>160</v>
      </c>
    </row>
    <row r="3" spans="1:17">
      <c r="A3" s="2" t="s">
        <v>0</v>
      </c>
      <c r="B3" s="2" t="s">
        <v>17</v>
      </c>
      <c r="C3" s="3" t="s">
        <v>1</v>
      </c>
      <c r="D3" s="3" t="s">
        <v>2</v>
      </c>
      <c r="E3" s="3" t="s">
        <v>3</v>
      </c>
      <c r="F3" s="3" t="s">
        <v>4</v>
      </c>
      <c r="G3" s="3" t="s">
        <v>16</v>
      </c>
      <c r="H3" s="3" t="s">
        <v>5</v>
      </c>
      <c r="I3" s="3" t="s">
        <v>6</v>
      </c>
      <c r="J3" s="5"/>
      <c r="K3" s="6" t="s">
        <v>13</v>
      </c>
      <c r="L3" s="6" t="s">
        <v>28</v>
      </c>
      <c r="M3" s="6" t="s">
        <v>27</v>
      </c>
      <c r="N3" s="6" t="s">
        <v>29</v>
      </c>
      <c r="O3" s="6" t="s">
        <v>7</v>
      </c>
      <c r="P3" t="s">
        <v>31</v>
      </c>
      <c r="Q3" s="11" t="s">
        <v>38</v>
      </c>
    </row>
    <row r="4" spans="1:17">
      <c r="A4" s="1">
        <v>41480</v>
      </c>
      <c r="B4" s="1" t="s">
        <v>20</v>
      </c>
      <c r="C4">
        <v>5</v>
      </c>
      <c r="D4" t="s">
        <v>13</v>
      </c>
      <c r="E4" t="s">
        <v>9</v>
      </c>
      <c r="F4">
        <v>591</v>
      </c>
      <c r="G4" s="4">
        <v>1.75</v>
      </c>
      <c r="H4">
        <v>0.14154233684512327</v>
      </c>
      <c r="I4">
        <v>-5.770554424276967E-2</v>
      </c>
      <c r="K4" s="6">
        <v>7.6781296862069395</v>
      </c>
      <c r="L4" s="6">
        <v>8.6827278015531171</v>
      </c>
      <c r="M4" s="6">
        <v>1.1390272832594002</v>
      </c>
      <c r="N4" s="6">
        <v>0.56943504139330492</v>
      </c>
      <c r="O4" s="6">
        <v>1.0014359615562407</v>
      </c>
      <c r="P4">
        <v>19.298582077026367</v>
      </c>
      <c r="Q4">
        <f t="shared" ref="Q4:Q35" si="0">O4/P4</f>
        <v>5.1891686008806899E-2</v>
      </c>
    </row>
    <row r="5" spans="1:17">
      <c r="A5" s="1">
        <v>41480</v>
      </c>
      <c r="B5" s="1" t="s">
        <v>20</v>
      </c>
      <c r="C5">
        <v>5</v>
      </c>
      <c r="D5" t="s">
        <v>13</v>
      </c>
      <c r="E5" t="s">
        <v>8</v>
      </c>
      <c r="F5">
        <v>848</v>
      </c>
      <c r="G5" s="4">
        <v>3.5</v>
      </c>
      <c r="H5">
        <v>1.1335084263356878</v>
      </c>
      <c r="I5">
        <v>-6.8549879892443641E-2</v>
      </c>
      <c r="K5" s="6">
        <v>5.7028722329343395</v>
      </c>
      <c r="L5" s="6">
        <v>5.4644058194928018</v>
      </c>
      <c r="M5" s="6">
        <v>0.68017324977653859</v>
      </c>
      <c r="N5" s="6">
        <v>0.61007682514041528</v>
      </c>
      <c r="O5" s="6">
        <v>0.89913328986688779</v>
      </c>
      <c r="P5">
        <v>17.395845651626587</v>
      </c>
      <c r="Q5">
        <f t="shared" si="0"/>
        <v>5.1686667487924907E-2</v>
      </c>
    </row>
    <row r="6" spans="1:17">
      <c r="A6" s="1">
        <v>41480</v>
      </c>
      <c r="B6" s="1" t="s">
        <v>20</v>
      </c>
      <c r="C6">
        <v>5</v>
      </c>
      <c r="D6" t="s">
        <v>13</v>
      </c>
      <c r="E6" t="s">
        <v>8</v>
      </c>
      <c r="F6">
        <v>1422</v>
      </c>
      <c r="G6" s="4">
        <v>4.4666666666666668</v>
      </c>
      <c r="H6">
        <v>3.8978374199550077</v>
      </c>
      <c r="I6">
        <v>-2.8917293526414384E-2</v>
      </c>
      <c r="K6" s="6">
        <v>6.5828526006130836</v>
      </c>
      <c r="L6" s="6">
        <v>6.9832200803139148</v>
      </c>
      <c r="M6" s="6">
        <v>0.76791604678118397</v>
      </c>
      <c r="N6" s="6">
        <v>0.64660505985557626</v>
      </c>
      <c r="O6" s="6">
        <v>1.0107523937125702</v>
      </c>
      <c r="P6">
        <v>19.908816814422607</v>
      </c>
      <c r="Q6">
        <f t="shared" si="0"/>
        <v>5.0769084026146022E-2</v>
      </c>
    </row>
    <row r="7" spans="1:17">
      <c r="A7" s="1">
        <v>41480</v>
      </c>
      <c r="B7" s="1" t="s">
        <v>20</v>
      </c>
      <c r="C7">
        <v>5</v>
      </c>
      <c r="D7" t="s">
        <v>13</v>
      </c>
      <c r="E7" t="s">
        <v>9</v>
      </c>
      <c r="F7">
        <v>1432</v>
      </c>
      <c r="G7" s="4">
        <v>1.9333333333333333</v>
      </c>
      <c r="H7">
        <v>2.3136764933823466</v>
      </c>
      <c r="I7">
        <v>-3.7169011252610587E-2</v>
      </c>
      <c r="K7" s="6">
        <v>7.58172023469215</v>
      </c>
      <c r="L7" s="6">
        <v>5.0313451297220899</v>
      </c>
      <c r="M7" s="6">
        <v>1.0205376685001779</v>
      </c>
      <c r="N7" s="6">
        <v>0.76052422941332998</v>
      </c>
      <c r="O7" s="6">
        <v>0.79143450948448768</v>
      </c>
      <c r="P7">
        <v>15.106866359710693</v>
      </c>
      <c r="Q7">
        <f t="shared" si="0"/>
        <v>5.2389058765701838E-2</v>
      </c>
    </row>
    <row r="8" spans="1:17">
      <c r="A8" s="1">
        <v>41480</v>
      </c>
      <c r="B8" s="1" t="s">
        <v>20</v>
      </c>
      <c r="C8" t="s">
        <v>44</v>
      </c>
      <c r="D8" t="s">
        <v>11</v>
      </c>
      <c r="E8" t="s">
        <v>8</v>
      </c>
      <c r="F8">
        <v>1417</v>
      </c>
      <c r="G8" s="4">
        <v>3.05</v>
      </c>
      <c r="H8">
        <v>6.476115152757127</v>
      </c>
      <c r="I8">
        <v>1.4953768702191997E-3</v>
      </c>
      <c r="K8" s="6">
        <v>5.7651592714030304</v>
      </c>
      <c r="L8" s="6">
        <v>6.1688245801850847</v>
      </c>
      <c r="M8" s="6">
        <v>0.73620550108658178</v>
      </c>
      <c r="N8" s="6">
        <v>0.37899061138690304</v>
      </c>
      <c r="O8" s="6">
        <v>0.93638187029509568</v>
      </c>
      <c r="P8">
        <v>16.091182231903076</v>
      </c>
      <c r="Q8">
        <f t="shared" si="0"/>
        <v>5.8192235772371301E-2</v>
      </c>
    </row>
    <row r="9" spans="1:17">
      <c r="A9" s="1">
        <v>41480</v>
      </c>
      <c r="B9" s="1" t="s">
        <v>20</v>
      </c>
      <c r="C9" t="s">
        <v>44</v>
      </c>
      <c r="D9" t="s">
        <v>11</v>
      </c>
      <c r="E9" t="s">
        <v>8</v>
      </c>
      <c r="F9">
        <v>1418</v>
      </c>
      <c r="G9" s="4">
        <v>3.25</v>
      </c>
      <c r="H9">
        <v>5.6457181111559738</v>
      </c>
      <c r="I9">
        <v>1.0841614428731836E-3</v>
      </c>
      <c r="K9" s="6">
        <v>9.0240226119124696</v>
      </c>
      <c r="L9" s="6">
        <v>8.5166600694837165</v>
      </c>
      <c r="M9" s="6">
        <v>1.096908605299227</v>
      </c>
      <c r="N9" s="6">
        <v>0.57342521383610856</v>
      </c>
      <c r="O9" s="6">
        <v>1.057520140295638</v>
      </c>
      <c r="P9">
        <v>17.178351879119873</v>
      </c>
      <c r="Q9">
        <f t="shared" si="0"/>
        <v>6.1561210745778465E-2</v>
      </c>
    </row>
    <row r="10" spans="1:17">
      <c r="A10" s="1">
        <v>41480</v>
      </c>
      <c r="B10" s="1" t="s">
        <v>20</v>
      </c>
      <c r="C10" t="s">
        <v>44</v>
      </c>
      <c r="D10" t="s">
        <v>11</v>
      </c>
      <c r="E10" t="s">
        <v>9</v>
      </c>
      <c r="F10">
        <v>1419</v>
      </c>
      <c r="G10" s="4">
        <v>2.2000000000000002</v>
      </c>
      <c r="H10">
        <v>3.069984252809757</v>
      </c>
      <c r="I10">
        <v>-4.2615436144386655E-2</v>
      </c>
      <c r="K10" s="6">
        <v>6.5158748276032057</v>
      </c>
      <c r="L10" s="6">
        <v>6.8526519567730624</v>
      </c>
      <c r="M10" s="6">
        <v>1.0516306146290402</v>
      </c>
      <c r="N10" s="6">
        <v>0.38247572455679568</v>
      </c>
      <c r="O10" s="6">
        <v>0.80505464996518672</v>
      </c>
      <c r="P10">
        <v>17.897632122039795</v>
      </c>
      <c r="Q10">
        <f t="shared" si="0"/>
        <v>4.4981070371527702E-2</v>
      </c>
    </row>
    <row r="11" spans="1:17">
      <c r="A11" s="1">
        <v>41480</v>
      </c>
      <c r="B11" s="1" t="s">
        <v>20</v>
      </c>
      <c r="C11" t="s">
        <v>44</v>
      </c>
      <c r="D11" t="s">
        <v>11</v>
      </c>
      <c r="E11" t="s">
        <v>9</v>
      </c>
      <c r="F11">
        <v>1488</v>
      </c>
      <c r="G11" s="4">
        <v>2.35</v>
      </c>
      <c r="H11">
        <v>3.1498863683504079</v>
      </c>
      <c r="I11">
        <v>-6.4479350968676574E-2</v>
      </c>
      <c r="K11" s="6">
        <v>6.2696268167975626</v>
      </c>
      <c r="L11" s="6">
        <v>7.0673762167184568</v>
      </c>
      <c r="M11" s="6">
        <v>1.268213711212927</v>
      </c>
      <c r="N11" s="6">
        <v>0.34584954760419112</v>
      </c>
      <c r="O11" s="6">
        <v>0.87687746265451072</v>
      </c>
      <c r="P11">
        <v>15.637919902801514</v>
      </c>
      <c r="Q11">
        <f t="shared" si="0"/>
        <v>5.607379166185774E-2</v>
      </c>
    </row>
    <row r="12" spans="1:17">
      <c r="A12" s="1">
        <v>41479</v>
      </c>
      <c r="B12" s="1" t="s">
        <v>18</v>
      </c>
      <c r="C12">
        <v>5</v>
      </c>
      <c r="D12" t="s">
        <v>13</v>
      </c>
      <c r="E12" t="s">
        <v>14</v>
      </c>
      <c r="F12">
        <v>533</v>
      </c>
      <c r="G12" s="4">
        <v>1.35</v>
      </c>
      <c r="H12">
        <v>0.42990507019708446</v>
      </c>
      <c r="I12">
        <v>1.5640561504677623E-2</v>
      </c>
      <c r="K12" s="6">
        <v>5.9947681718563341</v>
      </c>
      <c r="L12" s="6">
        <v>6.714189971600554</v>
      </c>
      <c r="M12" s="6">
        <v>0.94005636041355656</v>
      </c>
      <c r="N12" s="6">
        <v>0.85003544433250788</v>
      </c>
      <c r="O12" s="6">
        <v>1.1520389398063624</v>
      </c>
      <c r="P12">
        <v>12.609965801239014</v>
      </c>
      <c r="Q12">
        <f t="shared" si="0"/>
        <v>9.1359402393713623E-2</v>
      </c>
    </row>
    <row r="13" spans="1:17">
      <c r="A13" s="1">
        <v>41479</v>
      </c>
      <c r="B13" s="1" t="s">
        <v>18</v>
      </c>
      <c r="C13">
        <v>5</v>
      </c>
      <c r="D13" t="s">
        <v>13</v>
      </c>
      <c r="E13" t="s">
        <v>14</v>
      </c>
      <c r="F13">
        <v>540</v>
      </c>
      <c r="G13" s="4">
        <v>1.6</v>
      </c>
      <c r="H13">
        <v>4.1528820404774489</v>
      </c>
      <c r="I13">
        <v>2.4617047759074216E-2</v>
      </c>
      <c r="K13" s="6">
        <v>6.3467438539707128</v>
      </c>
      <c r="L13" s="6">
        <v>4.8597510037051448</v>
      </c>
      <c r="M13" s="6">
        <v>0.78048630975882904</v>
      </c>
      <c r="N13" s="6">
        <v>1.0434631535736558</v>
      </c>
      <c r="O13" s="6">
        <v>0.99119400880198016</v>
      </c>
      <c r="P13">
        <v>8.3765071630477905</v>
      </c>
      <c r="Q13">
        <f t="shared" si="0"/>
        <v>0.11833022875865773</v>
      </c>
    </row>
    <row r="14" spans="1:17">
      <c r="A14" s="1">
        <v>41479</v>
      </c>
      <c r="B14" s="1" t="s">
        <v>18</v>
      </c>
      <c r="C14">
        <v>5</v>
      </c>
      <c r="D14" t="s">
        <v>13</v>
      </c>
      <c r="E14" t="s">
        <v>8</v>
      </c>
      <c r="F14">
        <v>555</v>
      </c>
      <c r="G14" s="4">
        <v>2.4500000000000002</v>
      </c>
      <c r="H14">
        <v>1.4414420394446295</v>
      </c>
      <c r="I14">
        <v>1.1325473590396908E-2</v>
      </c>
      <c r="K14" s="6">
        <v>4.2909457785815066</v>
      </c>
      <c r="L14" s="6">
        <v>6.3425129768019985</v>
      </c>
      <c r="M14" s="6">
        <v>0.90143319614629025</v>
      </c>
      <c r="N14" s="6">
        <v>0.50371336739051087</v>
      </c>
      <c r="O14" s="6">
        <v>1.1532529241641096</v>
      </c>
      <c r="P14">
        <v>15.73334813117981</v>
      </c>
      <c r="Q14">
        <f t="shared" si="0"/>
        <v>7.3299905051908976E-2</v>
      </c>
    </row>
    <row r="15" spans="1:17">
      <c r="A15" s="1">
        <v>41479</v>
      </c>
      <c r="B15" s="1" t="s">
        <v>18</v>
      </c>
      <c r="C15">
        <v>5</v>
      </c>
      <c r="D15" t="s">
        <v>13</v>
      </c>
      <c r="E15" t="s">
        <v>15</v>
      </c>
      <c r="F15">
        <v>563</v>
      </c>
      <c r="G15" s="4">
        <v>2.3333333333333335</v>
      </c>
      <c r="H15">
        <v>2.172829524925608</v>
      </c>
      <c r="I15">
        <v>1.5811528447582608E-2</v>
      </c>
      <c r="K15" s="6">
        <v>8.9644982352345952</v>
      </c>
      <c r="L15" s="6">
        <v>4.5636426532901986</v>
      </c>
      <c r="M15" s="6">
        <v>1.1601674396384503</v>
      </c>
      <c r="N15" s="6">
        <v>0.89575793017232053</v>
      </c>
      <c r="O15" s="6">
        <v>0.97369747577462518</v>
      </c>
      <c r="P15">
        <v>12.420057058334351</v>
      </c>
      <c r="Q15">
        <f t="shared" si="0"/>
        <v>7.8397182170852883E-2</v>
      </c>
    </row>
    <row r="16" spans="1:17">
      <c r="A16" s="1">
        <v>41479</v>
      </c>
      <c r="B16" s="1" t="s">
        <v>18</v>
      </c>
      <c r="C16">
        <v>2</v>
      </c>
      <c r="D16" t="s">
        <v>11</v>
      </c>
      <c r="E16" t="s">
        <v>8</v>
      </c>
      <c r="F16">
        <v>250</v>
      </c>
      <c r="G16" s="4">
        <v>2.2666666666666671</v>
      </c>
      <c r="H16">
        <v>0.32886955689819386</v>
      </c>
      <c r="I16">
        <v>2.5666131387229923E-2</v>
      </c>
      <c r="K16" s="6">
        <v>8.7571037700388068</v>
      </c>
      <c r="L16" s="6">
        <v>9.5384474025810544</v>
      </c>
      <c r="M16" s="6">
        <v>1.0406227886872121</v>
      </c>
      <c r="N16" s="6">
        <v>0.31835812355021437</v>
      </c>
      <c r="O16" s="6">
        <v>1.6646026842325989</v>
      </c>
      <c r="P16">
        <v>15.020179748535156</v>
      </c>
      <c r="Q16">
        <f t="shared" si="0"/>
        <v>0.11082441835590812</v>
      </c>
    </row>
    <row r="17" spans="1:17">
      <c r="A17" s="1">
        <v>41479</v>
      </c>
      <c r="B17" s="1" t="s">
        <v>18</v>
      </c>
      <c r="C17">
        <v>2</v>
      </c>
      <c r="D17" t="s">
        <v>11</v>
      </c>
      <c r="E17" t="s">
        <v>9</v>
      </c>
      <c r="F17">
        <v>265</v>
      </c>
      <c r="G17" s="4">
        <v>1.7</v>
      </c>
      <c r="H17">
        <v>0.87459950734115155</v>
      </c>
      <c r="I17">
        <v>7.3086831066046434E-3</v>
      </c>
      <c r="K17" s="6">
        <v>5.2342715427264492</v>
      </c>
      <c r="L17" s="6">
        <v>8.1535468314794688</v>
      </c>
      <c r="M17" s="6">
        <v>0.90497789574773546</v>
      </c>
      <c r="N17" s="6">
        <v>0.30819957249547092</v>
      </c>
      <c r="O17" s="6">
        <v>1.1084288799332729</v>
      </c>
      <c r="P17">
        <v>15.060007572174072</v>
      </c>
      <c r="Q17">
        <f t="shared" si="0"/>
        <v>7.3600818234732093E-2</v>
      </c>
    </row>
    <row r="18" spans="1:17">
      <c r="A18" s="1">
        <v>41479</v>
      </c>
      <c r="B18" s="1" t="s">
        <v>18</v>
      </c>
      <c r="C18">
        <v>2</v>
      </c>
      <c r="D18" t="s">
        <v>11</v>
      </c>
      <c r="E18" t="s">
        <v>9</v>
      </c>
      <c r="F18">
        <v>270</v>
      </c>
      <c r="G18" s="4">
        <v>1.7250000000000001</v>
      </c>
      <c r="H18">
        <v>4.1278088312408805</v>
      </c>
      <c r="I18">
        <v>4.7824928287787727E-2</v>
      </c>
      <c r="K18" s="6">
        <v>5.8313748752196384</v>
      </c>
      <c r="L18" s="6">
        <v>6.3325967937594436</v>
      </c>
      <c r="M18" s="6">
        <v>1.0989940730425423</v>
      </c>
      <c r="N18" s="6">
        <v>0.40832091396323322</v>
      </c>
      <c r="O18" s="6">
        <v>0.80451726592408568</v>
      </c>
      <c r="P18">
        <v>11.599706411361694</v>
      </c>
      <c r="Q18">
        <f t="shared" si="0"/>
        <v>6.9356692091454675E-2</v>
      </c>
    </row>
    <row r="19" spans="1:17">
      <c r="A19" s="1">
        <v>41479</v>
      </c>
      <c r="B19" s="1" t="s">
        <v>18</v>
      </c>
      <c r="C19">
        <v>2</v>
      </c>
      <c r="D19" t="s">
        <v>11</v>
      </c>
      <c r="E19" t="s">
        <v>8</v>
      </c>
      <c r="F19">
        <v>651</v>
      </c>
      <c r="G19" s="4">
        <v>2.2749999999999995</v>
      </c>
      <c r="H19">
        <v>0.52817796560288843</v>
      </c>
      <c r="I19">
        <v>9.5442165824329746E-3</v>
      </c>
      <c r="K19" s="6">
        <v>7.4523426022760297</v>
      </c>
      <c r="L19" s="6">
        <v>6.5327443236076368</v>
      </c>
      <c r="M19" s="6">
        <v>1.1996252857165779</v>
      </c>
      <c r="N19" s="6">
        <v>0.4346518685101225</v>
      </c>
      <c r="O19" s="6">
        <v>1.2051972322489306</v>
      </c>
      <c r="P19">
        <v>14.424002170562744</v>
      </c>
      <c r="Q19">
        <f t="shared" si="0"/>
        <v>8.3554981342734397E-2</v>
      </c>
    </row>
    <row r="20" spans="1:17">
      <c r="A20" s="1">
        <v>41479</v>
      </c>
      <c r="B20" s="1" t="s">
        <v>18</v>
      </c>
      <c r="C20">
        <v>3</v>
      </c>
      <c r="D20" t="s">
        <v>10</v>
      </c>
      <c r="E20" t="s">
        <v>9</v>
      </c>
      <c r="F20">
        <v>26</v>
      </c>
      <c r="G20" s="4">
        <v>1.5</v>
      </c>
      <c r="H20">
        <v>1.1370932072479696</v>
      </c>
      <c r="I20">
        <v>1.0632212409112895E-2</v>
      </c>
      <c r="K20" s="6">
        <v>6.6945739445894459</v>
      </c>
      <c r="L20" s="6">
        <v>6.3467744364580909</v>
      </c>
      <c r="M20" s="6">
        <v>1.4065706743575737</v>
      </c>
      <c r="N20" s="6">
        <v>0.67681962187412714</v>
      </c>
      <c r="O20" s="6">
        <v>1.7777245294086403</v>
      </c>
      <c r="P20">
        <v>17.698085308074951</v>
      </c>
      <c r="Q20">
        <f t="shared" si="0"/>
        <v>0.10044727994375377</v>
      </c>
    </row>
    <row r="21" spans="1:17">
      <c r="A21" s="1">
        <v>41479</v>
      </c>
      <c r="B21" s="1" t="s">
        <v>18</v>
      </c>
      <c r="C21">
        <v>3</v>
      </c>
      <c r="D21" t="s">
        <v>10</v>
      </c>
      <c r="E21" t="s">
        <v>9</v>
      </c>
      <c r="F21">
        <v>30</v>
      </c>
      <c r="G21" s="4">
        <v>1.575</v>
      </c>
      <c r="H21">
        <v>2.0175797237307607</v>
      </c>
      <c r="I21">
        <v>1.0551338365238737E-2</v>
      </c>
      <c r="K21" s="6">
        <v>3.3468443521904505</v>
      </c>
      <c r="L21" s="6">
        <v>5.9508412979663516</v>
      </c>
      <c r="M21" s="6">
        <v>0.50717526221930664</v>
      </c>
      <c r="N21" s="6">
        <v>0.5853012990295734</v>
      </c>
      <c r="O21" s="6">
        <v>1.0324073281379464</v>
      </c>
      <c r="P21">
        <v>11.744759082794189</v>
      </c>
      <c r="Q21">
        <f t="shared" si="0"/>
        <v>8.7903661612812489E-2</v>
      </c>
    </row>
    <row r="22" spans="1:17">
      <c r="A22" s="1">
        <v>41479</v>
      </c>
      <c r="B22" s="1" t="s">
        <v>18</v>
      </c>
      <c r="C22">
        <v>3</v>
      </c>
      <c r="D22" t="s">
        <v>10</v>
      </c>
      <c r="E22" t="s">
        <v>8</v>
      </c>
      <c r="F22">
        <v>1451</v>
      </c>
      <c r="G22" s="4">
        <v>2.7666666666666671</v>
      </c>
      <c r="H22">
        <v>4.4557857832944761</v>
      </c>
      <c r="I22">
        <v>4.2654690120032028E-2</v>
      </c>
      <c r="K22" s="6">
        <v>3.0753466021702915</v>
      </c>
      <c r="L22" s="6">
        <v>6.6715988830167419</v>
      </c>
      <c r="M22" s="6">
        <v>0.55814152401329797</v>
      </c>
      <c r="N22" s="6">
        <v>0.45548528293965568</v>
      </c>
      <c r="O22" s="6">
        <v>0.90828045611900243</v>
      </c>
      <c r="P22">
        <v>9.9058187007904053</v>
      </c>
      <c r="Q22">
        <f t="shared" si="0"/>
        <v>9.1691609099056992E-2</v>
      </c>
    </row>
    <row r="23" spans="1:17">
      <c r="A23" s="1">
        <v>41479</v>
      </c>
      <c r="B23" s="1" t="s">
        <v>18</v>
      </c>
      <c r="C23">
        <v>3</v>
      </c>
      <c r="D23" t="s">
        <v>10</v>
      </c>
      <c r="E23" t="s">
        <v>8</v>
      </c>
      <c r="F23">
        <v>1466</v>
      </c>
      <c r="G23" s="4">
        <v>2.75</v>
      </c>
      <c r="H23">
        <v>1.1884746530422474</v>
      </c>
      <c r="I23">
        <v>4.109032983746571E-2</v>
      </c>
      <c r="K23" s="6">
        <v>3.3022355899901084</v>
      </c>
      <c r="L23" s="6">
        <v>5.798145161078704</v>
      </c>
      <c r="M23" s="6">
        <v>0.50451947194366209</v>
      </c>
      <c r="N23" s="6">
        <v>0.56251331438691288</v>
      </c>
      <c r="O23" s="6">
        <v>0.95386546920303295</v>
      </c>
      <c r="P23">
        <v>12.847580909729004</v>
      </c>
      <c r="Q23">
        <f t="shared" si="0"/>
        <v>7.4244752837532665E-2</v>
      </c>
    </row>
    <row r="24" spans="1:17">
      <c r="A24" s="1">
        <v>41479</v>
      </c>
      <c r="B24" s="1" t="s">
        <v>18</v>
      </c>
      <c r="C24">
        <v>4</v>
      </c>
      <c r="D24" t="s">
        <v>12</v>
      </c>
      <c r="E24" t="s">
        <v>8</v>
      </c>
      <c r="F24">
        <v>173</v>
      </c>
      <c r="G24" s="4">
        <v>2.25</v>
      </c>
      <c r="H24">
        <v>2.2809011935180687</v>
      </c>
      <c r="I24">
        <v>3.1169677253838252E-2</v>
      </c>
      <c r="K24" s="6">
        <v>3.8981509731586175</v>
      </c>
      <c r="L24" s="6">
        <v>6.8582770726999343</v>
      </c>
      <c r="M24" s="6">
        <v>0.75881362444957889</v>
      </c>
      <c r="N24" s="6">
        <v>0.88009152613967767</v>
      </c>
      <c r="O24" s="6">
        <v>1.2295440700000264</v>
      </c>
      <c r="P24">
        <v>18.803727626800537</v>
      </c>
      <c r="Q24">
        <f t="shared" si="0"/>
        <v>6.5388315253385426E-2</v>
      </c>
    </row>
    <row r="25" spans="1:17">
      <c r="A25" s="1">
        <v>41479</v>
      </c>
      <c r="B25" s="1" t="s">
        <v>18</v>
      </c>
      <c r="C25">
        <v>4</v>
      </c>
      <c r="D25" t="s">
        <v>12</v>
      </c>
      <c r="E25" t="s">
        <v>8</v>
      </c>
      <c r="F25">
        <v>917</v>
      </c>
      <c r="G25" s="4">
        <v>2.0999999999999996</v>
      </c>
      <c r="H25">
        <v>1.9066688558331872</v>
      </c>
      <c r="I25">
        <v>2.2418550395757984E-2</v>
      </c>
      <c r="K25" s="6">
        <v>5.4402754744847828</v>
      </c>
      <c r="L25" s="6">
        <v>5.150450698469907</v>
      </c>
      <c r="M25" s="6">
        <v>0.6826592330205723</v>
      </c>
      <c r="N25" s="6">
        <v>0.78131595174406665</v>
      </c>
      <c r="O25" s="6">
        <v>1.0836949100711741</v>
      </c>
      <c r="P25">
        <v>16.318075656890869</v>
      </c>
      <c r="Q25">
        <f t="shared" si="0"/>
        <v>6.6410705089086086E-2</v>
      </c>
    </row>
    <row r="26" spans="1:17">
      <c r="A26" s="1">
        <v>41479</v>
      </c>
      <c r="B26" s="1" t="s">
        <v>18</v>
      </c>
      <c r="C26">
        <v>4</v>
      </c>
      <c r="D26" t="s">
        <v>12</v>
      </c>
      <c r="E26" t="s">
        <v>9</v>
      </c>
      <c r="F26">
        <v>927</v>
      </c>
      <c r="G26" s="4">
        <v>1.6333333333333335</v>
      </c>
      <c r="H26">
        <v>1.8118658168007147</v>
      </c>
      <c r="I26">
        <v>4.0297462344703924E-2</v>
      </c>
      <c r="K26" s="6">
        <v>4.5909487584340285</v>
      </c>
      <c r="L26" s="6">
        <v>5.77734694431477</v>
      </c>
      <c r="M26" s="6">
        <v>0.51764334681442981</v>
      </c>
      <c r="N26" s="6">
        <v>0.64037883438697163</v>
      </c>
      <c r="O26" s="6">
        <v>1.0263236454292324</v>
      </c>
      <c r="P26">
        <v>14.061970710754395</v>
      </c>
      <c r="Q26">
        <f t="shared" si="0"/>
        <v>7.2985761849462163E-2</v>
      </c>
    </row>
    <row r="27" spans="1:17">
      <c r="A27" s="1">
        <v>41479</v>
      </c>
      <c r="B27" s="1" t="s">
        <v>18</v>
      </c>
      <c r="C27">
        <v>4</v>
      </c>
      <c r="D27" t="s">
        <v>12</v>
      </c>
      <c r="E27" t="s">
        <v>9</v>
      </c>
      <c r="F27">
        <v>938</v>
      </c>
      <c r="G27" s="4">
        <v>1.7333333333333332</v>
      </c>
      <c r="H27">
        <v>0.90514108169246688</v>
      </c>
      <c r="I27">
        <v>1.9194067847325871E-2</v>
      </c>
      <c r="K27" s="6">
        <v>3.5781733424503557</v>
      </c>
      <c r="L27" s="6">
        <v>6.0103063732900912</v>
      </c>
      <c r="M27" s="6">
        <v>0.54879999473036745</v>
      </c>
      <c r="N27" s="6">
        <v>0.69346168019323551</v>
      </c>
      <c r="O27" s="6">
        <v>1.2003834304684733</v>
      </c>
      <c r="P27">
        <v>17.64288067817688</v>
      </c>
      <c r="Q27">
        <f t="shared" si="0"/>
        <v>6.8037836471527641E-2</v>
      </c>
    </row>
    <row r="28" spans="1:17">
      <c r="A28" s="1">
        <v>41479</v>
      </c>
      <c r="B28" s="1" t="s">
        <v>18</v>
      </c>
      <c r="C28">
        <v>1</v>
      </c>
      <c r="D28" t="s">
        <v>7</v>
      </c>
      <c r="E28" t="s">
        <v>9</v>
      </c>
      <c r="F28">
        <v>242</v>
      </c>
      <c r="G28" s="4">
        <v>1.5666666666666664</v>
      </c>
      <c r="H28">
        <v>5.1576177967981067</v>
      </c>
      <c r="I28">
        <v>5.1973549089333271E-2</v>
      </c>
      <c r="K28" s="6">
        <v>5.5373824531197053</v>
      </c>
      <c r="L28" s="6">
        <v>8.1844117607760811</v>
      </c>
      <c r="M28" s="6">
        <v>0.62090450939648711</v>
      </c>
      <c r="N28" s="6">
        <v>0.52216894312800433</v>
      </c>
      <c r="O28" s="6">
        <v>1.5320293743705267</v>
      </c>
      <c r="P28">
        <v>13.565492630004883</v>
      </c>
      <c r="Q28">
        <f t="shared" si="0"/>
        <v>0.11293577138377578</v>
      </c>
    </row>
    <row r="29" spans="1:17">
      <c r="A29" s="1">
        <v>41479</v>
      </c>
      <c r="B29" s="1" t="s">
        <v>18</v>
      </c>
      <c r="C29">
        <v>1</v>
      </c>
      <c r="D29" t="s">
        <v>7</v>
      </c>
      <c r="E29" t="s">
        <v>9</v>
      </c>
      <c r="F29">
        <v>244</v>
      </c>
      <c r="G29" s="4">
        <v>1.4333333333333333</v>
      </c>
      <c r="H29">
        <v>2.5519616061840966</v>
      </c>
      <c r="I29">
        <v>1.3820325569046837E-2</v>
      </c>
      <c r="K29" s="6">
        <v>6.6987326906601083</v>
      </c>
      <c r="L29" s="6">
        <v>7.2380795453935622</v>
      </c>
      <c r="M29" s="6">
        <v>0.87959111131441681</v>
      </c>
      <c r="N29" s="6">
        <v>0.40653878486307632</v>
      </c>
      <c r="O29" s="6">
        <v>1.6613619900564123</v>
      </c>
      <c r="P29">
        <v>14.746518135070801</v>
      </c>
      <c r="Q29">
        <f t="shared" si="0"/>
        <v>0.11266130586482581</v>
      </c>
    </row>
    <row r="30" spans="1:17">
      <c r="A30" s="1">
        <v>41479</v>
      </c>
      <c r="B30" s="1" t="s">
        <v>18</v>
      </c>
      <c r="C30">
        <v>1</v>
      </c>
      <c r="D30" t="s">
        <v>7</v>
      </c>
      <c r="E30" t="s">
        <v>8</v>
      </c>
      <c r="F30">
        <v>249</v>
      </c>
      <c r="G30" s="4">
        <v>2.0666666666666669</v>
      </c>
      <c r="H30">
        <v>1.0467049050145096</v>
      </c>
      <c r="I30">
        <v>2.7620561057740863E-2</v>
      </c>
      <c r="K30" s="6">
        <v>5.2782346931314441</v>
      </c>
      <c r="L30" s="6">
        <v>7.8671230925945377</v>
      </c>
      <c r="M30" s="6">
        <v>0.72246978413753626</v>
      </c>
      <c r="N30" s="6">
        <v>0.3626449078038248</v>
      </c>
      <c r="O30" s="6">
        <v>1.4225598596517939</v>
      </c>
      <c r="P30">
        <v>12.348177433013916</v>
      </c>
      <c r="Q30">
        <f t="shared" si="0"/>
        <v>0.11520403455237511</v>
      </c>
    </row>
    <row r="31" spans="1:17">
      <c r="A31" s="1">
        <v>41479</v>
      </c>
      <c r="B31" s="1" t="s">
        <v>18</v>
      </c>
      <c r="C31">
        <v>1</v>
      </c>
      <c r="D31" t="s">
        <v>7</v>
      </c>
      <c r="E31" t="s">
        <v>8</v>
      </c>
      <c r="F31">
        <v>509</v>
      </c>
      <c r="G31" s="4">
        <v>2.5</v>
      </c>
      <c r="H31">
        <v>0.30790431100615795</v>
      </c>
      <c r="I31">
        <v>2.0230044049346894E-2</v>
      </c>
      <c r="K31" s="6">
        <v>7.2344461056911129</v>
      </c>
      <c r="L31" s="6">
        <v>7.825259920123381</v>
      </c>
      <c r="M31" s="6">
        <v>0.928919489191113</v>
      </c>
      <c r="N31" s="6">
        <v>0.42507209321440897</v>
      </c>
      <c r="O31" s="6">
        <v>1.3443632482317514</v>
      </c>
      <c r="P31">
        <v>13.565645217895508</v>
      </c>
      <c r="Q31">
        <f t="shared" si="0"/>
        <v>9.9100575508070651E-2</v>
      </c>
    </row>
    <row r="32" spans="1:17">
      <c r="A32" s="1">
        <v>41480</v>
      </c>
      <c r="B32" s="1" t="s">
        <v>21</v>
      </c>
      <c r="C32">
        <v>1</v>
      </c>
      <c r="D32" t="s">
        <v>11</v>
      </c>
      <c r="E32" t="s">
        <v>9</v>
      </c>
      <c r="F32">
        <v>46</v>
      </c>
      <c r="G32" s="4">
        <v>1.8666666666666665</v>
      </c>
      <c r="H32">
        <v>4.6899241896236932</v>
      </c>
      <c r="I32">
        <v>-9.6899607758224315E-3</v>
      </c>
      <c r="K32" s="6">
        <v>5.5374671065577372</v>
      </c>
      <c r="L32" s="6">
        <v>7.0816924119243208</v>
      </c>
      <c r="M32" s="6">
        <v>0.6361590041669265</v>
      </c>
      <c r="N32" s="6">
        <v>0.39838944993985131</v>
      </c>
      <c r="O32" s="6">
        <v>0.93648246007477942</v>
      </c>
      <c r="P32">
        <v>15.913394689559937</v>
      </c>
      <c r="Q32">
        <f t="shared" si="0"/>
        <v>5.8848691831238469E-2</v>
      </c>
    </row>
    <row r="33" spans="1:17">
      <c r="A33" s="1">
        <v>41480</v>
      </c>
      <c r="B33" s="1" t="s">
        <v>21</v>
      </c>
      <c r="C33">
        <v>1</v>
      </c>
      <c r="D33" t="s">
        <v>11</v>
      </c>
      <c r="E33" t="s">
        <v>9</v>
      </c>
      <c r="F33">
        <v>49</v>
      </c>
      <c r="G33" s="4">
        <v>1.4333333333333333</v>
      </c>
      <c r="H33">
        <v>4.7011569612264914</v>
      </c>
      <c r="I33">
        <v>-2.2243166544389292E-2</v>
      </c>
      <c r="K33" s="6">
        <v>5.0675150361302048</v>
      </c>
      <c r="L33" s="6">
        <v>8.6146335229349535</v>
      </c>
      <c r="M33" s="6">
        <v>1.0052813789320145</v>
      </c>
      <c r="N33" s="6">
        <v>0.39065180147847534</v>
      </c>
      <c r="O33" s="6">
        <v>1.0751492840163537</v>
      </c>
      <c r="P33">
        <v>17.073531150817871</v>
      </c>
      <c r="Q33">
        <f t="shared" si="0"/>
        <v>6.2971700143285875E-2</v>
      </c>
    </row>
    <row r="34" spans="1:17">
      <c r="A34" s="1">
        <v>41480</v>
      </c>
      <c r="B34" s="1" t="s">
        <v>21</v>
      </c>
      <c r="C34">
        <v>1</v>
      </c>
      <c r="D34" t="s">
        <v>11</v>
      </c>
      <c r="E34" t="s">
        <v>8</v>
      </c>
      <c r="F34">
        <v>77</v>
      </c>
      <c r="G34" s="4">
        <v>3.1666666666666665</v>
      </c>
      <c r="H34">
        <v>0.61591002453409494</v>
      </c>
      <c r="I34">
        <v>-6.0468062564747224E-2</v>
      </c>
      <c r="K34" s="6">
        <v>3.5623625496952522</v>
      </c>
      <c r="L34" s="6">
        <v>6.3747942593518561</v>
      </c>
      <c r="M34" s="6">
        <v>0.5879995818185817</v>
      </c>
      <c r="N34" s="6">
        <v>0.40489624130173268</v>
      </c>
      <c r="O34" s="6">
        <v>0.95286426883032771</v>
      </c>
      <c r="P34">
        <v>18.11984658241272</v>
      </c>
      <c r="Q34">
        <f t="shared" si="0"/>
        <v>5.2586773541183622E-2</v>
      </c>
    </row>
    <row r="35" spans="1:17">
      <c r="A35" s="1">
        <v>41480</v>
      </c>
      <c r="B35" s="1" t="s">
        <v>21</v>
      </c>
      <c r="C35">
        <v>1</v>
      </c>
      <c r="D35" t="s">
        <v>11</v>
      </c>
      <c r="E35" t="s">
        <v>8</v>
      </c>
      <c r="F35">
        <v>79</v>
      </c>
      <c r="G35" s="4">
        <v>3.1333333333333333</v>
      </c>
      <c r="H35">
        <v>3.7729294149597052</v>
      </c>
      <c r="I35">
        <v>-4.3260105669880707E-2</v>
      </c>
      <c r="K35" s="6">
        <v>2.7882254686499284</v>
      </c>
      <c r="L35" s="6">
        <v>6.9247667113924081</v>
      </c>
      <c r="M35" s="6">
        <v>0.39503724694440212</v>
      </c>
      <c r="N35" s="6">
        <v>0.37797969531220599</v>
      </c>
      <c r="O35" s="6">
        <v>0.97426305401781244</v>
      </c>
      <c r="P35">
        <v>16.390770673751831</v>
      </c>
      <c r="Q35">
        <f t="shared" si="0"/>
        <v>5.9439734312066034E-2</v>
      </c>
    </row>
    <row r="36" spans="1:17">
      <c r="A36" s="1">
        <v>41480</v>
      </c>
      <c r="B36" s="1" t="s">
        <v>21</v>
      </c>
      <c r="C36">
        <v>4</v>
      </c>
      <c r="D36" t="s">
        <v>10</v>
      </c>
      <c r="E36" t="s">
        <v>9</v>
      </c>
      <c r="F36">
        <v>315</v>
      </c>
      <c r="G36" s="4">
        <v>2.1500000000000004</v>
      </c>
      <c r="H36">
        <v>1.2400265429234631</v>
      </c>
      <c r="I36">
        <v>-5.6819895064926448E-2</v>
      </c>
      <c r="K36" s="6">
        <v>5.6928494762292638</v>
      </c>
      <c r="L36" s="6">
        <v>8.7163415843141863</v>
      </c>
      <c r="M36" s="6">
        <v>0.77937813278022805</v>
      </c>
      <c r="N36" s="6">
        <v>0.48489439754151853</v>
      </c>
      <c r="O36" s="6">
        <v>1.183911344046054</v>
      </c>
      <c r="P36">
        <v>19.621565341949463</v>
      </c>
      <c r="Q36">
        <f t="shared" ref="Q36:Q67" si="1">O36/P36</f>
        <v>6.0337252579687854E-2</v>
      </c>
    </row>
    <row r="37" spans="1:17">
      <c r="A37" s="1">
        <v>41480</v>
      </c>
      <c r="B37" s="1" t="s">
        <v>21</v>
      </c>
      <c r="C37">
        <v>4</v>
      </c>
      <c r="D37" t="s">
        <v>10</v>
      </c>
      <c r="E37" t="s">
        <v>9</v>
      </c>
      <c r="F37">
        <v>330</v>
      </c>
      <c r="G37" s="4">
        <v>2.4500000000000002</v>
      </c>
      <c r="H37">
        <v>2.4191608473984516</v>
      </c>
      <c r="I37">
        <v>-5.8640493953376636E-2</v>
      </c>
      <c r="K37" s="6">
        <v>5.9557241916594554</v>
      </c>
      <c r="L37" s="6">
        <v>8.164036763906946</v>
      </c>
      <c r="M37" s="6">
        <v>1.0044250829500803</v>
      </c>
      <c r="N37" s="6">
        <v>0.61760143024178171</v>
      </c>
      <c r="O37" s="6">
        <v>1.0934392462852267</v>
      </c>
      <c r="P37">
        <v>20.643882751464844</v>
      </c>
      <c r="Q37">
        <f t="shared" si="1"/>
        <v>5.2966743681376445E-2</v>
      </c>
    </row>
    <row r="38" spans="1:17">
      <c r="A38" s="1">
        <v>41480</v>
      </c>
      <c r="B38" s="1" t="s">
        <v>21</v>
      </c>
      <c r="C38">
        <v>4</v>
      </c>
      <c r="D38" t="s">
        <v>10</v>
      </c>
      <c r="E38" t="s">
        <v>8</v>
      </c>
      <c r="F38">
        <v>337</v>
      </c>
      <c r="G38" s="4">
        <v>2.8666666666666667</v>
      </c>
      <c r="H38">
        <v>3.0427157575405137</v>
      </c>
      <c r="I38">
        <v>-3.1967019823255963E-2</v>
      </c>
      <c r="K38" s="6">
        <v>5.0893280662601024</v>
      </c>
      <c r="L38" s="6">
        <v>6.1516391035869331</v>
      </c>
      <c r="M38" s="6">
        <v>0.64653501529337143</v>
      </c>
      <c r="N38" s="6">
        <v>0.74014189540161401</v>
      </c>
      <c r="O38" s="6">
        <v>0.91241819448766692</v>
      </c>
      <c r="P38">
        <v>16.087982654571533</v>
      </c>
      <c r="Q38">
        <f t="shared" si="1"/>
        <v>5.6714270152970099E-2</v>
      </c>
    </row>
    <row r="39" spans="1:17">
      <c r="A39" s="1">
        <v>41480</v>
      </c>
      <c r="B39" s="1" t="s">
        <v>21</v>
      </c>
      <c r="C39">
        <v>4</v>
      </c>
      <c r="D39" t="s">
        <v>10</v>
      </c>
      <c r="E39" t="s">
        <v>8</v>
      </c>
      <c r="F39">
        <v>348</v>
      </c>
      <c r="G39" s="4">
        <v>4.6333333333333329</v>
      </c>
      <c r="H39">
        <v>3.7321461709807382</v>
      </c>
      <c r="I39">
        <v>-4.1012676791585628E-2</v>
      </c>
      <c r="K39" s="6">
        <v>3.6188422467300225</v>
      </c>
      <c r="L39" s="6">
        <v>6.0500155087267906</v>
      </c>
      <c r="M39" s="6">
        <v>0.77850629721833631</v>
      </c>
      <c r="N39" s="6">
        <v>0.3347830835103654</v>
      </c>
      <c r="O39" s="6">
        <v>0.90737514881243764</v>
      </c>
      <c r="P39">
        <v>14.992444515228271</v>
      </c>
      <c r="Q39">
        <f t="shared" si="1"/>
        <v>6.0522161538819751E-2</v>
      </c>
    </row>
    <row r="40" spans="1:17">
      <c r="A40" s="1">
        <v>41480</v>
      </c>
      <c r="B40" s="1" t="s">
        <v>21</v>
      </c>
      <c r="C40">
        <v>3</v>
      </c>
      <c r="D40" t="s">
        <v>12</v>
      </c>
      <c r="E40" t="s">
        <v>8</v>
      </c>
      <c r="F40">
        <v>175</v>
      </c>
      <c r="G40" s="4">
        <v>3.1666666666666665</v>
      </c>
      <c r="H40">
        <v>4.585347506832532</v>
      </c>
      <c r="I40">
        <v>-3.018660633116621E-2</v>
      </c>
      <c r="K40" s="6">
        <v>4.3850662375092933</v>
      </c>
      <c r="L40" s="6">
        <v>5.1955841489614123</v>
      </c>
      <c r="M40" s="6">
        <v>0.39316147662979184</v>
      </c>
      <c r="N40" s="6">
        <v>0.43751439125745722</v>
      </c>
      <c r="O40" s="6">
        <v>0.94678240308718198</v>
      </c>
      <c r="P40">
        <v>16.349862813949585</v>
      </c>
      <c r="Q40">
        <f t="shared" si="1"/>
        <v>5.7907666496100144E-2</v>
      </c>
    </row>
    <row r="41" spans="1:17">
      <c r="A41" s="1">
        <v>41480</v>
      </c>
      <c r="B41" s="1" t="s">
        <v>21</v>
      </c>
      <c r="C41">
        <v>3</v>
      </c>
      <c r="D41" t="s">
        <v>12</v>
      </c>
      <c r="E41" t="s">
        <v>9</v>
      </c>
      <c r="F41">
        <v>179</v>
      </c>
      <c r="G41" s="4">
        <v>2.1333333333333333</v>
      </c>
      <c r="H41">
        <v>2.3696444652624096</v>
      </c>
      <c r="I41">
        <v>-4.9904172745615955E-2</v>
      </c>
      <c r="K41" s="6">
        <v>5.9616513793000179</v>
      </c>
      <c r="L41" s="6">
        <v>9.131521280763824</v>
      </c>
      <c r="M41" s="6">
        <v>0.85050693835502089</v>
      </c>
      <c r="N41" s="6">
        <v>0.47270529651373722</v>
      </c>
      <c r="O41" s="6">
        <v>1.0546434963306299</v>
      </c>
      <c r="P41">
        <v>19.571154117584229</v>
      </c>
      <c r="Q41">
        <f t="shared" si="1"/>
        <v>5.3887649649800529E-2</v>
      </c>
    </row>
    <row r="42" spans="1:17">
      <c r="A42" s="1">
        <v>41480</v>
      </c>
      <c r="B42" s="1" t="s">
        <v>21</v>
      </c>
      <c r="C42">
        <v>3</v>
      </c>
      <c r="D42" t="s">
        <v>12</v>
      </c>
      <c r="E42" t="s">
        <v>8</v>
      </c>
      <c r="F42">
        <v>184</v>
      </c>
      <c r="G42" s="4">
        <v>3.1999999999999997</v>
      </c>
      <c r="H42">
        <v>8.1188426964315976</v>
      </c>
      <c r="I42">
        <v>-1.1827844354560147E-2</v>
      </c>
      <c r="K42" s="6">
        <v>3.2879866530758552</v>
      </c>
      <c r="L42" s="6">
        <v>5.7332344866758564</v>
      </c>
      <c r="M42" s="6">
        <v>0.4978442315717066</v>
      </c>
      <c r="N42" s="6">
        <v>0.35615502629355844</v>
      </c>
      <c r="O42" s="6">
        <v>1.1243621956128103</v>
      </c>
      <c r="P42">
        <v>15.834852457046509</v>
      </c>
      <c r="Q42">
        <f t="shared" si="1"/>
        <v>7.1005536594846458E-2</v>
      </c>
    </row>
    <row r="43" spans="1:17">
      <c r="A43" s="1">
        <v>41480</v>
      </c>
      <c r="B43" s="1" t="s">
        <v>21</v>
      </c>
      <c r="C43">
        <v>3</v>
      </c>
      <c r="D43" t="s">
        <v>12</v>
      </c>
      <c r="E43" t="s">
        <v>14</v>
      </c>
      <c r="F43">
        <v>196</v>
      </c>
      <c r="G43" s="4">
        <v>1.9333333333333333</v>
      </c>
      <c r="H43">
        <v>6.1827986159678385</v>
      </c>
      <c r="I43">
        <v>-2.283140560956274E-2</v>
      </c>
      <c r="K43" s="6">
        <v>4.0627359001298116</v>
      </c>
      <c r="L43" s="6">
        <v>6.2482280843109441</v>
      </c>
      <c r="M43" s="6">
        <v>0.44493294592460386</v>
      </c>
      <c r="N43" s="6">
        <v>0.40512690057109441</v>
      </c>
      <c r="O43" s="6">
        <v>0.95684464230611344</v>
      </c>
      <c r="P43">
        <v>13.536484241485596</v>
      </c>
      <c r="Q43">
        <f t="shared" si="1"/>
        <v>7.0686348481361808E-2</v>
      </c>
    </row>
    <row r="44" spans="1:17">
      <c r="A44" s="1">
        <v>41480</v>
      </c>
      <c r="B44" s="1" t="s">
        <v>21</v>
      </c>
      <c r="C44">
        <v>2</v>
      </c>
      <c r="D44" t="s">
        <v>7</v>
      </c>
      <c r="E44" t="s">
        <v>15</v>
      </c>
      <c r="F44">
        <v>94</v>
      </c>
      <c r="G44" s="4">
        <v>2.8000000000000003</v>
      </c>
      <c r="H44">
        <v>8.3728627431136839</v>
      </c>
      <c r="I44">
        <v>3.6472911091628565E-4</v>
      </c>
      <c r="K44" s="6">
        <v>5.208959211078481</v>
      </c>
      <c r="L44" s="6">
        <v>6.971856308743229</v>
      </c>
      <c r="M44" s="6">
        <v>0.8636526134167305</v>
      </c>
      <c r="N44" s="6">
        <v>0.56920769102084856</v>
      </c>
      <c r="O44" s="6">
        <v>1.2289212880349023</v>
      </c>
      <c r="P44">
        <v>17.216168642044067</v>
      </c>
      <c r="Q44">
        <f t="shared" si="1"/>
        <v>7.1381810528605108E-2</v>
      </c>
    </row>
    <row r="45" spans="1:17">
      <c r="A45" s="1">
        <v>41480</v>
      </c>
      <c r="B45" s="1" t="s">
        <v>21</v>
      </c>
      <c r="C45">
        <v>2</v>
      </c>
      <c r="D45" t="s">
        <v>7</v>
      </c>
      <c r="E45" t="s">
        <v>9</v>
      </c>
      <c r="F45">
        <v>99</v>
      </c>
      <c r="G45" s="4">
        <v>1.65</v>
      </c>
      <c r="H45">
        <v>7.884657415356453</v>
      </c>
      <c r="I45">
        <v>3.5760859410344853E-3</v>
      </c>
      <c r="K45" s="6">
        <v>4.2258248063269201</v>
      </c>
      <c r="L45" s="6">
        <v>6.3508321826409606</v>
      </c>
      <c r="M45" s="6">
        <v>0.49100919231013196</v>
      </c>
      <c r="N45" s="6">
        <v>0.37921863463567207</v>
      </c>
      <c r="O45" s="6">
        <v>1.0034159304521162</v>
      </c>
      <c r="P45">
        <v>15.446385145187378</v>
      </c>
      <c r="Q45">
        <f t="shared" si="1"/>
        <v>6.4961213968224144E-2</v>
      </c>
    </row>
    <row r="46" spans="1:17">
      <c r="A46" s="1">
        <v>41480</v>
      </c>
      <c r="B46" s="1" t="s">
        <v>21</v>
      </c>
      <c r="C46">
        <v>2</v>
      </c>
      <c r="D46" t="s">
        <v>7</v>
      </c>
      <c r="E46" t="s">
        <v>8</v>
      </c>
      <c r="F46">
        <v>110</v>
      </c>
      <c r="G46" s="4">
        <v>3.1666666666666665</v>
      </c>
      <c r="H46">
        <v>10.085347365051424</v>
      </c>
      <c r="I46">
        <v>1.1401923475326311E-2</v>
      </c>
      <c r="K46" s="6">
        <v>3.1693569093756788</v>
      </c>
      <c r="L46" s="6">
        <v>6.5094551283632791</v>
      </c>
      <c r="M46" s="6">
        <v>0.70803540482056182</v>
      </c>
      <c r="N46" s="6">
        <v>0.51879194177899168</v>
      </c>
      <c r="O46" s="6">
        <v>1.1990753474303508</v>
      </c>
      <c r="P46">
        <v>14.366017580032349</v>
      </c>
      <c r="Q46">
        <f t="shared" si="1"/>
        <v>8.3466092168575146E-2</v>
      </c>
    </row>
    <row r="47" spans="1:17">
      <c r="A47" s="1">
        <v>41480</v>
      </c>
      <c r="B47" s="1" t="s">
        <v>21</v>
      </c>
      <c r="C47">
        <v>2</v>
      </c>
      <c r="D47" t="s">
        <v>7</v>
      </c>
      <c r="E47" t="s">
        <v>9</v>
      </c>
      <c r="F47">
        <v>115</v>
      </c>
      <c r="G47" s="4">
        <v>1.65</v>
      </c>
      <c r="H47">
        <v>5.1529119910342391</v>
      </c>
      <c r="I47">
        <v>1.9701995986485112E-2</v>
      </c>
      <c r="K47" s="6">
        <v>4.0792174108796031</v>
      </c>
      <c r="L47" s="6">
        <v>7.5468827582739522</v>
      </c>
      <c r="M47" s="6">
        <v>0.47338102510568519</v>
      </c>
      <c r="N47" s="6">
        <v>0.41931205171321434</v>
      </c>
      <c r="O47" s="6">
        <v>1.1153499857535814</v>
      </c>
      <c r="P47">
        <v>16.939581632614136</v>
      </c>
      <c r="Q47">
        <f t="shared" si="1"/>
        <v>6.5842829530463401E-2</v>
      </c>
    </row>
    <row r="48" spans="1:17">
      <c r="A48" s="1">
        <v>41482</v>
      </c>
      <c r="B48" s="1" t="s">
        <v>22</v>
      </c>
      <c r="C48">
        <v>5</v>
      </c>
      <c r="D48" t="s">
        <v>13</v>
      </c>
      <c r="E48" t="s">
        <v>8</v>
      </c>
      <c r="F48">
        <v>1422</v>
      </c>
      <c r="G48" s="4">
        <v>3.0666666666666664</v>
      </c>
      <c r="H48">
        <v>4.5540055183100314</v>
      </c>
      <c r="I48">
        <v>3.8377589904476914E-2</v>
      </c>
      <c r="K48" s="6">
        <v>8.6600887242756102</v>
      </c>
      <c r="L48" s="6">
        <v>6.569572456590854</v>
      </c>
      <c r="M48" s="6">
        <v>1.27806942789089</v>
      </c>
      <c r="N48" s="6">
        <v>0.26542236806766145</v>
      </c>
      <c r="O48" s="6">
        <v>1.1033012790455279</v>
      </c>
      <c r="P48">
        <v>15.354070663452148</v>
      </c>
      <c r="Q48">
        <f t="shared" si="1"/>
        <v>7.1857249014214586E-2</v>
      </c>
    </row>
    <row r="49" spans="1:27">
      <c r="A49" s="1">
        <v>41482</v>
      </c>
      <c r="B49" s="1" t="s">
        <v>22</v>
      </c>
      <c r="C49">
        <v>5</v>
      </c>
      <c r="D49" t="s">
        <v>13</v>
      </c>
      <c r="E49" t="s">
        <v>8</v>
      </c>
      <c r="F49">
        <v>1429</v>
      </c>
      <c r="G49" s="4">
        <v>2.7999999999999994</v>
      </c>
      <c r="H49">
        <v>6.7599399262094071</v>
      </c>
      <c r="I49">
        <v>4.9916372538377149E-2</v>
      </c>
      <c r="K49" s="6">
        <v>11.261882192953504</v>
      </c>
      <c r="L49" s="6">
        <v>8.0538664437376735</v>
      </c>
      <c r="M49" s="6">
        <v>1.1406243190529213</v>
      </c>
      <c r="N49" s="6">
        <v>0.28138279963351792</v>
      </c>
      <c r="O49" s="6">
        <v>1.1833174095860339</v>
      </c>
      <c r="P49">
        <v>19.811402559280396</v>
      </c>
      <c r="Q49">
        <f t="shared" si="1"/>
        <v>5.9729108327654684E-2</v>
      </c>
    </row>
    <row r="50" spans="1:27">
      <c r="A50" s="1">
        <v>41482</v>
      </c>
      <c r="B50" s="1" t="s">
        <v>22</v>
      </c>
      <c r="C50">
        <v>5</v>
      </c>
      <c r="D50" t="s">
        <v>13</v>
      </c>
      <c r="E50" t="s">
        <v>14</v>
      </c>
      <c r="F50">
        <v>1438</v>
      </c>
      <c r="G50" s="4">
        <v>1.75</v>
      </c>
      <c r="H50">
        <v>6.0101365066976999</v>
      </c>
      <c r="I50">
        <v>4.1749051444018477E-2</v>
      </c>
      <c r="K50" s="6">
        <v>9.1900475303879148</v>
      </c>
      <c r="L50" s="6">
        <v>6.1498407838407259</v>
      </c>
      <c r="M50" s="6">
        <v>1.3978410815127009</v>
      </c>
      <c r="N50" s="6">
        <v>0.18797750393125315</v>
      </c>
      <c r="O50" s="6">
        <v>1.0504314262189003</v>
      </c>
      <c r="P50">
        <v>17.088241577148438</v>
      </c>
      <c r="Q50">
        <f t="shared" si="1"/>
        <v>6.1471007503990864E-2</v>
      </c>
    </row>
    <row r="51" spans="1:27">
      <c r="A51" s="1">
        <v>41482</v>
      </c>
      <c r="B51" s="1" t="s">
        <v>22</v>
      </c>
      <c r="C51">
        <v>5</v>
      </c>
      <c r="D51" t="s">
        <v>13</v>
      </c>
      <c r="E51" t="s">
        <v>9</v>
      </c>
      <c r="F51">
        <v>1457</v>
      </c>
      <c r="G51" s="4">
        <v>1.9</v>
      </c>
      <c r="H51">
        <v>6.171092331374993</v>
      </c>
      <c r="I51">
        <v>3.0664618630220585E-2</v>
      </c>
      <c r="K51" s="6">
        <v>8.4599026016386549</v>
      </c>
      <c r="L51" s="6">
        <v>7.0701566412399108</v>
      </c>
      <c r="M51" s="6">
        <v>1.3192388521266272</v>
      </c>
      <c r="N51" s="6">
        <v>0.16793209752291899</v>
      </c>
      <c r="O51" s="6">
        <v>1.2654279892342373</v>
      </c>
      <c r="P51">
        <v>16.885315179824829</v>
      </c>
      <c r="Q51">
        <f t="shared" si="1"/>
        <v>7.4942515183028108E-2</v>
      </c>
    </row>
    <row r="52" spans="1:27">
      <c r="A52" s="1">
        <v>41482</v>
      </c>
      <c r="B52" s="1" t="s">
        <v>22</v>
      </c>
      <c r="C52">
        <v>3</v>
      </c>
      <c r="D52" t="s">
        <v>11</v>
      </c>
      <c r="E52" t="s">
        <v>9</v>
      </c>
      <c r="F52">
        <v>1476</v>
      </c>
      <c r="G52" s="4">
        <v>1.9500000000000002</v>
      </c>
      <c r="H52">
        <v>9.8443180766826082</v>
      </c>
      <c r="I52">
        <v>8.5525620116951181E-2</v>
      </c>
      <c r="K52" s="6">
        <v>8.9369180006490332</v>
      </c>
      <c r="L52" s="6">
        <v>6.9084372462513244</v>
      </c>
      <c r="M52" s="6">
        <v>1.2410309683539851</v>
      </c>
      <c r="N52" s="6">
        <v>0.13574165742259431</v>
      </c>
      <c r="O52" s="6">
        <v>1.0683343343767868</v>
      </c>
      <c r="P52">
        <v>19.004603624343872</v>
      </c>
      <c r="Q52">
        <f t="shared" si="1"/>
        <v>5.6214502311866595E-2</v>
      </c>
    </row>
    <row r="53" spans="1:27">
      <c r="A53" s="1">
        <v>41482</v>
      </c>
      <c r="B53" s="1" t="s">
        <v>22</v>
      </c>
      <c r="C53">
        <v>3</v>
      </c>
      <c r="D53" t="s">
        <v>11</v>
      </c>
      <c r="E53" t="s">
        <v>8</v>
      </c>
      <c r="F53">
        <v>8298</v>
      </c>
      <c r="G53" s="4">
        <v>2.4000000000000004</v>
      </c>
      <c r="H53">
        <v>7.1899097657062994</v>
      </c>
      <c r="I53">
        <v>5.3526722740768772E-2</v>
      </c>
      <c r="K53" s="6">
        <v>5.3409704863176852</v>
      </c>
      <c r="L53" s="6">
        <v>7.3561864289961427</v>
      </c>
      <c r="M53" s="6">
        <v>1.0976787272294195</v>
      </c>
      <c r="N53" s="6">
        <v>9.6530005105233158E-2</v>
      </c>
      <c r="O53" s="6">
        <v>0.95401650441874564</v>
      </c>
      <c r="P53">
        <v>14.422248601913452</v>
      </c>
      <c r="Q53">
        <f t="shared" si="1"/>
        <v>6.6148943257861526E-2</v>
      </c>
    </row>
    <row r="54" spans="1:27">
      <c r="A54" s="1">
        <v>41482</v>
      </c>
      <c r="B54" s="1" t="s">
        <v>22</v>
      </c>
      <c r="C54">
        <v>3</v>
      </c>
      <c r="D54" t="s">
        <v>11</v>
      </c>
      <c r="E54" t="s">
        <v>9</v>
      </c>
      <c r="F54">
        <v>8303</v>
      </c>
      <c r="G54" s="4">
        <v>1.9000000000000001</v>
      </c>
      <c r="H54">
        <v>11.305031860003073</v>
      </c>
      <c r="I54">
        <v>0.10899287236550159</v>
      </c>
      <c r="K54" s="6">
        <v>12.832134072732691</v>
      </c>
      <c r="L54" s="6">
        <v>6.8499910234688892</v>
      </c>
      <c r="M54" s="6">
        <v>1.5487141899918933</v>
      </c>
      <c r="N54" s="6">
        <v>0.27881249738380315</v>
      </c>
      <c r="O54" s="6">
        <v>1.1808113578643702</v>
      </c>
      <c r="P54">
        <v>19.203248023986816</v>
      </c>
      <c r="Q54">
        <f t="shared" si="1"/>
        <v>6.1490189388243924E-2</v>
      </c>
    </row>
    <row r="55" spans="1:27">
      <c r="A55" s="1">
        <v>41482</v>
      </c>
      <c r="B55" s="1" t="s">
        <v>22</v>
      </c>
      <c r="C55">
        <v>3</v>
      </c>
      <c r="D55" t="s">
        <v>11</v>
      </c>
      <c r="E55" t="s">
        <v>8</v>
      </c>
      <c r="F55">
        <v>8326</v>
      </c>
      <c r="G55" s="4">
        <v>2.7333333333333338</v>
      </c>
      <c r="H55">
        <v>5.3801387117368558</v>
      </c>
      <c r="I55">
        <v>3.817181885452408E-2</v>
      </c>
      <c r="K55" s="6">
        <v>7.6900327382746232</v>
      </c>
      <c r="L55" s="6">
        <v>7.5813224531121319</v>
      </c>
      <c r="M55" s="6">
        <v>0.93612409728805235</v>
      </c>
      <c r="N55" s="6">
        <v>0.10647114853528396</v>
      </c>
      <c r="O55" s="6">
        <v>1.0040163301965115</v>
      </c>
      <c r="P55">
        <v>15.182904005050659</v>
      </c>
      <c r="Q55">
        <f t="shared" si="1"/>
        <v>6.6128082602809127E-2</v>
      </c>
    </row>
    <row r="56" spans="1:27">
      <c r="A56" s="1">
        <v>41482</v>
      </c>
      <c r="B56" s="1" t="s">
        <v>22</v>
      </c>
      <c r="C56">
        <v>2</v>
      </c>
      <c r="D56" t="s">
        <v>10</v>
      </c>
      <c r="E56" t="s">
        <v>8</v>
      </c>
      <c r="F56">
        <v>1454</v>
      </c>
      <c r="G56" s="4">
        <v>3.5</v>
      </c>
      <c r="H56">
        <v>11.165461401972303</v>
      </c>
      <c r="I56">
        <v>7.3336739790112543E-2</v>
      </c>
      <c r="K56" s="6">
        <v>6.5975825260106689</v>
      </c>
      <c r="L56" s="6">
        <v>5.6642695739017155</v>
      </c>
      <c r="M56" s="6">
        <v>1.316724092645867</v>
      </c>
      <c r="N56" s="6">
        <v>0.2640637887888001</v>
      </c>
      <c r="O56" s="6">
        <v>1.0067653726198098</v>
      </c>
      <c r="P56">
        <v>21.649656295776367</v>
      </c>
      <c r="Q56">
        <f t="shared" si="1"/>
        <v>4.650260303745421E-2</v>
      </c>
    </row>
    <row r="57" spans="1:27">
      <c r="A57" s="1">
        <v>41482</v>
      </c>
      <c r="B57" s="1" t="s">
        <v>22</v>
      </c>
      <c r="C57">
        <v>2</v>
      </c>
      <c r="D57" t="s">
        <v>10</v>
      </c>
      <c r="E57" t="s">
        <v>9</v>
      </c>
      <c r="F57">
        <v>1471</v>
      </c>
      <c r="G57" s="4">
        <v>2.6</v>
      </c>
      <c r="H57">
        <v>14.251057136226724</v>
      </c>
      <c r="I57">
        <v>0.12903498003543373</v>
      </c>
      <c r="K57" s="6">
        <v>8.8400339797418521</v>
      </c>
      <c r="L57" s="6">
        <v>6.6170074117664992</v>
      </c>
      <c r="M57" s="6">
        <v>1.3765746228054683</v>
      </c>
      <c r="N57" s="6">
        <v>0.17266618117954446</v>
      </c>
      <c r="O57" s="6">
        <v>1.1178049776426633</v>
      </c>
      <c r="P57">
        <v>19.987314939498901</v>
      </c>
      <c r="Q57">
        <f t="shared" si="1"/>
        <v>5.5925719939182966E-2</v>
      </c>
    </row>
    <row r="58" spans="1:27">
      <c r="A58" s="1">
        <v>41482</v>
      </c>
      <c r="B58" s="1" t="s">
        <v>22</v>
      </c>
      <c r="C58">
        <v>2</v>
      </c>
      <c r="D58" t="s">
        <v>10</v>
      </c>
      <c r="E58" t="s">
        <v>9</v>
      </c>
      <c r="F58">
        <v>1474</v>
      </c>
      <c r="G58" s="4">
        <v>2</v>
      </c>
      <c r="H58">
        <v>5.3932929223710504</v>
      </c>
      <c r="I58">
        <v>7.3545673553092786E-2</v>
      </c>
      <c r="K58" s="6">
        <v>11.14651258749555</v>
      </c>
      <c r="L58" s="6">
        <v>8.3230444733793547</v>
      </c>
      <c r="M58" s="6">
        <v>2.0516448866006756</v>
      </c>
      <c r="N58" s="6">
        <v>0.39034217448839015</v>
      </c>
      <c r="O58" s="6">
        <v>1.3109744148088707</v>
      </c>
      <c r="P58">
        <v>21.177089214324951</v>
      </c>
      <c r="Q58">
        <f t="shared" si="1"/>
        <v>6.1905316710007534E-2</v>
      </c>
      <c r="AA58" t="s">
        <v>30</v>
      </c>
    </row>
    <row r="59" spans="1:27">
      <c r="A59" s="1">
        <v>41482</v>
      </c>
      <c r="B59" s="1" t="s">
        <v>22</v>
      </c>
      <c r="C59">
        <v>2</v>
      </c>
      <c r="D59" t="s">
        <v>10</v>
      </c>
      <c r="E59" t="s">
        <v>15</v>
      </c>
      <c r="F59">
        <v>8288</v>
      </c>
      <c r="G59" s="4">
        <v>2.9</v>
      </c>
      <c r="H59">
        <v>8.8953150487408994</v>
      </c>
      <c r="I59">
        <v>7.5280672822992376E-2</v>
      </c>
      <c r="K59" s="6">
        <v>7.2980239523522092</v>
      </c>
      <c r="L59" s="6">
        <v>7.0460140131334654</v>
      </c>
      <c r="M59" s="6">
        <v>1.1276334415763816</v>
      </c>
      <c r="N59" s="6">
        <v>0.30865491284276381</v>
      </c>
      <c r="O59" s="6">
        <v>1.2426440130161756</v>
      </c>
      <c r="P59">
        <v>22.788922786712646</v>
      </c>
      <c r="Q59">
        <f t="shared" si="1"/>
        <v>5.4528422630871959E-2</v>
      </c>
    </row>
    <row r="60" spans="1:27">
      <c r="A60" s="1">
        <v>41482</v>
      </c>
      <c r="B60" s="1" t="s">
        <v>22</v>
      </c>
      <c r="C60">
        <v>1</v>
      </c>
      <c r="D60" t="s">
        <v>12</v>
      </c>
      <c r="E60" t="s">
        <v>8</v>
      </c>
      <c r="F60">
        <v>1456</v>
      </c>
      <c r="G60" s="4">
        <v>2.3000000000000003</v>
      </c>
      <c r="H60">
        <v>6.3310152481165023</v>
      </c>
      <c r="I60">
        <v>3.6079282808412529E-2</v>
      </c>
      <c r="K60" s="6">
        <v>8.3171447986827616</v>
      </c>
      <c r="L60" s="6">
        <v>5.6561386598399803</v>
      </c>
      <c r="M60" s="6">
        <v>1.3083724934664382</v>
      </c>
      <c r="N60" s="6">
        <v>0.35949945738407263</v>
      </c>
      <c r="O60" s="6">
        <v>1.3706303146665575</v>
      </c>
      <c r="P60">
        <v>21.158111095428467</v>
      </c>
      <c r="Q60">
        <f t="shared" si="1"/>
        <v>6.4780372334971956E-2</v>
      </c>
    </row>
    <row r="61" spans="1:27">
      <c r="A61" s="1">
        <v>41482</v>
      </c>
      <c r="B61" s="1" t="s">
        <v>22</v>
      </c>
      <c r="C61">
        <v>1</v>
      </c>
      <c r="D61" t="s">
        <v>12</v>
      </c>
      <c r="E61" t="s">
        <v>9</v>
      </c>
      <c r="F61">
        <v>1467</v>
      </c>
      <c r="G61" s="4">
        <v>1.7</v>
      </c>
      <c r="H61">
        <v>10.883982776882359</v>
      </c>
      <c r="I61">
        <v>9.7579830189929065E-2</v>
      </c>
      <c r="K61" s="6">
        <v>10.270237357110364</v>
      </c>
      <c r="L61" s="6">
        <v>8.6777437917496361</v>
      </c>
      <c r="M61" s="6">
        <v>1.4919210409419998</v>
      </c>
      <c r="N61" s="6">
        <v>0.36573199177559995</v>
      </c>
      <c r="O61" s="6">
        <v>1.3955650197810183</v>
      </c>
      <c r="P61">
        <v>23.809635639190674</v>
      </c>
      <c r="Q61">
        <f t="shared" si="1"/>
        <v>5.8613455532428117E-2</v>
      </c>
    </row>
    <row r="62" spans="1:27">
      <c r="A62" s="1">
        <v>41482</v>
      </c>
      <c r="B62" s="1" t="s">
        <v>22</v>
      </c>
      <c r="C62">
        <v>1</v>
      </c>
      <c r="D62" t="s">
        <v>12</v>
      </c>
      <c r="E62" t="s">
        <v>8</v>
      </c>
      <c r="F62">
        <v>8208</v>
      </c>
      <c r="G62" s="4">
        <v>2.95</v>
      </c>
      <c r="H62">
        <v>10.557427439620671</v>
      </c>
      <c r="I62">
        <v>6.5592509168425628E-2</v>
      </c>
      <c r="K62" s="6">
        <v>7.5487690075263219</v>
      </c>
      <c r="L62" s="6">
        <v>6.7792473055841107</v>
      </c>
      <c r="M62" s="6">
        <v>1.1162558164492913</v>
      </c>
      <c r="N62" s="6">
        <v>0.29384060137591639</v>
      </c>
      <c r="O62" s="6">
        <v>1.3132762092456003</v>
      </c>
      <c r="P62">
        <v>18.443793058395386</v>
      </c>
      <c r="Q62">
        <f t="shared" si="1"/>
        <v>7.1204236844753216E-2</v>
      </c>
    </row>
    <row r="63" spans="1:27">
      <c r="A63" s="1">
        <v>41482</v>
      </c>
      <c r="B63" s="1" t="s">
        <v>22</v>
      </c>
      <c r="C63">
        <v>1</v>
      </c>
      <c r="D63" t="s">
        <v>12</v>
      </c>
      <c r="E63" t="s">
        <v>9</v>
      </c>
      <c r="F63">
        <v>8210</v>
      </c>
      <c r="G63" s="4">
        <v>2.0499999999999998</v>
      </c>
      <c r="H63">
        <v>7.3946509813760937</v>
      </c>
      <c r="I63">
        <v>5.3591932062015943E-2</v>
      </c>
      <c r="K63" s="6">
        <v>10.793892394883615</v>
      </c>
      <c r="L63" s="6">
        <v>6.0510590168885683</v>
      </c>
      <c r="M63" s="6">
        <v>2.0416419834484643</v>
      </c>
      <c r="N63" s="6">
        <v>0.58202415385424755</v>
      </c>
      <c r="O63" s="6">
        <v>1.6347189266967286</v>
      </c>
      <c r="P63">
        <v>22.059199810028076</v>
      </c>
      <c r="Q63">
        <f t="shared" si="1"/>
        <v>7.4105993906161002E-2</v>
      </c>
    </row>
    <row r="64" spans="1:27">
      <c r="A64" s="1">
        <v>41482</v>
      </c>
      <c r="B64" s="1" t="s">
        <v>22</v>
      </c>
      <c r="C64">
        <v>4</v>
      </c>
      <c r="D64" t="s">
        <v>7</v>
      </c>
      <c r="E64" t="s">
        <v>9</v>
      </c>
      <c r="F64">
        <v>811</v>
      </c>
      <c r="G64" s="4">
        <v>2.2999999999999998</v>
      </c>
      <c r="H64">
        <v>7.3944139337139374</v>
      </c>
      <c r="I64">
        <v>5.6262698390173102E-2</v>
      </c>
      <c r="K64" s="6">
        <v>9.7139258771028167</v>
      </c>
      <c r="L64" s="6">
        <v>6.091048022979197</v>
      </c>
      <c r="M64" s="6">
        <v>1.6159427430013056</v>
      </c>
      <c r="N64" s="6">
        <v>0.39324079121275074</v>
      </c>
      <c r="O64" s="6">
        <v>1.8797557169700272</v>
      </c>
      <c r="P64">
        <v>22.014484405517578</v>
      </c>
      <c r="Q64">
        <f t="shared" si="1"/>
        <v>8.538722426308093E-2</v>
      </c>
    </row>
    <row r="65" spans="1:17">
      <c r="A65" s="1">
        <v>41482</v>
      </c>
      <c r="B65" s="1" t="s">
        <v>22</v>
      </c>
      <c r="C65">
        <v>4</v>
      </c>
      <c r="D65" t="s">
        <v>7</v>
      </c>
      <c r="E65" t="s">
        <v>9</v>
      </c>
      <c r="F65">
        <v>839</v>
      </c>
      <c r="G65" s="4">
        <v>1.8</v>
      </c>
      <c r="H65">
        <v>6.0932017207440019</v>
      </c>
      <c r="I65">
        <v>3.7045369721933077E-2</v>
      </c>
      <c r="K65" s="6">
        <v>9.3375153442026591</v>
      </c>
      <c r="L65" s="6">
        <v>7.5703098649957807</v>
      </c>
      <c r="M65" s="6">
        <v>1.683792602391581</v>
      </c>
      <c r="N65" s="6">
        <v>0.3931635004459762</v>
      </c>
      <c r="O65" s="6">
        <v>1.7770028674185336</v>
      </c>
      <c r="P65">
        <v>22.561216354370117</v>
      </c>
      <c r="Q65">
        <f t="shared" si="1"/>
        <v>7.876361094663796E-2</v>
      </c>
    </row>
    <row r="66" spans="1:17">
      <c r="A66" s="1">
        <v>41482</v>
      </c>
      <c r="B66" s="1" t="s">
        <v>22</v>
      </c>
      <c r="C66">
        <v>4</v>
      </c>
      <c r="D66" t="s">
        <v>7</v>
      </c>
      <c r="E66" t="s">
        <v>8</v>
      </c>
      <c r="F66">
        <v>1464</v>
      </c>
      <c r="G66" s="4">
        <v>3</v>
      </c>
      <c r="H66">
        <v>12.292980940680717</v>
      </c>
      <c r="I66">
        <v>9.3428652539707016E-2</v>
      </c>
      <c r="K66" s="6">
        <v>11.821114842759791</v>
      </c>
      <c r="L66" s="6">
        <v>5.6910871260736684</v>
      </c>
      <c r="M66" s="6">
        <v>1.3326008984290283</v>
      </c>
      <c r="N66" s="6">
        <v>0.31515840071331874</v>
      </c>
      <c r="O66" s="6">
        <v>1.3325995343373125</v>
      </c>
      <c r="P66">
        <v>16.928119659423828</v>
      </c>
      <c r="Q66">
        <f t="shared" si="1"/>
        <v>7.8721060646299176E-2</v>
      </c>
    </row>
    <row r="67" spans="1:17">
      <c r="A67" s="1">
        <v>41482</v>
      </c>
      <c r="B67" s="1" t="s">
        <v>22</v>
      </c>
      <c r="C67">
        <v>4</v>
      </c>
      <c r="D67" t="s">
        <v>7</v>
      </c>
      <c r="E67" t="s">
        <v>8</v>
      </c>
      <c r="F67">
        <v>1465</v>
      </c>
      <c r="G67" s="4">
        <v>3.6666666666666665</v>
      </c>
      <c r="H67">
        <v>7.6445657797127184</v>
      </c>
      <c r="I67">
        <v>6.6041040383820554E-2</v>
      </c>
      <c r="K67" s="6">
        <v>10.486808486073896</v>
      </c>
      <c r="L67" s="6">
        <v>6.9395799447986581</v>
      </c>
      <c r="M67" s="6">
        <v>1.1967504227642884</v>
      </c>
      <c r="N67" s="6">
        <v>0.1958541854764706</v>
      </c>
      <c r="O67" s="6">
        <v>1.2310113436045753</v>
      </c>
      <c r="P67">
        <v>16.892482042312622</v>
      </c>
      <c r="Q67">
        <f t="shared" si="1"/>
        <v>7.2873325572945041E-2</v>
      </c>
    </row>
    <row r="68" spans="1:17">
      <c r="A68" s="1">
        <v>41482</v>
      </c>
      <c r="B68" s="1" t="s">
        <v>23</v>
      </c>
      <c r="C68">
        <v>5</v>
      </c>
      <c r="D68" t="s">
        <v>13</v>
      </c>
      <c r="E68" t="s">
        <v>9</v>
      </c>
      <c r="F68">
        <v>1147</v>
      </c>
      <c r="G68" s="4">
        <v>1.9</v>
      </c>
      <c r="H68">
        <v>3.6520064802329073</v>
      </c>
      <c r="I68">
        <v>7.1268881089529501E-2</v>
      </c>
      <c r="K68" s="6">
        <v>7.4018016875199359</v>
      </c>
      <c r="L68" s="6">
        <v>7.6448193021593163</v>
      </c>
      <c r="M68" s="6">
        <v>1.1419565581244828</v>
      </c>
      <c r="N68" s="6">
        <v>0.71099623894675668</v>
      </c>
      <c r="O68" s="6">
        <v>1.3628437422935551</v>
      </c>
      <c r="P68">
        <v>16.688308715820312</v>
      </c>
      <c r="Q68">
        <f t="shared" ref="Q68:Q84" si="2">O68/P68</f>
        <v>8.1664581204780554E-2</v>
      </c>
    </row>
    <row r="69" spans="1:17">
      <c r="A69" s="1">
        <v>41482</v>
      </c>
      <c r="B69" s="1" t="s">
        <v>23</v>
      </c>
      <c r="C69">
        <v>5</v>
      </c>
      <c r="D69" t="s">
        <v>13</v>
      </c>
      <c r="E69" t="s">
        <v>9</v>
      </c>
      <c r="F69">
        <v>1154</v>
      </c>
      <c r="G69" s="4">
        <v>1.9333333333333333</v>
      </c>
      <c r="H69">
        <v>1.8328348237877312</v>
      </c>
      <c r="I69">
        <v>-6.3728532616431993E-2</v>
      </c>
      <c r="K69" s="6">
        <v>3.6079731949841727</v>
      </c>
      <c r="L69" s="6">
        <v>7.8051255906267611</v>
      </c>
      <c r="M69" s="6">
        <v>0.71157255505246031</v>
      </c>
      <c r="N69" s="6">
        <v>0.41405729630558269</v>
      </c>
      <c r="O69" s="6">
        <v>1.5825589693589639</v>
      </c>
      <c r="P69">
        <v>15.5420982837677</v>
      </c>
      <c r="Q69">
        <f t="shared" si="2"/>
        <v>0.10182402275835574</v>
      </c>
    </row>
    <row r="70" spans="1:17">
      <c r="A70" s="1">
        <v>41482</v>
      </c>
      <c r="B70" s="1" t="s">
        <v>23</v>
      </c>
      <c r="C70">
        <v>5</v>
      </c>
      <c r="D70" t="s">
        <v>13</v>
      </c>
      <c r="E70" t="s">
        <v>15</v>
      </c>
      <c r="F70">
        <v>1346</v>
      </c>
      <c r="G70" s="4">
        <v>2.9</v>
      </c>
      <c r="H70">
        <v>0.81091313257865705</v>
      </c>
      <c r="I70">
        <v>-4.7819603149356973E-2</v>
      </c>
      <c r="K70" s="6">
        <v>5.4104988811580697</v>
      </c>
      <c r="L70" s="6">
        <v>6.4389624023208958</v>
      </c>
      <c r="M70" s="6">
        <v>0.71818676819379013</v>
      </c>
      <c r="N70" s="6">
        <v>0.50057411368475202</v>
      </c>
      <c r="O70" s="6">
        <v>1.176879487112769</v>
      </c>
      <c r="P70">
        <v>19.339724779129028</v>
      </c>
      <c r="Q70">
        <f t="shared" si="2"/>
        <v>6.0852959416611216E-2</v>
      </c>
    </row>
    <row r="71" spans="1:17">
      <c r="A71" s="1">
        <v>41482</v>
      </c>
      <c r="B71" s="1" t="s">
        <v>23</v>
      </c>
      <c r="C71">
        <v>5</v>
      </c>
      <c r="D71" t="s">
        <v>13</v>
      </c>
      <c r="E71" t="s">
        <v>8</v>
      </c>
      <c r="F71">
        <v>1357</v>
      </c>
      <c r="G71" s="4">
        <v>2.8</v>
      </c>
      <c r="H71">
        <v>3.8204753329918568</v>
      </c>
      <c r="I71">
        <v>4.7946835000365284E-2</v>
      </c>
      <c r="K71" s="6">
        <v>6.5966150497584906</v>
      </c>
      <c r="L71" s="6">
        <v>6.6028088719674365</v>
      </c>
      <c r="M71" s="6">
        <v>0.98922546415939305</v>
      </c>
      <c r="N71" s="6">
        <v>0.676950854645332</v>
      </c>
      <c r="O71" s="6">
        <v>1.5513237333303156</v>
      </c>
      <c r="P71">
        <v>21.897249221801758</v>
      </c>
      <c r="Q71">
        <f t="shared" si="2"/>
        <v>7.0845598806344903E-2</v>
      </c>
    </row>
    <row r="72" spans="1:17">
      <c r="A72" s="1">
        <v>41482</v>
      </c>
      <c r="B72" s="1" t="s">
        <v>23</v>
      </c>
      <c r="C72">
        <v>4</v>
      </c>
      <c r="D72" t="s">
        <v>11</v>
      </c>
      <c r="E72" t="s">
        <v>9</v>
      </c>
      <c r="F72">
        <v>10</v>
      </c>
      <c r="G72" s="4">
        <v>1.4666666666666668</v>
      </c>
      <c r="H72">
        <v>1.0375865923155758</v>
      </c>
      <c r="I72">
        <v>2.0674336822840277E-2</v>
      </c>
      <c r="K72" s="6">
        <v>9.5851661372849257</v>
      </c>
      <c r="L72" s="6">
        <v>6.4826598329337077</v>
      </c>
      <c r="M72" s="6">
        <v>1.6265217484531662</v>
      </c>
      <c r="N72" s="6">
        <v>0.38462669172827907</v>
      </c>
      <c r="O72" s="6">
        <v>1.1963942960128415</v>
      </c>
      <c r="P72">
        <v>18.019512891769409</v>
      </c>
      <c r="Q72">
        <f t="shared" si="2"/>
        <v>6.639437498664609E-2</v>
      </c>
    </row>
    <row r="73" spans="1:17">
      <c r="A73" s="1">
        <v>41482</v>
      </c>
      <c r="B73" s="1" t="s">
        <v>23</v>
      </c>
      <c r="C73">
        <v>4</v>
      </c>
      <c r="D73" t="s">
        <v>11</v>
      </c>
      <c r="E73" t="s">
        <v>9</v>
      </c>
      <c r="F73">
        <v>30</v>
      </c>
      <c r="G73" s="4">
        <v>1.75</v>
      </c>
      <c r="H73">
        <v>4.5886587817089231</v>
      </c>
      <c r="I73">
        <v>3.4427876238118674E-2</v>
      </c>
      <c r="K73" s="6">
        <v>9.1563864503914782</v>
      </c>
      <c r="L73" s="6">
        <v>6.5573568274906719</v>
      </c>
      <c r="M73" s="6">
        <v>1.4116871646303839</v>
      </c>
      <c r="N73" s="6">
        <v>0.2881793698786837</v>
      </c>
      <c r="O73" s="6">
        <v>1.1160099261505705</v>
      </c>
      <c r="P73">
        <v>6.6119396686553955</v>
      </c>
      <c r="Q73">
        <f t="shared" si="2"/>
        <v>0.16878707037227433</v>
      </c>
    </row>
    <row r="74" spans="1:17">
      <c r="A74" s="1">
        <v>41482</v>
      </c>
      <c r="B74" s="1" t="s">
        <v>23</v>
      </c>
      <c r="C74">
        <v>4</v>
      </c>
      <c r="D74" t="s">
        <v>11</v>
      </c>
      <c r="E74" t="s">
        <v>8</v>
      </c>
      <c r="F74">
        <v>50</v>
      </c>
      <c r="G74" s="4">
        <v>2.8</v>
      </c>
      <c r="H74">
        <v>1.1798514215642848</v>
      </c>
      <c r="I74">
        <v>2.385994737894237E-2</v>
      </c>
      <c r="K74" s="6">
        <v>9.4718582102889926</v>
      </c>
      <c r="L74" s="6">
        <v>6.5067482709867992</v>
      </c>
      <c r="M74" s="6">
        <v>1.3450241466728063</v>
      </c>
      <c r="N74" s="6">
        <v>0.3852960265961457</v>
      </c>
      <c r="O74" s="6">
        <v>1.09607993502349</v>
      </c>
      <c r="P74">
        <v>17.333859205245972</v>
      </c>
      <c r="Q74">
        <f t="shared" si="2"/>
        <v>6.3233462441633831E-2</v>
      </c>
    </row>
    <row r="75" spans="1:17">
      <c r="A75" s="1">
        <v>41482</v>
      </c>
      <c r="B75" s="1" t="s">
        <v>23</v>
      </c>
      <c r="C75">
        <v>4</v>
      </c>
      <c r="D75" t="s">
        <v>11</v>
      </c>
      <c r="E75" t="s">
        <v>8</v>
      </c>
      <c r="F75">
        <v>61</v>
      </c>
      <c r="G75" s="4">
        <v>3.45</v>
      </c>
      <c r="H75">
        <v>9.3236104456042277</v>
      </c>
      <c r="I75">
        <v>9.968250596065395E-2</v>
      </c>
      <c r="K75" s="6">
        <v>6.5145810394677834</v>
      </c>
      <c r="L75" s="6">
        <v>6.3279385439151143</v>
      </c>
      <c r="M75" s="6">
        <v>0.89923715197994203</v>
      </c>
      <c r="N75" s="6">
        <v>0.31501484825078119</v>
      </c>
      <c r="O75" s="6">
        <v>0.96843196243205742</v>
      </c>
      <c r="P75">
        <v>16.872955560684204</v>
      </c>
      <c r="Q75">
        <f t="shared" si="2"/>
        <v>5.7395514315737771E-2</v>
      </c>
    </row>
    <row r="76" spans="1:17">
      <c r="A76" s="1">
        <v>41482</v>
      </c>
      <c r="B76" s="1" t="s">
        <v>23</v>
      </c>
      <c r="C76">
        <v>3</v>
      </c>
      <c r="D76" t="s">
        <v>10</v>
      </c>
      <c r="E76" t="s">
        <v>8</v>
      </c>
      <c r="F76">
        <v>8153</v>
      </c>
      <c r="G76" s="4">
        <v>2.8333333333333335</v>
      </c>
      <c r="H76">
        <v>11.356293519742518</v>
      </c>
      <c r="I76">
        <v>8.4672899790646128E-2</v>
      </c>
      <c r="K76" s="6">
        <v>5.317517484673238</v>
      </c>
      <c r="L76" s="6">
        <v>6.1247829879357845</v>
      </c>
      <c r="M76" s="6">
        <v>0.79590459483417553</v>
      </c>
      <c r="N76" s="6">
        <v>0.30037461901813761</v>
      </c>
      <c r="O76" s="6">
        <v>1.1130297514819185</v>
      </c>
      <c r="P76">
        <v>21.031534671783447</v>
      </c>
      <c r="Q76">
        <f t="shared" si="2"/>
        <v>5.2921946441464085E-2</v>
      </c>
    </row>
    <row r="77" spans="1:17">
      <c r="A77" s="1">
        <v>41482</v>
      </c>
      <c r="B77" s="1" t="s">
        <v>23</v>
      </c>
      <c r="C77">
        <v>3</v>
      </c>
      <c r="D77" t="s">
        <v>10</v>
      </c>
      <c r="E77" t="s">
        <v>9</v>
      </c>
      <c r="F77">
        <v>8159</v>
      </c>
      <c r="G77" s="4">
        <v>1.9</v>
      </c>
      <c r="H77">
        <v>2.8978654727585966</v>
      </c>
      <c r="I77">
        <v>7.5768058391787685E-2</v>
      </c>
      <c r="K77" s="6">
        <v>3.1803623704702155</v>
      </c>
      <c r="L77" s="6">
        <v>9.925667677921151</v>
      </c>
      <c r="M77" s="6">
        <v>0.72217862999620142</v>
      </c>
      <c r="N77" s="6">
        <v>0.28156170419061866</v>
      </c>
      <c r="O77" s="6">
        <v>1.3257574011688058</v>
      </c>
      <c r="P77">
        <v>20.30397891998291</v>
      </c>
      <c r="Q77">
        <f t="shared" si="2"/>
        <v>6.5295448069245809E-2</v>
      </c>
    </row>
    <row r="78" spans="1:17">
      <c r="A78" s="1">
        <v>41482</v>
      </c>
      <c r="B78" s="1" t="s">
        <v>23</v>
      </c>
      <c r="C78">
        <v>3</v>
      </c>
      <c r="D78" t="s">
        <v>10</v>
      </c>
      <c r="E78" t="s">
        <v>9</v>
      </c>
      <c r="F78">
        <v>8163</v>
      </c>
      <c r="G78" s="4">
        <v>2</v>
      </c>
      <c r="H78">
        <v>3.3167060921343996</v>
      </c>
      <c r="I78">
        <v>2.5694755392092671E-2</v>
      </c>
      <c r="K78" s="6">
        <v>6.9066190572211719</v>
      </c>
      <c r="L78" s="6">
        <v>7.9303901594167323</v>
      </c>
      <c r="M78" s="6">
        <v>1.0786153119347976</v>
      </c>
      <c r="N78" s="6">
        <v>0.54698030880219628</v>
      </c>
      <c r="O78" s="6">
        <v>1.4796996638118391</v>
      </c>
      <c r="P78">
        <v>20.051088333129883</v>
      </c>
      <c r="Q78">
        <f t="shared" si="2"/>
        <v>7.3796476242487571E-2</v>
      </c>
    </row>
    <row r="79" spans="1:17">
      <c r="A79" s="1">
        <v>41482</v>
      </c>
      <c r="B79" s="1" t="s">
        <v>23</v>
      </c>
      <c r="C79">
        <v>3</v>
      </c>
      <c r="D79" t="s">
        <v>10</v>
      </c>
      <c r="E79" t="s">
        <v>8</v>
      </c>
      <c r="F79">
        <v>8167</v>
      </c>
      <c r="G79" s="4">
        <v>2.6666666666666665</v>
      </c>
      <c r="H79">
        <v>11.813394744311235</v>
      </c>
      <c r="I79">
        <v>8.441540635287105E-2</v>
      </c>
      <c r="K79" s="6">
        <v>9.3597048834586438</v>
      </c>
      <c r="L79" s="6">
        <v>7.1676097608325779</v>
      </c>
      <c r="M79" s="6">
        <v>1.5941602563735322</v>
      </c>
      <c r="N79" s="6">
        <v>0.40722948126581854</v>
      </c>
      <c r="O79" s="6">
        <v>1.3254109717696247</v>
      </c>
      <c r="P79">
        <v>21.52172327041626</v>
      </c>
      <c r="Q79">
        <f t="shared" si="2"/>
        <v>6.1584797607333486E-2</v>
      </c>
    </row>
    <row r="80" spans="1:17">
      <c r="A80" s="1">
        <v>41482</v>
      </c>
      <c r="B80" s="1" t="s">
        <v>23</v>
      </c>
      <c r="C80">
        <v>1</v>
      </c>
      <c r="D80" t="s">
        <v>12</v>
      </c>
      <c r="E80" t="s">
        <v>8</v>
      </c>
      <c r="F80">
        <v>8017</v>
      </c>
      <c r="G80" s="4">
        <v>2.9</v>
      </c>
      <c r="H80">
        <v>6.2105208721786536</v>
      </c>
      <c r="I80">
        <v>4.54590033168316E-2</v>
      </c>
      <c r="K80" s="6">
        <v>9.0930241479110983</v>
      </c>
      <c r="L80" s="6">
        <v>5.3270395990477644</v>
      </c>
      <c r="M80" s="6">
        <v>1.4030235292291817</v>
      </c>
      <c r="N80" s="6">
        <v>0.20773929988196627</v>
      </c>
      <c r="O80" s="6">
        <v>1.0490466108208651</v>
      </c>
      <c r="P80">
        <v>18.961663246154785</v>
      </c>
      <c r="Q80">
        <f t="shared" si="2"/>
        <v>5.5324609302593759E-2</v>
      </c>
    </row>
    <row r="81" spans="1:17">
      <c r="A81" s="1">
        <v>41482</v>
      </c>
      <c r="B81" s="1" t="s">
        <v>23</v>
      </c>
      <c r="C81">
        <v>1</v>
      </c>
      <c r="D81" t="s">
        <v>12</v>
      </c>
      <c r="E81" t="s">
        <v>9</v>
      </c>
      <c r="F81">
        <v>8024</v>
      </c>
      <c r="G81" s="4">
        <v>1.9000000000000001</v>
      </c>
      <c r="H81">
        <v>8.7464862448624299</v>
      </c>
      <c r="I81">
        <v>5.5101371164850754E-2</v>
      </c>
      <c r="K81" s="6">
        <v>12.179078095580223</v>
      </c>
      <c r="L81" s="6">
        <v>6.0053189988963673</v>
      </c>
      <c r="M81" s="6">
        <v>1.6231863501719059</v>
      </c>
      <c r="N81" s="6">
        <v>0.31900028743693726</v>
      </c>
      <c r="O81" s="6">
        <v>1.3496939505638657</v>
      </c>
      <c r="P81">
        <v>19.036458730697632</v>
      </c>
      <c r="Q81">
        <f t="shared" si="2"/>
        <v>7.0900474172089001E-2</v>
      </c>
    </row>
    <row r="82" spans="1:17">
      <c r="A82" s="1">
        <v>41482</v>
      </c>
      <c r="B82" s="1" t="s">
        <v>23</v>
      </c>
      <c r="C82">
        <v>1</v>
      </c>
      <c r="D82" t="s">
        <v>12</v>
      </c>
      <c r="E82" t="s">
        <v>8</v>
      </c>
      <c r="F82">
        <v>8027</v>
      </c>
      <c r="G82" s="4">
        <v>3.75</v>
      </c>
      <c r="H82">
        <v>8.6846416371021853</v>
      </c>
      <c r="I82">
        <v>5.648411868833085E-2</v>
      </c>
      <c r="K82" s="6">
        <v>9.7194077237403356</v>
      </c>
      <c r="L82" s="6">
        <v>5.5391997053251281</v>
      </c>
      <c r="M82" s="6">
        <v>1.241987983043451</v>
      </c>
      <c r="N82" s="6">
        <v>0.21042917875169684</v>
      </c>
      <c r="O82" s="6">
        <v>1.1684584145119639</v>
      </c>
      <c r="P82">
        <v>19.082738161087036</v>
      </c>
      <c r="Q82">
        <f t="shared" si="2"/>
        <v>6.1231171577601488E-2</v>
      </c>
    </row>
    <row r="83" spans="1:17">
      <c r="A83" s="1">
        <v>41482</v>
      </c>
      <c r="B83" s="1" t="s">
        <v>23</v>
      </c>
      <c r="C83">
        <v>1</v>
      </c>
      <c r="D83" t="s">
        <v>12</v>
      </c>
      <c r="E83" t="s">
        <v>9</v>
      </c>
      <c r="F83">
        <v>8051</v>
      </c>
      <c r="G83" s="4">
        <v>2</v>
      </c>
      <c r="H83">
        <v>5.8192342507381367</v>
      </c>
      <c r="I83">
        <v>5.1430356662326558E-2</v>
      </c>
      <c r="K83" s="6">
        <v>6.7492190639429559</v>
      </c>
      <c r="L83" s="6">
        <v>6.577201059786125</v>
      </c>
      <c r="M83" s="6">
        <v>1.0999433787527826</v>
      </c>
      <c r="N83" s="6">
        <v>0.35351565489159464</v>
      </c>
      <c r="O83" s="6">
        <v>1.3751915764032865</v>
      </c>
      <c r="P83">
        <v>21.284847259521484</v>
      </c>
      <c r="Q83">
        <f t="shared" si="2"/>
        <v>6.4608947371614961E-2</v>
      </c>
    </row>
    <row r="84" spans="1:17">
      <c r="A84" s="1">
        <v>41482</v>
      </c>
      <c r="B84" s="1" t="s">
        <v>23</v>
      </c>
      <c r="C84">
        <v>2</v>
      </c>
      <c r="D84" t="s">
        <v>7</v>
      </c>
      <c r="E84" t="s">
        <v>8</v>
      </c>
      <c r="F84">
        <v>8082</v>
      </c>
      <c r="G84" s="4">
        <v>3.1666666666666665</v>
      </c>
      <c r="H84">
        <v>3.6663396090032498</v>
      </c>
      <c r="I84">
        <v>2.5587441225374569E-2</v>
      </c>
      <c r="K84" s="6">
        <v>7.8086096534416143</v>
      </c>
      <c r="L84" s="6">
        <v>7.1533630671586899</v>
      </c>
      <c r="M84" s="6">
        <v>1.2833100999938163</v>
      </c>
      <c r="N84" s="6">
        <v>0.4566948716763044</v>
      </c>
      <c r="O84" s="6">
        <v>1.4382063089568897</v>
      </c>
      <c r="P84">
        <v>18.723119497299194</v>
      </c>
      <c r="Q84">
        <f t="shared" si="2"/>
        <v>7.6814459746643748E-2</v>
      </c>
    </row>
    <row r="85" spans="1:17">
      <c r="A85" s="1">
        <v>41482</v>
      </c>
      <c r="B85" s="1" t="s">
        <v>23</v>
      </c>
      <c r="C85">
        <v>2</v>
      </c>
      <c r="D85" t="s">
        <v>7</v>
      </c>
      <c r="E85" t="s">
        <v>9</v>
      </c>
      <c r="F85">
        <v>8091</v>
      </c>
      <c r="G85" s="4">
        <v>2.0499999999999998</v>
      </c>
      <c r="H85">
        <v>8.8324170925056809</v>
      </c>
      <c r="I85">
        <v>0.11574441892123763</v>
      </c>
      <c r="K85" s="6">
        <v>3.6723388044994656</v>
      </c>
      <c r="L85" s="6">
        <v>7.323164071415925</v>
      </c>
      <c r="M85" s="6">
        <v>0.66197655768575925</v>
      </c>
      <c r="N85" s="6">
        <v>0.20192482668524012</v>
      </c>
      <c r="O85" s="6">
        <v>1.186822386950581</v>
      </c>
    </row>
    <row r="86" spans="1:17">
      <c r="A86" s="1">
        <v>41482</v>
      </c>
      <c r="B86" s="1" t="s">
        <v>23</v>
      </c>
      <c r="C86">
        <v>2</v>
      </c>
      <c r="D86" t="s">
        <v>7</v>
      </c>
      <c r="E86" t="s">
        <v>8</v>
      </c>
      <c r="F86">
        <v>8095</v>
      </c>
      <c r="G86" s="4">
        <v>3.0666666666666664</v>
      </c>
      <c r="H86">
        <v>15.049641798565762</v>
      </c>
      <c r="I86">
        <v>0.14067672268251261</v>
      </c>
      <c r="K86" s="6">
        <v>5.9000389879648081</v>
      </c>
      <c r="L86" s="6">
        <v>8.421417077286188</v>
      </c>
      <c r="M86" s="6">
        <v>1.1485456241682339</v>
      </c>
      <c r="N86" s="6">
        <v>0.43950061193142104</v>
      </c>
      <c r="O86" s="6">
        <v>1.3660042104942234</v>
      </c>
      <c r="P86">
        <v>20.756561756134033</v>
      </c>
      <c r="Q86">
        <f>O86/P86</f>
        <v>6.5810716945475731E-2</v>
      </c>
    </row>
    <row r="87" spans="1:17">
      <c r="A87" s="1">
        <v>41482</v>
      </c>
      <c r="B87" s="1" t="s">
        <v>23</v>
      </c>
      <c r="C87">
        <v>2</v>
      </c>
      <c r="D87" t="s">
        <v>7</v>
      </c>
      <c r="E87" t="s">
        <v>9</v>
      </c>
      <c r="F87">
        <v>8096</v>
      </c>
      <c r="G87" s="4">
        <v>2.0333333333333332</v>
      </c>
      <c r="H87">
        <v>13.11527811991229</v>
      </c>
      <c r="I87">
        <v>0.11488057077457547</v>
      </c>
      <c r="K87" s="6">
        <v>4.3892967572628443</v>
      </c>
      <c r="L87" s="6">
        <v>6.922587291330812</v>
      </c>
      <c r="M87" s="6">
        <v>0.93631352892578024</v>
      </c>
      <c r="N87" s="6">
        <v>0.43468547118922757</v>
      </c>
      <c r="O87" s="6">
        <v>1.4230218385563087</v>
      </c>
      <c r="P87">
        <v>22.076451778411865</v>
      </c>
      <c r="Q87">
        <f>O87/P87</f>
        <v>6.4458811263676627E-2</v>
      </c>
    </row>
    <row r="112" spans="15:15">
      <c r="O112" t="s">
        <v>39</v>
      </c>
    </row>
    <row r="113" spans="15:15">
      <c r="O113" t="s">
        <v>40</v>
      </c>
    </row>
    <row r="114" spans="15:15">
      <c r="O114" t="s">
        <v>41</v>
      </c>
    </row>
    <row r="115" spans="15:15">
      <c r="O115" t="s">
        <v>42</v>
      </c>
    </row>
    <row r="116" spans="15:15">
      <c r="O116" t="s">
        <v>43</v>
      </c>
    </row>
  </sheetData>
  <sortState ref="B2:O85">
    <sortCondition ref="B2:B85"/>
    <sortCondition ref="D2:D85"/>
    <sortCondition ref="F2:F85"/>
  </sortState>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A1:I85"/>
  <sheetViews>
    <sheetView topLeftCell="A61" workbookViewId="0"/>
  </sheetViews>
  <sheetFormatPr defaultRowHeight="15"/>
  <cols>
    <col min="1" max="1" width="9.7109375" bestFit="1" customWidth="1"/>
  </cols>
  <sheetData>
    <row r="1" spans="1:9">
      <c r="A1" s="2" t="s">
        <v>0</v>
      </c>
      <c r="B1" s="2" t="s">
        <v>17</v>
      </c>
      <c r="C1" s="3" t="s">
        <v>1</v>
      </c>
      <c r="D1" s="3" t="s">
        <v>2</v>
      </c>
      <c r="E1" s="3" t="s">
        <v>3</v>
      </c>
      <c r="F1" s="3" t="s">
        <v>4</v>
      </c>
      <c r="G1" s="3" t="s">
        <v>16</v>
      </c>
      <c r="H1" s="3" t="s">
        <v>5</v>
      </c>
      <c r="I1" s="3" t="s">
        <v>6</v>
      </c>
    </row>
    <row r="2" spans="1:9">
      <c r="A2" s="1">
        <v>41479</v>
      </c>
      <c r="B2" s="1" t="s">
        <v>18</v>
      </c>
      <c r="C2">
        <v>5</v>
      </c>
      <c r="D2" t="s">
        <v>13</v>
      </c>
      <c r="E2" t="s">
        <v>8</v>
      </c>
      <c r="F2">
        <v>555</v>
      </c>
      <c r="G2" s="4">
        <v>2.4500000000000002</v>
      </c>
      <c r="H2">
        <v>1.4414420394446295</v>
      </c>
      <c r="I2">
        <v>1.1325473590396908E-2</v>
      </c>
    </row>
    <row r="3" spans="1:9">
      <c r="A3" s="1">
        <v>41479</v>
      </c>
      <c r="B3" s="1" t="s">
        <v>18</v>
      </c>
      <c r="C3">
        <v>5</v>
      </c>
      <c r="D3" t="s">
        <v>13</v>
      </c>
      <c r="E3" t="s">
        <v>14</v>
      </c>
      <c r="F3">
        <v>533</v>
      </c>
      <c r="G3" s="4">
        <v>1.35</v>
      </c>
      <c r="H3">
        <v>0.42990507019708446</v>
      </c>
      <c r="I3">
        <v>1.5640561504677623E-2</v>
      </c>
    </row>
    <row r="4" spans="1:9">
      <c r="A4" s="1">
        <v>41479</v>
      </c>
      <c r="B4" s="1" t="s">
        <v>18</v>
      </c>
      <c r="C4">
        <v>5</v>
      </c>
      <c r="D4" t="s">
        <v>13</v>
      </c>
      <c r="E4" t="s">
        <v>14</v>
      </c>
      <c r="F4">
        <v>540</v>
      </c>
      <c r="G4" s="4">
        <v>1.6</v>
      </c>
      <c r="H4">
        <v>4.1528820404774489</v>
      </c>
      <c r="I4">
        <v>2.4617047759074216E-2</v>
      </c>
    </row>
    <row r="5" spans="1:9">
      <c r="A5" s="1">
        <v>41479</v>
      </c>
      <c r="B5" s="1" t="s">
        <v>18</v>
      </c>
      <c r="C5">
        <v>5</v>
      </c>
      <c r="D5" t="s">
        <v>13</v>
      </c>
      <c r="E5" t="s">
        <v>15</v>
      </c>
      <c r="F5">
        <v>563</v>
      </c>
      <c r="G5" s="4">
        <v>2.3333333333333335</v>
      </c>
      <c r="H5">
        <v>2.172829524925608</v>
      </c>
      <c r="I5">
        <v>1.5811528447582608E-2</v>
      </c>
    </row>
    <row r="6" spans="1:9">
      <c r="A6" s="1">
        <v>41480</v>
      </c>
      <c r="B6" s="1" t="s">
        <v>20</v>
      </c>
      <c r="C6">
        <v>5</v>
      </c>
      <c r="D6" t="s">
        <v>13</v>
      </c>
      <c r="E6" t="s">
        <v>8</v>
      </c>
      <c r="F6">
        <v>1422</v>
      </c>
      <c r="G6" s="4">
        <v>4.4666666666666668</v>
      </c>
      <c r="H6">
        <v>3.8978374199550077</v>
      </c>
      <c r="I6">
        <v>-2.8917293526414384E-2</v>
      </c>
    </row>
    <row r="7" spans="1:9">
      <c r="A7" s="1">
        <v>41480</v>
      </c>
      <c r="B7" s="1" t="s">
        <v>20</v>
      </c>
      <c r="C7">
        <v>5</v>
      </c>
      <c r="D7" t="s">
        <v>13</v>
      </c>
      <c r="E7" t="s">
        <v>8</v>
      </c>
      <c r="F7">
        <v>848</v>
      </c>
      <c r="G7" s="4">
        <v>3.5</v>
      </c>
      <c r="H7">
        <v>1.1335084263356878</v>
      </c>
      <c r="I7">
        <v>-6.8549879892443641E-2</v>
      </c>
    </row>
    <row r="8" spans="1:9">
      <c r="A8" s="1">
        <v>41480</v>
      </c>
      <c r="B8" s="1" t="s">
        <v>20</v>
      </c>
      <c r="C8">
        <v>5</v>
      </c>
      <c r="D8" t="s">
        <v>13</v>
      </c>
      <c r="E8" t="s">
        <v>9</v>
      </c>
      <c r="F8">
        <v>591</v>
      </c>
      <c r="G8" s="4">
        <v>1.75</v>
      </c>
      <c r="H8">
        <v>0.14154233684512327</v>
      </c>
      <c r="I8">
        <v>-5.770554424276967E-2</v>
      </c>
    </row>
    <row r="9" spans="1:9">
      <c r="A9" s="1">
        <v>41480</v>
      </c>
      <c r="B9" s="1" t="s">
        <v>20</v>
      </c>
      <c r="C9">
        <v>5</v>
      </c>
      <c r="D9" t="s">
        <v>13</v>
      </c>
      <c r="E9" t="s">
        <v>9</v>
      </c>
      <c r="F9">
        <v>1432</v>
      </c>
      <c r="G9" s="4">
        <v>1.9333333333333333</v>
      </c>
      <c r="H9">
        <v>2.3136764933823466</v>
      </c>
      <c r="I9">
        <v>-3.7169011252610587E-2</v>
      </c>
    </row>
    <row r="10" spans="1:9">
      <c r="A10" s="1">
        <v>41482</v>
      </c>
      <c r="B10" s="1" t="s">
        <v>22</v>
      </c>
      <c r="C10">
        <v>5</v>
      </c>
      <c r="D10" t="s">
        <v>13</v>
      </c>
      <c r="E10" t="s">
        <v>9</v>
      </c>
      <c r="F10">
        <v>1457</v>
      </c>
      <c r="G10" s="4">
        <v>1.9</v>
      </c>
      <c r="H10">
        <v>6.171092331374993</v>
      </c>
      <c r="I10">
        <v>3.0664618630220585E-2</v>
      </c>
    </row>
    <row r="11" spans="1:9">
      <c r="A11" s="1">
        <v>41482</v>
      </c>
      <c r="B11" s="1" t="s">
        <v>22</v>
      </c>
      <c r="C11">
        <v>5</v>
      </c>
      <c r="D11" t="s">
        <v>13</v>
      </c>
      <c r="E11" t="s">
        <v>14</v>
      </c>
      <c r="F11">
        <v>1438</v>
      </c>
      <c r="G11" s="4">
        <v>1.75</v>
      </c>
      <c r="H11">
        <v>6.0101365066976999</v>
      </c>
      <c r="I11">
        <v>4.1749051444018477E-2</v>
      </c>
    </row>
    <row r="12" spans="1:9">
      <c r="A12" s="1">
        <v>41482</v>
      </c>
      <c r="B12" s="1" t="s">
        <v>22</v>
      </c>
      <c r="C12">
        <v>5</v>
      </c>
      <c r="D12" t="s">
        <v>13</v>
      </c>
      <c r="E12" t="s">
        <v>8</v>
      </c>
      <c r="F12">
        <v>1422</v>
      </c>
      <c r="G12" s="4">
        <v>3.0666666666666664</v>
      </c>
      <c r="H12">
        <v>4.5540055183100314</v>
      </c>
      <c r="I12">
        <v>3.8377589904476914E-2</v>
      </c>
    </row>
    <row r="13" spans="1:9">
      <c r="A13" s="1">
        <v>41482</v>
      </c>
      <c r="B13" s="1" t="s">
        <v>22</v>
      </c>
      <c r="C13">
        <v>5</v>
      </c>
      <c r="D13" t="s">
        <v>13</v>
      </c>
      <c r="E13" t="s">
        <v>8</v>
      </c>
      <c r="F13">
        <v>1429</v>
      </c>
      <c r="G13" s="4">
        <v>2.7999999999999994</v>
      </c>
      <c r="H13">
        <v>6.7599399262094071</v>
      </c>
      <c r="I13">
        <v>4.9916372538377149E-2</v>
      </c>
    </row>
    <row r="14" spans="1:9">
      <c r="A14" s="1">
        <v>41482</v>
      </c>
      <c r="B14" s="1" t="s">
        <v>23</v>
      </c>
      <c r="C14">
        <v>5</v>
      </c>
      <c r="D14" t="s">
        <v>13</v>
      </c>
      <c r="E14" t="s">
        <v>15</v>
      </c>
      <c r="F14">
        <v>1346</v>
      </c>
      <c r="G14" s="4">
        <v>2.9</v>
      </c>
      <c r="H14">
        <v>0.81091313257865705</v>
      </c>
      <c r="I14">
        <v>-4.7819603149356973E-2</v>
      </c>
    </row>
    <row r="15" spans="1:9">
      <c r="A15" s="1">
        <v>41482</v>
      </c>
      <c r="B15" s="1" t="s">
        <v>23</v>
      </c>
      <c r="C15">
        <v>5</v>
      </c>
      <c r="D15" t="s">
        <v>13</v>
      </c>
      <c r="E15" t="s">
        <v>9</v>
      </c>
      <c r="F15">
        <v>1154</v>
      </c>
      <c r="G15" s="4">
        <v>1.9333333333333333</v>
      </c>
      <c r="H15">
        <v>1.8328348237877312</v>
      </c>
      <c r="I15">
        <v>-6.3728532616431993E-2</v>
      </c>
    </row>
    <row r="16" spans="1:9">
      <c r="A16" s="1">
        <v>41482</v>
      </c>
      <c r="B16" s="1" t="s">
        <v>23</v>
      </c>
      <c r="C16">
        <v>5</v>
      </c>
      <c r="D16" t="s">
        <v>13</v>
      </c>
      <c r="E16" t="s">
        <v>9</v>
      </c>
      <c r="F16">
        <v>1147</v>
      </c>
      <c r="G16" s="4">
        <v>1.9</v>
      </c>
      <c r="H16">
        <v>3.6520064802329073</v>
      </c>
      <c r="I16">
        <v>7.1268881089529501E-2</v>
      </c>
    </row>
    <row r="17" spans="1:9">
      <c r="A17" s="1">
        <v>41482</v>
      </c>
      <c r="B17" s="1" t="s">
        <v>23</v>
      </c>
      <c r="C17">
        <v>5</v>
      </c>
      <c r="D17" t="s">
        <v>13</v>
      </c>
      <c r="E17" t="s">
        <v>8</v>
      </c>
      <c r="F17">
        <v>1357</v>
      </c>
      <c r="G17" s="4">
        <v>2.8</v>
      </c>
      <c r="H17">
        <v>3.8204753329918568</v>
      </c>
      <c r="I17">
        <v>4.7946835000365284E-2</v>
      </c>
    </row>
    <row r="18" spans="1:9">
      <c r="A18" s="1">
        <v>41479</v>
      </c>
      <c r="B18" s="1" t="s">
        <v>18</v>
      </c>
      <c r="C18">
        <v>2</v>
      </c>
      <c r="D18" t="s">
        <v>11</v>
      </c>
      <c r="E18" t="s">
        <v>9</v>
      </c>
      <c r="F18">
        <v>265</v>
      </c>
      <c r="G18" s="4">
        <v>1.7</v>
      </c>
      <c r="H18">
        <v>0.87459950734115155</v>
      </c>
      <c r="I18">
        <v>7.3086831066046434E-3</v>
      </c>
    </row>
    <row r="19" spans="1:9">
      <c r="A19" s="1">
        <v>41479</v>
      </c>
      <c r="B19" s="1" t="s">
        <v>18</v>
      </c>
      <c r="C19">
        <v>2</v>
      </c>
      <c r="D19" t="s">
        <v>11</v>
      </c>
      <c r="E19" t="s">
        <v>9</v>
      </c>
      <c r="F19">
        <v>270</v>
      </c>
      <c r="G19" s="4">
        <v>1.7250000000000001</v>
      </c>
      <c r="H19">
        <v>4.1278088312408805</v>
      </c>
      <c r="I19">
        <v>4.7824928287787727E-2</v>
      </c>
    </row>
    <row r="20" spans="1:9">
      <c r="A20" s="1">
        <v>41479</v>
      </c>
      <c r="B20" s="1" t="s">
        <v>18</v>
      </c>
      <c r="C20">
        <v>2</v>
      </c>
      <c r="D20" t="s">
        <v>11</v>
      </c>
      <c r="E20" t="s">
        <v>8</v>
      </c>
      <c r="F20">
        <v>651</v>
      </c>
      <c r="G20" s="4">
        <v>2.2749999999999995</v>
      </c>
      <c r="H20">
        <v>0.52817796560288843</v>
      </c>
      <c r="I20">
        <v>9.5442165824329746E-3</v>
      </c>
    </row>
    <row r="21" spans="1:9">
      <c r="A21" s="1">
        <v>41479</v>
      </c>
      <c r="B21" s="1" t="s">
        <v>18</v>
      </c>
      <c r="C21">
        <v>2</v>
      </c>
      <c r="D21" t="s">
        <v>11</v>
      </c>
      <c r="E21" t="s">
        <v>8</v>
      </c>
      <c r="F21">
        <v>250</v>
      </c>
      <c r="G21" s="4">
        <v>2.2666666666666671</v>
      </c>
      <c r="H21">
        <v>0.32886955689819386</v>
      </c>
      <c r="I21">
        <v>2.5666131387229923E-2</v>
      </c>
    </row>
    <row r="22" spans="1:9">
      <c r="A22" s="1">
        <v>41480</v>
      </c>
      <c r="B22" s="1" t="s">
        <v>20</v>
      </c>
      <c r="C22" t="s">
        <v>19</v>
      </c>
      <c r="D22" t="s">
        <v>11</v>
      </c>
      <c r="E22" t="s">
        <v>8</v>
      </c>
      <c r="F22">
        <v>1418</v>
      </c>
      <c r="G22" s="4">
        <v>3.25</v>
      </c>
      <c r="H22">
        <v>5.6457181111559738</v>
      </c>
      <c r="I22">
        <v>1.0841614428731836E-3</v>
      </c>
    </row>
    <row r="23" spans="1:9">
      <c r="A23" s="1">
        <v>41480</v>
      </c>
      <c r="B23" s="1" t="s">
        <v>20</v>
      </c>
      <c r="C23" t="s">
        <v>19</v>
      </c>
      <c r="D23" t="s">
        <v>11</v>
      </c>
      <c r="E23" t="s">
        <v>9</v>
      </c>
      <c r="F23">
        <v>1419</v>
      </c>
      <c r="G23" s="4">
        <v>2.2000000000000002</v>
      </c>
      <c r="H23">
        <v>3.069984252809757</v>
      </c>
      <c r="I23">
        <v>-4.2615436144386655E-2</v>
      </c>
    </row>
    <row r="24" spans="1:9">
      <c r="A24" s="1">
        <v>41480</v>
      </c>
      <c r="B24" s="1" t="s">
        <v>20</v>
      </c>
      <c r="C24" t="s">
        <v>19</v>
      </c>
      <c r="D24" t="s">
        <v>11</v>
      </c>
      <c r="E24" t="s">
        <v>9</v>
      </c>
      <c r="F24">
        <v>1488</v>
      </c>
      <c r="G24" s="4">
        <v>2.35</v>
      </c>
      <c r="H24">
        <v>3.1498863683504079</v>
      </c>
      <c r="I24">
        <v>-6.4479350968676574E-2</v>
      </c>
    </row>
    <row r="25" spans="1:9">
      <c r="A25" s="1">
        <v>41480</v>
      </c>
      <c r="B25" s="1" t="s">
        <v>20</v>
      </c>
      <c r="C25" t="s">
        <v>19</v>
      </c>
      <c r="D25" t="s">
        <v>11</v>
      </c>
      <c r="E25" t="s">
        <v>8</v>
      </c>
      <c r="F25">
        <v>1417</v>
      </c>
      <c r="G25" s="4">
        <v>3.05</v>
      </c>
      <c r="H25">
        <v>6.476115152757127</v>
      </c>
      <c r="I25">
        <v>1.4953768702191997E-3</v>
      </c>
    </row>
    <row r="26" spans="1:9">
      <c r="A26" s="1">
        <v>41480</v>
      </c>
      <c r="B26" s="1" t="s">
        <v>21</v>
      </c>
      <c r="C26">
        <v>1</v>
      </c>
      <c r="D26" t="s">
        <v>11</v>
      </c>
      <c r="E26" t="s">
        <v>8</v>
      </c>
      <c r="F26">
        <v>79</v>
      </c>
      <c r="G26" s="4">
        <v>3.1333333333333333</v>
      </c>
      <c r="H26">
        <v>3.7729294149597052</v>
      </c>
      <c r="I26">
        <v>-4.3260105669880707E-2</v>
      </c>
    </row>
    <row r="27" spans="1:9">
      <c r="A27" s="1">
        <v>41480</v>
      </c>
      <c r="B27" s="1" t="s">
        <v>21</v>
      </c>
      <c r="C27">
        <v>1</v>
      </c>
      <c r="D27" t="s">
        <v>11</v>
      </c>
      <c r="E27" t="s">
        <v>9</v>
      </c>
      <c r="F27">
        <v>46</v>
      </c>
      <c r="G27" s="4">
        <v>1.8666666666666665</v>
      </c>
      <c r="H27">
        <v>4.6899241896236932</v>
      </c>
      <c r="I27">
        <v>-9.6899607758224315E-3</v>
      </c>
    </row>
    <row r="28" spans="1:9">
      <c r="A28" s="1">
        <v>41480</v>
      </c>
      <c r="B28" s="1" t="s">
        <v>21</v>
      </c>
      <c r="C28">
        <v>1</v>
      </c>
      <c r="D28" t="s">
        <v>11</v>
      </c>
      <c r="E28" t="s">
        <v>9</v>
      </c>
      <c r="F28">
        <v>49</v>
      </c>
      <c r="G28" s="4">
        <v>1.4333333333333333</v>
      </c>
      <c r="H28">
        <v>4.7011569612264914</v>
      </c>
      <c r="I28">
        <v>-2.2243166544389292E-2</v>
      </c>
    </row>
    <row r="29" spans="1:9">
      <c r="A29" s="1">
        <v>41480</v>
      </c>
      <c r="B29" s="1" t="s">
        <v>21</v>
      </c>
      <c r="C29">
        <v>1</v>
      </c>
      <c r="D29" t="s">
        <v>11</v>
      </c>
      <c r="E29" t="s">
        <v>8</v>
      </c>
      <c r="F29">
        <v>77</v>
      </c>
      <c r="G29" s="4">
        <v>3.1666666666666665</v>
      </c>
      <c r="H29">
        <v>0.61591002453409494</v>
      </c>
      <c r="I29">
        <v>-6.0468062564747224E-2</v>
      </c>
    </row>
    <row r="30" spans="1:9">
      <c r="A30" s="1">
        <v>41482</v>
      </c>
      <c r="B30" s="1" t="s">
        <v>22</v>
      </c>
      <c r="C30">
        <v>3</v>
      </c>
      <c r="D30" t="s">
        <v>11</v>
      </c>
      <c r="E30" t="s">
        <v>9</v>
      </c>
      <c r="F30">
        <v>8303</v>
      </c>
      <c r="G30" s="4">
        <v>1.9000000000000001</v>
      </c>
      <c r="H30">
        <v>11.305031860003073</v>
      </c>
      <c r="I30">
        <v>0.10899287236550159</v>
      </c>
    </row>
    <row r="31" spans="1:9">
      <c r="A31" s="1">
        <v>41482</v>
      </c>
      <c r="B31" s="1" t="s">
        <v>22</v>
      </c>
      <c r="C31">
        <v>3</v>
      </c>
      <c r="D31" t="s">
        <v>11</v>
      </c>
      <c r="E31" t="s">
        <v>8</v>
      </c>
      <c r="F31">
        <v>8326</v>
      </c>
      <c r="G31" s="4">
        <v>2.7333333333333338</v>
      </c>
      <c r="H31">
        <v>5.3801387117368558</v>
      </c>
      <c r="I31">
        <v>3.817181885452408E-2</v>
      </c>
    </row>
    <row r="32" spans="1:9">
      <c r="A32" s="1">
        <v>41482</v>
      </c>
      <c r="B32" s="1" t="s">
        <v>22</v>
      </c>
      <c r="C32">
        <v>3</v>
      </c>
      <c r="D32" t="s">
        <v>11</v>
      </c>
      <c r="E32" t="s">
        <v>9</v>
      </c>
      <c r="F32">
        <v>1476</v>
      </c>
      <c r="G32" s="4">
        <v>1.9500000000000002</v>
      </c>
      <c r="H32">
        <v>9.8443180766826082</v>
      </c>
      <c r="I32">
        <v>8.5525620116951181E-2</v>
      </c>
    </row>
    <row r="33" spans="1:9">
      <c r="A33" s="1">
        <v>41482</v>
      </c>
      <c r="B33" s="1" t="s">
        <v>22</v>
      </c>
      <c r="C33">
        <v>3</v>
      </c>
      <c r="D33" t="s">
        <v>11</v>
      </c>
      <c r="E33" t="s">
        <v>8</v>
      </c>
      <c r="F33">
        <v>8298</v>
      </c>
      <c r="G33" s="4">
        <v>2.4000000000000004</v>
      </c>
      <c r="H33">
        <v>7.1899097657062994</v>
      </c>
      <c r="I33">
        <v>5.3526722740768772E-2</v>
      </c>
    </row>
    <row r="34" spans="1:9">
      <c r="A34" s="1">
        <v>41482</v>
      </c>
      <c r="B34" s="1" t="s">
        <v>23</v>
      </c>
      <c r="C34">
        <v>4</v>
      </c>
      <c r="D34" t="s">
        <v>11</v>
      </c>
      <c r="E34" t="s">
        <v>8</v>
      </c>
      <c r="F34">
        <v>61</v>
      </c>
      <c r="G34" s="4">
        <v>3.45</v>
      </c>
      <c r="H34">
        <v>9.3236104456042277</v>
      </c>
      <c r="I34">
        <v>9.968250596065395E-2</v>
      </c>
    </row>
    <row r="35" spans="1:9">
      <c r="A35" s="1">
        <v>41482</v>
      </c>
      <c r="B35" s="1" t="s">
        <v>23</v>
      </c>
      <c r="C35">
        <v>4</v>
      </c>
      <c r="D35" t="s">
        <v>11</v>
      </c>
      <c r="E35" t="s">
        <v>9</v>
      </c>
      <c r="F35">
        <v>30</v>
      </c>
      <c r="G35" s="4">
        <v>1.75</v>
      </c>
      <c r="H35">
        <v>4.5886587817089231</v>
      </c>
      <c r="I35">
        <v>3.4427876238118674E-2</v>
      </c>
    </row>
    <row r="36" spans="1:9">
      <c r="A36" s="1">
        <v>41482</v>
      </c>
      <c r="B36" s="1" t="s">
        <v>23</v>
      </c>
      <c r="C36">
        <v>4</v>
      </c>
      <c r="D36" t="s">
        <v>11</v>
      </c>
      <c r="E36" t="s">
        <v>8</v>
      </c>
      <c r="F36">
        <v>50</v>
      </c>
      <c r="G36" s="4">
        <v>2.8</v>
      </c>
      <c r="H36">
        <v>1.1798514215642848</v>
      </c>
      <c r="I36">
        <v>2.385994737894237E-2</v>
      </c>
    </row>
    <row r="37" spans="1:9">
      <c r="A37" s="1">
        <v>41482</v>
      </c>
      <c r="B37" s="1" t="s">
        <v>23</v>
      </c>
      <c r="C37">
        <v>4</v>
      </c>
      <c r="D37" t="s">
        <v>11</v>
      </c>
      <c r="E37" t="s">
        <v>9</v>
      </c>
      <c r="F37">
        <v>10</v>
      </c>
      <c r="G37" s="4">
        <v>1.4666666666666668</v>
      </c>
      <c r="H37">
        <v>1.0375865923155758</v>
      </c>
      <c r="I37">
        <v>2.0674336822840277E-2</v>
      </c>
    </row>
    <row r="38" spans="1:9">
      <c r="A38" s="1">
        <v>41479</v>
      </c>
      <c r="B38" s="1" t="s">
        <v>18</v>
      </c>
      <c r="C38">
        <v>3</v>
      </c>
      <c r="D38" t="s">
        <v>10</v>
      </c>
      <c r="E38" t="s">
        <v>8</v>
      </c>
      <c r="F38">
        <v>1466</v>
      </c>
      <c r="G38" s="4">
        <v>2.75</v>
      </c>
      <c r="H38">
        <v>1.1884746530422474</v>
      </c>
      <c r="I38">
        <v>4.109032983746571E-2</v>
      </c>
    </row>
    <row r="39" spans="1:9">
      <c r="A39" s="1">
        <v>41479</v>
      </c>
      <c r="B39" s="1" t="s">
        <v>18</v>
      </c>
      <c r="C39">
        <v>3</v>
      </c>
      <c r="D39" t="s">
        <v>10</v>
      </c>
      <c r="E39" t="s">
        <v>8</v>
      </c>
      <c r="F39">
        <v>1451</v>
      </c>
      <c r="G39" s="4">
        <v>2.7666666666666671</v>
      </c>
      <c r="H39">
        <v>4.4557857832944761</v>
      </c>
      <c r="I39">
        <v>4.2654690120032028E-2</v>
      </c>
    </row>
    <row r="40" spans="1:9">
      <c r="A40" s="1">
        <v>41479</v>
      </c>
      <c r="B40" s="1" t="s">
        <v>18</v>
      </c>
      <c r="C40">
        <v>3</v>
      </c>
      <c r="D40" t="s">
        <v>10</v>
      </c>
      <c r="E40" t="s">
        <v>9</v>
      </c>
      <c r="F40">
        <v>30</v>
      </c>
      <c r="G40" s="4">
        <v>1.575</v>
      </c>
      <c r="H40">
        <v>2.0175797237307607</v>
      </c>
      <c r="I40">
        <v>1.0551338365238737E-2</v>
      </c>
    </row>
    <row r="41" spans="1:9">
      <c r="A41" s="1">
        <v>41479</v>
      </c>
      <c r="B41" s="1" t="s">
        <v>18</v>
      </c>
      <c r="C41">
        <v>3</v>
      </c>
      <c r="D41" t="s">
        <v>10</v>
      </c>
      <c r="E41" t="s">
        <v>9</v>
      </c>
      <c r="F41">
        <v>26</v>
      </c>
      <c r="G41" s="4">
        <v>1.5</v>
      </c>
      <c r="H41">
        <v>1.1370932072479696</v>
      </c>
      <c r="I41">
        <v>1.0632212409112895E-2</v>
      </c>
    </row>
    <row r="42" spans="1:9">
      <c r="A42" s="1">
        <v>41480</v>
      </c>
      <c r="B42" s="1" t="s">
        <v>21</v>
      </c>
      <c r="C42">
        <v>4</v>
      </c>
      <c r="D42" t="s">
        <v>10</v>
      </c>
      <c r="E42" t="s">
        <v>9</v>
      </c>
      <c r="F42">
        <v>330</v>
      </c>
      <c r="G42" s="4">
        <v>2.4500000000000002</v>
      </c>
      <c r="H42">
        <v>2.4191608473984516</v>
      </c>
      <c r="I42">
        <v>-5.8640493953376636E-2</v>
      </c>
    </row>
    <row r="43" spans="1:9">
      <c r="A43" s="1">
        <v>41480</v>
      </c>
      <c r="B43" s="1" t="s">
        <v>21</v>
      </c>
      <c r="C43">
        <v>4</v>
      </c>
      <c r="D43" t="s">
        <v>10</v>
      </c>
      <c r="E43" t="s">
        <v>8</v>
      </c>
      <c r="F43">
        <v>337</v>
      </c>
      <c r="G43" s="4">
        <v>2.8666666666666667</v>
      </c>
      <c r="H43">
        <v>3.0427157575405137</v>
      </c>
      <c r="I43">
        <v>-3.1967019823255963E-2</v>
      </c>
    </row>
    <row r="44" spans="1:9">
      <c r="A44" s="1">
        <v>41480</v>
      </c>
      <c r="B44" s="1" t="s">
        <v>21</v>
      </c>
      <c r="C44">
        <v>4</v>
      </c>
      <c r="D44" t="s">
        <v>10</v>
      </c>
      <c r="E44" t="s">
        <v>8</v>
      </c>
      <c r="F44">
        <v>348</v>
      </c>
      <c r="G44" s="4">
        <v>4.6333333333333329</v>
      </c>
      <c r="H44">
        <v>3.7321461709807382</v>
      </c>
      <c r="I44">
        <v>-4.1012676791585628E-2</v>
      </c>
    </row>
    <row r="45" spans="1:9">
      <c r="A45" s="1">
        <v>41480</v>
      </c>
      <c r="B45" s="1" t="s">
        <v>21</v>
      </c>
      <c r="C45">
        <v>4</v>
      </c>
      <c r="D45" t="s">
        <v>10</v>
      </c>
      <c r="E45" t="s">
        <v>9</v>
      </c>
      <c r="F45">
        <v>315</v>
      </c>
      <c r="G45" s="4">
        <v>2.1500000000000004</v>
      </c>
      <c r="H45">
        <v>1.2400265429234631</v>
      </c>
      <c r="I45">
        <v>-5.6819895064926448E-2</v>
      </c>
    </row>
    <row r="46" spans="1:9">
      <c r="A46" s="1">
        <v>41482</v>
      </c>
      <c r="B46" s="1" t="s">
        <v>22</v>
      </c>
      <c r="C46">
        <v>2</v>
      </c>
      <c r="D46" t="s">
        <v>10</v>
      </c>
      <c r="E46" t="s">
        <v>15</v>
      </c>
      <c r="F46">
        <v>8288</v>
      </c>
      <c r="G46" s="4">
        <v>2.9</v>
      </c>
      <c r="H46">
        <v>8.8953150487408994</v>
      </c>
      <c r="I46">
        <v>7.5280672822992376E-2</v>
      </c>
    </row>
    <row r="47" spans="1:9">
      <c r="A47" s="1">
        <v>41482</v>
      </c>
      <c r="B47" s="1" t="s">
        <v>22</v>
      </c>
      <c r="C47">
        <v>2</v>
      </c>
      <c r="D47" t="s">
        <v>10</v>
      </c>
      <c r="E47" t="s">
        <v>8</v>
      </c>
      <c r="F47">
        <v>1454</v>
      </c>
      <c r="G47" s="4">
        <v>3.5</v>
      </c>
      <c r="H47">
        <v>11.165461401972303</v>
      </c>
      <c r="I47">
        <v>7.3336739790112543E-2</v>
      </c>
    </row>
    <row r="48" spans="1:9">
      <c r="A48" s="1">
        <v>41482</v>
      </c>
      <c r="B48" s="1" t="s">
        <v>22</v>
      </c>
      <c r="C48">
        <v>2</v>
      </c>
      <c r="D48" t="s">
        <v>10</v>
      </c>
      <c r="E48" t="s">
        <v>9</v>
      </c>
      <c r="F48">
        <v>1471</v>
      </c>
      <c r="G48" s="4">
        <v>2.6</v>
      </c>
      <c r="H48">
        <v>14.251057136226724</v>
      </c>
      <c r="I48">
        <v>0.12903498003543373</v>
      </c>
    </row>
    <row r="49" spans="1:9">
      <c r="A49" s="1">
        <v>41482</v>
      </c>
      <c r="B49" s="1" t="s">
        <v>22</v>
      </c>
      <c r="C49">
        <v>2</v>
      </c>
      <c r="D49" t="s">
        <v>10</v>
      </c>
      <c r="E49" t="s">
        <v>9</v>
      </c>
      <c r="F49">
        <v>1474</v>
      </c>
      <c r="G49" s="4">
        <v>2</v>
      </c>
      <c r="H49">
        <v>5.3932929223710504</v>
      </c>
      <c r="I49">
        <v>7.3545673553092786E-2</v>
      </c>
    </row>
    <row r="50" spans="1:9">
      <c r="A50" s="1">
        <v>41482</v>
      </c>
      <c r="B50" s="1" t="s">
        <v>23</v>
      </c>
      <c r="C50">
        <v>3</v>
      </c>
      <c r="D50" t="s">
        <v>10</v>
      </c>
      <c r="E50" t="s">
        <v>8</v>
      </c>
      <c r="F50">
        <v>8167</v>
      </c>
      <c r="G50" s="4">
        <v>2.6666666666666665</v>
      </c>
      <c r="H50">
        <v>11.813394744311235</v>
      </c>
      <c r="I50">
        <v>8.441540635287105E-2</v>
      </c>
    </row>
    <row r="51" spans="1:9">
      <c r="A51" s="1">
        <v>41482</v>
      </c>
      <c r="B51" s="1" t="s">
        <v>23</v>
      </c>
      <c r="C51">
        <v>3</v>
      </c>
      <c r="D51" t="s">
        <v>10</v>
      </c>
      <c r="E51" t="s">
        <v>8</v>
      </c>
      <c r="F51">
        <v>8153</v>
      </c>
      <c r="G51" s="4">
        <v>2.8333333333333335</v>
      </c>
      <c r="H51">
        <v>11.356293519742518</v>
      </c>
      <c r="I51">
        <v>8.4672899790646128E-2</v>
      </c>
    </row>
    <row r="52" spans="1:9">
      <c r="A52" s="1">
        <v>41482</v>
      </c>
      <c r="B52" s="1" t="s">
        <v>23</v>
      </c>
      <c r="C52">
        <v>3</v>
      </c>
      <c r="D52" t="s">
        <v>10</v>
      </c>
      <c r="E52" t="s">
        <v>9</v>
      </c>
      <c r="F52">
        <v>8163</v>
      </c>
      <c r="G52" s="4">
        <v>2</v>
      </c>
      <c r="H52">
        <v>3.3167060921343996</v>
      </c>
      <c r="I52">
        <v>2.5694755392092671E-2</v>
      </c>
    </row>
    <row r="53" spans="1:9">
      <c r="A53" s="1">
        <v>41482</v>
      </c>
      <c r="B53" s="1" t="s">
        <v>23</v>
      </c>
      <c r="C53">
        <v>3</v>
      </c>
      <c r="D53" t="s">
        <v>10</v>
      </c>
      <c r="E53" t="s">
        <v>9</v>
      </c>
      <c r="F53">
        <v>8159</v>
      </c>
      <c r="G53" s="4">
        <v>1.9</v>
      </c>
      <c r="H53">
        <v>2.8978654727585966</v>
      </c>
      <c r="I53">
        <v>7.5768058391787685E-2</v>
      </c>
    </row>
    <row r="54" spans="1:9">
      <c r="A54" s="1">
        <v>41479</v>
      </c>
      <c r="B54" s="1" t="s">
        <v>18</v>
      </c>
      <c r="C54">
        <v>4</v>
      </c>
      <c r="D54" t="s">
        <v>12</v>
      </c>
      <c r="E54" t="s">
        <v>8</v>
      </c>
      <c r="F54">
        <v>173</v>
      </c>
      <c r="G54" s="4">
        <v>2.25</v>
      </c>
      <c r="H54">
        <v>2.2809011935180687</v>
      </c>
      <c r="I54">
        <v>3.1169677253838252E-2</v>
      </c>
    </row>
    <row r="55" spans="1:9">
      <c r="A55" s="1">
        <v>41479</v>
      </c>
      <c r="B55" s="1" t="s">
        <v>18</v>
      </c>
      <c r="C55">
        <v>4</v>
      </c>
      <c r="D55" t="s">
        <v>12</v>
      </c>
      <c r="E55" t="s">
        <v>9</v>
      </c>
      <c r="F55">
        <v>938</v>
      </c>
      <c r="G55" s="4">
        <v>1.7333333333333332</v>
      </c>
      <c r="H55">
        <v>0.90514108169246688</v>
      </c>
      <c r="I55">
        <v>1.9194067847325871E-2</v>
      </c>
    </row>
    <row r="56" spans="1:9">
      <c r="A56" s="1">
        <v>41479</v>
      </c>
      <c r="B56" s="1" t="s">
        <v>18</v>
      </c>
      <c r="C56">
        <v>4</v>
      </c>
      <c r="D56" t="s">
        <v>12</v>
      </c>
      <c r="E56" t="s">
        <v>8</v>
      </c>
      <c r="F56">
        <v>917</v>
      </c>
      <c r="G56" s="4">
        <v>2.0999999999999996</v>
      </c>
      <c r="H56">
        <v>1.9066688558331872</v>
      </c>
      <c r="I56">
        <v>2.2418550395757984E-2</v>
      </c>
    </row>
    <row r="57" spans="1:9">
      <c r="A57" s="1">
        <v>41479</v>
      </c>
      <c r="B57" s="1" t="s">
        <v>18</v>
      </c>
      <c r="C57">
        <v>4</v>
      </c>
      <c r="D57" t="s">
        <v>12</v>
      </c>
      <c r="E57" t="s">
        <v>9</v>
      </c>
      <c r="F57">
        <v>927</v>
      </c>
      <c r="G57" s="4">
        <v>1.6333333333333335</v>
      </c>
      <c r="H57">
        <v>1.8118658168007147</v>
      </c>
      <c r="I57">
        <v>4.0297462344703924E-2</v>
      </c>
    </row>
    <row r="58" spans="1:9">
      <c r="A58" s="1">
        <v>41480</v>
      </c>
      <c r="B58" s="1" t="s">
        <v>21</v>
      </c>
      <c r="C58">
        <v>3</v>
      </c>
      <c r="D58" t="s">
        <v>12</v>
      </c>
      <c r="E58" t="s">
        <v>8</v>
      </c>
      <c r="F58">
        <v>184</v>
      </c>
      <c r="G58" s="4">
        <v>3.1999999999999997</v>
      </c>
      <c r="H58">
        <v>8.1188426964315976</v>
      </c>
      <c r="I58">
        <v>-1.1827844354560147E-2</v>
      </c>
    </row>
    <row r="59" spans="1:9">
      <c r="A59" s="1">
        <v>41480</v>
      </c>
      <c r="B59" s="1" t="s">
        <v>21</v>
      </c>
      <c r="C59">
        <v>3</v>
      </c>
      <c r="D59" t="s">
        <v>12</v>
      </c>
      <c r="E59" t="s">
        <v>9</v>
      </c>
      <c r="F59">
        <v>179</v>
      </c>
      <c r="G59" s="4">
        <v>2.1333333333333333</v>
      </c>
      <c r="H59">
        <v>2.3696444652624096</v>
      </c>
      <c r="I59">
        <v>-4.9904172745615955E-2</v>
      </c>
    </row>
    <row r="60" spans="1:9">
      <c r="A60" s="1">
        <v>41480</v>
      </c>
      <c r="B60" s="1" t="s">
        <v>21</v>
      </c>
      <c r="C60">
        <v>3</v>
      </c>
      <c r="D60" t="s">
        <v>12</v>
      </c>
      <c r="E60" t="s">
        <v>8</v>
      </c>
      <c r="F60">
        <v>175</v>
      </c>
      <c r="G60" s="4">
        <v>3.1666666666666665</v>
      </c>
      <c r="H60">
        <v>4.585347506832532</v>
      </c>
      <c r="I60">
        <v>-3.018660633116621E-2</v>
      </c>
    </row>
    <row r="61" spans="1:9">
      <c r="A61" s="1">
        <v>41480</v>
      </c>
      <c r="B61" s="1" t="s">
        <v>21</v>
      </c>
      <c r="C61">
        <v>3</v>
      </c>
      <c r="D61" t="s">
        <v>12</v>
      </c>
      <c r="E61" t="s">
        <v>14</v>
      </c>
      <c r="F61">
        <v>196</v>
      </c>
      <c r="G61" s="4">
        <v>1.9333333333333333</v>
      </c>
      <c r="H61">
        <v>6.1827986159678385</v>
      </c>
      <c r="I61">
        <v>-2.283140560956274E-2</v>
      </c>
    </row>
    <row r="62" spans="1:9">
      <c r="A62" s="1">
        <v>41482</v>
      </c>
      <c r="B62" s="1" t="s">
        <v>22</v>
      </c>
      <c r="C62">
        <v>1</v>
      </c>
      <c r="D62" t="s">
        <v>12</v>
      </c>
      <c r="E62" t="s">
        <v>9</v>
      </c>
      <c r="F62">
        <v>1467</v>
      </c>
      <c r="G62" s="4">
        <v>1.7</v>
      </c>
      <c r="H62">
        <v>10.883982776882359</v>
      </c>
      <c r="I62">
        <v>9.7579830189929065E-2</v>
      </c>
    </row>
    <row r="63" spans="1:9">
      <c r="A63" s="1">
        <v>41482</v>
      </c>
      <c r="B63" s="1" t="s">
        <v>22</v>
      </c>
      <c r="C63">
        <v>1</v>
      </c>
      <c r="D63" t="s">
        <v>12</v>
      </c>
      <c r="E63" t="s">
        <v>8</v>
      </c>
      <c r="F63">
        <v>8208</v>
      </c>
      <c r="G63" s="4">
        <v>2.95</v>
      </c>
      <c r="H63">
        <v>10.557427439620671</v>
      </c>
      <c r="I63">
        <v>6.5592509168425628E-2</v>
      </c>
    </row>
    <row r="64" spans="1:9">
      <c r="A64" s="1">
        <v>41482</v>
      </c>
      <c r="B64" s="1" t="s">
        <v>22</v>
      </c>
      <c r="C64">
        <v>1</v>
      </c>
      <c r="D64" t="s">
        <v>12</v>
      </c>
      <c r="E64" t="s">
        <v>9</v>
      </c>
      <c r="F64">
        <v>8210</v>
      </c>
      <c r="G64" s="4">
        <v>2.0499999999999998</v>
      </c>
      <c r="H64">
        <v>7.3946509813760937</v>
      </c>
      <c r="I64">
        <v>5.3591932062015943E-2</v>
      </c>
    </row>
    <row r="65" spans="1:9">
      <c r="A65" s="1">
        <v>41482</v>
      </c>
      <c r="B65" s="1" t="s">
        <v>22</v>
      </c>
      <c r="C65">
        <v>1</v>
      </c>
      <c r="D65" t="s">
        <v>12</v>
      </c>
      <c r="E65" t="s">
        <v>8</v>
      </c>
      <c r="F65">
        <v>1456</v>
      </c>
      <c r="G65" s="4">
        <v>2.3000000000000003</v>
      </c>
      <c r="H65">
        <v>6.3310152481165023</v>
      </c>
      <c r="I65">
        <v>3.6079282808412529E-2</v>
      </c>
    </row>
    <row r="66" spans="1:9">
      <c r="A66" s="1">
        <v>41482</v>
      </c>
      <c r="B66" s="1" t="s">
        <v>23</v>
      </c>
      <c r="C66">
        <v>1</v>
      </c>
      <c r="D66" t="s">
        <v>12</v>
      </c>
      <c r="E66" t="s">
        <v>9</v>
      </c>
      <c r="F66">
        <v>8051</v>
      </c>
      <c r="G66" s="4">
        <v>2</v>
      </c>
      <c r="H66">
        <v>5.8192342507381367</v>
      </c>
      <c r="I66">
        <v>5.1430356662326558E-2</v>
      </c>
    </row>
    <row r="67" spans="1:9">
      <c r="A67" s="1">
        <v>41482</v>
      </c>
      <c r="B67" s="1" t="s">
        <v>23</v>
      </c>
      <c r="C67">
        <v>1</v>
      </c>
      <c r="D67" t="s">
        <v>12</v>
      </c>
      <c r="E67" t="s">
        <v>9</v>
      </c>
      <c r="F67">
        <v>8024</v>
      </c>
      <c r="G67" s="4">
        <v>1.9000000000000001</v>
      </c>
      <c r="H67">
        <v>8.7464862448624299</v>
      </c>
      <c r="I67">
        <v>5.5101371164850754E-2</v>
      </c>
    </row>
    <row r="68" spans="1:9">
      <c r="A68" s="1">
        <v>41482</v>
      </c>
      <c r="B68" s="1" t="s">
        <v>23</v>
      </c>
      <c r="C68">
        <v>1</v>
      </c>
      <c r="D68" t="s">
        <v>12</v>
      </c>
      <c r="E68" t="s">
        <v>8</v>
      </c>
      <c r="F68">
        <v>8027</v>
      </c>
      <c r="G68" s="4">
        <v>3.75</v>
      </c>
      <c r="H68">
        <v>8.6846416371021853</v>
      </c>
      <c r="I68">
        <v>5.648411868833085E-2</v>
      </c>
    </row>
    <row r="69" spans="1:9">
      <c r="A69" s="1">
        <v>41482</v>
      </c>
      <c r="B69" s="1" t="s">
        <v>23</v>
      </c>
      <c r="C69">
        <v>1</v>
      </c>
      <c r="D69" t="s">
        <v>12</v>
      </c>
      <c r="E69" t="s">
        <v>8</v>
      </c>
      <c r="F69">
        <v>8017</v>
      </c>
      <c r="G69" s="4">
        <v>2.9</v>
      </c>
      <c r="H69">
        <v>6.2105208721786536</v>
      </c>
      <c r="I69">
        <v>4.54590033168316E-2</v>
      </c>
    </row>
    <row r="70" spans="1:9">
      <c r="A70" s="1">
        <v>41479</v>
      </c>
      <c r="B70" s="1" t="s">
        <v>18</v>
      </c>
      <c r="C70">
        <v>1</v>
      </c>
      <c r="D70" t="s">
        <v>7</v>
      </c>
      <c r="E70" t="s">
        <v>8</v>
      </c>
      <c r="F70">
        <v>249</v>
      </c>
      <c r="G70" s="4">
        <v>2.0666666666666669</v>
      </c>
      <c r="H70">
        <v>1.0467049050145096</v>
      </c>
      <c r="I70">
        <v>2.7620561057740863E-2</v>
      </c>
    </row>
    <row r="71" spans="1:9">
      <c r="A71" s="1">
        <v>41479</v>
      </c>
      <c r="B71" s="1" t="s">
        <v>18</v>
      </c>
      <c r="C71">
        <v>1</v>
      </c>
      <c r="D71" t="s">
        <v>7</v>
      </c>
      <c r="E71" t="s">
        <v>8</v>
      </c>
      <c r="F71">
        <v>509</v>
      </c>
      <c r="G71" s="4">
        <v>2.5</v>
      </c>
      <c r="H71">
        <v>0.30790431100615795</v>
      </c>
      <c r="I71">
        <v>2.0230044049346894E-2</v>
      </c>
    </row>
    <row r="72" spans="1:9">
      <c r="A72" s="1">
        <v>41479</v>
      </c>
      <c r="B72" s="1" t="s">
        <v>18</v>
      </c>
      <c r="C72">
        <v>1</v>
      </c>
      <c r="D72" t="s">
        <v>7</v>
      </c>
      <c r="E72" t="s">
        <v>9</v>
      </c>
      <c r="F72">
        <v>244</v>
      </c>
      <c r="G72" s="4">
        <v>1.4333333333333333</v>
      </c>
      <c r="H72">
        <v>2.5519616061840966</v>
      </c>
      <c r="I72">
        <v>1.3820325569046837E-2</v>
      </c>
    </row>
    <row r="73" spans="1:9">
      <c r="A73" s="1">
        <v>41479</v>
      </c>
      <c r="B73" s="1" t="s">
        <v>18</v>
      </c>
      <c r="C73">
        <v>1</v>
      </c>
      <c r="D73" t="s">
        <v>7</v>
      </c>
      <c r="E73" t="s">
        <v>9</v>
      </c>
      <c r="F73">
        <v>242</v>
      </c>
      <c r="G73" s="4">
        <v>1.5666666666666664</v>
      </c>
      <c r="H73">
        <v>5.1576177967981067</v>
      </c>
      <c r="I73">
        <v>5.1973549089333271E-2</v>
      </c>
    </row>
    <row r="74" spans="1:9">
      <c r="A74" s="1">
        <v>41480</v>
      </c>
      <c r="B74" s="1" t="s">
        <v>21</v>
      </c>
      <c r="C74">
        <v>2</v>
      </c>
      <c r="D74" t="s">
        <v>7</v>
      </c>
      <c r="E74" t="s">
        <v>8</v>
      </c>
      <c r="F74">
        <v>110</v>
      </c>
      <c r="G74" s="4">
        <v>3.1666666666666665</v>
      </c>
      <c r="H74">
        <v>10.085347365051424</v>
      </c>
      <c r="I74">
        <v>1.1401923475326311E-2</v>
      </c>
    </row>
    <row r="75" spans="1:9">
      <c r="A75" s="1">
        <v>41480</v>
      </c>
      <c r="B75" s="1" t="s">
        <v>21</v>
      </c>
      <c r="C75">
        <v>2</v>
      </c>
      <c r="D75" t="s">
        <v>7</v>
      </c>
      <c r="E75" t="s">
        <v>9</v>
      </c>
      <c r="F75">
        <v>115</v>
      </c>
      <c r="G75" s="4">
        <v>1.65</v>
      </c>
      <c r="H75">
        <v>5.1529119910342391</v>
      </c>
      <c r="I75">
        <v>1.9701995986485112E-2</v>
      </c>
    </row>
    <row r="76" spans="1:9">
      <c r="A76" s="1">
        <v>41480</v>
      </c>
      <c r="B76" s="1" t="s">
        <v>21</v>
      </c>
      <c r="C76">
        <v>2</v>
      </c>
      <c r="D76" t="s">
        <v>7</v>
      </c>
      <c r="E76" t="s">
        <v>9</v>
      </c>
      <c r="F76">
        <v>99</v>
      </c>
      <c r="G76" s="4">
        <v>1.65</v>
      </c>
      <c r="H76">
        <v>7.884657415356453</v>
      </c>
      <c r="I76">
        <v>3.5760859410344853E-3</v>
      </c>
    </row>
    <row r="77" spans="1:9">
      <c r="A77" s="1">
        <v>41480</v>
      </c>
      <c r="B77" s="1" t="s">
        <v>21</v>
      </c>
      <c r="C77">
        <v>2</v>
      </c>
      <c r="D77" t="s">
        <v>7</v>
      </c>
      <c r="E77" t="s">
        <v>15</v>
      </c>
      <c r="F77">
        <v>94</v>
      </c>
      <c r="G77" s="4">
        <v>2.8000000000000003</v>
      </c>
      <c r="H77">
        <v>8.3728627431136839</v>
      </c>
      <c r="I77">
        <v>3.6472911091628565E-4</v>
      </c>
    </row>
    <row r="78" spans="1:9">
      <c r="A78" s="1">
        <v>41482</v>
      </c>
      <c r="B78" s="1" t="s">
        <v>22</v>
      </c>
      <c r="C78">
        <v>4</v>
      </c>
      <c r="D78" t="s">
        <v>7</v>
      </c>
      <c r="E78" t="s">
        <v>8</v>
      </c>
      <c r="F78">
        <v>1465</v>
      </c>
      <c r="G78" s="4">
        <v>3.6666666666666665</v>
      </c>
      <c r="H78">
        <v>7.6445657797127184</v>
      </c>
      <c r="I78">
        <v>6.6041040383820554E-2</v>
      </c>
    </row>
    <row r="79" spans="1:9">
      <c r="A79" s="1">
        <v>41482</v>
      </c>
      <c r="B79" s="1" t="s">
        <v>22</v>
      </c>
      <c r="C79">
        <v>4</v>
      </c>
      <c r="D79" t="s">
        <v>7</v>
      </c>
      <c r="E79" t="s">
        <v>9</v>
      </c>
      <c r="F79">
        <v>811</v>
      </c>
      <c r="G79" s="4">
        <v>2.2999999999999998</v>
      </c>
      <c r="H79">
        <v>7.3944139337139374</v>
      </c>
      <c r="I79">
        <v>5.6262698390173102E-2</v>
      </c>
    </row>
    <row r="80" spans="1:9">
      <c r="A80" s="1">
        <v>41482</v>
      </c>
      <c r="B80" s="1" t="s">
        <v>22</v>
      </c>
      <c r="C80">
        <v>4</v>
      </c>
      <c r="D80" t="s">
        <v>7</v>
      </c>
      <c r="E80" t="s">
        <v>9</v>
      </c>
      <c r="F80">
        <v>839</v>
      </c>
      <c r="G80" s="4">
        <v>1.8</v>
      </c>
      <c r="H80">
        <v>6.0932017207440019</v>
      </c>
      <c r="I80">
        <v>3.7045369721933077E-2</v>
      </c>
    </row>
    <row r="81" spans="1:9">
      <c r="A81" s="1">
        <v>41482</v>
      </c>
      <c r="B81" s="1" t="s">
        <v>22</v>
      </c>
      <c r="C81">
        <v>4</v>
      </c>
      <c r="D81" t="s">
        <v>7</v>
      </c>
      <c r="E81" t="s">
        <v>8</v>
      </c>
      <c r="F81">
        <v>1464</v>
      </c>
      <c r="G81" s="4">
        <v>3</v>
      </c>
      <c r="H81">
        <v>12.292980940680717</v>
      </c>
      <c r="I81">
        <v>9.3428652539707016E-2</v>
      </c>
    </row>
    <row r="82" spans="1:9">
      <c r="A82" s="1">
        <v>41482</v>
      </c>
      <c r="B82" s="1" t="s">
        <v>23</v>
      </c>
      <c r="C82">
        <v>2</v>
      </c>
      <c r="D82" t="s">
        <v>7</v>
      </c>
      <c r="E82" t="s">
        <v>9</v>
      </c>
      <c r="F82">
        <v>8096</v>
      </c>
      <c r="G82" s="4">
        <v>2.0333333333333332</v>
      </c>
      <c r="H82">
        <v>13.11527811991229</v>
      </c>
      <c r="I82">
        <v>0.11488057077457547</v>
      </c>
    </row>
    <row r="83" spans="1:9">
      <c r="A83" s="1">
        <v>41482</v>
      </c>
      <c r="B83" s="1" t="s">
        <v>23</v>
      </c>
      <c r="C83">
        <v>2</v>
      </c>
      <c r="D83" t="s">
        <v>7</v>
      </c>
      <c r="E83" t="s">
        <v>8</v>
      </c>
      <c r="F83">
        <v>8095</v>
      </c>
      <c r="G83" s="4">
        <v>3.0666666666666664</v>
      </c>
      <c r="H83">
        <v>15.049641798565762</v>
      </c>
      <c r="I83">
        <v>0.14067672268251261</v>
      </c>
    </row>
    <row r="84" spans="1:9">
      <c r="A84" s="1">
        <v>41482</v>
      </c>
      <c r="B84" s="1" t="s">
        <v>23</v>
      </c>
      <c r="C84">
        <v>2</v>
      </c>
      <c r="D84" t="s">
        <v>7</v>
      </c>
      <c r="E84" t="s">
        <v>9</v>
      </c>
      <c r="F84">
        <v>8091</v>
      </c>
      <c r="G84" s="4">
        <v>2.0499999999999998</v>
      </c>
      <c r="H84">
        <v>8.8324170925056809</v>
      </c>
      <c r="I84">
        <v>0.11574441892123763</v>
      </c>
    </row>
    <row r="85" spans="1:9">
      <c r="A85" s="1">
        <v>41482</v>
      </c>
      <c r="B85" s="1" t="s">
        <v>23</v>
      </c>
      <c r="C85">
        <v>2</v>
      </c>
      <c r="D85" t="s">
        <v>7</v>
      </c>
      <c r="E85" t="s">
        <v>8</v>
      </c>
      <c r="F85">
        <v>8082</v>
      </c>
      <c r="G85" s="4">
        <v>3.1666666666666665</v>
      </c>
      <c r="H85">
        <v>3.6663396090032498</v>
      </c>
      <c r="I85">
        <v>2.5587441225374569E-2</v>
      </c>
    </row>
  </sheetData>
  <sortState ref="A2:I85">
    <sortCondition ref="D2:D85"/>
  </sortState>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N33"/>
  <sheetViews>
    <sheetView topLeftCell="C28" workbookViewId="0">
      <selection activeCell="T37" sqref="T37"/>
    </sheetView>
  </sheetViews>
  <sheetFormatPr defaultRowHeight="15"/>
  <cols>
    <col min="1" max="1" width="9.7109375" bestFit="1" customWidth="1"/>
    <col min="12" max="12" width="10.28515625" customWidth="1"/>
  </cols>
  <sheetData>
    <row r="1" spans="1:14">
      <c r="A1" s="2" t="s">
        <v>0</v>
      </c>
      <c r="B1" s="2" t="s">
        <v>17</v>
      </c>
      <c r="C1" s="3" t="s">
        <v>1</v>
      </c>
      <c r="D1" s="3" t="s">
        <v>2</v>
      </c>
      <c r="E1" s="3" t="s">
        <v>3</v>
      </c>
      <c r="F1" s="3" t="s">
        <v>4</v>
      </c>
      <c r="G1" s="3" t="s">
        <v>16</v>
      </c>
      <c r="H1" s="3" t="s">
        <v>5</v>
      </c>
      <c r="I1" s="3" t="s">
        <v>6</v>
      </c>
    </row>
    <row r="2" spans="1:14">
      <c r="A2" s="1">
        <v>41479</v>
      </c>
      <c r="B2" s="1" t="s">
        <v>18</v>
      </c>
      <c r="C2">
        <v>5</v>
      </c>
      <c r="D2" t="s">
        <v>13</v>
      </c>
      <c r="E2" t="s">
        <v>8</v>
      </c>
      <c r="F2">
        <v>555</v>
      </c>
      <c r="G2" s="4">
        <v>2.4500000000000002</v>
      </c>
      <c r="H2">
        <v>1.4414420394446295</v>
      </c>
      <c r="I2">
        <v>1.1325473590396908E-2</v>
      </c>
      <c r="K2" t="s">
        <v>17</v>
      </c>
      <c r="L2" t="s">
        <v>26</v>
      </c>
      <c r="M2" s="3" t="s">
        <v>5</v>
      </c>
      <c r="N2" s="3" t="s">
        <v>6</v>
      </c>
    </row>
    <row r="3" spans="1:14">
      <c r="A3" s="1">
        <v>41479</v>
      </c>
      <c r="B3" s="1" t="s">
        <v>18</v>
      </c>
      <c r="C3">
        <v>5</v>
      </c>
      <c r="D3" t="s">
        <v>13</v>
      </c>
      <c r="E3" t="s">
        <v>14</v>
      </c>
      <c r="F3">
        <v>533</v>
      </c>
      <c r="G3" s="4">
        <v>1.35</v>
      </c>
      <c r="H3">
        <v>0.42990507019708446</v>
      </c>
      <c r="I3">
        <v>1.5640561504677623E-2</v>
      </c>
      <c r="K3" t="s">
        <v>24</v>
      </c>
      <c r="L3" t="s">
        <v>25</v>
      </c>
      <c r="M3">
        <f>AVERAGE(H2:H5)</f>
        <v>2.0492646687611931</v>
      </c>
      <c r="N3">
        <f>AVERAGE(I2:I5)</f>
        <v>1.6848652825432839E-2</v>
      </c>
    </row>
    <row r="4" spans="1:14">
      <c r="A4" s="1">
        <v>41479</v>
      </c>
      <c r="B4" s="1" t="s">
        <v>18</v>
      </c>
      <c r="C4">
        <v>5</v>
      </c>
      <c r="D4" t="s">
        <v>13</v>
      </c>
      <c r="E4" t="s">
        <v>14</v>
      </c>
      <c r="F4">
        <v>540</v>
      </c>
      <c r="G4" s="4">
        <v>1.6</v>
      </c>
      <c r="H4">
        <v>4.1528820404774489</v>
      </c>
      <c r="I4">
        <v>2.4617047759074216E-2</v>
      </c>
      <c r="L4" t="s">
        <v>11</v>
      </c>
      <c r="M4">
        <f>AVERAGE(H18:H21)</f>
        <v>1.4648639652707787</v>
      </c>
      <c r="N4">
        <f>AVERAGE(I18:I21)</f>
        <v>2.2585989841013818E-2</v>
      </c>
    </row>
    <row r="5" spans="1:14">
      <c r="A5" s="1">
        <v>41479</v>
      </c>
      <c r="B5" s="1" t="s">
        <v>18</v>
      </c>
      <c r="C5">
        <v>5</v>
      </c>
      <c r="D5" t="s">
        <v>13</v>
      </c>
      <c r="E5" t="s">
        <v>15</v>
      </c>
      <c r="F5">
        <v>563</v>
      </c>
      <c r="G5" s="4">
        <v>2.3333333333333335</v>
      </c>
      <c r="H5">
        <v>2.172829524925608</v>
      </c>
      <c r="I5">
        <v>1.5811528447582608E-2</v>
      </c>
      <c r="K5" t="s">
        <v>20</v>
      </c>
      <c r="L5" t="s">
        <v>25</v>
      </c>
      <c r="M5">
        <f>AVERAGE(H6:H9)</f>
        <v>1.8716411691295414</v>
      </c>
      <c r="N5">
        <f>AVERAGE(I6:I9)</f>
        <v>-4.8085432228559571E-2</v>
      </c>
    </row>
    <row r="6" spans="1:14">
      <c r="A6" s="1">
        <v>41480</v>
      </c>
      <c r="B6" s="1" t="s">
        <v>20</v>
      </c>
      <c r="C6">
        <v>5</v>
      </c>
      <c r="D6" t="s">
        <v>13</v>
      </c>
      <c r="E6" t="s">
        <v>8</v>
      </c>
      <c r="F6">
        <v>1422</v>
      </c>
      <c r="G6" s="4">
        <v>4.4666666666666668</v>
      </c>
      <c r="H6">
        <v>3.8978374199550077</v>
      </c>
      <c r="I6">
        <v>-2.8917293526414384E-2</v>
      </c>
      <c r="L6" t="s">
        <v>11</v>
      </c>
      <c r="M6">
        <f>AVERAGE(H22:H25)</f>
        <v>4.5854259712683163</v>
      </c>
      <c r="N6">
        <f>AVERAGE(I22:I25)</f>
        <v>-2.6128812199992711E-2</v>
      </c>
    </row>
    <row r="7" spans="1:14">
      <c r="A7" s="1">
        <v>41480</v>
      </c>
      <c r="B7" s="1" t="s">
        <v>20</v>
      </c>
      <c r="C7">
        <v>5</v>
      </c>
      <c r="D7" t="s">
        <v>13</v>
      </c>
      <c r="E7" t="s">
        <v>8</v>
      </c>
      <c r="F7">
        <v>848</v>
      </c>
      <c r="G7" s="4">
        <v>3.5</v>
      </c>
      <c r="H7">
        <v>1.1335084263356878</v>
      </c>
      <c r="I7">
        <v>-6.8549879892443641E-2</v>
      </c>
      <c r="K7" t="s">
        <v>22</v>
      </c>
      <c r="L7" t="s">
        <v>25</v>
      </c>
      <c r="M7">
        <f>AVERAGE(H10:H13)</f>
        <v>5.8737935706480329</v>
      </c>
      <c r="N7">
        <f>AVERAGE(I10:I13)</f>
        <v>4.0176908129273284E-2</v>
      </c>
    </row>
    <row r="8" spans="1:14">
      <c r="A8" s="1">
        <v>41480</v>
      </c>
      <c r="B8" s="1" t="s">
        <v>20</v>
      </c>
      <c r="C8">
        <v>5</v>
      </c>
      <c r="D8" t="s">
        <v>13</v>
      </c>
      <c r="E8" t="s">
        <v>9</v>
      </c>
      <c r="F8">
        <v>591</v>
      </c>
      <c r="G8" s="4">
        <v>1.75</v>
      </c>
      <c r="H8">
        <v>0.14154233684512327</v>
      </c>
      <c r="I8">
        <v>-5.770554424276967E-2</v>
      </c>
      <c r="L8" t="s">
        <v>11</v>
      </c>
      <c r="M8">
        <f>AVERAGE(H26:H29)</f>
        <v>8.4298496035322081</v>
      </c>
      <c r="N8">
        <f>AVERAGE(I26:I29)</f>
        <v>7.1554258519436406E-2</v>
      </c>
    </row>
    <row r="9" spans="1:14">
      <c r="A9" s="1">
        <v>41480</v>
      </c>
      <c r="B9" s="1" t="s">
        <v>20</v>
      </c>
      <c r="C9">
        <v>5</v>
      </c>
      <c r="D9" t="s">
        <v>13</v>
      </c>
      <c r="E9" t="s">
        <v>9</v>
      </c>
      <c r="F9">
        <v>1432</v>
      </c>
      <c r="G9" s="4">
        <v>1.9333333333333333</v>
      </c>
      <c r="H9">
        <v>2.3136764933823466</v>
      </c>
      <c r="I9">
        <v>-3.7169011252610587E-2</v>
      </c>
      <c r="K9" t="s">
        <v>23</v>
      </c>
      <c r="L9" t="s">
        <v>25</v>
      </c>
      <c r="M9">
        <f>AVERAGE(H14:H17)</f>
        <v>2.5290574423977881</v>
      </c>
      <c r="N9">
        <f>AVERAGE(I14:I17)</f>
        <v>1.9168950810264547E-3</v>
      </c>
    </row>
    <row r="10" spans="1:14">
      <c r="A10" s="1">
        <v>41482</v>
      </c>
      <c r="B10" s="1" t="s">
        <v>22</v>
      </c>
      <c r="C10">
        <v>5</v>
      </c>
      <c r="D10" t="s">
        <v>13</v>
      </c>
      <c r="E10" t="s">
        <v>9</v>
      </c>
      <c r="F10">
        <v>1457</v>
      </c>
      <c r="G10" s="4">
        <v>1.9</v>
      </c>
      <c r="H10">
        <v>6.171092331374993</v>
      </c>
      <c r="I10">
        <v>3.0664618630220585E-2</v>
      </c>
      <c r="L10" t="s">
        <v>11</v>
      </c>
      <c r="M10">
        <f>AVERAGE(H30:H33)</f>
        <v>4.0324268102982526</v>
      </c>
      <c r="N10">
        <f>AVERAGE(I30:I33)</f>
        <v>4.4661166600138823E-2</v>
      </c>
    </row>
    <row r="11" spans="1:14">
      <c r="A11" s="1">
        <v>41482</v>
      </c>
      <c r="B11" s="1" t="s">
        <v>22</v>
      </c>
      <c r="C11">
        <v>5</v>
      </c>
      <c r="D11" t="s">
        <v>13</v>
      </c>
      <c r="E11" t="s">
        <v>14</v>
      </c>
      <c r="F11">
        <v>1438</v>
      </c>
      <c r="G11" s="4">
        <v>1.75</v>
      </c>
      <c r="H11">
        <v>6.0101365066976999</v>
      </c>
      <c r="I11">
        <v>4.1749051444018477E-2</v>
      </c>
    </row>
    <row r="12" spans="1:14">
      <c r="A12" s="1">
        <v>41482</v>
      </c>
      <c r="B12" s="1" t="s">
        <v>22</v>
      </c>
      <c r="C12">
        <v>5</v>
      </c>
      <c r="D12" t="s">
        <v>13</v>
      </c>
      <c r="E12" t="s">
        <v>8</v>
      </c>
      <c r="F12">
        <v>1422</v>
      </c>
      <c r="G12" s="4">
        <v>3.0666666666666664</v>
      </c>
      <c r="H12">
        <v>4.5540055183100314</v>
      </c>
      <c r="I12">
        <v>3.8377589904476914E-2</v>
      </c>
    </row>
    <row r="13" spans="1:14">
      <c r="A13" s="1">
        <v>41482</v>
      </c>
      <c r="B13" s="1" t="s">
        <v>22</v>
      </c>
      <c r="C13">
        <v>5</v>
      </c>
      <c r="D13" t="s">
        <v>13</v>
      </c>
      <c r="E13" t="s">
        <v>8</v>
      </c>
      <c r="F13">
        <v>1429</v>
      </c>
      <c r="G13" s="4">
        <v>2.7999999999999994</v>
      </c>
      <c r="H13">
        <v>6.7599399262094071</v>
      </c>
      <c r="I13">
        <v>4.9916372538377149E-2</v>
      </c>
    </row>
    <row r="14" spans="1:14">
      <c r="A14" s="1">
        <v>41482</v>
      </c>
      <c r="B14" s="1" t="s">
        <v>23</v>
      </c>
      <c r="C14">
        <v>5</v>
      </c>
      <c r="D14" t="s">
        <v>13</v>
      </c>
      <c r="E14" t="s">
        <v>15</v>
      </c>
      <c r="F14">
        <v>1346</v>
      </c>
      <c r="G14" s="4">
        <v>2.9</v>
      </c>
      <c r="H14">
        <v>0.81091313257865705</v>
      </c>
      <c r="I14">
        <v>-4.7819603149356973E-2</v>
      </c>
    </row>
    <row r="15" spans="1:14">
      <c r="A15" s="1">
        <v>41482</v>
      </c>
      <c r="B15" s="1" t="s">
        <v>23</v>
      </c>
      <c r="C15">
        <v>5</v>
      </c>
      <c r="D15" t="s">
        <v>13</v>
      </c>
      <c r="E15" t="s">
        <v>9</v>
      </c>
      <c r="F15">
        <v>1154</v>
      </c>
      <c r="G15" s="4">
        <v>1.9333333333333333</v>
      </c>
      <c r="H15">
        <v>1.8328348237877312</v>
      </c>
      <c r="I15">
        <v>-6.3728532616431993E-2</v>
      </c>
    </row>
    <row r="16" spans="1:14">
      <c r="A16" s="1">
        <v>41482</v>
      </c>
      <c r="B16" s="1" t="s">
        <v>23</v>
      </c>
      <c r="C16">
        <v>5</v>
      </c>
      <c r="D16" t="s">
        <v>13</v>
      </c>
      <c r="E16" t="s">
        <v>9</v>
      </c>
      <c r="F16">
        <v>1147</v>
      </c>
      <c r="G16" s="4">
        <v>1.9</v>
      </c>
      <c r="H16">
        <v>3.6520064802329073</v>
      </c>
      <c r="I16">
        <v>7.1268881089529501E-2</v>
      </c>
    </row>
    <row r="17" spans="1:9">
      <c r="A17" s="1">
        <v>41482</v>
      </c>
      <c r="B17" s="1" t="s">
        <v>23</v>
      </c>
      <c r="C17">
        <v>5</v>
      </c>
      <c r="D17" t="s">
        <v>13</v>
      </c>
      <c r="E17" t="s">
        <v>8</v>
      </c>
      <c r="F17">
        <v>1357</v>
      </c>
      <c r="G17" s="4">
        <v>2.8</v>
      </c>
      <c r="H17">
        <v>3.8204753329918568</v>
      </c>
      <c r="I17">
        <v>4.7946835000365284E-2</v>
      </c>
    </row>
    <row r="18" spans="1:9">
      <c r="A18" s="1">
        <v>41479</v>
      </c>
      <c r="B18" s="1" t="s">
        <v>18</v>
      </c>
      <c r="C18">
        <v>2</v>
      </c>
      <c r="D18" t="s">
        <v>11</v>
      </c>
      <c r="E18" t="s">
        <v>9</v>
      </c>
      <c r="F18">
        <v>265</v>
      </c>
      <c r="G18" s="4">
        <v>1.7</v>
      </c>
      <c r="H18">
        <v>0.87459950734115155</v>
      </c>
      <c r="I18">
        <v>7.3086831066046434E-3</v>
      </c>
    </row>
    <row r="19" spans="1:9">
      <c r="A19" s="1">
        <v>41479</v>
      </c>
      <c r="B19" s="1" t="s">
        <v>18</v>
      </c>
      <c r="C19">
        <v>2</v>
      </c>
      <c r="D19" t="s">
        <v>11</v>
      </c>
      <c r="E19" t="s">
        <v>9</v>
      </c>
      <c r="F19">
        <v>270</v>
      </c>
      <c r="G19" s="4">
        <v>1.7250000000000001</v>
      </c>
      <c r="H19">
        <v>4.1278088312408805</v>
      </c>
      <c r="I19">
        <v>4.7824928287787727E-2</v>
      </c>
    </row>
    <row r="20" spans="1:9">
      <c r="A20" s="1">
        <v>41479</v>
      </c>
      <c r="B20" s="1" t="s">
        <v>18</v>
      </c>
      <c r="C20">
        <v>2</v>
      </c>
      <c r="D20" t="s">
        <v>11</v>
      </c>
      <c r="E20" t="s">
        <v>8</v>
      </c>
      <c r="F20">
        <v>651</v>
      </c>
      <c r="G20" s="4">
        <v>2.2749999999999995</v>
      </c>
      <c r="H20">
        <v>0.52817796560288843</v>
      </c>
      <c r="I20">
        <v>9.5442165824329746E-3</v>
      </c>
    </row>
    <row r="21" spans="1:9">
      <c r="A21" s="1">
        <v>41479</v>
      </c>
      <c r="B21" s="1" t="s">
        <v>18</v>
      </c>
      <c r="C21">
        <v>2</v>
      </c>
      <c r="D21" t="s">
        <v>11</v>
      </c>
      <c r="E21" t="s">
        <v>8</v>
      </c>
      <c r="F21">
        <v>250</v>
      </c>
      <c r="G21" s="4">
        <v>2.2666666666666671</v>
      </c>
      <c r="H21">
        <v>0.32886955689819386</v>
      </c>
      <c r="I21">
        <v>2.5666131387229923E-2</v>
      </c>
    </row>
    <row r="22" spans="1:9">
      <c r="A22" s="1">
        <v>41480</v>
      </c>
      <c r="B22" s="1" t="s">
        <v>20</v>
      </c>
      <c r="C22" t="s">
        <v>19</v>
      </c>
      <c r="D22" t="s">
        <v>11</v>
      </c>
      <c r="E22" t="s">
        <v>8</v>
      </c>
      <c r="F22">
        <v>1418</v>
      </c>
      <c r="G22" s="4">
        <v>3.25</v>
      </c>
      <c r="H22">
        <v>5.6457181111559738</v>
      </c>
      <c r="I22">
        <v>1.0841614428731836E-3</v>
      </c>
    </row>
    <row r="23" spans="1:9">
      <c r="A23" s="1">
        <v>41480</v>
      </c>
      <c r="B23" s="1" t="s">
        <v>20</v>
      </c>
      <c r="C23" t="s">
        <v>19</v>
      </c>
      <c r="D23" t="s">
        <v>11</v>
      </c>
      <c r="E23" t="s">
        <v>9</v>
      </c>
      <c r="F23">
        <v>1419</v>
      </c>
      <c r="G23" s="4">
        <v>2.2000000000000002</v>
      </c>
      <c r="H23">
        <v>3.069984252809757</v>
      </c>
      <c r="I23">
        <v>-4.2615436144386655E-2</v>
      </c>
    </row>
    <row r="24" spans="1:9">
      <c r="A24" s="1">
        <v>41480</v>
      </c>
      <c r="B24" s="1" t="s">
        <v>20</v>
      </c>
      <c r="C24" t="s">
        <v>19</v>
      </c>
      <c r="D24" t="s">
        <v>11</v>
      </c>
      <c r="E24" t="s">
        <v>9</v>
      </c>
      <c r="F24">
        <v>1488</v>
      </c>
      <c r="G24" s="4">
        <v>2.35</v>
      </c>
      <c r="H24">
        <v>3.1498863683504079</v>
      </c>
      <c r="I24">
        <v>-6.4479350968676574E-2</v>
      </c>
    </row>
    <row r="25" spans="1:9">
      <c r="A25" s="1">
        <v>41480</v>
      </c>
      <c r="B25" s="1" t="s">
        <v>20</v>
      </c>
      <c r="C25" t="s">
        <v>19</v>
      </c>
      <c r="D25" t="s">
        <v>11</v>
      </c>
      <c r="E25" t="s">
        <v>8</v>
      </c>
      <c r="F25">
        <v>1417</v>
      </c>
      <c r="G25" s="4">
        <v>3.05</v>
      </c>
      <c r="H25">
        <v>6.476115152757127</v>
      </c>
      <c r="I25">
        <v>1.4953768702191997E-3</v>
      </c>
    </row>
    <row r="26" spans="1:9">
      <c r="A26" s="1">
        <v>41482</v>
      </c>
      <c r="B26" s="1" t="s">
        <v>22</v>
      </c>
      <c r="C26">
        <v>3</v>
      </c>
      <c r="D26" t="s">
        <v>11</v>
      </c>
      <c r="E26" t="s">
        <v>9</v>
      </c>
      <c r="F26">
        <v>8303</v>
      </c>
      <c r="G26" s="4">
        <v>1.9000000000000001</v>
      </c>
      <c r="H26">
        <v>11.305031860003073</v>
      </c>
      <c r="I26">
        <v>0.10899287236550159</v>
      </c>
    </row>
    <row r="27" spans="1:9">
      <c r="A27" s="1">
        <v>41482</v>
      </c>
      <c r="B27" s="1" t="s">
        <v>22</v>
      </c>
      <c r="C27">
        <v>3</v>
      </c>
      <c r="D27" t="s">
        <v>11</v>
      </c>
      <c r="E27" t="s">
        <v>8</v>
      </c>
      <c r="F27">
        <v>8326</v>
      </c>
      <c r="G27" s="4">
        <v>2.7333333333333338</v>
      </c>
      <c r="H27">
        <v>5.3801387117368558</v>
      </c>
      <c r="I27">
        <v>3.817181885452408E-2</v>
      </c>
    </row>
    <row r="28" spans="1:9">
      <c r="A28" s="1">
        <v>41482</v>
      </c>
      <c r="B28" s="1" t="s">
        <v>22</v>
      </c>
      <c r="C28">
        <v>3</v>
      </c>
      <c r="D28" t="s">
        <v>11</v>
      </c>
      <c r="E28" t="s">
        <v>9</v>
      </c>
      <c r="F28">
        <v>1476</v>
      </c>
      <c r="G28" s="4">
        <v>1.9500000000000002</v>
      </c>
      <c r="H28">
        <v>9.8443180766826082</v>
      </c>
      <c r="I28">
        <v>8.5525620116951181E-2</v>
      </c>
    </row>
    <row r="29" spans="1:9">
      <c r="A29" s="1">
        <v>41482</v>
      </c>
      <c r="B29" s="1" t="s">
        <v>22</v>
      </c>
      <c r="C29">
        <v>3</v>
      </c>
      <c r="D29" t="s">
        <v>11</v>
      </c>
      <c r="E29" t="s">
        <v>8</v>
      </c>
      <c r="F29">
        <v>8298</v>
      </c>
      <c r="G29" s="4">
        <v>2.4000000000000004</v>
      </c>
      <c r="H29">
        <v>7.1899097657062994</v>
      </c>
      <c r="I29">
        <v>5.3526722740768772E-2</v>
      </c>
    </row>
    <row r="30" spans="1:9">
      <c r="A30" s="1">
        <v>41482</v>
      </c>
      <c r="B30" s="1" t="s">
        <v>23</v>
      </c>
      <c r="C30">
        <v>4</v>
      </c>
      <c r="D30" t="s">
        <v>11</v>
      </c>
      <c r="E30" t="s">
        <v>8</v>
      </c>
      <c r="F30">
        <v>61</v>
      </c>
      <c r="G30" s="4">
        <v>3.45</v>
      </c>
      <c r="H30">
        <v>9.3236104456042277</v>
      </c>
      <c r="I30">
        <v>9.968250596065395E-2</v>
      </c>
    </row>
    <row r="31" spans="1:9">
      <c r="A31" s="1">
        <v>41482</v>
      </c>
      <c r="B31" s="1" t="s">
        <v>23</v>
      </c>
      <c r="C31">
        <v>4</v>
      </c>
      <c r="D31" t="s">
        <v>11</v>
      </c>
      <c r="E31" t="s">
        <v>9</v>
      </c>
      <c r="F31">
        <v>30</v>
      </c>
      <c r="G31" s="4">
        <v>1.75</v>
      </c>
      <c r="H31">
        <v>4.5886587817089231</v>
      </c>
      <c r="I31">
        <v>3.4427876238118674E-2</v>
      </c>
    </row>
    <row r="32" spans="1:9">
      <c r="A32" s="1">
        <v>41482</v>
      </c>
      <c r="B32" s="1" t="s">
        <v>23</v>
      </c>
      <c r="C32">
        <v>4</v>
      </c>
      <c r="D32" t="s">
        <v>11</v>
      </c>
      <c r="E32" t="s">
        <v>8</v>
      </c>
      <c r="F32">
        <v>50</v>
      </c>
      <c r="G32" s="4">
        <v>2.8</v>
      </c>
      <c r="H32">
        <v>1.1798514215642848</v>
      </c>
      <c r="I32">
        <v>2.385994737894237E-2</v>
      </c>
    </row>
    <row r="33" spans="1:9">
      <c r="A33" s="1">
        <v>41482</v>
      </c>
      <c r="B33" s="1" t="s">
        <v>23</v>
      </c>
      <c r="C33">
        <v>4</v>
      </c>
      <c r="D33" t="s">
        <v>11</v>
      </c>
      <c r="E33" t="s">
        <v>9</v>
      </c>
      <c r="F33">
        <v>10</v>
      </c>
      <c r="G33" s="4">
        <v>1.4666666666666668</v>
      </c>
      <c r="H33">
        <v>1.0375865923155758</v>
      </c>
      <c r="I33">
        <v>2.0674336822840277E-2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AK105"/>
  <sheetViews>
    <sheetView workbookViewId="0">
      <selection activeCell="I5" sqref="I5:J5"/>
    </sheetView>
  </sheetViews>
  <sheetFormatPr defaultRowHeight="15"/>
  <cols>
    <col min="9" max="9" width="10.85546875" bestFit="1" customWidth="1"/>
    <col min="13" max="13" width="11.28515625" customWidth="1"/>
    <col min="14" max="14" width="10.28515625" bestFit="1" customWidth="1"/>
    <col min="15" max="16" width="10.28515625" customWidth="1"/>
    <col min="19" max="19" width="11.85546875" bestFit="1" customWidth="1"/>
    <col min="20" max="21" width="11.85546875" customWidth="1"/>
    <col min="24" max="24" width="12" bestFit="1" customWidth="1"/>
    <col min="25" max="26" width="12" customWidth="1"/>
    <col min="29" max="29" width="10.28515625" bestFit="1" customWidth="1"/>
    <col min="30" max="31" width="10.28515625" customWidth="1"/>
    <col min="34" max="34" width="10.5703125" bestFit="1" customWidth="1"/>
  </cols>
  <sheetData>
    <row r="1" spans="1:37">
      <c r="A1" t="s">
        <v>153</v>
      </c>
    </row>
    <row r="5" spans="1:37">
      <c r="A5" s="2" t="s">
        <v>17</v>
      </c>
      <c r="B5" s="3" t="s">
        <v>1</v>
      </c>
      <c r="C5" s="3" t="s">
        <v>2</v>
      </c>
      <c r="D5" s="3" t="s">
        <v>3</v>
      </c>
      <c r="E5" s="3" t="s">
        <v>4</v>
      </c>
      <c r="F5" s="3" t="s">
        <v>16</v>
      </c>
      <c r="H5" s="6" t="s">
        <v>13</v>
      </c>
      <c r="I5" s="12" t="s">
        <v>32</v>
      </c>
      <c r="J5" s="12"/>
      <c r="K5" s="7"/>
      <c r="L5" s="7"/>
      <c r="M5" s="6" t="s">
        <v>28</v>
      </c>
      <c r="N5" s="12" t="s">
        <v>33</v>
      </c>
      <c r="O5" s="12"/>
      <c r="P5" s="7"/>
      <c r="Q5" s="6"/>
      <c r="R5" s="6" t="s">
        <v>27</v>
      </c>
      <c r="S5" s="12" t="s">
        <v>34</v>
      </c>
      <c r="T5" s="12"/>
      <c r="U5" s="7"/>
      <c r="V5" s="6"/>
      <c r="W5" s="6" t="s">
        <v>29</v>
      </c>
      <c r="X5" s="12" t="s">
        <v>35</v>
      </c>
      <c r="Y5" s="12"/>
      <c r="Z5" s="7"/>
      <c r="AA5" s="6"/>
      <c r="AB5" s="6" t="s">
        <v>7</v>
      </c>
      <c r="AC5" s="12" t="s">
        <v>36</v>
      </c>
      <c r="AD5" s="12"/>
      <c r="AE5" s="7"/>
      <c r="AF5" s="6"/>
      <c r="AG5" t="s">
        <v>31</v>
      </c>
      <c r="AH5" s="12" t="s">
        <v>37</v>
      </c>
      <c r="AI5" s="12"/>
    </row>
    <row r="6" spans="1:37">
      <c r="A6" s="2"/>
      <c r="B6" s="3"/>
      <c r="C6" s="3"/>
      <c r="D6" s="3"/>
      <c r="E6" s="3"/>
      <c r="F6" s="3"/>
      <c r="H6" s="6"/>
      <c r="I6" s="6" t="s">
        <v>9</v>
      </c>
      <c r="J6" s="6" t="s">
        <v>8</v>
      </c>
      <c r="K6" s="6"/>
      <c r="L6" s="6"/>
      <c r="M6" s="6"/>
      <c r="N6" s="6" t="s">
        <v>9</v>
      </c>
      <c r="O6" s="6" t="s">
        <v>8</v>
      </c>
      <c r="P6" s="6"/>
      <c r="Q6" s="6"/>
      <c r="R6" s="6"/>
      <c r="S6" s="6" t="s">
        <v>9</v>
      </c>
      <c r="T6" s="6" t="s">
        <v>8</v>
      </c>
      <c r="U6" s="6"/>
      <c r="V6" s="6"/>
      <c r="W6" s="6"/>
      <c r="X6" s="6" t="s">
        <v>9</v>
      </c>
      <c r="Y6" s="6" t="s">
        <v>8</v>
      </c>
      <c r="Z6" s="6"/>
      <c r="AA6" s="6"/>
      <c r="AB6" s="6"/>
      <c r="AC6" s="6" t="s">
        <v>9</v>
      </c>
      <c r="AD6" s="6" t="s">
        <v>8</v>
      </c>
      <c r="AE6" s="6"/>
      <c r="AF6" s="6"/>
      <c r="AH6" s="6" t="s">
        <v>9</v>
      </c>
      <c r="AI6" s="6" t="s">
        <v>8</v>
      </c>
    </row>
    <row r="7" spans="1:37">
      <c r="A7" s="1" t="s">
        <v>20</v>
      </c>
      <c r="B7">
        <v>5</v>
      </c>
      <c r="C7" t="s">
        <v>13</v>
      </c>
      <c r="D7" t="s">
        <v>9</v>
      </c>
      <c r="E7">
        <v>591</v>
      </c>
      <c r="F7" s="4">
        <v>1.75</v>
      </c>
      <c r="H7" s="6">
        <v>7.6781296862069395</v>
      </c>
      <c r="I7" s="6">
        <v>5</v>
      </c>
      <c r="J7" s="6">
        <v>21.9</v>
      </c>
      <c r="K7" s="6">
        <f>IF(H7&lt;I7,-1,0)</f>
        <v>0</v>
      </c>
      <c r="L7" s="6">
        <f>IF(H7&gt;J7,2,0)</f>
        <v>0</v>
      </c>
      <c r="M7" s="6">
        <v>8.6827278015531171</v>
      </c>
      <c r="N7" s="6">
        <v>5.5</v>
      </c>
      <c r="O7" s="6">
        <v>10.4</v>
      </c>
      <c r="P7" s="6">
        <f>IF(M7&lt;N7,-1,0)</f>
        <v>0</v>
      </c>
      <c r="Q7" s="6">
        <f>IF(M7&gt;O7,2,0)</f>
        <v>0</v>
      </c>
      <c r="R7" s="6">
        <v>1.1390272832594002</v>
      </c>
      <c r="S7" s="6">
        <v>1.1000000000000001</v>
      </c>
      <c r="T7" s="6">
        <v>4</v>
      </c>
      <c r="U7" s="6">
        <f>IF(R7&lt;S7,-1,0)</f>
        <v>0</v>
      </c>
      <c r="V7" s="6">
        <f>IF(R7&gt;T7,2,0)</f>
        <v>0</v>
      </c>
      <c r="W7" s="6">
        <v>0.56943504139330492</v>
      </c>
      <c r="X7" s="6">
        <v>0.63200000000000001</v>
      </c>
      <c r="Y7" s="6">
        <v>1.63</v>
      </c>
      <c r="Z7" s="8">
        <f>IF(W7&lt;X7,-1,0)</f>
        <v>-1</v>
      </c>
      <c r="AA7" s="6">
        <f>IF(W7&gt;Y7,2,0)</f>
        <v>0</v>
      </c>
      <c r="AB7" s="6">
        <v>1.0014359615562407</v>
      </c>
      <c r="AC7" s="6">
        <v>0.8</v>
      </c>
      <c r="AD7" s="6">
        <v>1.8</v>
      </c>
      <c r="AE7" s="6">
        <f>IF(AB7&lt;AC7,-1,0)</f>
        <v>0</v>
      </c>
      <c r="AF7" s="6">
        <f>IF(AB7&gt;AD7,2,0)</f>
        <v>0</v>
      </c>
      <c r="AG7">
        <v>19.298582077026367</v>
      </c>
      <c r="AH7" s="6">
        <v>16</v>
      </c>
      <c r="AI7" s="6">
        <v>23.2</v>
      </c>
      <c r="AJ7" s="6">
        <f>IF(AG7&lt;AH7,-1,0)</f>
        <v>0</v>
      </c>
      <c r="AK7" s="6">
        <f>IF(AG7&gt;AI7,2,0)</f>
        <v>0</v>
      </c>
    </row>
    <row r="8" spans="1:37">
      <c r="A8" s="1" t="s">
        <v>20</v>
      </c>
      <c r="B8">
        <v>5</v>
      </c>
      <c r="C8" t="s">
        <v>13</v>
      </c>
      <c r="D8" t="s">
        <v>8</v>
      </c>
      <c r="E8">
        <v>848</v>
      </c>
      <c r="F8" s="4">
        <v>3.5</v>
      </c>
      <c r="H8" s="6">
        <v>5.7028722329343395</v>
      </c>
      <c r="I8" s="6">
        <v>5</v>
      </c>
      <c r="J8" s="6">
        <v>21.9</v>
      </c>
      <c r="K8" s="6">
        <f t="shared" ref="K8:K71" si="0">IF(H8&lt;I8,-1,0)</f>
        <v>0</v>
      </c>
      <c r="L8" s="6">
        <f t="shared" ref="L8:L71" si="1">IF(H8&gt;J8,2,0)</f>
        <v>0</v>
      </c>
      <c r="M8" s="6">
        <v>5.4644058194928018</v>
      </c>
      <c r="N8" s="6">
        <v>5.5</v>
      </c>
      <c r="O8" s="6">
        <v>10.4</v>
      </c>
      <c r="P8" s="8">
        <f t="shared" ref="P8:P71" si="2">IF(M8&lt;N8,-1,0)</f>
        <v>-1</v>
      </c>
      <c r="Q8" s="6">
        <f t="shared" ref="Q8:Q71" si="3">IF(M8&gt;O8,2,0)</f>
        <v>0</v>
      </c>
      <c r="R8" s="6">
        <v>0.68017324977653859</v>
      </c>
      <c r="S8" s="6">
        <v>1.1000000000000001</v>
      </c>
      <c r="T8" s="6">
        <v>4</v>
      </c>
      <c r="U8" s="8">
        <f t="shared" ref="U8:U71" si="4">IF(R8&lt;S8,-1,0)</f>
        <v>-1</v>
      </c>
      <c r="V8" s="6">
        <f t="shared" ref="V8:V71" si="5">IF(R8&gt;T8,2,0)</f>
        <v>0</v>
      </c>
      <c r="W8" s="6">
        <v>0.61007682514041528</v>
      </c>
      <c r="X8" s="6">
        <v>0.63200000000000001</v>
      </c>
      <c r="Y8" s="6">
        <v>1.63</v>
      </c>
      <c r="Z8" s="8">
        <f t="shared" ref="Z8:Z71" si="6">IF(W8&lt;X8,-1,0)</f>
        <v>-1</v>
      </c>
      <c r="AA8" s="6">
        <f t="shared" ref="AA8:AA71" si="7">IF(W8&gt;Y8,2,0)</f>
        <v>0</v>
      </c>
      <c r="AB8" s="6">
        <v>0.89913328986688779</v>
      </c>
      <c r="AC8" s="6">
        <v>0.8</v>
      </c>
      <c r="AD8" s="6">
        <v>1.8</v>
      </c>
      <c r="AE8" s="6">
        <f t="shared" ref="AE8:AE71" si="8">IF(AB8&lt;AC8,-1,0)</f>
        <v>0</v>
      </c>
      <c r="AF8" s="6">
        <f t="shared" ref="AF8:AF71" si="9">IF(AB8&gt;AD8,2,0)</f>
        <v>0</v>
      </c>
      <c r="AG8">
        <v>17.395845651626587</v>
      </c>
      <c r="AH8" s="6">
        <v>16</v>
      </c>
      <c r="AI8" s="6">
        <v>23.2</v>
      </c>
      <c r="AJ8" s="6">
        <f t="shared" ref="AJ8:AJ71" si="10">IF(AG8&lt;AH8,-1,0)</f>
        <v>0</v>
      </c>
      <c r="AK8" s="6">
        <f t="shared" ref="AK8:AK71" si="11">IF(AG8&gt;AI8,2,0)</f>
        <v>0</v>
      </c>
    </row>
    <row r="9" spans="1:37">
      <c r="A9" s="1" t="s">
        <v>20</v>
      </c>
      <c r="B9">
        <v>5</v>
      </c>
      <c r="C9" t="s">
        <v>13</v>
      </c>
      <c r="D9" t="s">
        <v>8</v>
      </c>
      <c r="E9">
        <v>1422</v>
      </c>
      <c r="F9" s="4">
        <v>4.4666666666666668</v>
      </c>
      <c r="H9" s="6">
        <v>6.5828526006130836</v>
      </c>
      <c r="I9" s="6">
        <v>5</v>
      </c>
      <c r="J9" s="6">
        <v>21.9</v>
      </c>
      <c r="K9" s="6">
        <f t="shared" si="0"/>
        <v>0</v>
      </c>
      <c r="L9" s="6">
        <f t="shared" si="1"/>
        <v>0</v>
      </c>
      <c r="M9" s="6">
        <v>6.9832200803139148</v>
      </c>
      <c r="N9" s="6">
        <v>5.5</v>
      </c>
      <c r="O9" s="6">
        <v>10.4</v>
      </c>
      <c r="P9" s="6">
        <f t="shared" si="2"/>
        <v>0</v>
      </c>
      <c r="Q9" s="6">
        <f t="shared" si="3"/>
        <v>0</v>
      </c>
      <c r="R9" s="6">
        <v>0.76791604678118397</v>
      </c>
      <c r="S9" s="6">
        <v>1.1000000000000001</v>
      </c>
      <c r="T9" s="6">
        <v>4</v>
      </c>
      <c r="U9" s="8">
        <f t="shared" si="4"/>
        <v>-1</v>
      </c>
      <c r="V9" s="6">
        <f t="shared" si="5"/>
        <v>0</v>
      </c>
      <c r="W9" s="6">
        <v>0.64660505985557626</v>
      </c>
      <c r="X9" s="6">
        <v>0.63200000000000001</v>
      </c>
      <c r="Y9" s="6">
        <v>1.63</v>
      </c>
      <c r="Z9" s="6">
        <f t="shared" si="6"/>
        <v>0</v>
      </c>
      <c r="AA9" s="6">
        <f t="shared" si="7"/>
        <v>0</v>
      </c>
      <c r="AB9" s="6">
        <v>1.0107523937125702</v>
      </c>
      <c r="AC9" s="6">
        <v>0.8</v>
      </c>
      <c r="AD9" s="6">
        <v>1.8</v>
      </c>
      <c r="AE9" s="6">
        <f t="shared" si="8"/>
        <v>0</v>
      </c>
      <c r="AF9" s="6">
        <f t="shared" si="9"/>
        <v>0</v>
      </c>
      <c r="AG9">
        <v>19.908816814422607</v>
      </c>
      <c r="AH9" s="6">
        <v>16</v>
      </c>
      <c r="AI9" s="6">
        <v>23.2</v>
      </c>
      <c r="AJ9" s="6">
        <f t="shared" si="10"/>
        <v>0</v>
      </c>
      <c r="AK9" s="6">
        <f t="shared" si="11"/>
        <v>0</v>
      </c>
    </row>
    <row r="10" spans="1:37">
      <c r="A10" s="1" t="s">
        <v>20</v>
      </c>
      <c r="B10">
        <v>5</v>
      </c>
      <c r="C10" t="s">
        <v>13</v>
      </c>
      <c r="D10" t="s">
        <v>9</v>
      </c>
      <c r="E10">
        <v>1432</v>
      </c>
      <c r="F10" s="4">
        <v>1.9333333333333333</v>
      </c>
      <c r="H10" s="6">
        <v>7.58172023469215</v>
      </c>
      <c r="I10" s="6">
        <v>5</v>
      </c>
      <c r="J10" s="6">
        <v>21.9</v>
      </c>
      <c r="K10" s="6">
        <f t="shared" si="0"/>
        <v>0</v>
      </c>
      <c r="L10" s="6">
        <f t="shared" si="1"/>
        <v>0</v>
      </c>
      <c r="M10" s="6">
        <v>5.0313451297220899</v>
      </c>
      <c r="N10" s="6">
        <v>5.5</v>
      </c>
      <c r="O10" s="6">
        <v>10.4</v>
      </c>
      <c r="P10" s="8">
        <f t="shared" si="2"/>
        <v>-1</v>
      </c>
      <c r="Q10" s="6">
        <f t="shared" si="3"/>
        <v>0</v>
      </c>
      <c r="R10" s="6">
        <v>1.0205376685001779</v>
      </c>
      <c r="S10" s="6">
        <v>1.1000000000000001</v>
      </c>
      <c r="T10" s="6">
        <v>4</v>
      </c>
      <c r="U10" s="8">
        <f t="shared" si="4"/>
        <v>-1</v>
      </c>
      <c r="V10" s="6">
        <f t="shared" si="5"/>
        <v>0</v>
      </c>
      <c r="W10" s="6">
        <v>0.76052422941332998</v>
      </c>
      <c r="X10" s="6">
        <v>0.63200000000000001</v>
      </c>
      <c r="Y10" s="6">
        <v>1.63</v>
      </c>
      <c r="Z10" s="6">
        <f t="shared" si="6"/>
        <v>0</v>
      </c>
      <c r="AA10" s="6">
        <f t="shared" si="7"/>
        <v>0</v>
      </c>
      <c r="AB10" s="6">
        <v>0.79143450948448768</v>
      </c>
      <c r="AC10" s="6">
        <v>0.8</v>
      </c>
      <c r="AD10" s="6">
        <v>1.8</v>
      </c>
      <c r="AE10" s="8">
        <f t="shared" si="8"/>
        <v>-1</v>
      </c>
      <c r="AF10" s="6">
        <f t="shared" si="9"/>
        <v>0</v>
      </c>
      <c r="AG10">
        <v>15.106866359710693</v>
      </c>
      <c r="AH10" s="6">
        <v>16</v>
      </c>
      <c r="AI10" s="6">
        <v>23.2</v>
      </c>
      <c r="AJ10" s="8">
        <f t="shared" si="10"/>
        <v>-1</v>
      </c>
      <c r="AK10" s="6">
        <f t="shared" si="11"/>
        <v>0</v>
      </c>
    </row>
    <row r="11" spans="1:37">
      <c r="A11" s="1" t="s">
        <v>20</v>
      </c>
      <c r="B11" t="s">
        <v>19</v>
      </c>
      <c r="C11" t="s">
        <v>11</v>
      </c>
      <c r="D11" t="s">
        <v>8</v>
      </c>
      <c r="E11">
        <v>1417</v>
      </c>
      <c r="F11" s="4">
        <v>3.05</v>
      </c>
      <c r="H11" s="6">
        <v>5.7651592714030304</v>
      </c>
      <c r="I11" s="6">
        <v>5</v>
      </c>
      <c r="J11" s="6">
        <v>21.9</v>
      </c>
      <c r="K11" s="6">
        <f t="shared" si="0"/>
        <v>0</v>
      </c>
      <c r="L11" s="6">
        <f t="shared" si="1"/>
        <v>0</v>
      </c>
      <c r="M11" s="6">
        <v>6.1688245801850847</v>
      </c>
      <c r="N11" s="6">
        <v>5.5</v>
      </c>
      <c r="O11" s="6">
        <v>10.4</v>
      </c>
      <c r="P11" s="6">
        <f t="shared" si="2"/>
        <v>0</v>
      </c>
      <c r="Q11" s="6">
        <f t="shared" si="3"/>
        <v>0</v>
      </c>
      <c r="R11" s="6">
        <v>0.73620550108658178</v>
      </c>
      <c r="S11" s="6">
        <v>1.1000000000000001</v>
      </c>
      <c r="T11" s="6">
        <v>4</v>
      </c>
      <c r="U11" s="8">
        <f t="shared" si="4"/>
        <v>-1</v>
      </c>
      <c r="V11" s="6">
        <f t="shared" si="5"/>
        <v>0</v>
      </c>
      <c r="W11" s="6">
        <v>0.37899061138690304</v>
      </c>
      <c r="X11" s="6">
        <v>0.63200000000000001</v>
      </c>
      <c r="Y11" s="6">
        <v>1.63</v>
      </c>
      <c r="Z11" s="8">
        <f t="shared" si="6"/>
        <v>-1</v>
      </c>
      <c r="AA11" s="6">
        <f t="shared" si="7"/>
        <v>0</v>
      </c>
      <c r="AB11" s="6">
        <v>0.93638187029509568</v>
      </c>
      <c r="AC11" s="6">
        <v>0.8</v>
      </c>
      <c r="AD11" s="6">
        <v>1.8</v>
      </c>
      <c r="AE11" s="6">
        <f t="shared" si="8"/>
        <v>0</v>
      </c>
      <c r="AF11" s="6">
        <f t="shared" si="9"/>
        <v>0</v>
      </c>
      <c r="AG11">
        <v>16.091182231903076</v>
      </c>
      <c r="AH11" s="6">
        <v>16</v>
      </c>
      <c r="AI11" s="6">
        <v>23.2</v>
      </c>
      <c r="AJ11" s="6">
        <f t="shared" si="10"/>
        <v>0</v>
      </c>
      <c r="AK11" s="6">
        <f t="shared" si="11"/>
        <v>0</v>
      </c>
    </row>
    <row r="12" spans="1:37">
      <c r="A12" s="1" t="s">
        <v>20</v>
      </c>
      <c r="B12" t="s">
        <v>19</v>
      </c>
      <c r="C12" t="s">
        <v>11</v>
      </c>
      <c r="D12" t="s">
        <v>8</v>
      </c>
      <c r="E12">
        <v>1418</v>
      </c>
      <c r="F12" s="4">
        <v>3.25</v>
      </c>
      <c r="H12" s="6">
        <v>9.0240226119124696</v>
      </c>
      <c r="I12" s="6">
        <v>5</v>
      </c>
      <c r="J12" s="6">
        <v>21.9</v>
      </c>
      <c r="K12" s="6">
        <f t="shared" si="0"/>
        <v>0</v>
      </c>
      <c r="L12" s="6">
        <f t="shared" si="1"/>
        <v>0</v>
      </c>
      <c r="M12" s="6">
        <v>8.5166600694837165</v>
      </c>
      <c r="N12" s="6">
        <v>5.5</v>
      </c>
      <c r="O12" s="6">
        <v>10.4</v>
      </c>
      <c r="P12" s="6">
        <f t="shared" si="2"/>
        <v>0</v>
      </c>
      <c r="Q12" s="6">
        <f t="shared" si="3"/>
        <v>0</v>
      </c>
      <c r="R12" s="6">
        <v>1.096908605299227</v>
      </c>
      <c r="S12" s="6">
        <v>1.1000000000000001</v>
      </c>
      <c r="T12" s="6">
        <v>4</v>
      </c>
      <c r="U12" s="8">
        <f t="shared" si="4"/>
        <v>-1</v>
      </c>
      <c r="V12" s="6">
        <f t="shared" si="5"/>
        <v>0</v>
      </c>
      <c r="W12" s="6">
        <v>0.57342521383610856</v>
      </c>
      <c r="X12" s="6">
        <v>0.63200000000000001</v>
      </c>
      <c r="Y12" s="6">
        <v>1.63</v>
      </c>
      <c r="Z12" s="8">
        <f t="shared" si="6"/>
        <v>-1</v>
      </c>
      <c r="AA12" s="6">
        <f t="shared" si="7"/>
        <v>0</v>
      </c>
      <c r="AB12" s="6">
        <v>1.057520140295638</v>
      </c>
      <c r="AC12" s="6">
        <v>0.8</v>
      </c>
      <c r="AD12" s="6">
        <v>1.8</v>
      </c>
      <c r="AE12" s="6">
        <f t="shared" si="8"/>
        <v>0</v>
      </c>
      <c r="AF12" s="6">
        <f t="shared" si="9"/>
        <v>0</v>
      </c>
      <c r="AG12">
        <v>17.178351879119873</v>
      </c>
      <c r="AH12" s="6">
        <v>16</v>
      </c>
      <c r="AI12" s="6">
        <v>23.2</v>
      </c>
      <c r="AJ12" s="6">
        <f t="shared" si="10"/>
        <v>0</v>
      </c>
      <c r="AK12" s="6">
        <f t="shared" si="11"/>
        <v>0</v>
      </c>
    </row>
    <row r="13" spans="1:37">
      <c r="A13" s="1" t="s">
        <v>20</v>
      </c>
      <c r="B13" t="s">
        <v>19</v>
      </c>
      <c r="C13" t="s">
        <v>11</v>
      </c>
      <c r="D13" t="s">
        <v>9</v>
      </c>
      <c r="E13">
        <v>1419</v>
      </c>
      <c r="F13" s="4">
        <v>2.2000000000000002</v>
      </c>
      <c r="H13" s="6">
        <v>6.5158748276032057</v>
      </c>
      <c r="I13" s="6">
        <v>5</v>
      </c>
      <c r="J13" s="6">
        <v>21.9</v>
      </c>
      <c r="K13" s="6">
        <f t="shared" si="0"/>
        <v>0</v>
      </c>
      <c r="L13" s="6">
        <f t="shared" si="1"/>
        <v>0</v>
      </c>
      <c r="M13" s="6">
        <v>6.8526519567730624</v>
      </c>
      <c r="N13" s="6">
        <v>5.5</v>
      </c>
      <c r="O13" s="6">
        <v>10.4</v>
      </c>
      <c r="P13" s="6">
        <f t="shared" si="2"/>
        <v>0</v>
      </c>
      <c r="Q13" s="6">
        <f t="shared" si="3"/>
        <v>0</v>
      </c>
      <c r="R13" s="6">
        <v>1.0516306146290402</v>
      </c>
      <c r="S13" s="6">
        <v>1.1000000000000001</v>
      </c>
      <c r="T13" s="6">
        <v>4</v>
      </c>
      <c r="U13" s="8">
        <f t="shared" si="4"/>
        <v>-1</v>
      </c>
      <c r="V13" s="6">
        <f t="shared" si="5"/>
        <v>0</v>
      </c>
      <c r="W13" s="6">
        <v>0.38247572455679568</v>
      </c>
      <c r="X13" s="6">
        <v>0.63200000000000001</v>
      </c>
      <c r="Y13" s="6">
        <v>1.63</v>
      </c>
      <c r="Z13" s="8">
        <f t="shared" si="6"/>
        <v>-1</v>
      </c>
      <c r="AA13" s="6">
        <f t="shared" si="7"/>
        <v>0</v>
      </c>
      <c r="AB13" s="6">
        <v>0.80505464996518672</v>
      </c>
      <c r="AC13" s="6">
        <v>0.8</v>
      </c>
      <c r="AD13" s="6">
        <v>1.8</v>
      </c>
      <c r="AE13" s="6">
        <f t="shared" si="8"/>
        <v>0</v>
      </c>
      <c r="AF13" s="6">
        <f t="shared" si="9"/>
        <v>0</v>
      </c>
      <c r="AG13">
        <v>17.897632122039795</v>
      </c>
      <c r="AH13" s="6">
        <v>16</v>
      </c>
      <c r="AI13" s="6">
        <v>23.2</v>
      </c>
      <c r="AJ13" s="6">
        <f t="shared" si="10"/>
        <v>0</v>
      </c>
      <c r="AK13" s="6">
        <f t="shared" si="11"/>
        <v>0</v>
      </c>
    </row>
    <row r="14" spans="1:37">
      <c r="A14" s="1" t="s">
        <v>20</v>
      </c>
      <c r="B14" t="s">
        <v>19</v>
      </c>
      <c r="C14" t="s">
        <v>11</v>
      </c>
      <c r="D14" t="s">
        <v>9</v>
      </c>
      <c r="E14">
        <v>1488</v>
      </c>
      <c r="F14" s="4">
        <v>2.35</v>
      </c>
      <c r="H14" s="6">
        <v>6.2696268167975626</v>
      </c>
      <c r="I14" s="6">
        <v>5</v>
      </c>
      <c r="J14" s="6">
        <v>21.9</v>
      </c>
      <c r="K14" s="6">
        <f t="shared" si="0"/>
        <v>0</v>
      </c>
      <c r="L14" s="6">
        <f t="shared" si="1"/>
        <v>0</v>
      </c>
      <c r="M14" s="6">
        <v>7.0673762167184568</v>
      </c>
      <c r="N14" s="6">
        <v>5.5</v>
      </c>
      <c r="O14" s="6">
        <v>10.4</v>
      </c>
      <c r="P14" s="6">
        <f t="shared" si="2"/>
        <v>0</v>
      </c>
      <c r="Q14" s="6">
        <f t="shared" si="3"/>
        <v>0</v>
      </c>
      <c r="R14" s="6">
        <v>1.268213711212927</v>
      </c>
      <c r="S14" s="6">
        <v>1.1000000000000001</v>
      </c>
      <c r="T14" s="6">
        <v>4</v>
      </c>
      <c r="U14" s="6">
        <f t="shared" si="4"/>
        <v>0</v>
      </c>
      <c r="V14" s="6">
        <f t="shared" si="5"/>
        <v>0</v>
      </c>
      <c r="W14" s="6">
        <v>0.34584954760419112</v>
      </c>
      <c r="X14" s="6">
        <v>0.63200000000000001</v>
      </c>
      <c r="Y14" s="6">
        <v>1.63</v>
      </c>
      <c r="Z14" s="8">
        <f t="shared" si="6"/>
        <v>-1</v>
      </c>
      <c r="AA14" s="6">
        <f t="shared" si="7"/>
        <v>0</v>
      </c>
      <c r="AB14" s="6">
        <v>0.87687746265451072</v>
      </c>
      <c r="AC14" s="6">
        <v>0.8</v>
      </c>
      <c r="AD14" s="6">
        <v>1.8</v>
      </c>
      <c r="AE14" s="6">
        <f t="shared" si="8"/>
        <v>0</v>
      </c>
      <c r="AF14" s="6">
        <f t="shared" si="9"/>
        <v>0</v>
      </c>
      <c r="AG14">
        <v>15.637919902801514</v>
      </c>
      <c r="AH14" s="6">
        <v>16</v>
      </c>
      <c r="AI14" s="6">
        <v>23.2</v>
      </c>
      <c r="AJ14" s="8">
        <f t="shared" si="10"/>
        <v>-1</v>
      </c>
      <c r="AK14" s="6">
        <f t="shared" si="11"/>
        <v>0</v>
      </c>
    </row>
    <row r="15" spans="1:37">
      <c r="A15" s="1" t="s">
        <v>18</v>
      </c>
      <c r="B15">
        <v>5</v>
      </c>
      <c r="C15" t="s">
        <v>13</v>
      </c>
      <c r="D15" t="s">
        <v>14</v>
      </c>
      <c r="E15">
        <v>533</v>
      </c>
      <c r="F15" s="4">
        <v>1.35</v>
      </c>
      <c r="H15" s="6">
        <v>5.9947681718563341</v>
      </c>
      <c r="I15" s="6">
        <v>5</v>
      </c>
      <c r="J15" s="6">
        <v>21.9</v>
      </c>
      <c r="K15" s="6">
        <f t="shared" si="0"/>
        <v>0</v>
      </c>
      <c r="L15" s="6">
        <f t="shared" si="1"/>
        <v>0</v>
      </c>
      <c r="M15" s="6">
        <v>6.714189971600554</v>
      </c>
      <c r="N15" s="6">
        <v>5.5</v>
      </c>
      <c r="O15" s="6">
        <v>10.4</v>
      </c>
      <c r="P15" s="6">
        <f t="shared" si="2"/>
        <v>0</v>
      </c>
      <c r="Q15" s="6">
        <f t="shared" si="3"/>
        <v>0</v>
      </c>
      <c r="R15" s="6">
        <v>0.94005636041355656</v>
      </c>
      <c r="S15" s="6">
        <v>1.1000000000000001</v>
      </c>
      <c r="T15" s="6">
        <v>4</v>
      </c>
      <c r="U15" s="8">
        <f t="shared" si="4"/>
        <v>-1</v>
      </c>
      <c r="V15" s="6">
        <f t="shared" si="5"/>
        <v>0</v>
      </c>
      <c r="W15" s="6">
        <v>0.85003544433250788</v>
      </c>
      <c r="X15" s="6">
        <v>0.63200000000000001</v>
      </c>
      <c r="Y15" s="6">
        <v>1.63</v>
      </c>
      <c r="Z15" s="6">
        <f t="shared" si="6"/>
        <v>0</v>
      </c>
      <c r="AA15" s="6">
        <f t="shared" si="7"/>
        <v>0</v>
      </c>
      <c r="AB15" s="6">
        <v>1.1520389398063624</v>
      </c>
      <c r="AC15" s="6">
        <v>0.8</v>
      </c>
      <c r="AD15" s="6">
        <v>1.8</v>
      </c>
      <c r="AE15" s="6">
        <f t="shared" si="8"/>
        <v>0</v>
      </c>
      <c r="AF15" s="6">
        <f t="shared" si="9"/>
        <v>0</v>
      </c>
      <c r="AG15">
        <v>12.609965801239014</v>
      </c>
      <c r="AH15" s="6">
        <v>16</v>
      </c>
      <c r="AI15" s="6">
        <v>23.2</v>
      </c>
      <c r="AJ15" s="8">
        <f t="shared" si="10"/>
        <v>-1</v>
      </c>
      <c r="AK15" s="6">
        <f t="shared" si="11"/>
        <v>0</v>
      </c>
    </row>
    <row r="16" spans="1:37">
      <c r="A16" s="1" t="s">
        <v>18</v>
      </c>
      <c r="B16">
        <v>5</v>
      </c>
      <c r="C16" t="s">
        <v>13</v>
      </c>
      <c r="D16" t="s">
        <v>14</v>
      </c>
      <c r="E16">
        <v>540</v>
      </c>
      <c r="F16" s="4">
        <v>1.6</v>
      </c>
      <c r="H16" s="6">
        <v>6.3467438539707128</v>
      </c>
      <c r="I16" s="6">
        <v>5</v>
      </c>
      <c r="J16" s="6">
        <v>21.9</v>
      </c>
      <c r="K16" s="6">
        <f t="shared" si="0"/>
        <v>0</v>
      </c>
      <c r="L16" s="6">
        <f t="shared" si="1"/>
        <v>0</v>
      </c>
      <c r="M16" s="6">
        <v>4.8597510037051448</v>
      </c>
      <c r="N16" s="6">
        <v>5.5</v>
      </c>
      <c r="O16" s="6">
        <v>10.4</v>
      </c>
      <c r="P16" s="8">
        <f t="shared" si="2"/>
        <v>-1</v>
      </c>
      <c r="Q16" s="6">
        <f t="shared" si="3"/>
        <v>0</v>
      </c>
      <c r="R16" s="6">
        <v>0.78048630975882904</v>
      </c>
      <c r="S16" s="6">
        <v>1.1000000000000001</v>
      </c>
      <c r="T16" s="6">
        <v>4</v>
      </c>
      <c r="U16" s="8">
        <f t="shared" si="4"/>
        <v>-1</v>
      </c>
      <c r="V16" s="6">
        <f t="shared" si="5"/>
        <v>0</v>
      </c>
      <c r="W16" s="6">
        <v>1.0434631535736558</v>
      </c>
      <c r="X16" s="6">
        <v>0.63200000000000001</v>
      </c>
      <c r="Y16" s="6">
        <v>1.63</v>
      </c>
      <c r="Z16" s="6">
        <f t="shared" si="6"/>
        <v>0</v>
      </c>
      <c r="AA16" s="6">
        <f t="shared" si="7"/>
        <v>0</v>
      </c>
      <c r="AB16" s="6">
        <v>0.99119400880198016</v>
      </c>
      <c r="AC16" s="6">
        <v>0.8</v>
      </c>
      <c r="AD16" s="6">
        <v>1.8</v>
      </c>
      <c r="AE16" s="6">
        <f t="shared" si="8"/>
        <v>0</v>
      </c>
      <c r="AF16" s="6">
        <f t="shared" si="9"/>
        <v>0</v>
      </c>
      <c r="AG16">
        <v>8.3765071630477905</v>
      </c>
      <c r="AH16" s="6">
        <v>16</v>
      </c>
      <c r="AI16" s="6">
        <v>23.2</v>
      </c>
      <c r="AJ16" s="8">
        <f t="shared" si="10"/>
        <v>-1</v>
      </c>
      <c r="AK16" s="6">
        <f t="shared" si="11"/>
        <v>0</v>
      </c>
    </row>
    <row r="17" spans="1:37">
      <c r="A17" s="1" t="s">
        <v>18</v>
      </c>
      <c r="B17">
        <v>5</v>
      </c>
      <c r="C17" t="s">
        <v>13</v>
      </c>
      <c r="D17" t="s">
        <v>8</v>
      </c>
      <c r="E17">
        <v>555</v>
      </c>
      <c r="F17" s="4">
        <v>2.4500000000000002</v>
      </c>
      <c r="H17" s="6">
        <v>4.2909457785815066</v>
      </c>
      <c r="I17" s="6">
        <v>5</v>
      </c>
      <c r="J17" s="6">
        <v>21.9</v>
      </c>
      <c r="K17" s="8">
        <f t="shared" si="0"/>
        <v>-1</v>
      </c>
      <c r="L17" s="6">
        <f t="shared" si="1"/>
        <v>0</v>
      </c>
      <c r="M17" s="6">
        <v>6.3425129768019985</v>
      </c>
      <c r="N17" s="6">
        <v>5.5</v>
      </c>
      <c r="O17" s="6">
        <v>10.4</v>
      </c>
      <c r="P17" s="6">
        <f t="shared" si="2"/>
        <v>0</v>
      </c>
      <c r="Q17" s="6">
        <f t="shared" si="3"/>
        <v>0</v>
      </c>
      <c r="R17" s="6">
        <v>0.90143319614629025</v>
      </c>
      <c r="S17" s="6">
        <v>1.1000000000000001</v>
      </c>
      <c r="T17" s="6">
        <v>4</v>
      </c>
      <c r="U17" s="8">
        <f t="shared" si="4"/>
        <v>-1</v>
      </c>
      <c r="V17" s="6">
        <f t="shared" si="5"/>
        <v>0</v>
      </c>
      <c r="W17" s="6">
        <v>0.50371336739051087</v>
      </c>
      <c r="X17" s="6">
        <v>0.63200000000000001</v>
      </c>
      <c r="Y17" s="6">
        <v>1.63</v>
      </c>
      <c r="Z17" s="8">
        <f t="shared" si="6"/>
        <v>-1</v>
      </c>
      <c r="AA17" s="6">
        <f t="shared" si="7"/>
        <v>0</v>
      </c>
      <c r="AB17" s="6">
        <v>1.1532529241641096</v>
      </c>
      <c r="AC17" s="6">
        <v>0.8</v>
      </c>
      <c r="AD17" s="6">
        <v>1.8</v>
      </c>
      <c r="AE17" s="6">
        <f t="shared" si="8"/>
        <v>0</v>
      </c>
      <c r="AF17" s="6">
        <f t="shared" si="9"/>
        <v>0</v>
      </c>
      <c r="AG17">
        <v>15.73334813117981</v>
      </c>
      <c r="AH17" s="6">
        <v>16</v>
      </c>
      <c r="AI17" s="6">
        <v>23.2</v>
      </c>
      <c r="AJ17" s="8">
        <f t="shared" si="10"/>
        <v>-1</v>
      </c>
      <c r="AK17" s="6">
        <f t="shared" si="11"/>
        <v>0</v>
      </c>
    </row>
    <row r="18" spans="1:37">
      <c r="A18" s="1" t="s">
        <v>18</v>
      </c>
      <c r="B18">
        <v>5</v>
      </c>
      <c r="C18" t="s">
        <v>13</v>
      </c>
      <c r="D18" t="s">
        <v>15</v>
      </c>
      <c r="E18">
        <v>563</v>
      </c>
      <c r="F18" s="4">
        <v>2.3333333333333335</v>
      </c>
      <c r="H18" s="6">
        <v>8.9644982352345952</v>
      </c>
      <c r="I18" s="6">
        <v>5</v>
      </c>
      <c r="J18" s="6">
        <v>21.9</v>
      </c>
      <c r="K18" s="6">
        <f t="shared" si="0"/>
        <v>0</v>
      </c>
      <c r="L18" s="6">
        <f t="shared" si="1"/>
        <v>0</v>
      </c>
      <c r="M18" s="6">
        <v>4.5636426532901986</v>
      </c>
      <c r="N18" s="6">
        <v>5.5</v>
      </c>
      <c r="O18" s="6">
        <v>10.4</v>
      </c>
      <c r="P18" s="8">
        <f t="shared" si="2"/>
        <v>-1</v>
      </c>
      <c r="Q18" s="6">
        <f t="shared" si="3"/>
        <v>0</v>
      </c>
      <c r="R18" s="6">
        <v>1.1601674396384503</v>
      </c>
      <c r="S18" s="6">
        <v>1.1000000000000001</v>
      </c>
      <c r="T18" s="6">
        <v>4</v>
      </c>
      <c r="U18" s="6">
        <f t="shared" si="4"/>
        <v>0</v>
      </c>
      <c r="V18" s="6">
        <f t="shared" si="5"/>
        <v>0</v>
      </c>
      <c r="W18" s="6">
        <v>0.89575793017232053</v>
      </c>
      <c r="X18" s="6">
        <v>0.63200000000000001</v>
      </c>
      <c r="Y18" s="6">
        <v>1.63</v>
      </c>
      <c r="Z18" s="6">
        <f t="shared" si="6"/>
        <v>0</v>
      </c>
      <c r="AA18" s="6">
        <f t="shared" si="7"/>
        <v>0</v>
      </c>
      <c r="AB18" s="6">
        <v>0.97369747577462518</v>
      </c>
      <c r="AC18" s="6">
        <v>0.8</v>
      </c>
      <c r="AD18" s="6">
        <v>1.8</v>
      </c>
      <c r="AE18" s="6">
        <f t="shared" si="8"/>
        <v>0</v>
      </c>
      <c r="AF18" s="6">
        <f t="shared" si="9"/>
        <v>0</v>
      </c>
      <c r="AG18">
        <v>12.420057058334351</v>
      </c>
      <c r="AH18" s="6">
        <v>16</v>
      </c>
      <c r="AI18" s="6">
        <v>23.2</v>
      </c>
      <c r="AJ18" s="8">
        <f t="shared" si="10"/>
        <v>-1</v>
      </c>
      <c r="AK18" s="6">
        <f t="shared" si="11"/>
        <v>0</v>
      </c>
    </row>
    <row r="19" spans="1:37">
      <c r="A19" s="1" t="s">
        <v>18</v>
      </c>
      <c r="B19">
        <v>2</v>
      </c>
      <c r="C19" t="s">
        <v>11</v>
      </c>
      <c r="D19" t="s">
        <v>8</v>
      </c>
      <c r="E19">
        <v>250</v>
      </c>
      <c r="F19" s="4">
        <v>2.2666666666666671</v>
      </c>
      <c r="H19" s="6">
        <v>8.7571037700388068</v>
      </c>
      <c r="I19" s="6">
        <v>5</v>
      </c>
      <c r="J19" s="6">
        <v>21.9</v>
      </c>
      <c r="K19" s="6">
        <f t="shared" si="0"/>
        <v>0</v>
      </c>
      <c r="L19" s="6">
        <f t="shared" si="1"/>
        <v>0</v>
      </c>
      <c r="M19" s="6">
        <v>9.5384474025810544</v>
      </c>
      <c r="N19" s="6">
        <v>5.5</v>
      </c>
      <c r="O19" s="6">
        <v>10.4</v>
      </c>
      <c r="P19" s="6">
        <f t="shared" si="2"/>
        <v>0</v>
      </c>
      <c r="Q19" s="6">
        <f t="shared" si="3"/>
        <v>0</v>
      </c>
      <c r="R19" s="6">
        <v>1.0406227886872121</v>
      </c>
      <c r="S19" s="6">
        <v>1.1000000000000001</v>
      </c>
      <c r="T19" s="6">
        <v>4</v>
      </c>
      <c r="U19" s="8">
        <f t="shared" si="4"/>
        <v>-1</v>
      </c>
      <c r="V19" s="6">
        <f t="shared" si="5"/>
        <v>0</v>
      </c>
      <c r="W19" s="6">
        <v>0.31835812355021437</v>
      </c>
      <c r="X19" s="6">
        <v>0.63200000000000001</v>
      </c>
      <c r="Y19" s="6">
        <v>1.63</v>
      </c>
      <c r="Z19" s="8">
        <f t="shared" si="6"/>
        <v>-1</v>
      </c>
      <c r="AA19" s="6">
        <f t="shared" si="7"/>
        <v>0</v>
      </c>
      <c r="AB19" s="6">
        <v>1.6646026842325989</v>
      </c>
      <c r="AC19" s="6">
        <v>0.8</v>
      </c>
      <c r="AD19" s="6">
        <v>1.8</v>
      </c>
      <c r="AE19" s="6">
        <f t="shared" si="8"/>
        <v>0</v>
      </c>
      <c r="AF19" s="6">
        <f t="shared" si="9"/>
        <v>0</v>
      </c>
      <c r="AG19">
        <v>15.020179748535156</v>
      </c>
      <c r="AH19" s="6">
        <v>16</v>
      </c>
      <c r="AI19" s="6">
        <v>23.2</v>
      </c>
      <c r="AJ19" s="8">
        <f t="shared" si="10"/>
        <v>-1</v>
      </c>
      <c r="AK19" s="6">
        <f t="shared" si="11"/>
        <v>0</v>
      </c>
    </row>
    <row r="20" spans="1:37">
      <c r="A20" s="1" t="s">
        <v>18</v>
      </c>
      <c r="B20">
        <v>2</v>
      </c>
      <c r="C20" t="s">
        <v>11</v>
      </c>
      <c r="D20" t="s">
        <v>9</v>
      </c>
      <c r="E20">
        <v>265</v>
      </c>
      <c r="F20" s="4">
        <v>1.7</v>
      </c>
      <c r="H20" s="6">
        <v>5.2342715427264492</v>
      </c>
      <c r="I20" s="6">
        <v>5</v>
      </c>
      <c r="J20" s="6">
        <v>21.9</v>
      </c>
      <c r="K20" s="6">
        <f t="shared" si="0"/>
        <v>0</v>
      </c>
      <c r="L20" s="6">
        <f t="shared" si="1"/>
        <v>0</v>
      </c>
      <c r="M20" s="6">
        <v>8.1535468314794688</v>
      </c>
      <c r="N20" s="6">
        <v>5.5</v>
      </c>
      <c r="O20" s="6">
        <v>10.4</v>
      </c>
      <c r="P20" s="6">
        <f t="shared" si="2"/>
        <v>0</v>
      </c>
      <c r="Q20" s="6">
        <f t="shared" si="3"/>
        <v>0</v>
      </c>
      <c r="R20" s="6">
        <v>0.90497789574773546</v>
      </c>
      <c r="S20" s="6">
        <v>1.1000000000000001</v>
      </c>
      <c r="T20" s="6">
        <v>4</v>
      </c>
      <c r="U20" s="8">
        <f t="shared" si="4"/>
        <v>-1</v>
      </c>
      <c r="V20" s="6">
        <f t="shared" si="5"/>
        <v>0</v>
      </c>
      <c r="W20" s="6">
        <v>0.30819957249547092</v>
      </c>
      <c r="X20" s="6">
        <v>0.63200000000000001</v>
      </c>
      <c r="Y20" s="6">
        <v>1.63</v>
      </c>
      <c r="Z20" s="8">
        <f t="shared" si="6"/>
        <v>-1</v>
      </c>
      <c r="AA20" s="6">
        <f t="shared" si="7"/>
        <v>0</v>
      </c>
      <c r="AB20" s="6">
        <v>1.1084288799332729</v>
      </c>
      <c r="AC20" s="6">
        <v>0.8</v>
      </c>
      <c r="AD20" s="6">
        <v>1.8</v>
      </c>
      <c r="AE20" s="6">
        <f t="shared" si="8"/>
        <v>0</v>
      </c>
      <c r="AF20" s="6">
        <f t="shared" si="9"/>
        <v>0</v>
      </c>
      <c r="AG20">
        <v>15.060007572174072</v>
      </c>
      <c r="AH20" s="6">
        <v>16</v>
      </c>
      <c r="AI20" s="6">
        <v>23.2</v>
      </c>
      <c r="AJ20" s="8">
        <f t="shared" si="10"/>
        <v>-1</v>
      </c>
      <c r="AK20" s="6">
        <f t="shared" si="11"/>
        <v>0</v>
      </c>
    </row>
    <row r="21" spans="1:37">
      <c r="A21" s="1" t="s">
        <v>18</v>
      </c>
      <c r="B21">
        <v>2</v>
      </c>
      <c r="C21" t="s">
        <v>11</v>
      </c>
      <c r="D21" t="s">
        <v>9</v>
      </c>
      <c r="E21">
        <v>270</v>
      </c>
      <c r="F21" s="4">
        <v>1.7250000000000001</v>
      </c>
      <c r="H21" s="6">
        <v>5.8313748752196384</v>
      </c>
      <c r="I21" s="6">
        <v>5</v>
      </c>
      <c r="J21" s="6">
        <v>21.9</v>
      </c>
      <c r="K21" s="6">
        <f t="shared" si="0"/>
        <v>0</v>
      </c>
      <c r="L21" s="6">
        <f t="shared" si="1"/>
        <v>0</v>
      </c>
      <c r="M21" s="6">
        <v>6.3325967937594436</v>
      </c>
      <c r="N21" s="6">
        <v>5.5</v>
      </c>
      <c r="O21" s="6">
        <v>10.4</v>
      </c>
      <c r="P21" s="6">
        <f t="shared" si="2"/>
        <v>0</v>
      </c>
      <c r="Q21" s="6">
        <f t="shared" si="3"/>
        <v>0</v>
      </c>
      <c r="R21" s="6">
        <v>1.0989940730425423</v>
      </c>
      <c r="S21" s="6">
        <v>1.1000000000000001</v>
      </c>
      <c r="T21" s="6">
        <v>4</v>
      </c>
      <c r="U21" s="8">
        <f t="shared" si="4"/>
        <v>-1</v>
      </c>
      <c r="V21" s="6">
        <f t="shared" si="5"/>
        <v>0</v>
      </c>
      <c r="W21" s="6">
        <v>0.40832091396323322</v>
      </c>
      <c r="X21" s="6">
        <v>0.63200000000000001</v>
      </c>
      <c r="Y21" s="6">
        <v>1.63</v>
      </c>
      <c r="Z21" s="8">
        <f t="shared" si="6"/>
        <v>-1</v>
      </c>
      <c r="AA21" s="6">
        <f t="shared" si="7"/>
        <v>0</v>
      </c>
      <c r="AB21" s="6">
        <v>0.80451726592408568</v>
      </c>
      <c r="AC21" s="6">
        <v>0.8</v>
      </c>
      <c r="AD21" s="6">
        <v>1.8</v>
      </c>
      <c r="AE21" s="6">
        <f t="shared" si="8"/>
        <v>0</v>
      </c>
      <c r="AF21" s="6">
        <f t="shared" si="9"/>
        <v>0</v>
      </c>
      <c r="AG21">
        <v>11.599706411361694</v>
      </c>
      <c r="AH21" s="6">
        <v>16</v>
      </c>
      <c r="AI21" s="6">
        <v>23.2</v>
      </c>
      <c r="AJ21" s="8">
        <f t="shared" si="10"/>
        <v>-1</v>
      </c>
      <c r="AK21" s="6">
        <f t="shared" si="11"/>
        <v>0</v>
      </c>
    </row>
    <row r="22" spans="1:37">
      <c r="A22" s="1" t="s">
        <v>18</v>
      </c>
      <c r="B22">
        <v>2</v>
      </c>
      <c r="C22" t="s">
        <v>11</v>
      </c>
      <c r="D22" t="s">
        <v>8</v>
      </c>
      <c r="E22">
        <v>651</v>
      </c>
      <c r="F22" s="4">
        <v>2.2749999999999995</v>
      </c>
      <c r="H22" s="6">
        <v>7.4523426022760297</v>
      </c>
      <c r="I22" s="6">
        <v>5</v>
      </c>
      <c r="J22" s="6">
        <v>21.9</v>
      </c>
      <c r="K22" s="6">
        <f t="shared" si="0"/>
        <v>0</v>
      </c>
      <c r="L22" s="6">
        <f t="shared" si="1"/>
        <v>0</v>
      </c>
      <c r="M22" s="6">
        <v>6.5327443236076368</v>
      </c>
      <c r="N22" s="6">
        <v>5.5</v>
      </c>
      <c r="O22" s="6">
        <v>10.4</v>
      </c>
      <c r="P22" s="6">
        <f t="shared" si="2"/>
        <v>0</v>
      </c>
      <c r="Q22" s="6">
        <f t="shared" si="3"/>
        <v>0</v>
      </c>
      <c r="R22" s="6">
        <v>1.1996252857165779</v>
      </c>
      <c r="S22" s="6">
        <v>1.1000000000000001</v>
      </c>
      <c r="T22" s="6">
        <v>4</v>
      </c>
      <c r="U22" s="6">
        <f t="shared" si="4"/>
        <v>0</v>
      </c>
      <c r="V22" s="6">
        <f t="shared" si="5"/>
        <v>0</v>
      </c>
      <c r="W22" s="6">
        <v>0.4346518685101225</v>
      </c>
      <c r="X22" s="6">
        <v>0.63200000000000001</v>
      </c>
      <c r="Y22" s="6">
        <v>1.63</v>
      </c>
      <c r="Z22" s="8">
        <f t="shared" si="6"/>
        <v>-1</v>
      </c>
      <c r="AA22" s="6">
        <f t="shared" si="7"/>
        <v>0</v>
      </c>
      <c r="AB22" s="6">
        <v>1.2051972322489306</v>
      </c>
      <c r="AC22" s="6">
        <v>0.8</v>
      </c>
      <c r="AD22" s="6">
        <v>1.8</v>
      </c>
      <c r="AE22" s="6">
        <f t="shared" si="8"/>
        <v>0</v>
      </c>
      <c r="AF22" s="6">
        <f t="shared" si="9"/>
        <v>0</v>
      </c>
      <c r="AG22">
        <v>14.424002170562744</v>
      </c>
      <c r="AH22" s="6">
        <v>16</v>
      </c>
      <c r="AI22" s="6">
        <v>23.2</v>
      </c>
      <c r="AJ22" s="8">
        <f t="shared" si="10"/>
        <v>-1</v>
      </c>
      <c r="AK22" s="6">
        <f t="shared" si="11"/>
        <v>0</v>
      </c>
    </row>
    <row r="23" spans="1:37">
      <c r="A23" s="1" t="s">
        <v>18</v>
      </c>
      <c r="B23">
        <v>3</v>
      </c>
      <c r="C23" t="s">
        <v>10</v>
      </c>
      <c r="D23" t="s">
        <v>9</v>
      </c>
      <c r="E23">
        <v>26</v>
      </c>
      <c r="F23" s="4">
        <v>1.5</v>
      </c>
      <c r="H23" s="6">
        <v>6.6945739445894459</v>
      </c>
      <c r="I23" s="6">
        <v>5</v>
      </c>
      <c r="J23" s="6">
        <v>21.9</v>
      </c>
      <c r="K23" s="6">
        <f t="shared" si="0"/>
        <v>0</v>
      </c>
      <c r="L23" s="6">
        <f t="shared" si="1"/>
        <v>0</v>
      </c>
      <c r="M23" s="6">
        <v>6.3467744364580909</v>
      </c>
      <c r="N23" s="6">
        <v>5.5</v>
      </c>
      <c r="O23" s="6">
        <v>10.4</v>
      </c>
      <c r="P23" s="6">
        <f t="shared" si="2"/>
        <v>0</v>
      </c>
      <c r="Q23" s="6">
        <f t="shared" si="3"/>
        <v>0</v>
      </c>
      <c r="R23" s="6">
        <v>1.4065706743575737</v>
      </c>
      <c r="S23" s="6">
        <v>1.1000000000000001</v>
      </c>
      <c r="T23" s="6">
        <v>4</v>
      </c>
      <c r="U23" s="6">
        <f t="shared" si="4"/>
        <v>0</v>
      </c>
      <c r="V23" s="6">
        <f t="shared" si="5"/>
        <v>0</v>
      </c>
      <c r="W23" s="6">
        <v>0.67681962187412714</v>
      </c>
      <c r="X23" s="6">
        <v>0.63200000000000001</v>
      </c>
      <c r="Y23" s="6">
        <v>1.63</v>
      </c>
      <c r="Z23" s="6">
        <f t="shared" si="6"/>
        <v>0</v>
      </c>
      <c r="AA23" s="6">
        <f t="shared" si="7"/>
        <v>0</v>
      </c>
      <c r="AB23" s="6">
        <v>1.7777245294086403</v>
      </c>
      <c r="AC23" s="6">
        <v>0.8</v>
      </c>
      <c r="AD23" s="6">
        <v>1.8</v>
      </c>
      <c r="AE23" s="6">
        <f t="shared" si="8"/>
        <v>0</v>
      </c>
      <c r="AF23" s="6">
        <f t="shared" si="9"/>
        <v>0</v>
      </c>
      <c r="AG23">
        <v>17.698085308074951</v>
      </c>
      <c r="AH23" s="6">
        <v>16</v>
      </c>
      <c r="AI23" s="6">
        <v>23.2</v>
      </c>
      <c r="AJ23" s="6">
        <f t="shared" si="10"/>
        <v>0</v>
      </c>
      <c r="AK23" s="6">
        <f t="shared" si="11"/>
        <v>0</v>
      </c>
    </row>
    <row r="24" spans="1:37">
      <c r="A24" s="1" t="s">
        <v>18</v>
      </c>
      <c r="B24">
        <v>3</v>
      </c>
      <c r="C24" t="s">
        <v>10</v>
      </c>
      <c r="D24" t="s">
        <v>9</v>
      </c>
      <c r="E24">
        <v>30</v>
      </c>
      <c r="F24" s="4">
        <v>1.575</v>
      </c>
      <c r="H24" s="6">
        <v>3.3468443521904505</v>
      </c>
      <c r="I24" s="6">
        <v>5</v>
      </c>
      <c r="J24" s="6">
        <v>21.9</v>
      </c>
      <c r="K24" s="8">
        <f t="shared" si="0"/>
        <v>-1</v>
      </c>
      <c r="L24" s="6">
        <f t="shared" si="1"/>
        <v>0</v>
      </c>
      <c r="M24" s="6">
        <v>5.9508412979663516</v>
      </c>
      <c r="N24" s="6">
        <v>5.5</v>
      </c>
      <c r="O24" s="6">
        <v>10.4</v>
      </c>
      <c r="P24" s="6">
        <f t="shared" si="2"/>
        <v>0</v>
      </c>
      <c r="Q24" s="6">
        <f t="shared" si="3"/>
        <v>0</v>
      </c>
      <c r="R24" s="6">
        <v>0.50717526221930664</v>
      </c>
      <c r="S24" s="6">
        <v>1.1000000000000001</v>
      </c>
      <c r="T24" s="6">
        <v>4</v>
      </c>
      <c r="U24" s="8">
        <f t="shared" si="4"/>
        <v>-1</v>
      </c>
      <c r="V24" s="6">
        <f t="shared" si="5"/>
        <v>0</v>
      </c>
      <c r="W24" s="6">
        <v>0.5853012990295734</v>
      </c>
      <c r="X24" s="6">
        <v>0.63200000000000001</v>
      </c>
      <c r="Y24" s="6">
        <v>1.63</v>
      </c>
      <c r="Z24" s="8">
        <f t="shared" si="6"/>
        <v>-1</v>
      </c>
      <c r="AA24" s="6">
        <f t="shared" si="7"/>
        <v>0</v>
      </c>
      <c r="AB24" s="6">
        <v>1.0324073281379464</v>
      </c>
      <c r="AC24" s="6">
        <v>0.8</v>
      </c>
      <c r="AD24" s="6">
        <v>1.8</v>
      </c>
      <c r="AE24" s="6">
        <f t="shared" si="8"/>
        <v>0</v>
      </c>
      <c r="AF24" s="6">
        <f t="shared" si="9"/>
        <v>0</v>
      </c>
      <c r="AG24">
        <v>11.744759082794189</v>
      </c>
      <c r="AH24" s="6">
        <v>16</v>
      </c>
      <c r="AI24" s="6">
        <v>23.2</v>
      </c>
      <c r="AJ24" s="8">
        <f t="shared" si="10"/>
        <v>-1</v>
      </c>
      <c r="AK24" s="6">
        <f t="shared" si="11"/>
        <v>0</v>
      </c>
    </row>
    <row r="25" spans="1:37">
      <c r="A25" s="1" t="s">
        <v>18</v>
      </c>
      <c r="B25">
        <v>3</v>
      </c>
      <c r="C25" t="s">
        <v>10</v>
      </c>
      <c r="D25" t="s">
        <v>8</v>
      </c>
      <c r="E25">
        <v>1451</v>
      </c>
      <c r="F25" s="4">
        <v>2.7666666666666671</v>
      </c>
      <c r="H25" s="6">
        <v>3.0753466021702915</v>
      </c>
      <c r="I25" s="6">
        <v>5</v>
      </c>
      <c r="J25" s="6">
        <v>21.9</v>
      </c>
      <c r="K25" s="8">
        <f t="shared" si="0"/>
        <v>-1</v>
      </c>
      <c r="L25" s="6">
        <f t="shared" si="1"/>
        <v>0</v>
      </c>
      <c r="M25" s="6">
        <v>6.6715988830167419</v>
      </c>
      <c r="N25" s="6">
        <v>5.5</v>
      </c>
      <c r="O25" s="6">
        <v>10.4</v>
      </c>
      <c r="P25" s="6">
        <f t="shared" si="2"/>
        <v>0</v>
      </c>
      <c r="Q25" s="6">
        <f t="shared" si="3"/>
        <v>0</v>
      </c>
      <c r="R25" s="6">
        <v>0.55814152401329797</v>
      </c>
      <c r="S25" s="6">
        <v>1.1000000000000001</v>
      </c>
      <c r="T25" s="6">
        <v>4</v>
      </c>
      <c r="U25" s="8">
        <f t="shared" si="4"/>
        <v>-1</v>
      </c>
      <c r="V25" s="6">
        <f t="shared" si="5"/>
        <v>0</v>
      </c>
      <c r="W25" s="6">
        <v>0.45548528293965568</v>
      </c>
      <c r="X25" s="6">
        <v>0.63200000000000001</v>
      </c>
      <c r="Y25" s="6">
        <v>1.63</v>
      </c>
      <c r="Z25" s="8">
        <f t="shared" si="6"/>
        <v>-1</v>
      </c>
      <c r="AA25" s="6">
        <f t="shared" si="7"/>
        <v>0</v>
      </c>
      <c r="AB25" s="6">
        <v>0.90828045611900243</v>
      </c>
      <c r="AC25" s="6">
        <v>0.8</v>
      </c>
      <c r="AD25" s="6">
        <v>1.8</v>
      </c>
      <c r="AE25" s="6">
        <f t="shared" si="8"/>
        <v>0</v>
      </c>
      <c r="AF25" s="6">
        <f t="shared" si="9"/>
        <v>0</v>
      </c>
      <c r="AG25">
        <v>9.9058187007904053</v>
      </c>
      <c r="AH25" s="6">
        <v>16</v>
      </c>
      <c r="AI25" s="6">
        <v>23.2</v>
      </c>
      <c r="AJ25" s="8">
        <f t="shared" si="10"/>
        <v>-1</v>
      </c>
      <c r="AK25" s="6">
        <f t="shared" si="11"/>
        <v>0</v>
      </c>
    </row>
    <row r="26" spans="1:37">
      <c r="A26" s="1" t="s">
        <v>18</v>
      </c>
      <c r="B26">
        <v>3</v>
      </c>
      <c r="C26" t="s">
        <v>10</v>
      </c>
      <c r="D26" t="s">
        <v>8</v>
      </c>
      <c r="E26">
        <v>1466</v>
      </c>
      <c r="F26" s="4">
        <v>2.75</v>
      </c>
      <c r="H26" s="6">
        <v>3.3022355899901084</v>
      </c>
      <c r="I26" s="6">
        <v>5</v>
      </c>
      <c r="J26" s="6">
        <v>21.9</v>
      </c>
      <c r="K26" s="8">
        <f t="shared" si="0"/>
        <v>-1</v>
      </c>
      <c r="L26" s="6">
        <f t="shared" si="1"/>
        <v>0</v>
      </c>
      <c r="M26" s="6">
        <v>5.798145161078704</v>
      </c>
      <c r="N26" s="6">
        <v>5.5</v>
      </c>
      <c r="O26" s="6">
        <v>10.4</v>
      </c>
      <c r="P26" s="6">
        <f t="shared" si="2"/>
        <v>0</v>
      </c>
      <c r="Q26" s="6">
        <f t="shared" si="3"/>
        <v>0</v>
      </c>
      <c r="R26" s="6">
        <v>0.50451947194366209</v>
      </c>
      <c r="S26" s="6">
        <v>1.1000000000000001</v>
      </c>
      <c r="T26" s="6">
        <v>4</v>
      </c>
      <c r="U26" s="8">
        <f t="shared" si="4"/>
        <v>-1</v>
      </c>
      <c r="V26" s="6">
        <f t="shared" si="5"/>
        <v>0</v>
      </c>
      <c r="W26" s="6">
        <v>0.56251331438691288</v>
      </c>
      <c r="X26" s="6">
        <v>0.63200000000000001</v>
      </c>
      <c r="Y26" s="6">
        <v>1.63</v>
      </c>
      <c r="Z26" s="8">
        <f t="shared" si="6"/>
        <v>-1</v>
      </c>
      <c r="AA26" s="6">
        <f t="shared" si="7"/>
        <v>0</v>
      </c>
      <c r="AB26" s="6">
        <v>0.95386546920303295</v>
      </c>
      <c r="AC26" s="6">
        <v>0.8</v>
      </c>
      <c r="AD26" s="6">
        <v>1.8</v>
      </c>
      <c r="AE26" s="6">
        <f t="shared" si="8"/>
        <v>0</v>
      </c>
      <c r="AF26" s="6">
        <f t="shared" si="9"/>
        <v>0</v>
      </c>
      <c r="AG26">
        <v>12.847580909729004</v>
      </c>
      <c r="AH26" s="6">
        <v>16</v>
      </c>
      <c r="AI26" s="6">
        <v>23.2</v>
      </c>
      <c r="AJ26" s="8">
        <f t="shared" si="10"/>
        <v>-1</v>
      </c>
      <c r="AK26" s="6">
        <f t="shared" si="11"/>
        <v>0</v>
      </c>
    </row>
    <row r="27" spans="1:37">
      <c r="A27" s="1" t="s">
        <v>18</v>
      </c>
      <c r="B27">
        <v>4</v>
      </c>
      <c r="C27" t="s">
        <v>12</v>
      </c>
      <c r="D27" t="s">
        <v>8</v>
      </c>
      <c r="E27">
        <v>173</v>
      </c>
      <c r="F27" s="4">
        <v>2.25</v>
      </c>
      <c r="H27" s="6">
        <v>3.8981509731586175</v>
      </c>
      <c r="I27" s="6">
        <v>5</v>
      </c>
      <c r="J27" s="6">
        <v>21.9</v>
      </c>
      <c r="K27" s="8">
        <f t="shared" si="0"/>
        <v>-1</v>
      </c>
      <c r="L27" s="6">
        <f t="shared" si="1"/>
        <v>0</v>
      </c>
      <c r="M27" s="6">
        <v>6.8582770726999343</v>
      </c>
      <c r="N27" s="6">
        <v>5.5</v>
      </c>
      <c r="O27" s="6">
        <v>10.4</v>
      </c>
      <c r="P27" s="6">
        <f t="shared" si="2"/>
        <v>0</v>
      </c>
      <c r="Q27" s="6">
        <f t="shared" si="3"/>
        <v>0</v>
      </c>
      <c r="R27" s="6">
        <v>0.75881362444957889</v>
      </c>
      <c r="S27" s="6">
        <v>1.1000000000000001</v>
      </c>
      <c r="T27" s="6">
        <v>4</v>
      </c>
      <c r="U27" s="8">
        <f t="shared" si="4"/>
        <v>-1</v>
      </c>
      <c r="V27" s="6">
        <f t="shared" si="5"/>
        <v>0</v>
      </c>
      <c r="W27" s="6">
        <v>0.88009152613967767</v>
      </c>
      <c r="X27" s="6">
        <v>0.63200000000000001</v>
      </c>
      <c r="Y27" s="6">
        <v>1.63</v>
      </c>
      <c r="Z27" s="6">
        <f t="shared" si="6"/>
        <v>0</v>
      </c>
      <c r="AA27" s="6">
        <f t="shared" si="7"/>
        <v>0</v>
      </c>
      <c r="AB27" s="6">
        <v>1.2295440700000264</v>
      </c>
      <c r="AC27" s="6">
        <v>0.8</v>
      </c>
      <c r="AD27" s="6">
        <v>1.8</v>
      </c>
      <c r="AE27" s="6">
        <f t="shared" si="8"/>
        <v>0</v>
      </c>
      <c r="AF27" s="6">
        <f t="shared" si="9"/>
        <v>0</v>
      </c>
      <c r="AG27">
        <v>18.803727626800537</v>
      </c>
      <c r="AH27" s="6">
        <v>16</v>
      </c>
      <c r="AI27" s="6">
        <v>23.2</v>
      </c>
      <c r="AJ27" s="6">
        <f t="shared" si="10"/>
        <v>0</v>
      </c>
      <c r="AK27" s="6">
        <f t="shared" si="11"/>
        <v>0</v>
      </c>
    </row>
    <row r="28" spans="1:37">
      <c r="A28" s="1" t="s">
        <v>18</v>
      </c>
      <c r="B28">
        <v>4</v>
      </c>
      <c r="C28" t="s">
        <v>12</v>
      </c>
      <c r="D28" t="s">
        <v>8</v>
      </c>
      <c r="E28">
        <v>917</v>
      </c>
      <c r="F28" s="4">
        <v>2.0999999999999996</v>
      </c>
      <c r="H28" s="6">
        <v>5.4402754744847828</v>
      </c>
      <c r="I28" s="6">
        <v>5</v>
      </c>
      <c r="J28" s="6">
        <v>21.9</v>
      </c>
      <c r="K28" s="6">
        <f t="shared" si="0"/>
        <v>0</v>
      </c>
      <c r="L28" s="6">
        <f t="shared" si="1"/>
        <v>0</v>
      </c>
      <c r="M28" s="6">
        <v>5.150450698469907</v>
      </c>
      <c r="N28" s="6">
        <v>5.5</v>
      </c>
      <c r="O28" s="6">
        <v>10.4</v>
      </c>
      <c r="P28" s="8">
        <f t="shared" si="2"/>
        <v>-1</v>
      </c>
      <c r="Q28" s="6">
        <f t="shared" si="3"/>
        <v>0</v>
      </c>
      <c r="R28" s="6">
        <v>0.6826592330205723</v>
      </c>
      <c r="S28" s="6">
        <v>1.1000000000000001</v>
      </c>
      <c r="T28" s="6">
        <v>4</v>
      </c>
      <c r="U28" s="8">
        <f t="shared" si="4"/>
        <v>-1</v>
      </c>
      <c r="V28" s="6">
        <f t="shared" si="5"/>
        <v>0</v>
      </c>
      <c r="W28" s="6">
        <v>0.78131595174406665</v>
      </c>
      <c r="X28" s="6">
        <v>0.63200000000000001</v>
      </c>
      <c r="Y28" s="6">
        <v>1.63</v>
      </c>
      <c r="Z28" s="6">
        <f t="shared" si="6"/>
        <v>0</v>
      </c>
      <c r="AA28" s="6">
        <f t="shared" si="7"/>
        <v>0</v>
      </c>
      <c r="AB28" s="6">
        <v>1.0836949100711741</v>
      </c>
      <c r="AC28" s="6">
        <v>0.8</v>
      </c>
      <c r="AD28" s="6">
        <v>1.8</v>
      </c>
      <c r="AE28" s="6">
        <f t="shared" si="8"/>
        <v>0</v>
      </c>
      <c r="AF28" s="6">
        <f t="shared" si="9"/>
        <v>0</v>
      </c>
      <c r="AG28">
        <v>16.318075656890869</v>
      </c>
      <c r="AH28" s="6">
        <v>16</v>
      </c>
      <c r="AI28" s="6">
        <v>23.2</v>
      </c>
      <c r="AJ28" s="6">
        <f t="shared" si="10"/>
        <v>0</v>
      </c>
      <c r="AK28" s="6">
        <f t="shared" si="11"/>
        <v>0</v>
      </c>
    </row>
    <row r="29" spans="1:37">
      <c r="A29" s="1" t="s">
        <v>18</v>
      </c>
      <c r="B29">
        <v>4</v>
      </c>
      <c r="C29" t="s">
        <v>12</v>
      </c>
      <c r="D29" t="s">
        <v>9</v>
      </c>
      <c r="E29">
        <v>927</v>
      </c>
      <c r="F29" s="4">
        <v>1.6333333333333335</v>
      </c>
      <c r="H29" s="6">
        <v>4.5909487584340285</v>
      </c>
      <c r="I29" s="6">
        <v>5</v>
      </c>
      <c r="J29" s="6">
        <v>21.9</v>
      </c>
      <c r="K29" s="8">
        <f t="shared" si="0"/>
        <v>-1</v>
      </c>
      <c r="L29" s="6">
        <f t="shared" si="1"/>
        <v>0</v>
      </c>
      <c r="M29" s="6">
        <v>5.77734694431477</v>
      </c>
      <c r="N29" s="6">
        <v>5.5</v>
      </c>
      <c r="O29" s="6">
        <v>10.4</v>
      </c>
      <c r="P29" s="6">
        <f t="shared" si="2"/>
        <v>0</v>
      </c>
      <c r="Q29" s="6">
        <f t="shared" si="3"/>
        <v>0</v>
      </c>
      <c r="R29" s="6">
        <v>0.51764334681442981</v>
      </c>
      <c r="S29" s="6">
        <v>1.1000000000000001</v>
      </c>
      <c r="T29" s="6">
        <v>4</v>
      </c>
      <c r="U29" s="8">
        <f t="shared" si="4"/>
        <v>-1</v>
      </c>
      <c r="V29" s="6">
        <f t="shared" si="5"/>
        <v>0</v>
      </c>
      <c r="W29" s="6">
        <v>0.64037883438697163</v>
      </c>
      <c r="X29" s="6">
        <v>0.63200000000000001</v>
      </c>
      <c r="Y29" s="6">
        <v>1.63</v>
      </c>
      <c r="Z29" s="6">
        <f t="shared" si="6"/>
        <v>0</v>
      </c>
      <c r="AA29" s="6">
        <f t="shared" si="7"/>
        <v>0</v>
      </c>
      <c r="AB29" s="6">
        <v>1.0263236454292324</v>
      </c>
      <c r="AC29" s="6">
        <v>0.8</v>
      </c>
      <c r="AD29" s="6">
        <v>1.8</v>
      </c>
      <c r="AE29" s="6">
        <f t="shared" si="8"/>
        <v>0</v>
      </c>
      <c r="AF29" s="6">
        <f t="shared" si="9"/>
        <v>0</v>
      </c>
      <c r="AG29">
        <v>14.061970710754395</v>
      </c>
      <c r="AH29" s="6">
        <v>16</v>
      </c>
      <c r="AI29" s="6">
        <v>23.2</v>
      </c>
      <c r="AJ29" s="8">
        <f t="shared" si="10"/>
        <v>-1</v>
      </c>
      <c r="AK29" s="6">
        <f t="shared" si="11"/>
        <v>0</v>
      </c>
    </row>
    <row r="30" spans="1:37">
      <c r="A30" s="1" t="s">
        <v>18</v>
      </c>
      <c r="B30">
        <v>4</v>
      </c>
      <c r="C30" t="s">
        <v>12</v>
      </c>
      <c r="D30" t="s">
        <v>9</v>
      </c>
      <c r="E30">
        <v>938</v>
      </c>
      <c r="F30" s="4">
        <v>1.7333333333333332</v>
      </c>
      <c r="H30" s="6">
        <v>3.5781733424503557</v>
      </c>
      <c r="I30" s="6">
        <v>5</v>
      </c>
      <c r="J30" s="6">
        <v>21.9</v>
      </c>
      <c r="K30" s="8">
        <f t="shared" si="0"/>
        <v>-1</v>
      </c>
      <c r="L30" s="6">
        <f t="shared" si="1"/>
        <v>0</v>
      </c>
      <c r="M30" s="6">
        <v>6.0103063732900912</v>
      </c>
      <c r="N30" s="6">
        <v>5.5</v>
      </c>
      <c r="O30" s="6">
        <v>10.4</v>
      </c>
      <c r="P30" s="6">
        <f t="shared" si="2"/>
        <v>0</v>
      </c>
      <c r="Q30" s="6">
        <f t="shared" si="3"/>
        <v>0</v>
      </c>
      <c r="R30" s="6">
        <v>0.54879999473036745</v>
      </c>
      <c r="S30" s="6">
        <v>1.1000000000000001</v>
      </c>
      <c r="T30" s="6">
        <v>4</v>
      </c>
      <c r="U30" s="8">
        <f t="shared" si="4"/>
        <v>-1</v>
      </c>
      <c r="V30" s="6">
        <f t="shared" si="5"/>
        <v>0</v>
      </c>
      <c r="W30" s="6">
        <v>0.69346168019323551</v>
      </c>
      <c r="X30" s="6">
        <v>0.63200000000000001</v>
      </c>
      <c r="Y30" s="6">
        <v>1.63</v>
      </c>
      <c r="Z30" s="6">
        <f t="shared" si="6"/>
        <v>0</v>
      </c>
      <c r="AA30" s="6">
        <f t="shared" si="7"/>
        <v>0</v>
      </c>
      <c r="AB30" s="6">
        <v>1.2003834304684733</v>
      </c>
      <c r="AC30" s="6">
        <v>0.8</v>
      </c>
      <c r="AD30" s="6">
        <v>1.8</v>
      </c>
      <c r="AE30" s="6">
        <f t="shared" si="8"/>
        <v>0</v>
      </c>
      <c r="AF30" s="6">
        <f t="shared" si="9"/>
        <v>0</v>
      </c>
      <c r="AG30">
        <v>17.64288067817688</v>
      </c>
      <c r="AH30" s="6">
        <v>16</v>
      </c>
      <c r="AI30" s="6">
        <v>23.2</v>
      </c>
      <c r="AJ30" s="6">
        <f t="shared" si="10"/>
        <v>0</v>
      </c>
      <c r="AK30" s="6">
        <f t="shared" si="11"/>
        <v>0</v>
      </c>
    </row>
    <row r="31" spans="1:37">
      <c r="A31" s="1" t="s">
        <v>18</v>
      </c>
      <c r="B31">
        <v>1</v>
      </c>
      <c r="C31" t="s">
        <v>7</v>
      </c>
      <c r="D31" t="s">
        <v>9</v>
      </c>
      <c r="E31">
        <v>242</v>
      </c>
      <c r="F31" s="4">
        <v>1.5666666666666664</v>
      </c>
      <c r="H31" s="6">
        <v>5.5373824531197053</v>
      </c>
      <c r="I31" s="6">
        <v>5</v>
      </c>
      <c r="J31" s="6">
        <v>21.9</v>
      </c>
      <c r="K31" s="6">
        <f t="shared" si="0"/>
        <v>0</v>
      </c>
      <c r="L31" s="6">
        <f t="shared" si="1"/>
        <v>0</v>
      </c>
      <c r="M31" s="6">
        <v>8.1844117607760811</v>
      </c>
      <c r="N31" s="6">
        <v>5.5</v>
      </c>
      <c r="O31" s="6">
        <v>10.4</v>
      </c>
      <c r="P31" s="6">
        <f t="shared" si="2"/>
        <v>0</v>
      </c>
      <c r="Q31" s="6">
        <f t="shared" si="3"/>
        <v>0</v>
      </c>
      <c r="R31" s="6">
        <v>0.62090450939648711</v>
      </c>
      <c r="S31" s="6">
        <v>1.1000000000000001</v>
      </c>
      <c r="T31" s="6">
        <v>4</v>
      </c>
      <c r="U31" s="8">
        <f t="shared" si="4"/>
        <v>-1</v>
      </c>
      <c r="V31" s="6">
        <f t="shared" si="5"/>
        <v>0</v>
      </c>
      <c r="W31" s="6">
        <v>0.52216894312800433</v>
      </c>
      <c r="X31" s="6">
        <v>0.63200000000000001</v>
      </c>
      <c r="Y31" s="6">
        <v>1.63</v>
      </c>
      <c r="Z31" s="8">
        <f t="shared" si="6"/>
        <v>-1</v>
      </c>
      <c r="AA31" s="6">
        <f t="shared" si="7"/>
        <v>0</v>
      </c>
      <c r="AB31" s="6">
        <v>1.5320293743705267</v>
      </c>
      <c r="AC31" s="6">
        <v>0.8</v>
      </c>
      <c r="AD31" s="6">
        <v>1.8</v>
      </c>
      <c r="AE31" s="6">
        <f t="shared" si="8"/>
        <v>0</v>
      </c>
      <c r="AF31" s="6">
        <f t="shared" si="9"/>
        <v>0</v>
      </c>
      <c r="AG31">
        <v>13.565492630004883</v>
      </c>
      <c r="AH31" s="6">
        <v>16</v>
      </c>
      <c r="AI31" s="6">
        <v>23.2</v>
      </c>
      <c r="AJ31" s="8">
        <f t="shared" si="10"/>
        <v>-1</v>
      </c>
      <c r="AK31" s="6">
        <f t="shared" si="11"/>
        <v>0</v>
      </c>
    </row>
    <row r="32" spans="1:37">
      <c r="A32" s="1" t="s">
        <v>18</v>
      </c>
      <c r="B32">
        <v>1</v>
      </c>
      <c r="C32" t="s">
        <v>7</v>
      </c>
      <c r="D32" t="s">
        <v>9</v>
      </c>
      <c r="E32">
        <v>244</v>
      </c>
      <c r="F32" s="4">
        <v>1.4333333333333333</v>
      </c>
      <c r="H32" s="6">
        <v>6.6987326906601083</v>
      </c>
      <c r="I32" s="6">
        <v>5</v>
      </c>
      <c r="J32" s="6">
        <v>21.9</v>
      </c>
      <c r="K32" s="6">
        <f t="shared" si="0"/>
        <v>0</v>
      </c>
      <c r="L32" s="6">
        <f t="shared" si="1"/>
        <v>0</v>
      </c>
      <c r="M32" s="6">
        <v>7.2380795453935622</v>
      </c>
      <c r="N32" s="6">
        <v>5.5</v>
      </c>
      <c r="O32" s="6">
        <v>10.4</v>
      </c>
      <c r="P32" s="6">
        <f t="shared" si="2"/>
        <v>0</v>
      </c>
      <c r="Q32" s="6">
        <f t="shared" si="3"/>
        <v>0</v>
      </c>
      <c r="R32" s="6">
        <v>0.87959111131441681</v>
      </c>
      <c r="S32" s="6">
        <v>1.1000000000000001</v>
      </c>
      <c r="T32" s="6">
        <v>4</v>
      </c>
      <c r="U32" s="8">
        <f t="shared" si="4"/>
        <v>-1</v>
      </c>
      <c r="V32" s="6">
        <f t="shared" si="5"/>
        <v>0</v>
      </c>
      <c r="W32" s="6">
        <v>0.40653878486307632</v>
      </c>
      <c r="X32" s="6">
        <v>0.63200000000000001</v>
      </c>
      <c r="Y32" s="6">
        <v>1.63</v>
      </c>
      <c r="Z32" s="8">
        <f t="shared" si="6"/>
        <v>-1</v>
      </c>
      <c r="AA32" s="6">
        <f t="shared" si="7"/>
        <v>0</v>
      </c>
      <c r="AB32" s="6">
        <v>1.6613619900564123</v>
      </c>
      <c r="AC32" s="6">
        <v>0.8</v>
      </c>
      <c r="AD32" s="6">
        <v>1.8</v>
      </c>
      <c r="AE32" s="6">
        <f t="shared" si="8"/>
        <v>0</v>
      </c>
      <c r="AF32" s="6">
        <f t="shared" si="9"/>
        <v>0</v>
      </c>
      <c r="AG32">
        <v>14.746518135070801</v>
      </c>
      <c r="AH32" s="6">
        <v>16</v>
      </c>
      <c r="AI32" s="6">
        <v>23.2</v>
      </c>
      <c r="AJ32" s="8">
        <f t="shared" si="10"/>
        <v>-1</v>
      </c>
      <c r="AK32" s="6">
        <f t="shared" si="11"/>
        <v>0</v>
      </c>
    </row>
    <row r="33" spans="1:37">
      <c r="A33" s="1" t="s">
        <v>18</v>
      </c>
      <c r="B33">
        <v>1</v>
      </c>
      <c r="C33" t="s">
        <v>7</v>
      </c>
      <c r="D33" t="s">
        <v>8</v>
      </c>
      <c r="E33">
        <v>249</v>
      </c>
      <c r="F33" s="4">
        <v>2.0666666666666669</v>
      </c>
      <c r="H33" s="6">
        <v>5.2782346931314441</v>
      </c>
      <c r="I33" s="6">
        <v>5</v>
      </c>
      <c r="J33" s="6">
        <v>21.9</v>
      </c>
      <c r="K33" s="6">
        <f t="shared" si="0"/>
        <v>0</v>
      </c>
      <c r="L33" s="6">
        <f t="shared" si="1"/>
        <v>0</v>
      </c>
      <c r="M33" s="6">
        <v>7.8671230925945377</v>
      </c>
      <c r="N33" s="6">
        <v>5.5</v>
      </c>
      <c r="O33" s="6">
        <v>10.4</v>
      </c>
      <c r="P33" s="6">
        <f t="shared" si="2"/>
        <v>0</v>
      </c>
      <c r="Q33" s="6">
        <f t="shared" si="3"/>
        <v>0</v>
      </c>
      <c r="R33" s="6">
        <v>0.72246978413753626</v>
      </c>
      <c r="S33" s="6">
        <v>1.1000000000000001</v>
      </c>
      <c r="T33" s="6">
        <v>4</v>
      </c>
      <c r="U33" s="8">
        <f t="shared" si="4"/>
        <v>-1</v>
      </c>
      <c r="V33" s="6">
        <f t="shared" si="5"/>
        <v>0</v>
      </c>
      <c r="W33" s="6">
        <v>0.3626449078038248</v>
      </c>
      <c r="X33" s="6">
        <v>0.63200000000000001</v>
      </c>
      <c r="Y33" s="6">
        <v>1.63</v>
      </c>
      <c r="Z33" s="8">
        <f t="shared" si="6"/>
        <v>-1</v>
      </c>
      <c r="AA33" s="6">
        <f t="shared" si="7"/>
        <v>0</v>
      </c>
      <c r="AB33" s="6">
        <v>1.4225598596517939</v>
      </c>
      <c r="AC33" s="6">
        <v>0.8</v>
      </c>
      <c r="AD33" s="6">
        <v>1.8</v>
      </c>
      <c r="AE33" s="6">
        <f t="shared" si="8"/>
        <v>0</v>
      </c>
      <c r="AF33" s="6">
        <f t="shared" si="9"/>
        <v>0</v>
      </c>
      <c r="AG33">
        <v>12.348177433013916</v>
      </c>
      <c r="AH33" s="6">
        <v>16</v>
      </c>
      <c r="AI33" s="6">
        <v>23.2</v>
      </c>
      <c r="AJ33" s="8">
        <f t="shared" si="10"/>
        <v>-1</v>
      </c>
      <c r="AK33" s="6">
        <f t="shared" si="11"/>
        <v>0</v>
      </c>
    </row>
    <row r="34" spans="1:37">
      <c r="A34" s="1" t="s">
        <v>18</v>
      </c>
      <c r="B34">
        <v>1</v>
      </c>
      <c r="C34" t="s">
        <v>7</v>
      </c>
      <c r="D34" t="s">
        <v>8</v>
      </c>
      <c r="E34">
        <v>509</v>
      </c>
      <c r="F34" s="4">
        <v>2.5</v>
      </c>
      <c r="H34" s="6">
        <v>7.2344461056911129</v>
      </c>
      <c r="I34" s="6">
        <v>5</v>
      </c>
      <c r="J34" s="6">
        <v>21.9</v>
      </c>
      <c r="K34" s="6">
        <f t="shared" si="0"/>
        <v>0</v>
      </c>
      <c r="L34" s="6">
        <f t="shared" si="1"/>
        <v>0</v>
      </c>
      <c r="M34" s="6">
        <v>7.825259920123381</v>
      </c>
      <c r="N34" s="6">
        <v>5.5</v>
      </c>
      <c r="O34" s="6">
        <v>10.4</v>
      </c>
      <c r="P34" s="6">
        <f t="shared" si="2"/>
        <v>0</v>
      </c>
      <c r="Q34" s="6">
        <f t="shared" si="3"/>
        <v>0</v>
      </c>
      <c r="R34" s="6">
        <v>0.928919489191113</v>
      </c>
      <c r="S34" s="6">
        <v>1.1000000000000001</v>
      </c>
      <c r="T34" s="6">
        <v>4</v>
      </c>
      <c r="U34" s="8">
        <f t="shared" si="4"/>
        <v>-1</v>
      </c>
      <c r="V34" s="6">
        <f t="shared" si="5"/>
        <v>0</v>
      </c>
      <c r="W34" s="6">
        <v>0.42507209321440897</v>
      </c>
      <c r="X34" s="6">
        <v>0.63200000000000001</v>
      </c>
      <c r="Y34" s="6">
        <v>1.63</v>
      </c>
      <c r="Z34" s="8">
        <f t="shared" si="6"/>
        <v>-1</v>
      </c>
      <c r="AA34" s="6">
        <f t="shared" si="7"/>
        <v>0</v>
      </c>
      <c r="AB34" s="6">
        <v>1.3443632482317514</v>
      </c>
      <c r="AC34" s="6">
        <v>0.8</v>
      </c>
      <c r="AD34" s="6">
        <v>1.8</v>
      </c>
      <c r="AE34" s="6">
        <f t="shared" si="8"/>
        <v>0</v>
      </c>
      <c r="AF34" s="6">
        <f t="shared" si="9"/>
        <v>0</v>
      </c>
      <c r="AG34">
        <v>13.565645217895508</v>
      </c>
      <c r="AH34" s="6">
        <v>16</v>
      </c>
      <c r="AI34" s="6">
        <v>23.2</v>
      </c>
      <c r="AJ34" s="8">
        <f t="shared" si="10"/>
        <v>-1</v>
      </c>
      <c r="AK34" s="6">
        <f t="shared" si="11"/>
        <v>0</v>
      </c>
    </row>
    <row r="35" spans="1:37">
      <c r="A35" s="1" t="s">
        <v>21</v>
      </c>
      <c r="B35">
        <v>1</v>
      </c>
      <c r="C35" t="s">
        <v>11</v>
      </c>
      <c r="D35" t="s">
        <v>9</v>
      </c>
      <c r="E35">
        <v>46</v>
      </c>
      <c r="F35" s="4">
        <v>1.8666666666666665</v>
      </c>
      <c r="H35" s="6">
        <v>5.5374671065577372</v>
      </c>
      <c r="I35" s="6">
        <v>5</v>
      </c>
      <c r="J35" s="6">
        <v>21.9</v>
      </c>
      <c r="K35" s="6">
        <f t="shared" si="0"/>
        <v>0</v>
      </c>
      <c r="L35" s="6">
        <f t="shared" si="1"/>
        <v>0</v>
      </c>
      <c r="M35" s="6">
        <v>7.0816924119243208</v>
      </c>
      <c r="N35" s="6">
        <v>5.5</v>
      </c>
      <c r="O35" s="6">
        <v>10.4</v>
      </c>
      <c r="P35" s="6">
        <f t="shared" si="2"/>
        <v>0</v>
      </c>
      <c r="Q35" s="6">
        <f t="shared" si="3"/>
        <v>0</v>
      </c>
      <c r="R35" s="6">
        <v>0.6361590041669265</v>
      </c>
      <c r="S35" s="6">
        <v>1.1000000000000001</v>
      </c>
      <c r="T35" s="6">
        <v>4</v>
      </c>
      <c r="U35" s="8">
        <f t="shared" si="4"/>
        <v>-1</v>
      </c>
      <c r="V35" s="6">
        <f t="shared" si="5"/>
        <v>0</v>
      </c>
      <c r="W35" s="6">
        <v>0.39838944993985131</v>
      </c>
      <c r="X35" s="6">
        <v>0.63200000000000001</v>
      </c>
      <c r="Y35" s="6">
        <v>1.63</v>
      </c>
      <c r="Z35" s="8">
        <f t="shared" si="6"/>
        <v>-1</v>
      </c>
      <c r="AA35" s="6">
        <f t="shared" si="7"/>
        <v>0</v>
      </c>
      <c r="AB35" s="6">
        <v>0.93648246007477942</v>
      </c>
      <c r="AC35" s="6">
        <v>0.8</v>
      </c>
      <c r="AD35" s="6">
        <v>1.8</v>
      </c>
      <c r="AE35" s="6">
        <f t="shared" si="8"/>
        <v>0</v>
      </c>
      <c r="AF35" s="6">
        <f t="shared" si="9"/>
        <v>0</v>
      </c>
      <c r="AG35">
        <v>15.913394689559937</v>
      </c>
      <c r="AH35" s="6">
        <v>16</v>
      </c>
      <c r="AI35" s="6">
        <v>23.2</v>
      </c>
      <c r="AJ35" s="8">
        <f t="shared" si="10"/>
        <v>-1</v>
      </c>
      <c r="AK35" s="6">
        <f t="shared" si="11"/>
        <v>0</v>
      </c>
    </row>
    <row r="36" spans="1:37">
      <c r="A36" s="1" t="s">
        <v>21</v>
      </c>
      <c r="B36">
        <v>1</v>
      </c>
      <c r="C36" t="s">
        <v>11</v>
      </c>
      <c r="D36" t="s">
        <v>9</v>
      </c>
      <c r="E36">
        <v>49</v>
      </c>
      <c r="F36" s="4">
        <v>1.4333333333333333</v>
      </c>
      <c r="H36" s="6">
        <v>5.0675150361302048</v>
      </c>
      <c r="I36" s="6">
        <v>5</v>
      </c>
      <c r="J36" s="6">
        <v>21.9</v>
      </c>
      <c r="K36" s="6">
        <f t="shared" si="0"/>
        <v>0</v>
      </c>
      <c r="L36" s="6">
        <f t="shared" si="1"/>
        <v>0</v>
      </c>
      <c r="M36" s="6">
        <v>8.6146335229349535</v>
      </c>
      <c r="N36" s="6">
        <v>5.5</v>
      </c>
      <c r="O36" s="6">
        <v>10.4</v>
      </c>
      <c r="P36" s="6">
        <f t="shared" si="2"/>
        <v>0</v>
      </c>
      <c r="Q36" s="6">
        <f t="shared" si="3"/>
        <v>0</v>
      </c>
      <c r="R36" s="6">
        <v>1.0052813789320145</v>
      </c>
      <c r="S36" s="6">
        <v>1.1000000000000001</v>
      </c>
      <c r="T36" s="6">
        <v>4</v>
      </c>
      <c r="U36" s="8">
        <f t="shared" si="4"/>
        <v>-1</v>
      </c>
      <c r="V36" s="6">
        <f t="shared" si="5"/>
        <v>0</v>
      </c>
      <c r="W36" s="6">
        <v>0.39065180147847534</v>
      </c>
      <c r="X36" s="6">
        <v>0.63200000000000001</v>
      </c>
      <c r="Y36" s="6">
        <v>1.63</v>
      </c>
      <c r="Z36" s="8">
        <f t="shared" si="6"/>
        <v>-1</v>
      </c>
      <c r="AA36" s="6">
        <f t="shared" si="7"/>
        <v>0</v>
      </c>
      <c r="AB36" s="6">
        <v>1.0751492840163537</v>
      </c>
      <c r="AC36" s="6">
        <v>0.8</v>
      </c>
      <c r="AD36" s="6">
        <v>1.8</v>
      </c>
      <c r="AE36" s="6">
        <f t="shared" si="8"/>
        <v>0</v>
      </c>
      <c r="AF36" s="6">
        <f t="shared" si="9"/>
        <v>0</v>
      </c>
      <c r="AG36">
        <v>17.073531150817871</v>
      </c>
      <c r="AH36" s="6">
        <v>16</v>
      </c>
      <c r="AI36" s="6">
        <v>23.2</v>
      </c>
      <c r="AJ36" s="6">
        <f t="shared" si="10"/>
        <v>0</v>
      </c>
      <c r="AK36" s="6">
        <f t="shared" si="11"/>
        <v>0</v>
      </c>
    </row>
    <row r="37" spans="1:37">
      <c r="A37" s="1" t="s">
        <v>21</v>
      </c>
      <c r="B37">
        <v>1</v>
      </c>
      <c r="C37" t="s">
        <v>11</v>
      </c>
      <c r="D37" t="s">
        <v>8</v>
      </c>
      <c r="E37">
        <v>77</v>
      </c>
      <c r="F37" s="4">
        <v>3.1666666666666665</v>
      </c>
      <c r="H37" s="6">
        <v>3.5623625496952522</v>
      </c>
      <c r="I37" s="6">
        <v>5</v>
      </c>
      <c r="J37" s="6">
        <v>21.9</v>
      </c>
      <c r="K37" s="8">
        <f t="shared" si="0"/>
        <v>-1</v>
      </c>
      <c r="L37" s="6">
        <f t="shared" si="1"/>
        <v>0</v>
      </c>
      <c r="M37" s="6">
        <v>6.3747942593518561</v>
      </c>
      <c r="N37" s="6">
        <v>5.5</v>
      </c>
      <c r="O37" s="6">
        <v>10.4</v>
      </c>
      <c r="P37" s="6">
        <f t="shared" si="2"/>
        <v>0</v>
      </c>
      <c r="Q37" s="6">
        <f t="shared" si="3"/>
        <v>0</v>
      </c>
      <c r="R37" s="6">
        <v>0.5879995818185817</v>
      </c>
      <c r="S37" s="6">
        <v>1.1000000000000001</v>
      </c>
      <c r="T37" s="6">
        <v>4</v>
      </c>
      <c r="U37" s="8">
        <f t="shared" si="4"/>
        <v>-1</v>
      </c>
      <c r="V37" s="6">
        <f t="shared" si="5"/>
        <v>0</v>
      </c>
      <c r="W37" s="6">
        <v>0.40489624130173268</v>
      </c>
      <c r="X37" s="6">
        <v>0.63200000000000001</v>
      </c>
      <c r="Y37" s="6">
        <v>1.63</v>
      </c>
      <c r="Z37" s="8">
        <f t="shared" si="6"/>
        <v>-1</v>
      </c>
      <c r="AA37" s="6">
        <f t="shared" si="7"/>
        <v>0</v>
      </c>
      <c r="AB37" s="6">
        <v>0.95286426883032771</v>
      </c>
      <c r="AC37" s="6">
        <v>0.8</v>
      </c>
      <c r="AD37" s="6">
        <v>1.8</v>
      </c>
      <c r="AE37" s="6">
        <f t="shared" si="8"/>
        <v>0</v>
      </c>
      <c r="AF37" s="6">
        <f t="shared" si="9"/>
        <v>0</v>
      </c>
      <c r="AG37">
        <v>18.11984658241272</v>
      </c>
      <c r="AH37" s="6">
        <v>16</v>
      </c>
      <c r="AI37" s="6">
        <v>23.2</v>
      </c>
      <c r="AJ37" s="6">
        <f t="shared" si="10"/>
        <v>0</v>
      </c>
      <c r="AK37" s="6">
        <f t="shared" si="11"/>
        <v>0</v>
      </c>
    </row>
    <row r="38" spans="1:37">
      <c r="A38" s="1" t="s">
        <v>21</v>
      </c>
      <c r="B38">
        <v>1</v>
      </c>
      <c r="C38" t="s">
        <v>11</v>
      </c>
      <c r="D38" t="s">
        <v>8</v>
      </c>
      <c r="E38">
        <v>79</v>
      </c>
      <c r="F38" s="4">
        <v>3.1333333333333333</v>
      </c>
      <c r="H38" s="6">
        <v>2.7882254686499284</v>
      </c>
      <c r="I38" s="6">
        <v>5</v>
      </c>
      <c r="J38" s="6">
        <v>21.9</v>
      </c>
      <c r="K38" s="8">
        <f t="shared" si="0"/>
        <v>-1</v>
      </c>
      <c r="L38" s="6">
        <f t="shared" si="1"/>
        <v>0</v>
      </c>
      <c r="M38" s="6">
        <v>6.9247667113924081</v>
      </c>
      <c r="N38" s="6">
        <v>5.5</v>
      </c>
      <c r="O38" s="6">
        <v>10.4</v>
      </c>
      <c r="P38" s="6">
        <f t="shared" si="2"/>
        <v>0</v>
      </c>
      <c r="Q38" s="6">
        <f t="shared" si="3"/>
        <v>0</v>
      </c>
      <c r="R38" s="6">
        <v>0.39503724694440212</v>
      </c>
      <c r="S38" s="6">
        <v>1.1000000000000001</v>
      </c>
      <c r="T38" s="6">
        <v>4</v>
      </c>
      <c r="U38" s="8">
        <f t="shared" si="4"/>
        <v>-1</v>
      </c>
      <c r="V38" s="6">
        <f t="shared" si="5"/>
        <v>0</v>
      </c>
      <c r="W38" s="6">
        <v>0.37797969531220599</v>
      </c>
      <c r="X38" s="6">
        <v>0.63200000000000001</v>
      </c>
      <c r="Y38" s="6">
        <v>1.63</v>
      </c>
      <c r="Z38" s="8">
        <f t="shared" si="6"/>
        <v>-1</v>
      </c>
      <c r="AA38" s="6">
        <f t="shared" si="7"/>
        <v>0</v>
      </c>
      <c r="AB38" s="6">
        <v>0.97426305401781244</v>
      </c>
      <c r="AC38" s="6">
        <v>0.8</v>
      </c>
      <c r="AD38" s="6">
        <v>1.8</v>
      </c>
      <c r="AE38" s="6">
        <f t="shared" si="8"/>
        <v>0</v>
      </c>
      <c r="AF38" s="6">
        <f t="shared" si="9"/>
        <v>0</v>
      </c>
      <c r="AG38">
        <v>16.390770673751831</v>
      </c>
      <c r="AH38" s="6">
        <v>16</v>
      </c>
      <c r="AI38" s="6">
        <v>23.2</v>
      </c>
      <c r="AJ38" s="6">
        <f t="shared" si="10"/>
        <v>0</v>
      </c>
      <c r="AK38" s="6">
        <f t="shared" si="11"/>
        <v>0</v>
      </c>
    </row>
    <row r="39" spans="1:37">
      <c r="A39" s="1" t="s">
        <v>21</v>
      </c>
      <c r="B39">
        <v>4</v>
      </c>
      <c r="C39" t="s">
        <v>10</v>
      </c>
      <c r="D39" t="s">
        <v>9</v>
      </c>
      <c r="E39">
        <v>315</v>
      </c>
      <c r="F39" s="4">
        <v>2.1500000000000004</v>
      </c>
      <c r="H39" s="6">
        <v>5.6928494762292638</v>
      </c>
      <c r="I39" s="6">
        <v>5</v>
      </c>
      <c r="J39" s="6">
        <v>21.9</v>
      </c>
      <c r="K39" s="6">
        <f t="shared" si="0"/>
        <v>0</v>
      </c>
      <c r="L39" s="6">
        <f t="shared" si="1"/>
        <v>0</v>
      </c>
      <c r="M39" s="6">
        <v>8.7163415843141863</v>
      </c>
      <c r="N39" s="6">
        <v>5.5</v>
      </c>
      <c r="O39" s="6">
        <v>10.4</v>
      </c>
      <c r="P39" s="6">
        <f t="shared" si="2"/>
        <v>0</v>
      </c>
      <c r="Q39" s="6">
        <f t="shared" si="3"/>
        <v>0</v>
      </c>
      <c r="R39" s="6">
        <v>0.77937813278022805</v>
      </c>
      <c r="S39" s="6">
        <v>1.1000000000000001</v>
      </c>
      <c r="T39" s="6">
        <v>4</v>
      </c>
      <c r="U39" s="8">
        <f t="shared" si="4"/>
        <v>-1</v>
      </c>
      <c r="V39" s="6">
        <f t="shared" si="5"/>
        <v>0</v>
      </c>
      <c r="W39" s="6">
        <v>0.48489439754151853</v>
      </c>
      <c r="X39" s="6">
        <v>0.63200000000000001</v>
      </c>
      <c r="Y39" s="6">
        <v>1.63</v>
      </c>
      <c r="Z39" s="8">
        <f t="shared" si="6"/>
        <v>-1</v>
      </c>
      <c r="AA39" s="6">
        <f t="shared" si="7"/>
        <v>0</v>
      </c>
      <c r="AB39" s="6">
        <v>1.183911344046054</v>
      </c>
      <c r="AC39" s="6">
        <v>0.8</v>
      </c>
      <c r="AD39" s="6">
        <v>1.8</v>
      </c>
      <c r="AE39" s="6">
        <f t="shared" si="8"/>
        <v>0</v>
      </c>
      <c r="AF39" s="6">
        <f t="shared" si="9"/>
        <v>0</v>
      </c>
      <c r="AG39">
        <v>19.621565341949463</v>
      </c>
      <c r="AH39" s="6">
        <v>16</v>
      </c>
      <c r="AI39" s="6">
        <v>23.2</v>
      </c>
      <c r="AJ39" s="6">
        <f t="shared" si="10"/>
        <v>0</v>
      </c>
      <c r="AK39" s="6">
        <f t="shared" si="11"/>
        <v>0</v>
      </c>
    </row>
    <row r="40" spans="1:37">
      <c r="A40" s="1" t="s">
        <v>21</v>
      </c>
      <c r="B40">
        <v>4</v>
      </c>
      <c r="C40" t="s">
        <v>10</v>
      </c>
      <c r="D40" t="s">
        <v>9</v>
      </c>
      <c r="E40">
        <v>330</v>
      </c>
      <c r="F40" s="4">
        <v>2.4500000000000002</v>
      </c>
      <c r="H40" s="6">
        <v>5.9557241916594554</v>
      </c>
      <c r="I40" s="6">
        <v>5</v>
      </c>
      <c r="J40" s="6">
        <v>21.9</v>
      </c>
      <c r="K40" s="6">
        <f t="shared" si="0"/>
        <v>0</v>
      </c>
      <c r="L40" s="6">
        <f t="shared" si="1"/>
        <v>0</v>
      </c>
      <c r="M40" s="6">
        <v>8.164036763906946</v>
      </c>
      <c r="N40" s="6">
        <v>5.5</v>
      </c>
      <c r="O40" s="6">
        <v>10.4</v>
      </c>
      <c r="P40" s="6">
        <f t="shared" si="2"/>
        <v>0</v>
      </c>
      <c r="Q40" s="6">
        <f t="shared" si="3"/>
        <v>0</v>
      </c>
      <c r="R40" s="6">
        <v>1.0044250829500803</v>
      </c>
      <c r="S40" s="6">
        <v>1.1000000000000001</v>
      </c>
      <c r="T40" s="6">
        <v>4</v>
      </c>
      <c r="U40" s="8">
        <f t="shared" si="4"/>
        <v>-1</v>
      </c>
      <c r="V40" s="6">
        <f t="shared" si="5"/>
        <v>0</v>
      </c>
      <c r="W40" s="6">
        <v>0.61760143024178171</v>
      </c>
      <c r="X40" s="6">
        <v>0.63200000000000001</v>
      </c>
      <c r="Y40" s="6">
        <v>1.63</v>
      </c>
      <c r="Z40" s="8">
        <f t="shared" si="6"/>
        <v>-1</v>
      </c>
      <c r="AA40" s="6">
        <f t="shared" si="7"/>
        <v>0</v>
      </c>
      <c r="AB40" s="6">
        <v>1.0934392462852267</v>
      </c>
      <c r="AC40" s="6">
        <v>0.8</v>
      </c>
      <c r="AD40" s="6">
        <v>1.8</v>
      </c>
      <c r="AE40" s="6">
        <f t="shared" si="8"/>
        <v>0</v>
      </c>
      <c r="AF40" s="6">
        <f t="shared" si="9"/>
        <v>0</v>
      </c>
      <c r="AG40">
        <v>20.643882751464844</v>
      </c>
      <c r="AH40" s="6">
        <v>16</v>
      </c>
      <c r="AI40" s="6">
        <v>23.2</v>
      </c>
      <c r="AJ40" s="6">
        <f t="shared" si="10"/>
        <v>0</v>
      </c>
      <c r="AK40" s="6">
        <f t="shared" si="11"/>
        <v>0</v>
      </c>
    </row>
    <row r="41" spans="1:37">
      <c r="A41" s="1" t="s">
        <v>21</v>
      </c>
      <c r="B41">
        <v>4</v>
      </c>
      <c r="C41" t="s">
        <v>10</v>
      </c>
      <c r="D41" t="s">
        <v>8</v>
      </c>
      <c r="E41">
        <v>337</v>
      </c>
      <c r="F41" s="4">
        <v>2.8666666666666667</v>
      </c>
      <c r="H41" s="6">
        <v>5.0893280662601024</v>
      </c>
      <c r="I41" s="6">
        <v>5</v>
      </c>
      <c r="J41" s="6">
        <v>21.9</v>
      </c>
      <c r="K41" s="6">
        <f t="shared" si="0"/>
        <v>0</v>
      </c>
      <c r="L41" s="6">
        <f t="shared" si="1"/>
        <v>0</v>
      </c>
      <c r="M41" s="6">
        <v>6.1516391035869331</v>
      </c>
      <c r="N41" s="6">
        <v>5.5</v>
      </c>
      <c r="O41" s="6">
        <v>10.4</v>
      </c>
      <c r="P41" s="6">
        <f t="shared" si="2"/>
        <v>0</v>
      </c>
      <c r="Q41" s="6">
        <f t="shared" si="3"/>
        <v>0</v>
      </c>
      <c r="R41" s="6">
        <v>0.64653501529337143</v>
      </c>
      <c r="S41" s="6">
        <v>1.1000000000000001</v>
      </c>
      <c r="T41" s="6">
        <v>4</v>
      </c>
      <c r="U41" s="8">
        <f t="shared" si="4"/>
        <v>-1</v>
      </c>
      <c r="V41" s="6">
        <f t="shared" si="5"/>
        <v>0</v>
      </c>
      <c r="W41" s="6">
        <v>0.74014189540161401</v>
      </c>
      <c r="X41" s="6">
        <v>0.63200000000000001</v>
      </c>
      <c r="Y41" s="6">
        <v>1.63</v>
      </c>
      <c r="Z41" s="6">
        <f t="shared" si="6"/>
        <v>0</v>
      </c>
      <c r="AA41" s="6">
        <f t="shared" si="7"/>
        <v>0</v>
      </c>
      <c r="AB41" s="6">
        <v>0.91241819448766692</v>
      </c>
      <c r="AC41" s="6">
        <v>0.8</v>
      </c>
      <c r="AD41" s="6">
        <v>1.8</v>
      </c>
      <c r="AE41" s="6">
        <f t="shared" si="8"/>
        <v>0</v>
      </c>
      <c r="AF41" s="6">
        <f t="shared" si="9"/>
        <v>0</v>
      </c>
      <c r="AG41">
        <v>16.087982654571533</v>
      </c>
      <c r="AH41" s="6">
        <v>16</v>
      </c>
      <c r="AI41" s="6">
        <v>23.2</v>
      </c>
      <c r="AJ41" s="6">
        <f t="shared" si="10"/>
        <v>0</v>
      </c>
      <c r="AK41" s="6">
        <f t="shared" si="11"/>
        <v>0</v>
      </c>
    </row>
    <row r="42" spans="1:37">
      <c r="A42" s="1" t="s">
        <v>21</v>
      </c>
      <c r="B42">
        <v>4</v>
      </c>
      <c r="C42" t="s">
        <v>10</v>
      </c>
      <c r="D42" t="s">
        <v>8</v>
      </c>
      <c r="E42">
        <v>348</v>
      </c>
      <c r="F42" s="4">
        <v>4.6333333333333329</v>
      </c>
      <c r="H42" s="6">
        <v>3.6188422467300225</v>
      </c>
      <c r="I42" s="6">
        <v>5</v>
      </c>
      <c r="J42" s="6">
        <v>21.9</v>
      </c>
      <c r="K42" s="8">
        <f t="shared" si="0"/>
        <v>-1</v>
      </c>
      <c r="L42" s="6">
        <f t="shared" si="1"/>
        <v>0</v>
      </c>
      <c r="M42" s="6">
        <v>6.0500155087267906</v>
      </c>
      <c r="N42" s="6">
        <v>5.5</v>
      </c>
      <c r="O42" s="6">
        <v>10.4</v>
      </c>
      <c r="P42" s="6">
        <f t="shared" si="2"/>
        <v>0</v>
      </c>
      <c r="Q42" s="6">
        <f t="shared" si="3"/>
        <v>0</v>
      </c>
      <c r="R42" s="6">
        <v>0.77850629721833631</v>
      </c>
      <c r="S42" s="6">
        <v>1.1000000000000001</v>
      </c>
      <c r="T42" s="6">
        <v>4</v>
      </c>
      <c r="U42" s="8">
        <f t="shared" si="4"/>
        <v>-1</v>
      </c>
      <c r="V42" s="6">
        <f t="shared" si="5"/>
        <v>0</v>
      </c>
      <c r="W42" s="6">
        <v>0.3347830835103654</v>
      </c>
      <c r="X42" s="6">
        <v>0.63200000000000001</v>
      </c>
      <c r="Y42" s="6">
        <v>1.63</v>
      </c>
      <c r="Z42" s="8">
        <f t="shared" si="6"/>
        <v>-1</v>
      </c>
      <c r="AA42" s="6">
        <f t="shared" si="7"/>
        <v>0</v>
      </c>
      <c r="AB42" s="6">
        <v>0.90737514881243764</v>
      </c>
      <c r="AC42" s="6">
        <v>0.8</v>
      </c>
      <c r="AD42" s="6">
        <v>1.8</v>
      </c>
      <c r="AE42" s="6">
        <f t="shared" si="8"/>
        <v>0</v>
      </c>
      <c r="AF42" s="6">
        <f t="shared" si="9"/>
        <v>0</v>
      </c>
      <c r="AG42">
        <v>14.992444515228271</v>
      </c>
      <c r="AH42" s="6">
        <v>16</v>
      </c>
      <c r="AI42" s="6">
        <v>23.2</v>
      </c>
      <c r="AJ42" s="8">
        <f t="shared" si="10"/>
        <v>-1</v>
      </c>
      <c r="AK42" s="6">
        <f t="shared" si="11"/>
        <v>0</v>
      </c>
    </row>
    <row r="43" spans="1:37">
      <c r="A43" s="1" t="s">
        <v>21</v>
      </c>
      <c r="B43">
        <v>3</v>
      </c>
      <c r="C43" t="s">
        <v>12</v>
      </c>
      <c r="D43" t="s">
        <v>8</v>
      </c>
      <c r="E43">
        <v>175</v>
      </c>
      <c r="F43" s="4">
        <v>3.1666666666666665</v>
      </c>
      <c r="H43" s="6">
        <v>4.3850662375092933</v>
      </c>
      <c r="I43" s="6">
        <v>5</v>
      </c>
      <c r="J43" s="6">
        <v>21.9</v>
      </c>
      <c r="K43" s="8">
        <f t="shared" si="0"/>
        <v>-1</v>
      </c>
      <c r="L43" s="6">
        <f t="shared" si="1"/>
        <v>0</v>
      </c>
      <c r="M43" s="6">
        <v>5.1955841489614123</v>
      </c>
      <c r="N43" s="6">
        <v>5.5</v>
      </c>
      <c r="O43" s="6">
        <v>10.4</v>
      </c>
      <c r="P43" s="8">
        <f t="shared" si="2"/>
        <v>-1</v>
      </c>
      <c r="Q43" s="6">
        <f t="shared" si="3"/>
        <v>0</v>
      </c>
      <c r="R43" s="6">
        <v>0.39316147662979184</v>
      </c>
      <c r="S43" s="6">
        <v>1.1000000000000001</v>
      </c>
      <c r="T43" s="6">
        <v>4</v>
      </c>
      <c r="U43" s="8">
        <f t="shared" si="4"/>
        <v>-1</v>
      </c>
      <c r="V43" s="6">
        <f t="shared" si="5"/>
        <v>0</v>
      </c>
      <c r="W43" s="6">
        <v>0.43751439125745722</v>
      </c>
      <c r="X43" s="6">
        <v>0.63200000000000001</v>
      </c>
      <c r="Y43" s="6">
        <v>1.63</v>
      </c>
      <c r="Z43" s="8">
        <f t="shared" si="6"/>
        <v>-1</v>
      </c>
      <c r="AA43" s="6">
        <f t="shared" si="7"/>
        <v>0</v>
      </c>
      <c r="AB43" s="6">
        <v>0.94678240308718198</v>
      </c>
      <c r="AC43" s="6">
        <v>0.8</v>
      </c>
      <c r="AD43" s="6">
        <v>1.8</v>
      </c>
      <c r="AE43" s="6">
        <f t="shared" si="8"/>
        <v>0</v>
      </c>
      <c r="AF43" s="6">
        <f t="shared" si="9"/>
        <v>0</v>
      </c>
      <c r="AG43">
        <v>16.349862813949585</v>
      </c>
      <c r="AH43" s="6">
        <v>16</v>
      </c>
      <c r="AI43" s="6">
        <v>23.2</v>
      </c>
      <c r="AJ43" s="6">
        <f t="shared" si="10"/>
        <v>0</v>
      </c>
      <c r="AK43" s="6">
        <f t="shared" si="11"/>
        <v>0</v>
      </c>
    </row>
    <row r="44" spans="1:37">
      <c r="A44" s="1" t="s">
        <v>21</v>
      </c>
      <c r="B44">
        <v>3</v>
      </c>
      <c r="C44" t="s">
        <v>12</v>
      </c>
      <c r="D44" t="s">
        <v>9</v>
      </c>
      <c r="E44">
        <v>179</v>
      </c>
      <c r="F44" s="4">
        <v>2.1333333333333333</v>
      </c>
      <c r="H44" s="6">
        <v>5.9616513793000179</v>
      </c>
      <c r="I44" s="6">
        <v>5</v>
      </c>
      <c r="J44" s="6">
        <v>21.9</v>
      </c>
      <c r="K44" s="6">
        <f t="shared" si="0"/>
        <v>0</v>
      </c>
      <c r="L44" s="6">
        <f t="shared" si="1"/>
        <v>0</v>
      </c>
      <c r="M44" s="6">
        <v>9.131521280763824</v>
      </c>
      <c r="N44" s="6">
        <v>5.5</v>
      </c>
      <c r="O44" s="6">
        <v>10.4</v>
      </c>
      <c r="P44" s="6">
        <f t="shared" si="2"/>
        <v>0</v>
      </c>
      <c r="Q44" s="6">
        <f t="shared" si="3"/>
        <v>0</v>
      </c>
      <c r="R44" s="6">
        <v>0.85050693835502089</v>
      </c>
      <c r="S44" s="6">
        <v>1.1000000000000001</v>
      </c>
      <c r="T44" s="6">
        <v>4</v>
      </c>
      <c r="U44" s="8">
        <f t="shared" si="4"/>
        <v>-1</v>
      </c>
      <c r="V44" s="6">
        <f t="shared" si="5"/>
        <v>0</v>
      </c>
      <c r="W44" s="6">
        <v>0.47270529651373722</v>
      </c>
      <c r="X44" s="6">
        <v>0.63200000000000001</v>
      </c>
      <c r="Y44" s="6">
        <v>1.63</v>
      </c>
      <c r="Z44" s="8">
        <f t="shared" si="6"/>
        <v>-1</v>
      </c>
      <c r="AA44" s="6">
        <f t="shared" si="7"/>
        <v>0</v>
      </c>
      <c r="AB44" s="6">
        <v>1.0546434963306299</v>
      </c>
      <c r="AC44" s="6">
        <v>0.8</v>
      </c>
      <c r="AD44" s="6">
        <v>1.8</v>
      </c>
      <c r="AE44" s="6">
        <f t="shared" si="8"/>
        <v>0</v>
      </c>
      <c r="AF44" s="6">
        <f t="shared" si="9"/>
        <v>0</v>
      </c>
      <c r="AG44">
        <v>19.571154117584229</v>
      </c>
      <c r="AH44" s="6">
        <v>16</v>
      </c>
      <c r="AI44" s="6">
        <v>23.2</v>
      </c>
      <c r="AJ44" s="6">
        <f t="shared" si="10"/>
        <v>0</v>
      </c>
      <c r="AK44" s="6">
        <f t="shared" si="11"/>
        <v>0</v>
      </c>
    </row>
    <row r="45" spans="1:37">
      <c r="A45" s="1" t="s">
        <v>21</v>
      </c>
      <c r="B45">
        <v>3</v>
      </c>
      <c r="C45" t="s">
        <v>12</v>
      </c>
      <c r="D45" t="s">
        <v>8</v>
      </c>
      <c r="E45">
        <v>184</v>
      </c>
      <c r="F45" s="4">
        <v>3.1999999999999997</v>
      </c>
      <c r="H45" s="6">
        <v>3.2879866530758552</v>
      </c>
      <c r="I45" s="6">
        <v>5</v>
      </c>
      <c r="J45" s="6">
        <v>21.9</v>
      </c>
      <c r="K45" s="8">
        <f t="shared" si="0"/>
        <v>-1</v>
      </c>
      <c r="L45" s="6">
        <f t="shared" si="1"/>
        <v>0</v>
      </c>
      <c r="M45" s="6">
        <v>5.7332344866758564</v>
      </c>
      <c r="N45" s="6">
        <v>5.5</v>
      </c>
      <c r="O45" s="6">
        <v>10.4</v>
      </c>
      <c r="P45" s="6">
        <f t="shared" si="2"/>
        <v>0</v>
      </c>
      <c r="Q45" s="6">
        <f t="shared" si="3"/>
        <v>0</v>
      </c>
      <c r="R45" s="6">
        <v>0.4978442315717066</v>
      </c>
      <c r="S45" s="6">
        <v>1.1000000000000001</v>
      </c>
      <c r="T45" s="6">
        <v>4</v>
      </c>
      <c r="U45" s="8">
        <f t="shared" si="4"/>
        <v>-1</v>
      </c>
      <c r="V45" s="6">
        <f t="shared" si="5"/>
        <v>0</v>
      </c>
      <c r="W45" s="6">
        <v>0.35615502629355844</v>
      </c>
      <c r="X45" s="6">
        <v>0.63200000000000001</v>
      </c>
      <c r="Y45" s="6">
        <v>1.63</v>
      </c>
      <c r="Z45" s="8">
        <f t="shared" si="6"/>
        <v>-1</v>
      </c>
      <c r="AA45" s="6">
        <f t="shared" si="7"/>
        <v>0</v>
      </c>
      <c r="AB45" s="6">
        <v>1.1243621956128103</v>
      </c>
      <c r="AC45" s="6">
        <v>0.8</v>
      </c>
      <c r="AD45" s="6">
        <v>1.8</v>
      </c>
      <c r="AE45" s="6">
        <f t="shared" si="8"/>
        <v>0</v>
      </c>
      <c r="AF45" s="6">
        <f t="shared" si="9"/>
        <v>0</v>
      </c>
      <c r="AG45">
        <v>15.834852457046509</v>
      </c>
      <c r="AH45" s="6">
        <v>16</v>
      </c>
      <c r="AI45" s="6">
        <v>23.2</v>
      </c>
      <c r="AJ45" s="8">
        <f t="shared" si="10"/>
        <v>-1</v>
      </c>
      <c r="AK45" s="6">
        <f t="shared" si="11"/>
        <v>0</v>
      </c>
    </row>
    <row r="46" spans="1:37">
      <c r="A46" s="1" t="s">
        <v>21</v>
      </c>
      <c r="B46">
        <v>3</v>
      </c>
      <c r="C46" t="s">
        <v>12</v>
      </c>
      <c r="D46" t="s">
        <v>14</v>
      </c>
      <c r="E46">
        <v>196</v>
      </c>
      <c r="F46" s="4">
        <v>1.9333333333333333</v>
      </c>
      <c r="H46" s="6">
        <v>4.0627359001298116</v>
      </c>
      <c r="I46" s="6">
        <v>5</v>
      </c>
      <c r="J46" s="6">
        <v>21.9</v>
      </c>
      <c r="K46" s="8">
        <f t="shared" si="0"/>
        <v>-1</v>
      </c>
      <c r="L46" s="6">
        <f t="shared" si="1"/>
        <v>0</v>
      </c>
      <c r="M46" s="6">
        <v>6.2482280843109441</v>
      </c>
      <c r="N46" s="6">
        <v>5.5</v>
      </c>
      <c r="O46" s="6">
        <v>10.4</v>
      </c>
      <c r="P46" s="6">
        <f t="shared" si="2"/>
        <v>0</v>
      </c>
      <c r="Q46" s="6">
        <f t="shared" si="3"/>
        <v>0</v>
      </c>
      <c r="R46" s="6">
        <v>0.44493294592460386</v>
      </c>
      <c r="S46" s="6">
        <v>1.1000000000000001</v>
      </c>
      <c r="T46" s="6">
        <v>4</v>
      </c>
      <c r="U46" s="8">
        <f t="shared" si="4"/>
        <v>-1</v>
      </c>
      <c r="V46" s="6">
        <f t="shared" si="5"/>
        <v>0</v>
      </c>
      <c r="W46" s="6">
        <v>0.40512690057109441</v>
      </c>
      <c r="X46" s="6">
        <v>0.63200000000000001</v>
      </c>
      <c r="Y46" s="6">
        <v>1.63</v>
      </c>
      <c r="Z46" s="8">
        <f t="shared" si="6"/>
        <v>-1</v>
      </c>
      <c r="AA46" s="6">
        <f t="shared" si="7"/>
        <v>0</v>
      </c>
      <c r="AB46" s="6">
        <v>0.95684464230611344</v>
      </c>
      <c r="AC46" s="6">
        <v>0.8</v>
      </c>
      <c r="AD46" s="6">
        <v>1.8</v>
      </c>
      <c r="AE46" s="6">
        <f t="shared" si="8"/>
        <v>0</v>
      </c>
      <c r="AF46" s="6">
        <f t="shared" si="9"/>
        <v>0</v>
      </c>
      <c r="AG46">
        <v>13.536484241485596</v>
      </c>
      <c r="AH46" s="6">
        <v>16</v>
      </c>
      <c r="AI46" s="6">
        <v>23.2</v>
      </c>
      <c r="AJ46" s="8">
        <f t="shared" si="10"/>
        <v>-1</v>
      </c>
      <c r="AK46" s="6">
        <f t="shared" si="11"/>
        <v>0</v>
      </c>
    </row>
    <row r="47" spans="1:37">
      <c r="A47" s="1" t="s">
        <v>21</v>
      </c>
      <c r="B47">
        <v>2</v>
      </c>
      <c r="C47" t="s">
        <v>7</v>
      </c>
      <c r="D47" t="s">
        <v>15</v>
      </c>
      <c r="E47">
        <v>94</v>
      </c>
      <c r="F47" s="4">
        <v>2.8000000000000003</v>
      </c>
      <c r="H47" s="6">
        <v>5.208959211078481</v>
      </c>
      <c r="I47" s="6">
        <v>5</v>
      </c>
      <c r="J47" s="6">
        <v>21.9</v>
      </c>
      <c r="K47" s="6">
        <f t="shared" si="0"/>
        <v>0</v>
      </c>
      <c r="L47" s="6">
        <f t="shared" si="1"/>
        <v>0</v>
      </c>
      <c r="M47" s="6">
        <v>6.971856308743229</v>
      </c>
      <c r="N47" s="6">
        <v>5.5</v>
      </c>
      <c r="O47" s="6">
        <v>10.4</v>
      </c>
      <c r="P47" s="6">
        <f t="shared" si="2"/>
        <v>0</v>
      </c>
      <c r="Q47" s="6">
        <f t="shared" si="3"/>
        <v>0</v>
      </c>
      <c r="R47" s="6">
        <v>0.8636526134167305</v>
      </c>
      <c r="S47" s="6">
        <v>1.1000000000000001</v>
      </c>
      <c r="T47" s="6">
        <v>4</v>
      </c>
      <c r="U47" s="8">
        <f t="shared" si="4"/>
        <v>-1</v>
      </c>
      <c r="V47" s="6">
        <f t="shared" si="5"/>
        <v>0</v>
      </c>
      <c r="W47" s="6">
        <v>0.56920769102084856</v>
      </c>
      <c r="X47" s="6">
        <v>0.63200000000000001</v>
      </c>
      <c r="Y47" s="6">
        <v>1.63</v>
      </c>
      <c r="Z47" s="8">
        <f t="shared" si="6"/>
        <v>-1</v>
      </c>
      <c r="AA47" s="6">
        <f t="shared" si="7"/>
        <v>0</v>
      </c>
      <c r="AB47" s="6">
        <v>1.2289212880349023</v>
      </c>
      <c r="AC47" s="6">
        <v>0.8</v>
      </c>
      <c r="AD47" s="6">
        <v>1.8</v>
      </c>
      <c r="AE47" s="6">
        <f t="shared" si="8"/>
        <v>0</v>
      </c>
      <c r="AF47" s="6">
        <f t="shared" si="9"/>
        <v>0</v>
      </c>
      <c r="AG47">
        <v>17.216168642044067</v>
      </c>
      <c r="AH47" s="6">
        <v>16</v>
      </c>
      <c r="AI47" s="6">
        <v>23.2</v>
      </c>
      <c r="AJ47" s="6">
        <f t="shared" si="10"/>
        <v>0</v>
      </c>
      <c r="AK47" s="6">
        <f t="shared" si="11"/>
        <v>0</v>
      </c>
    </row>
    <row r="48" spans="1:37">
      <c r="A48" s="1" t="s">
        <v>21</v>
      </c>
      <c r="B48">
        <v>2</v>
      </c>
      <c r="C48" t="s">
        <v>7</v>
      </c>
      <c r="D48" t="s">
        <v>9</v>
      </c>
      <c r="E48">
        <v>99</v>
      </c>
      <c r="F48" s="4">
        <v>1.65</v>
      </c>
      <c r="H48" s="6">
        <v>4.2258248063269201</v>
      </c>
      <c r="I48" s="6">
        <v>5</v>
      </c>
      <c r="J48" s="6">
        <v>21.9</v>
      </c>
      <c r="K48" s="8">
        <f t="shared" si="0"/>
        <v>-1</v>
      </c>
      <c r="L48" s="6">
        <f t="shared" si="1"/>
        <v>0</v>
      </c>
      <c r="M48" s="6">
        <v>6.3508321826409606</v>
      </c>
      <c r="N48" s="6">
        <v>5.5</v>
      </c>
      <c r="O48" s="6">
        <v>10.4</v>
      </c>
      <c r="P48" s="6">
        <f t="shared" si="2"/>
        <v>0</v>
      </c>
      <c r="Q48" s="6">
        <f t="shared" si="3"/>
        <v>0</v>
      </c>
      <c r="R48" s="6">
        <v>0.49100919231013196</v>
      </c>
      <c r="S48" s="6">
        <v>1.1000000000000001</v>
      </c>
      <c r="T48" s="6">
        <v>4</v>
      </c>
      <c r="U48" s="8">
        <f t="shared" si="4"/>
        <v>-1</v>
      </c>
      <c r="V48" s="6">
        <f t="shared" si="5"/>
        <v>0</v>
      </c>
      <c r="W48" s="6">
        <v>0.37921863463567207</v>
      </c>
      <c r="X48" s="6">
        <v>0.63200000000000001</v>
      </c>
      <c r="Y48" s="6">
        <v>1.63</v>
      </c>
      <c r="Z48" s="8">
        <f t="shared" si="6"/>
        <v>-1</v>
      </c>
      <c r="AA48" s="6">
        <f t="shared" si="7"/>
        <v>0</v>
      </c>
      <c r="AB48" s="6">
        <v>1.0034159304521162</v>
      </c>
      <c r="AC48" s="6">
        <v>0.8</v>
      </c>
      <c r="AD48" s="6">
        <v>1.8</v>
      </c>
      <c r="AE48" s="6">
        <f t="shared" si="8"/>
        <v>0</v>
      </c>
      <c r="AF48" s="6">
        <f t="shared" si="9"/>
        <v>0</v>
      </c>
      <c r="AG48">
        <v>15.446385145187378</v>
      </c>
      <c r="AH48" s="6">
        <v>16</v>
      </c>
      <c r="AI48" s="6">
        <v>23.2</v>
      </c>
      <c r="AJ48" s="8">
        <f t="shared" si="10"/>
        <v>-1</v>
      </c>
      <c r="AK48" s="6">
        <f t="shared" si="11"/>
        <v>0</v>
      </c>
    </row>
    <row r="49" spans="1:37">
      <c r="A49" s="1" t="s">
        <v>21</v>
      </c>
      <c r="B49">
        <v>2</v>
      </c>
      <c r="C49" t="s">
        <v>7</v>
      </c>
      <c r="D49" t="s">
        <v>8</v>
      </c>
      <c r="E49">
        <v>110</v>
      </c>
      <c r="F49" s="4">
        <v>3.1666666666666665</v>
      </c>
      <c r="H49" s="6">
        <v>3.1693569093756788</v>
      </c>
      <c r="I49" s="6">
        <v>5</v>
      </c>
      <c r="J49" s="6">
        <v>21.9</v>
      </c>
      <c r="K49" s="8">
        <f t="shared" si="0"/>
        <v>-1</v>
      </c>
      <c r="L49" s="6">
        <f t="shared" si="1"/>
        <v>0</v>
      </c>
      <c r="M49" s="6">
        <v>6.5094551283632791</v>
      </c>
      <c r="N49" s="6">
        <v>5.5</v>
      </c>
      <c r="O49" s="6">
        <v>10.4</v>
      </c>
      <c r="P49" s="6">
        <f t="shared" si="2"/>
        <v>0</v>
      </c>
      <c r="Q49" s="6">
        <f t="shared" si="3"/>
        <v>0</v>
      </c>
      <c r="R49" s="6">
        <v>0.70803540482056182</v>
      </c>
      <c r="S49" s="6">
        <v>1.1000000000000001</v>
      </c>
      <c r="T49" s="6">
        <v>4</v>
      </c>
      <c r="U49" s="8">
        <f t="shared" si="4"/>
        <v>-1</v>
      </c>
      <c r="V49" s="6">
        <f t="shared" si="5"/>
        <v>0</v>
      </c>
      <c r="W49" s="6">
        <v>0.51879194177899168</v>
      </c>
      <c r="X49" s="6">
        <v>0.63200000000000001</v>
      </c>
      <c r="Y49" s="6">
        <v>1.63</v>
      </c>
      <c r="Z49" s="8">
        <f t="shared" si="6"/>
        <v>-1</v>
      </c>
      <c r="AA49" s="6">
        <f t="shared" si="7"/>
        <v>0</v>
      </c>
      <c r="AB49" s="6">
        <v>1.1990753474303508</v>
      </c>
      <c r="AC49" s="6">
        <v>0.8</v>
      </c>
      <c r="AD49" s="6">
        <v>1.8</v>
      </c>
      <c r="AE49" s="6">
        <f t="shared" si="8"/>
        <v>0</v>
      </c>
      <c r="AF49" s="6">
        <f t="shared" si="9"/>
        <v>0</v>
      </c>
      <c r="AG49">
        <v>14.366017580032349</v>
      </c>
      <c r="AH49" s="6">
        <v>16</v>
      </c>
      <c r="AI49" s="6">
        <v>23.2</v>
      </c>
      <c r="AJ49" s="8">
        <f t="shared" si="10"/>
        <v>-1</v>
      </c>
      <c r="AK49" s="6">
        <f t="shared" si="11"/>
        <v>0</v>
      </c>
    </row>
    <row r="50" spans="1:37">
      <c r="A50" s="1" t="s">
        <v>21</v>
      </c>
      <c r="B50">
        <v>2</v>
      </c>
      <c r="C50" t="s">
        <v>7</v>
      </c>
      <c r="D50" t="s">
        <v>9</v>
      </c>
      <c r="E50">
        <v>115</v>
      </c>
      <c r="F50" s="4">
        <v>1.65</v>
      </c>
      <c r="H50" s="6">
        <v>4.0792174108796031</v>
      </c>
      <c r="I50" s="6">
        <v>5</v>
      </c>
      <c r="J50" s="6">
        <v>21.9</v>
      </c>
      <c r="K50" s="8">
        <f t="shared" si="0"/>
        <v>-1</v>
      </c>
      <c r="L50" s="6">
        <f t="shared" si="1"/>
        <v>0</v>
      </c>
      <c r="M50" s="6">
        <v>7.5468827582739522</v>
      </c>
      <c r="N50" s="6">
        <v>5.5</v>
      </c>
      <c r="O50" s="6">
        <v>10.4</v>
      </c>
      <c r="P50" s="6">
        <f t="shared" si="2"/>
        <v>0</v>
      </c>
      <c r="Q50" s="6">
        <f t="shared" si="3"/>
        <v>0</v>
      </c>
      <c r="R50" s="6">
        <v>0.47338102510568519</v>
      </c>
      <c r="S50" s="6">
        <v>1.1000000000000001</v>
      </c>
      <c r="T50" s="6">
        <v>4</v>
      </c>
      <c r="U50" s="8">
        <f t="shared" si="4"/>
        <v>-1</v>
      </c>
      <c r="V50" s="6">
        <f t="shared" si="5"/>
        <v>0</v>
      </c>
      <c r="W50" s="6">
        <v>0.41931205171321434</v>
      </c>
      <c r="X50" s="6">
        <v>0.63200000000000001</v>
      </c>
      <c r="Y50" s="6">
        <v>1.63</v>
      </c>
      <c r="Z50" s="8">
        <f t="shared" si="6"/>
        <v>-1</v>
      </c>
      <c r="AA50" s="6">
        <f t="shared" si="7"/>
        <v>0</v>
      </c>
      <c r="AB50" s="6">
        <v>1.1153499857535814</v>
      </c>
      <c r="AC50" s="6">
        <v>0.8</v>
      </c>
      <c r="AD50" s="6">
        <v>1.8</v>
      </c>
      <c r="AE50" s="6">
        <f t="shared" si="8"/>
        <v>0</v>
      </c>
      <c r="AF50" s="6">
        <f t="shared" si="9"/>
        <v>0</v>
      </c>
      <c r="AG50">
        <v>16.939581632614136</v>
      </c>
      <c r="AH50" s="6">
        <v>16</v>
      </c>
      <c r="AI50" s="6">
        <v>23.2</v>
      </c>
      <c r="AJ50" s="6">
        <f t="shared" si="10"/>
        <v>0</v>
      </c>
      <c r="AK50" s="6">
        <f t="shared" si="11"/>
        <v>0</v>
      </c>
    </row>
    <row r="51" spans="1:37">
      <c r="A51" s="1" t="s">
        <v>22</v>
      </c>
      <c r="B51">
        <v>5</v>
      </c>
      <c r="C51" t="s">
        <v>13</v>
      </c>
      <c r="D51" t="s">
        <v>8</v>
      </c>
      <c r="E51">
        <v>1422</v>
      </c>
      <c r="F51" s="4">
        <v>3.0666666666666664</v>
      </c>
      <c r="H51" s="6">
        <v>8.6600887242756102</v>
      </c>
      <c r="I51" s="6">
        <v>5</v>
      </c>
      <c r="J51" s="6">
        <v>21.9</v>
      </c>
      <c r="K51" s="6">
        <f t="shared" si="0"/>
        <v>0</v>
      </c>
      <c r="L51" s="6">
        <f t="shared" si="1"/>
        <v>0</v>
      </c>
      <c r="M51" s="6">
        <v>6.569572456590854</v>
      </c>
      <c r="N51" s="6">
        <v>5.5</v>
      </c>
      <c r="O51" s="6">
        <v>10.4</v>
      </c>
      <c r="P51" s="6">
        <f t="shared" si="2"/>
        <v>0</v>
      </c>
      <c r="Q51" s="6">
        <f t="shared" si="3"/>
        <v>0</v>
      </c>
      <c r="R51" s="6">
        <v>1.27806942789089</v>
      </c>
      <c r="S51" s="6">
        <v>1.1000000000000001</v>
      </c>
      <c r="T51" s="6">
        <v>4</v>
      </c>
      <c r="U51" s="6">
        <f t="shared" si="4"/>
        <v>0</v>
      </c>
      <c r="V51" s="6">
        <f t="shared" si="5"/>
        <v>0</v>
      </c>
      <c r="W51" s="6">
        <v>0.26542236806766145</v>
      </c>
      <c r="X51" s="6">
        <v>0.63200000000000001</v>
      </c>
      <c r="Y51" s="6">
        <v>1.63</v>
      </c>
      <c r="Z51" s="8">
        <f t="shared" si="6"/>
        <v>-1</v>
      </c>
      <c r="AA51" s="6">
        <f t="shared" si="7"/>
        <v>0</v>
      </c>
      <c r="AB51" s="6">
        <v>1.1033012790455279</v>
      </c>
      <c r="AC51" s="6">
        <v>0.8</v>
      </c>
      <c r="AD51" s="6">
        <v>1.8</v>
      </c>
      <c r="AE51" s="6">
        <f t="shared" si="8"/>
        <v>0</v>
      </c>
      <c r="AF51" s="6">
        <f t="shared" si="9"/>
        <v>0</v>
      </c>
      <c r="AG51">
        <v>15.354070663452148</v>
      </c>
      <c r="AH51" s="6">
        <v>16</v>
      </c>
      <c r="AI51" s="6">
        <v>23.2</v>
      </c>
      <c r="AJ51" s="8">
        <f t="shared" si="10"/>
        <v>-1</v>
      </c>
      <c r="AK51" s="6">
        <f t="shared" si="11"/>
        <v>0</v>
      </c>
    </row>
    <row r="52" spans="1:37">
      <c r="A52" s="1" t="s">
        <v>22</v>
      </c>
      <c r="B52">
        <v>5</v>
      </c>
      <c r="C52" t="s">
        <v>13</v>
      </c>
      <c r="D52" t="s">
        <v>8</v>
      </c>
      <c r="E52">
        <v>1429</v>
      </c>
      <c r="F52" s="4">
        <v>2.7999999999999994</v>
      </c>
      <c r="H52" s="6">
        <v>11.261882192953504</v>
      </c>
      <c r="I52" s="6">
        <v>5</v>
      </c>
      <c r="J52" s="6">
        <v>21.9</v>
      </c>
      <c r="K52" s="6">
        <f t="shared" si="0"/>
        <v>0</v>
      </c>
      <c r="L52" s="6">
        <f t="shared" si="1"/>
        <v>0</v>
      </c>
      <c r="M52" s="6">
        <v>8.0538664437376735</v>
      </c>
      <c r="N52" s="6">
        <v>5.5</v>
      </c>
      <c r="O52" s="6">
        <v>10.4</v>
      </c>
      <c r="P52" s="6">
        <f t="shared" si="2"/>
        <v>0</v>
      </c>
      <c r="Q52" s="6">
        <f t="shared" si="3"/>
        <v>0</v>
      </c>
      <c r="R52" s="6">
        <v>1.1406243190529213</v>
      </c>
      <c r="S52" s="6">
        <v>1.1000000000000001</v>
      </c>
      <c r="T52" s="6">
        <v>4</v>
      </c>
      <c r="U52" s="6">
        <f t="shared" si="4"/>
        <v>0</v>
      </c>
      <c r="V52" s="6">
        <f t="shared" si="5"/>
        <v>0</v>
      </c>
      <c r="W52" s="6">
        <v>0.28138279963351792</v>
      </c>
      <c r="X52" s="6">
        <v>0.63200000000000001</v>
      </c>
      <c r="Y52" s="6">
        <v>1.63</v>
      </c>
      <c r="Z52" s="8">
        <f t="shared" si="6"/>
        <v>-1</v>
      </c>
      <c r="AA52" s="6">
        <f t="shared" si="7"/>
        <v>0</v>
      </c>
      <c r="AB52" s="6">
        <v>1.1833174095860339</v>
      </c>
      <c r="AC52" s="6">
        <v>0.8</v>
      </c>
      <c r="AD52" s="6">
        <v>1.8</v>
      </c>
      <c r="AE52" s="6">
        <f t="shared" si="8"/>
        <v>0</v>
      </c>
      <c r="AF52" s="6">
        <f t="shared" si="9"/>
        <v>0</v>
      </c>
      <c r="AG52">
        <v>19.811402559280396</v>
      </c>
      <c r="AH52" s="6">
        <v>16</v>
      </c>
      <c r="AI52" s="6">
        <v>23.2</v>
      </c>
      <c r="AJ52" s="6">
        <f t="shared" si="10"/>
        <v>0</v>
      </c>
      <c r="AK52" s="6">
        <f t="shared" si="11"/>
        <v>0</v>
      </c>
    </row>
    <row r="53" spans="1:37">
      <c r="A53" s="1" t="s">
        <v>22</v>
      </c>
      <c r="B53">
        <v>5</v>
      </c>
      <c r="C53" t="s">
        <v>13</v>
      </c>
      <c r="D53" t="s">
        <v>14</v>
      </c>
      <c r="E53">
        <v>1438</v>
      </c>
      <c r="F53" s="4">
        <v>1.75</v>
      </c>
      <c r="H53" s="6">
        <v>9.1900475303879148</v>
      </c>
      <c r="I53" s="6">
        <v>5</v>
      </c>
      <c r="J53" s="6">
        <v>21.9</v>
      </c>
      <c r="K53" s="6">
        <f t="shared" si="0"/>
        <v>0</v>
      </c>
      <c r="L53" s="6">
        <f t="shared" si="1"/>
        <v>0</v>
      </c>
      <c r="M53" s="6">
        <v>6.1498407838407259</v>
      </c>
      <c r="N53" s="6">
        <v>5.5</v>
      </c>
      <c r="O53" s="6">
        <v>10.4</v>
      </c>
      <c r="P53" s="6">
        <f t="shared" si="2"/>
        <v>0</v>
      </c>
      <c r="Q53" s="6">
        <f t="shared" si="3"/>
        <v>0</v>
      </c>
      <c r="R53" s="6">
        <v>1.3978410815127009</v>
      </c>
      <c r="S53" s="6">
        <v>1.1000000000000001</v>
      </c>
      <c r="T53" s="6">
        <v>4</v>
      </c>
      <c r="U53" s="6">
        <f t="shared" si="4"/>
        <v>0</v>
      </c>
      <c r="V53" s="6">
        <f t="shared" si="5"/>
        <v>0</v>
      </c>
      <c r="W53" s="6">
        <v>0.18797750393125315</v>
      </c>
      <c r="X53" s="6">
        <v>0.63200000000000001</v>
      </c>
      <c r="Y53" s="6">
        <v>1.63</v>
      </c>
      <c r="Z53" s="8">
        <f t="shared" si="6"/>
        <v>-1</v>
      </c>
      <c r="AA53" s="6">
        <f t="shared" si="7"/>
        <v>0</v>
      </c>
      <c r="AB53" s="6">
        <v>1.0504314262189003</v>
      </c>
      <c r="AC53" s="6">
        <v>0.8</v>
      </c>
      <c r="AD53" s="6">
        <v>1.8</v>
      </c>
      <c r="AE53" s="6">
        <f t="shared" si="8"/>
        <v>0</v>
      </c>
      <c r="AF53" s="6">
        <f t="shared" si="9"/>
        <v>0</v>
      </c>
      <c r="AG53">
        <v>17.088241577148438</v>
      </c>
      <c r="AH53" s="6">
        <v>16</v>
      </c>
      <c r="AI53" s="6">
        <v>23.2</v>
      </c>
      <c r="AJ53" s="6">
        <f t="shared" si="10"/>
        <v>0</v>
      </c>
      <c r="AK53" s="6">
        <f t="shared" si="11"/>
        <v>0</v>
      </c>
    </row>
    <row r="54" spans="1:37">
      <c r="A54" s="1" t="s">
        <v>22</v>
      </c>
      <c r="B54">
        <v>5</v>
      </c>
      <c r="C54" t="s">
        <v>13</v>
      </c>
      <c r="D54" t="s">
        <v>9</v>
      </c>
      <c r="E54">
        <v>1457</v>
      </c>
      <c r="F54" s="4">
        <v>1.9</v>
      </c>
      <c r="H54" s="6">
        <v>8.4599026016386549</v>
      </c>
      <c r="I54" s="6">
        <v>5</v>
      </c>
      <c r="J54" s="6">
        <v>21.9</v>
      </c>
      <c r="K54" s="6">
        <f t="shared" si="0"/>
        <v>0</v>
      </c>
      <c r="L54" s="6">
        <f t="shared" si="1"/>
        <v>0</v>
      </c>
      <c r="M54" s="6">
        <v>7.0701566412399108</v>
      </c>
      <c r="N54" s="6">
        <v>5.5</v>
      </c>
      <c r="O54" s="6">
        <v>10.4</v>
      </c>
      <c r="P54" s="6">
        <f t="shared" si="2"/>
        <v>0</v>
      </c>
      <c r="Q54" s="6">
        <f t="shared" si="3"/>
        <v>0</v>
      </c>
      <c r="R54" s="6">
        <v>1.3192388521266272</v>
      </c>
      <c r="S54" s="6">
        <v>1.1000000000000001</v>
      </c>
      <c r="T54" s="6">
        <v>4</v>
      </c>
      <c r="U54" s="6">
        <f t="shared" si="4"/>
        <v>0</v>
      </c>
      <c r="V54" s="6">
        <f t="shared" si="5"/>
        <v>0</v>
      </c>
      <c r="W54" s="6">
        <v>0.16793209752291899</v>
      </c>
      <c r="X54" s="6">
        <v>0.63200000000000001</v>
      </c>
      <c r="Y54" s="6">
        <v>1.63</v>
      </c>
      <c r="Z54" s="8">
        <f t="shared" si="6"/>
        <v>-1</v>
      </c>
      <c r="AA54" s="6">
        <f t="shared" si="7"/>
        <v>0</v>
      </c>
      <c r="AB54" s="6">
        <v>1.2654279892342373</v>
      </c>
      <c r="AC54" s="6">
        <v>0.8</v>
      </c>
      <c r="AD54" s="6">
        <v>1.8</v>
      </c>
      <c r="AE54" s="6">
        <f t="shared" si="8"/>
        <v>0</v>
      </c>
      <c r="AF54" s="6">
        <f t="shared" si="9"/>
        <v>0</v>
      </c>
      <c r="AG54">
        <v>16.885315179824829</v>
      </c>
      <c r="AH54" s="6">
        <v>16</v>
      </c>
      <c r="AI54" s="6">
        <v>23.2</v>
      </c>
      <c r="AJ54" s="6">
        <f t="shared" si="10"/>
        <v>0</v>
      </c>
      <c r="AK54" s="6">
        <f t="shared" si="11"/>
        <v>0</v>
      </c>
    </row>
    <row r="55" spans="1:37">
      <c r="A55" s="1" t="s">
        <v>22</v>
      </c>
      <c r="B55">
        <v>3</v>
      </c>
      <c r="C55" t="s">
        <v>11</v>
      </c>
      <c r="D55" t="s">
        <v>9</v>
      </c>
      <c r="E55">
        <v>1476</v>
      </c>
      <c r="F55" s="4">
        <v>1.9500000000000002</v>
      </c>
      <c r="H55" s="6">
        <v>8.9369180006490332</v>
      </c>
      <c r="I55" s="6">
        <v>5</v>
      </c>
      <c r="J55" s="6">
        <v>21.9</v>
      </c>
      <c r="K55" s="6">
        <f t="shared" si="0"/>
        <v>0</v>
      </c>
      <c r="L55" s="6">
        <f t="shared" si="1"/>
        <v>0</v>
      </c>
      <c r="M55" s="6">
        <v>6.9084372462513244</v>
      </c>
      <c r="N55" s="6">
        <v>5.5</v>
      </c>
      <c r="O55" s="6">
        <v>10.4</v>
      </c>
      <c r="P55" s="6">
        <f t="shared" si="2"/>
        <v>0</v>
      </c>
      <c r="Q55" s="6">
        <f t="shared" si="3"/>
        <v>0</v>
      </c>
      <c r="R55" s="6">
        <v>1.2410309683539851</v>
      </c>
      <c r="S55" s="6">
        <v>1.1000000000000001</v>
      </c>
      <c r="T55" s="6">
        <v>4</v>
      </c>
      <c r="U55" s="6">
        <f t="shared" si="4"/>
        <v>0</v>
      </c>
      <c r="V55" s="6">
        <f t="shared" si="5"/>
        <v>0</v>
      </c>
      <c r="W55" s="6">
        <v>0.13574165742259431</v>
      </c>
      <c r="X55" s="6">
        <v>0.63200000000000001</v>
      </c>
      <c r="Y55" s="6">
        <v>1.63</v>
      </c>
      <c r="Z55" s="8">
        <f t="shared" si="6"/>
        <v>-1</v>
      </c>
      <c r="AA55" s="6">
        <f t="shared" si="7"/>
        <v>0</v>
      </c>
      <c r="AB55" s="6">
        <v>1.0683343343767868</v>
      </c>
      <c r="AC55" s="6">
        <v>0.8</v>
      </c>
      <c r="AD55" s="6">
        <v>1.8</v>
      </c>
      <c r="AE55" s="6">
        <f t="shared" si="8"/>
        <v>0</v>
      </c>
      <c r="AF55" s="6">
        <f t="shared" si="9"/>
        <v>0</v>
      </c>
      <c r="AG55">
        <v>19.004603624343872</v>
      </c>
      <c r="AH55" s="6">
        <v>16</v>
      </c>
      <c r="AI55" s="6">
        <v>23.2</v>
      </c>
      <c r="AJ55" s="6">
        <f t="shared" si="10"/>
        <v>0</v>
      </c>
      <c r="AK55" s="6">
        <f t="shared" si="11"/>
        <v>0</v>
      </c>
    </row>
    <row r="56" spans="1:37">
      <c r="A56" s="1" t="s">
        <v>22</v>
      </c>
      <c r="B56">
        <v>3</v>
      </c>
      <c r="C56" t="s">
        <v>11</v>
      </c>
      <c r="D56" t="s">
        <v>8</v>
      </c>
      <c r="E56">
        <v>8298</v>
      </c>
      <c r="F56" s="4">
        <v>2.4000000000000004</v>
      </c>
      <c r="H56" s="6">
        <v>5.3409704863176852</v>
      </c>
      <c r="I56" s="6">
        <v>5</v>
      </c>
      <c r="J56" s="6">
        <v>21.9</v>
      </c>
      <c r="K56" s="6">
        <f t="shared" si="0"/>
        <v>0</v>
      </c>
      <c r="L56" s="6">
        <f t="shared" si="1"/>
        <v>0</v>
      </c>
      <c r="M56" s="6">
        <v>7.3561864289961427</v>
      </c>
      <c r="N56" s="6">
        <v>5.5</v>
      </c>
      <c r="O56" s="6">
        <v>10.4</v>
      </c>
      <c r="P56" s="6">
        <f t="shared" si="2"/>
        <v>0</v>
      </c>
      <c r="Q56" s="6">
        <f t="shared" si="3"/>
        <v>0</v>
      </c>
      <c r="R56" s="6">
        <v>1.0976787272294195</v>
      </c>
      <c r="S56" s="6">
        <v>1.1000000000000001</v>
      </c>
      <c r="T56" s="6">
        <v>4</v>
      </c>
      <c r="U56" s="8">
        <f t="shared" si="4"/>
        <v>-1</v>
      </c>
      <c r="V56" s="6">
        <f t="shared" si="5"/>
        <v>0</v>
      </c>
      <c r="W56" s="6">
        <v>9.6530005105233158E-2</v>
      </c>
      <c r="X56" s="6">
        <v>0.63200000000000001</v>
      </c>
      <c r="Y56" s="6">
        <v>1.63</v>
      </c>
      <c r="Z56" s="8">
        <f t="shared" si="6"/>
        <v>-1</v>
      </c>
      <c r="AA56" s="6">
        <f t="shared" si="7"/>
        <v>0</v>
      </c>
      <c r="AB56" s="6">
        <v>0.95401650441874564</v>
      </c>
      <c r="AC56" s="6">
        <v>0.8</v>
      </c>
      <c r="AD56" s="6">
        <v>1.8</v>
      </c>
      <c r="AE56" s="6">
        <f t="shared" si="8"/>
        <v>0</v>
      </c>
      <c r="AF56" s="6">
        <f t="shared" si="9"/>
        <v>0</v>
      </c>
      <c r="AG56">
        <v>14.422248601913452</v>
      </c>
      <c r="AH56" s="6">
        <v>16</v>
      </c>
      <c r="AI56" s="6">
        <v>23.2</v>
      </c>
      <c r="AJ56" s="8">
        <f t="shared" si="10"/>
        <v>-1</v>
      </c>
      <c r="AK56" s="6">
        <f t="shared" si="11"/>
        <v>0</v>
      </c>
    </row>
    <row r="57" spans="1:37">
      <c r="A57" s="1" t="s">
        <v>22</v>
      </c>
      <c r="B57">
        <v>3</v>
      </c>
      <c r="C57" t="s">
        <v>11</v>
      </c>
      <c r="D57" t="s">
        <v>9</v>
      </c>
      <c r="E57">
        <v>8303</v>
      </c>
      <c r="F57" s="4">
        <v>1.9000000000000001</v>
      </c>
      <c r="H57" s="6">
        <v>12.832134072732691</v>
      </c>
      <c r="I57" s="6">
        <v>5</v>
      </c>
      <c r="J57" s="6">
        <v>21.9</v>
      </c>
      <c r="K57" s="6">
        <f t="shared" si="0"/>
        <v>0</v>
      </c>
      <c r="L57" s="6">
        <f t="shared" si="1"/>
        <v>0</v>
      </c>
      <c r="M57" s="6">
        <v>6.8499910234688892</v>
      </c>
      <c r="N57" s="6">
        <v>5.5</v>
      </c>
      <c r="O57" s="6">
        <v>10.4</v>
      </c>
      <c r="P57" s="6">
        <f t="shared" si="2"/>
        <v>0</v>
      </c>
      <c r="Q57" s="6">
        <f t="shared" si="3"/>
        <v>0</v>
      </c>
      <c r="R57" s="6">
        <v>1.5487141899918933</v>
      </c>
      <c r="S57" s="6">
        <v>1.1000000000000001</v>
      </c>
      <c r="T57" s="6">
        <v>4</v>
      </c>
      <c r="U57" s="6">
        <f t="shared" si="4"/>
        <v>0</v>
      </c>
      <c r="V57" s="6">
        <f t="shared" si="5"/>
        <v>0</v>
      </c>
      <c r="W57" s="6">
        <v>0.27881249738380315</v>
      </c>
      <c r="X57" s="6">
        <v>0.63200000000000001</v>
      </c>
      <c r="Y57" s="6">
        <v>1.63</v>
      </c>
      <c r="Z57" s="8">
        <f t="shared" si="6"/>
        <v>-1</v>
      </c>
      <c r="AA57" s="6">
        <f t="shared" si="7"/>
        <v>0</v>
      </c>
      <c r="AB57" s="6">
        <v>1.1808113578643702</v>
      </c>
      <c r="AC57" s="6">
        <v>0.8</v>
      </c>
      <c r="AD57" s="6">
        <v>1.8</v>
      </c>
      <c r="AE57" s="6">
        <f t="shared" si="8"/>
        <v>0</v>
      </c>
      <c r="AF57" s="6">
        <f t="shared" si="9"/>
        <v>0</v>
      </c>
      <c r="AG57">
        <v>19.203248023986816</v>
      </c>
      <c r="AH57" s="6">
        <v>16</v>
      </c>
      <c r="AI57" s="6">
        <v>23.2</v>
      </c>
      <c r="AJ57" s="6">
        <f t="shared" si="10"/>
        <v>0</v>
      </c>
      <c r="AK57" s="6">
        <f t="shared" si="11"/>
        <v>0</v>
      </c>
    </row>
    <row r="58" spans="1:37">
      <c r="A58" s="1" t="s">
        <v>22</v>
      </c>
      <c r="B58">
        <v>3</v>
      </c>
      <c r="C58" t="s">
        <v>11</v>
      </c>
      <c r="D58" t="s">
        <v>8</v>
      </c>
      <c r="E58">
        <v>8326</v>
      </c>
      <c r="F58" s="4">
        <v>2.7333333333333338</v>
      </c>
      <c r="H58" s="6">
        <v>7.6900327382746232</v>
      </c>
      <c r="I58" s="6">
        <v>5</v>
      </c>
      <c r="J58" s="6">
        <v>21.9</v>
      </c>
      <c r="K58" s="6">
        <f t="shared" si="0"/>
        <v>0</v>
      </c>
      <c r="L58" s="6">
        <f t="shared" si="1"/>
        <v>0</v>
      </c>
      <c r="M58" s="6">
        <v>7.5813224531121319</v>
      </c>
      <c r="N58" s="6">
        <v>5.5</v>
      </c>
      <c r="O58" s="6">
        <v>10.4</v>
      </c>
      <c r="P58" s="6">
        <f t="shared" si="2"/>
        <v>0</v>
      </c>
      <c r="Q58" s="6">
        <f t="shared" si="3"/>
        <v>0</v>
      </c>
      <c r="R58" s="6">
        <v>0.93612409728805235</v>
      </c>
      <c r="S58" s="6">
        <v>1.1000000000000001</v>
      </c>
      <c r="T58" s="6">
        <v>4</v>
      </c>
      <c r="U58" s="8">
        <f t="shared" si="4"/>
        <v>-1</v>
      </c>
      <c r="V58" s="6">
        <f t="shared" si="5"/>
        <v>0</v>
      </c>
      <c r="W58" s="6">
        <v>0.10647114853528396</v>
      </c>
      <c r="X58" s="6">
        <v>0.63200000000000001</v>
      </c>
      <c r="Y58" s="6">
        <v>1.63</v>
      </c>
      <c r="Z58" s="8">
        <f t="shared" si="6"/>
        <v>-1</v>
      </c>
      <c r="AA58" s="6">
        <f t="shared" si="7"/>
        <v>0</v>
      </c>
      <c r="AB58" s="6">
        <v>1.0040163301965115</v>
      </c>
      <c r="AC58" s="6">
        <v>0.8</v>
      </c>
      <c r="AD58" s="6">
        <v>1.8</v>
      </c>
      <c r="AE58" s="6">
        <f t="shared" si="8"/>
        <v>0</v>
      </c>
      <c r="AF58" s="6">
        <f t="shared" si="9"/>
        <v>0</v>
      </c>
      <c r="AG58">
        <v>15.182904005050659</v>
      </c>
      <c r="AH58" s="6">
        <v>16</v>
      </c>
      <c r="AI58" s="6">
        <v>23.2</v>
      </c>
      <c r="AJ58" s="8">
        <f t="shared" si="10"/>
        <v>-1</v>
      </c>
      <c r="AK58" s="6">
        <f t="shared" si="11"/>
        <v>0</v>
      </c>
    </row>
    <row r="59" spans="1:37">
      <c r="A59" s="1" t="s">
        <v>22</v>
      </c>
      <c r="B59">
        <v>2</v>
      </c>
      <c r="C59" t="s">
        <v>10</v>
      </c>
      <c r="D59" t="s">
        <v>8</v>
      </c>
      <c r="E59">
        <v>1454</v>
      </c>
      <c r="F59" s="4">
        <v>3.5</v>
      </c>
      <c r="H59" s="6">
        <v>6.5975825260106689</v>
      </c>
      <c r="I59" s="6">
        <v>5</v>
      </c>
      <c r="J59" s="6">
        <v>21.9</v>
      </c>
      <c r="K59" s="6">
        <f t="shared" si="0"/>
        <v>0</v>
      </c>
      <c r="L59" s="6">
        <f t="shared" si="1"/>
        <v>0</v>
      </c>
      <c r="M59" s="6">
        <v>5.6642695739017155</v>
      </c>
      <c r="N59" s="6">
        <v>5.5</v>
      </c>
      <c r="O59" s="6">
        <v>10.4</v>
      </c>
      <c r="P59" s="6">
        <f t="shared" si="2"/>
        <v>0</v>
      </c>
      <c r="Q59" s="6">
        <f t="shared" si="3"/>
        <v>0</v>
      </c>
      <c r="R59" s="6">
        <v>1.316724092645867</v>
      </c>
      <c r="S59" s="6">
        <v>1.1000000000000001</v>
      </c>
      <c r="T59" s="6">
        <v>4</v>
      </c>
      <c r="U59" s="6">
        <f t="shared" si="4"/>
        <v>0</v>
      </c>
      <c r="V59" s="6">
        <f t="shared" si="5"/>
        <v>0</v>
      </c>
      <c r="W59" s="6">
        <v>0.2640637887888001</v>
      </c>
      <c r="X59" s="6">
        <v>0.63200000000000001</v>
      </c>
      <c r="Y59" s="6">
        <v>1.63</v>
      </c>
      <c r="Z59" s="8">
        <f t="shared" si="6"/>
        <v>-1</v>
      </c>
      <c r="AA59" s="6">
        <f t="shared" si="7"/>
        <v>0</v>
      </c>
      <c r="AB59" s="6">
        <v>1.0067653726198098</v>
      </c>
      <c r="AC59" s="6">
        <v>0.8</v>
      </c>
      <c r="AD59" s="6">
        <v>1.8</v>
      </c>
      <c r="AE59" s="6">
        <f t="shared" si="8"/>
        <v>0</v>
      </c>
      <c r="AF59" s="6">
        <f t="shared" si="9"/>
        <v>0</v>
      </c>
      <c r="AG59">
        <v>21.649656295776367</v>
      </c>
      <c r="AH59" s="6">
        <v>16</v>
      </c>
      <c r="AI59" s="6">
        <v>23.2</v>
      </c>
      <c r="AJ59" s="6">
        <f t="shared" si="10"/>
        <v>0</v>
      </c>
      <c r="AK59" s="6">
        <f t="shared" si="11"/>
        <v>0</v>
      </c>
    </row>
    <row r="60" spans="1:37">
      <c r="A60" s="1" t="s">
        <v>22</v>
      </c>
      <c r="B60">
        <v>2</v>
      </c>
      <c r="C60" t="s">
        <v>10</v>
      </c>
      <c r="D60" t="s">
        <v>9</v>
      </c>
      <c r="E60">
        <v>1471</v>
      </c>
      <c r="F60" s="4">
        <v>2.6</v>
      </c>
      <c r="H60" s="6">
        <v>8.8400339797418521</v>
      </c>
      <c r="I60" s="6">
        <v>5</v>
      </c>
      <c r="J60" s="6">
        <v>21.9</v>
      </c>
      <c r="K60" s="6">
        <f t="shared" si="0"/>
        <v>0</v>
      </c>
      <c r="L60" s="6">
        <f t="shared" si="1"/>
        <v>0</v>
      </c>
      <c r="M60" s="6">
        <v>6.6170074117664992</v>
      </c>
      <c r="N60" s="6">
        <v>5.5</v>
      </c>
      <c r="O60" s="6">
        <v>10.4</v>
      </c>
      <c r="P60" s="6">
        <f t="shared" si="2"/>
        <v>0</v>
      </c>
      <c r="Q60" s="6">
        <f t="shared" si="3"/>
        <v>0</v>
      </c>
      <c r="R60" s="6">
        <v>1.3765746228054683</v>
      </c>
      <c r="S60" s="6">
        <v>1.1000000000000001</v>
      </c>
      <c r="T60" s="6">
        <v>4</v>
      </c>
      <c r="U60" s="6">
        <f t="shared" si="4"/>
        <v>0</v>
      </c>
      <c r="V60" s="6">
        <f t="shared" si="5"/>
        <v>0</v>
      </c>
      <c r="W60" s="6">
        <v>0.17266618117954446</v>
      </c>
      <c r="X60" s="6">
        <v>0.63200000000000001</v>
      </c>
      <c r="Y60" s="6">
        <v>1.63</v>
      </c>
      <c r="Z60" s="8">
        <f t="shared" si="6"/>
        <v>-1</v>
      </c>
      <c r="AA60" s="6">
        <f t="shared" si="7"/>
        <v>0</v>
      </c>
      <c r="AB60" s="6">
        <v>1.1178049776426633</v>
      </c>
      <c r="AC60" s="6">
        <v>0.8</v>
      </c>
      <c r="AD60" s="6">
        <v>1.8</v>
      </c>
      <c r="AE60" s="6">
        <f t="shared" si="8"/>
        <v>0</v>
      </c>
      <c r="AF60" s="6">
        <f t="shared" si="9"/>
        <v>0</v>
      </c>
      <c r="AG60">
        <v>19.987314939498901</v>
      </c>
      <c r="AH60" s="6">
        <v>16</v>
      </c>
      <c r="AI60" s="6">
        <v>23.2</v>
      </c>
      <c r="AJ60" s="6">
        <f t="shared" si="10"/>
        <v>0</v>
      </c>
      <c r="AK60" s="6">
        <f t="shared" si="11"/>
        <v>0</v>
      </c>
    </row>
    <row r="61" spans="1:37">
      <c r="A61" s="1" t="s">
        <v>22</v>
      </c>
      <c r="B61">
        <v>2</v>
      </c>
      <c r="C61" t="s">
        <v>10</v>
      </c>
      <c r="D61" t="s">
        <v>9</v>
      </c>
      <c r="E61">
        <v>1474</v>
      </c>
      <c r="F61" s="4">
        <v>2</v>
      </c>
      <c r="H61" s="6">
        <v>11.14651258749555</v>
      </c>
      <c r="I61" s="6">
        <v>5</v>
      </c>
      <c r="J61" s="6">
        <v>21.9</v>
      </c>
      <c r="K61" s="6">
        <f t="shared" si="0"/>
        <v>0</v>
      </c>
      <c r="L61" s="6">
        <f t="shared" si="1"/>
        <v>0</v>
      </c>
      <c r="M61" s="6">
        <v>8.3230444733793547</v>
      </c>
      <c r="N61" s="6">
        <v>5.5</v>
      </c>
      <c r="O61" s="6">
        <v>10.4</v>
      </c>
      <c r="P61" s="6">
        <f t="shared" si="2"/>
        <v>0</v>
      </c>
      <c r="Q61" s="6">
        <f t="shared" si="3"/>
        <v>0</v>
      </c>
      <c r="R61" s="6">
        <v>2.0516448866006756</v>
      </c>
      <c r="S61" s="6">
        <v>1.1000000000000001</v>
      </c>
      <c r="T61" s="6">
        <v>4</v>
      </c>
      <c r="U61" s="6">
        <f t="shared" si="4"/>
        <v>0</v>
      </c>
      <c r="V61" s="6">
        <f t="shared" si="5"/>
        <v>0</v>
      </c>
      <c r="W61" s="6">
        <v>0.39034217448839015</v>
      </c>
      <c r="X61" s="6">
        <v>0.63200000000000001</v>
      </c>
      <c r="Y61" s="6">
        <v>1.63</v>
      </c>
      <c r="Z61" s="8">
        <f t="shared" si="6"/>
        <v>-1</v>
      </c>
      <c r="AA61" s="6">
        <f t="shared" si="7"/>
        <v>0</v>
      </c>
      <c r="AB61" s="6">
        <v>1.3109744148088707</v>
      </c>
      <c r="AC61" s="6">
        <v>0.8</v>
      </c>
      <c r="AD61" s="6">
        <v>1.8</v>
      </c>
      <c r="AE61" s="6">
        <f t="shared" si="8"/>
        <v>0</v>
      </c>
      <c r="AF61" s="6">
        <f t="shared" si="9"/>
        <v>0</v>
      </c>
      <c r="AG61">
        <v>21.177089214324951</v>
      </c>
      <c r="AH61" s="6">
        <v>16</v>
      </c>
      <c r="AI61" s="6">
        <v>23.2</v>
      </c>
      <c r="AJ61" s="6">
        <f t="shared" si="10"/>
        <v>0</v>
      </c>
      <c r="AK61" s="6">
        <f t="shared" si="11"/>
        <v>0</v>
      </c>
    </row>
    <row r="62" spans="1:37">
      <c r="A62" s="1" t="s">
        <v>22</v>
      </c>
      <c r="B62">
        <v>2</v>
      </c>
      <c r="C62" t="s">
        <v>10</v>
      </c>
      <c r="D62" t="s">
        <v>15</v>
      </c>
      <c r="E62">
        <v>8288</v>
      </c>
      <c r="F62" s="4">
        <v>2.9</v>
      </c>
      <c r="H62" s="6">
        <v>7.2980239523522092</v>
      </c>
      <c r="I62" s="6">
        <v>5</v>
      </c>
      <c r="J62" s="6">
        <v>21.9</v>
      </c>
      <c r="K62" s="6">
        <f t="shared" si="0"/>
        <v>0</v>
      </c>
      <c r="L62" s="6">
        <f t="shared" si="1"/>
        <v>0</v>
      </c>
      <c r="M62" s="6">
        <v>7.0460140131334654</v>
      </c>
      <c r="N62" s="6">
        <v>5.5</v>
      </c>
      <c r="O62" s="6">
        <v>10.4</v>
      </c>
      <c r="P62" s="6">
        <f t="shared" si="2"/>
        <v>0</v>
      </c>
      <c r="Q62" s="6">
        <f t="shared" si="3"/>
        <v>0</v>
      </c>
      <c r="R62" s="6">
        <v>1.1276334415763816</v>
      </c>
      <c r="S62" s="6">
        <v>1.1000000000000001</v>
      </c>
      <c r="T62" s="6">
        <v>4</v>
      </c>
      <c r="U62" s="6">
        <f t="shared" si="4"/>
        <v>0</v>
      </c>
      <c r="V62" s="6">
        <f t="shared" si="5"/>
        <v>0</v>
      </c>
      <c r="W62" s="6">
        <v>0.30865491284276381</v>
      </c>
      <c r="X62" s="6">
        <v>0.63200000000000001</v>
      </c>
      <c r="Y62" s="6">
        <v>1.63</v>
      </c>
      <c r="Z62" s="8">
        <f t="shared" si="6"/>
        <v>-1</v>
      </c>
      <c r="AA62" s="6">
        <f t="shared" si="7"/>
        <v>0</v>
      </c>
      <c r="AB62" s="6">
        <v>1.2426440130161756</v>
      </c>
      <c r="AC62" s="6">
        <v>0.8</v>
      </c>
      <c r="AD62" s="6">
        <v>1.8</v>
      </c>
      <c r="AE62" s="6">
        <f t="shared" si="8"/>
        <v>0</v>
      </c>
      <c r="AF62" s="6">
        <f t="shared" si="9"/>
        <v>0</v>
      </c>
      <c r="AG62">
        <v>22.788922786712646</v>
      </c>
      <c r="AH62" s="6">
        <v>16</v>
      </c>
      <c r="AI62" s="6">
        <v>23.2</v>
      </c>
      <c r="AJ62" s="6">
        <f t="shared" si="10"/>
        <v>0</v>
      </c>
      <c r="AK62" s="6">
        <f t="shared" si="11"/>
        <v>0</v>
      </c>
    </row>
    <row r="63" spans="1:37">
      <c r="A63" s="1" t="s">
        <v>22</v>
      </c>
      <c r="B63">
        <v>1</v>
      </c>
      <c r="C63" t="s">
        <v>12</v>
      </c>
      <c r="D63" t="s">
        <v>8</v>
      </c>
      <c r="E63">
        <v>1456</v>
      </c>
      <c r="F63" s="4">
        <v>2.3000000000000003</v>
      </c>
      <c r="H63" s="6">
        <v>8.3171447986827616</v>
      </c>
      <c r="I63" s="6">
        <v>5</v>
      </c>
      <c r="J63" s="6">
        <v>21.9</v>
      </c>
      <c r="K63" s="6">
        <f t="shared" si="0"/>
        <v>0</v>
      </c>
      <c r="L63" s="6">
        <f t="shared" si="1"/>
        <v>0</v>
      </c>
      <c r="M63" s="6">
        <v>5.6561386598399803</v>
      </c>
      <c r="N63" s="6">
        <v>5.5</v>
      </c>
      <c r="O63" s="6">
        <v>10.4</v>
      </c>
      <c r="P63" s="6">
        <f t="shared" si="2"/>
        <v>0</v>
      </c>
      <c r="Q63" s="6">
        <f t="shared" si="3"/>
        <v>0</v>
      </c>
      <c r="R63" s="6">
        <v>1.3083724934664382</v>
      </c>
      <c r="S63" s="6">
        <v>1.1000000000000001</v>
      </c>
      <c r="T63" s="6">
        <v>4</v>
      </c>
      <c r="U63" s="6">
        <f t="shared" si="4"/>
        <v>0</v>
      </c>
      <c r="V63" s="6">
        <f t="shared" si="5"/>
        <v>0</v>
      </c>
      <c r="W63" s="6">
        <v>0.35949945738407263</v>
      </c>
      <c r="X63" s="6">
        <v>0.63200000000000001</v>
      </c>
      <c r="Y63" s="6">
        <v>1.63</v>
      </c>
      <c r="Z63" s="8">
        <f t="shared" si="6"/>
        <v>-1</v>
      </c>
      <c r="AA63" s="6">
        <f t="shared" si="7"/>
        <v>0</v>
      </c>
      <c r="AB63" s="6">
        <v>1.3706303146665575</v>
      </c>
      <c r="AC63" s="6">
        <v>0.8</v>
      </c>
      <c r="AD63" s="6">
        <v>1.8</v>
      </c>
      <c r="AE63" s="6">
        <f t="shared" si="8"/>
        <v>0</v>
      </c>
      <c r="AF63" s="6">
        <f t="shared" si="9"/>
        <v>0</v>
      </c>
      <c r="AG63">
        <v>21.158111095428467</v>
      </c>
      <c r="AH63" s="6">
        <v>16</v>
      </c>
      <c r="AI63" s="6">
        <v>23.2</v>
      </c>
      <c r="AJ63" s="6">
        <f t="shared" si="10"/>
        <v>0</v>
      </c>
      <c r="AK63" s="6">
        <f t="shared" si="11"/>
        <v>0</v>
      </c>
    </row>
    <row r="64" spans="1:37">
      <c r="A64" s="1" t="s">
        <v>22</v>
      </c>
      <c r="B64">
        <v>1</v>
      </c>
      <c r="C64" t="s">
        <v>12</v>
      </c>
      <c r="D64" t="s">
        <v>9</v>
      </c>
      <c r="E64">
        <v>1467</v>
      </c>
      <c r="F64" s="4">
        <v>1.7</v>
      </c>
      <c r="H64" s="6">
        <v>10.270237357110364</v>
      </c>
      <c r="I64" s="6">
        <v>5</v>
      </c>
      <c r="J64" s="6">
        <v>21.9</v>
      </c>
      <c r="K64" s="6">
        <f t="shared" si="0"/>
        <v>0</v>
      </c>
      <c r="L64" s="6">
        <f t="shared" si="1"/>
        <v>0</v>
      </c>
      <c r="M64" s="6">
        <v>8.6777437917496361</v>
      </c>
      <c r="N64" s="6">
        <v>5.5</v>
      </c>
      <c r="O64" s="6">
        <v>10.4</v>
      </c>
      <c r="P64" s="6">
        <f t="shared" si="2"/>
        <v>0</v>
      </c>
      <c r="Q64" s="6">
        <f t="shared" si="3"/>
        <v>0</v>
      </c>
      <c r="R64" s="6">
        <v>1.4919210409419998</v>
      </c>
      <c r="S64" s="6">
        <v>1.1000000000000001</v>
      </c>
      <c r="T64" s="6">
        <v>4</v>
      </c>
      <c r="U64" s="6">
        <f t="shared" si="4"/>
        <v>0</v>
      </c>
      <c r="V64" s="6">
        <f t="shared" si="5"/>
        <v>0</v>
      </c>
      <c r="W64" s="6">
        <v>0.36573199177559995</v>
      </c>
      <c r="X64" s="6">
        <v>0.63200000000000001</v>
      </c>
      <c r="Y64" s="6">
        <v>1.63</v>
      </c>
      <c r="Z64" s="8">
        <f t="shared" si="6"/>
        <v>-1</v>
      </c>
      <c r="AA64" s="6">
        <f t="shared" si="7"/>
        <v>0</v>
      </c>
      <c r="AB64" s="6">
        <v>1.3955650197810183</v>
      </c>
      <c r="AC64" s="6">
        <v>0.8</v>
      </c>
      <c r="AD64" s="6">
        <v>1.8</v>
      </c>
      <c r="AE64" s="6">
        <f t="shared" si="8"/>
        <v>0</v>
      </c>
      <c r="AF64" s="6">
        <f t="shared" si="9"/>
        <v>0</v>
      </c>
      <c r="AG64">
        <v>23.809635639190674</v>
      </c>
      <c r="AH64" s="6">
        <v>16</v>
      </c>
      <c r="AI64" s="6">
        <v>23.2</v>
      </c>
      <c r="AJ64" s="6">
        <f t="shared" si="10"/>
        <v>0</v>
      </c>
      <c r="AK64" s="6">
        <f t="shared" si="11"/>
        <v>2</v>
      </c>
    </row>
    <row r="65" spans="1:37">
      <c r="A65" s="1" t="s">
        <v>22</v>
      </c>
      <c r="B65">
        <v>1</v>
      </c>
      <c r="C65" t="s">
        <v>12</v>
      </c>
      <c r="D65" t="s">
        <v>8</v>
      </c>
      <c r="E65">
        <v>8208</v>
      </c>
      <c r="F65" s="4">
        <v>2.95</v>
      </c>
      <c r="H65" s="6">
        <v>7.5487690075263219</v>
      </c>
      <c r="I65" s="6">
        <v>5</v>
      </c>
      <c r="J65" s="6">
        <v>21.9</v>
      </c>
      <c r="K65" s="6">
        <f t="shared" si="0"/>
        <v>0</v>
      </c>
      <c r="L65" s="6">
        <f t="shared" si="1"/>
        <v>0</v>
      </c>
      <c r="M65" s="6">
        <v>6.7792473055841107</v>
      </c>
      <c r="N65" s="6">
        <v>5.5</v>
      </c>
      <c r="O65" s="6">
        <v>10.4</v>
      </c>
      <c r="P65" s="6">
        <f t="shared" si="2"/>
        <v>0</v>
      </c>
      <c r="Q65" s="6">
        <f t="shared" si="3"/>
        <v>0</v>
      </c>
      <c r="R65" s="6">
        <v>1.1162558164492913</v>
      </c>
      <c r="S65" s="6">
        <v>1.1000000000000001</v>
      </c>
      <c r="T65" s="6">
        <v>4</v>
      </c>
      <c r="U65" s="6">
        <f t="shared" si="4"/>
        <v>0</v>
      </c>
      <c r="V65" s="6">
        <f t="shared" si="5"/>
        <v>0</v>
      </c>
      <c r="W65" s="6">
        <v>0.29384060137591639</v>
      </c>
      <c r="X65" s="6">
        <v>0.63200000000000001</v>
      </c>
      <c r="Y65" s="6">
        <v>1.63</v>
      </c>
      <c r="Z65" s="8">
        <f t="shared" si="6"/>
        <v>-1</v>
      </c>
      <c r="AA65" s="6">
        <f t="shared" si="7"/>
        <v>0</v>
      </c>
      <c r="AB65" s="6">
        <v>1.3132762092456003</v>
      </c>
      <c r="AC65" s="6">
        <v>0.8</v>
      </c>
      <c r="AD65" s="6">
        <v>1.8</v>
      </c>
      <c r="AE65" s="6">
        <f t="shared" si="8"/>
        <v>0</v>
      </c>
      <c r="AF65" s="6">
        <f t="shared" si="9"/>
        <v>0</v>
      </c>
      <c r="AG65">
        <v>18.443793058395386</v>
      </c>
      <c r="AH65" s="6">
        <v>16</v>
      </c>
      <c r="AI65" s="6">
        <v>23.2</v>
      </c>
      <c r="AJ65" s="6">
        <f t="shared" si="10"/>
        <v>0</v>
      </c>
      <c r="AK65" s="6">
        <f t="shared" si="11"/>
        <v>0</v>
      </c>
    </row>
    <row r="66" spans="1:37">
      <c r="A66" s="1" t="s">
        <v>22</v>
      </c>
      <c r="B66">
        <v>1</v>
      </c>
      <c r="C66" t="s">
        <v>12</v>
      </c>
      <c r="D66" t="s">
        <v>9</v>
      </c>
      <c r="E66">
        <v>8210</v>
      </c>
      <c r="F66" s="4">
        <v>2.0499999999999998</v>
      </c>
      <c r="H66" s="6">
        <v>10.793892394883615</v>
      </c>
      <c r="I66" s="6">
        <v>5</v>
      </c>
      <c r="J66" s="6">
        <v>21.9</v>
      </c>
      <c r="K66" s="6">
        <f t="shared" si="0"/>
        <v>0</v>
      </c>
      <c r="L66" s="6">
        <f t="shared" si="1"/>
        <v>0</v>
      </c>
      <c r="M66" s="6">
        <v>6.0510590168885683</v>
      </c>
      <c r="N66" s="6">
        <v>5.5</v>
      </c>
      <c r="O66" s="6">
        <v>10.4</v>
      </c>
      <c r="P66" s="6">
        <f t="shared" si="2"/>
        <v>0</v>
      </c>
      <c r="Q66" s="6">
        <f t="shared" si="3"/>
        <v>0</v>
      </c>
      <c r="R66" s="6">
        <v>2.0416419834484643</v>
      </c>
      <c r="S66" s="6">
        <v>1.1000000000000001</v>
      </c>
      <c r="T66" s="6">
        <v>4</v>
      </c>
      <c r="U66" s="6">
        <f t="shared" si="4"/>
        <v>0</v>
      </c>
      <c r="V66" s="6">
        <f t="shared" si="5"/>
        <v>0</v>
      </c>
      <c r="W66" s="6">
        <v>0.58202415385424755</v>
      </c>
      <c r="X66" s="6">
        <v>0.63200000000000001</v>
      </c>
      <c r="Y66" s="6">
        <v>1.63</v>
      </c>
      <c r="Z66" s="8">
        <f t="shared" si="6"/>
        <v>-1</v>
      </c>
      <c r="AA66" s="6">
        <f t="shared" si="7"/>
        <v>0</v>
      </c>
      <c r="AB66" s="6">
        <v>1.6347189266967286</v>
      </c>
      <c r="AC66" s="6">
        <v>0.8</v>
      </c>
      <c r="AD66" s="6">
        <v>1.8</v>
      </c>
      <c r="AE66" s="6">
        <f t="shared" si="8"/>
        <v>0</v>
      </c>
      <c r="AF66" s="6">
        <f t="shared" si="9"/>
        <v>0</v>
      </c>
      <c r="AG66">
        <v>22.059199810028076</v>
      </c>
      <c r="AH66" s="6">
        <v>16</v>
      </c>
      <c r="AI66" s="6">
        <v>23.2</v>
      </c>
      <c r="AJ66" s="6">
        <f t="shared" si="10"/>
        <v>0</v>
      </c>
      <c r="AK66" s="6">
        <f t="shared" si="11"/>
        <v>0</v>
      </c>
    </row>
    <row r="67" spans="1:37">
      <c r="A67" s="1" t="s">
        <v>22</v>
      </c>
      <c r="B67">
        <v>4</v>
      </c>
      <c r="C67" t="s">
        <v>7</v>
      </c>
      <c r="D67" t="s">
        <v>9</v>
      </c>
      <c r="E67">
        <v>811</v>
      </c>
      <c r="F67" s="4">
        <v>2.2999999999999998</v>
      </c>
      <c r="H67" s="6">
        <v>9.7139258771028167</v>
      </c>
      <c r="I67" s="6">
        <v>5</v>
      </c>
      <c r="J67" s="6">
        <v>21.9</v>
      </c>
      <c r="K67" s="6">
        <f t="shared" si="0"/>
        <v>0</v>
      </c>
      <c r="L67" s="6">
        <f t="shared" si="1"/>
        <v>0</v>
      </c>
      <c r="M67" s="6">
        <v>6.091048022979197</v>
      </c>
      <c r="N67" s="6">
        <v>5.5</v>
      </c>
      <c r="O67" s="6">
        <v>10.4</v>
      </c>
      <c r="P67" s="6">
        <f t="shared" si="2"/>
        <v>0</v>
      </c>
      <c r="Q67" s="6">
        <f t="shared" si="3"/>
        <v>0</v>
      </c>
      <c r="R67" s="6">
        <v>1.6159427430013056</v>
      </c>
      <c r="S67" s="6">
        <v>1.1000000000000001</v>
      </c>
      <c r="T67" s="6">
        <v>4</v>
      </c>
      <c r="U67" s="6">
        <f t="shared" si="4"/>
        <v>0</v>
      </c>
      <c r="V67" s="6">
        <f t="shared" si="5"/>
        <v>0</v>
      </c>
      <c r="W67" s="6">
        <v>0.39324079121275074</v>
      </c>
      <c r="X67" s="6">
        <v>0.63200000000000001</v>
      </c>
      <c r="Y67" s="6">
        <v>1.63</v>
      </c>
      <c r="Z67" s="8">
        <f t="shared" si="6"/>
        <v>-1</v>
      </c>
      <c r="AA67" s="6">
        <f t="shared" si="7"/>
        <v>0</v>
      </c>
      <c r="AB67" s="6">
        <v>1.8797557169700272</v>
      </c>
      <c r="AC67" s="6">
        <v>0.8</v>
      </c>
      <c r="AD67" s="6">
        <v>1.8</v>
      </c>
      <c r="AE67" s="6">
        <f t="shared" si="8"/>
        <v>0</v>
      </c>
      <c r="AF67" s="8">
        <f t="shared" si="9"/>
        <v>2</v>
      </c>
      <c r="AG67">
        <v>22.014484405517578</v>
      </c>
      <c r="AH67" s="6">
        <v>16</v>
      </c>
      <c r="AI67" s="6">
        <v>23.2</v>
      </c>
      <c r="AJ67" s="6">
        <f t="shared" si="10"/>
        <v>0</v>
      </c>
      <c r="AK67" s="6">
        <f t="shared" si="11"/>
        <v>0</v>
      </c>
    </row>
    <row r="68" spans="1:37">
      <c r="A68" s="1" t="s">
        <v>22</v>
      </c>
      <c r="B68">
        <v>4</v>
      </c>
      <c r="C68" t="s">
        <v>7</v>
      </c>
      <c r="D68" t="s">
        <v>9</v>
      </c>
      <c r="E68">
        <v>839</v>
      </c>
      <c r="F68" s="4">
        <v>1.8</v>
      </c>
      <c r="H68" s="6">
        <v>9.3375153442026591</v>
      </c>
      <c r="I68" s="6">
        <v>5</v>
      </c>
      <c r="J68" s="6">
        <v>21.9</v>
      </c>
      <c r="K68" s="6">
        <f t="shared" si="0"/>
        <v>0</v>
      </c>
      <c r="L68" s="6">
        <f t="shared" si="1"/>
        <v>0</v>
      </c>
      <c r="M68" s="6">
        <v>7.5703098649957807</v>
      </c>
      <c r="N68" s="6">
        <v>5.5</v>
      </c>
      <c r="O68" s="6">
        <v>10.4</v>
      </c>
      <c r="P68" s="6">
        <f t="shared" si="2"/>
        <v>0</v>
      </c>
      <c r="Q68" s="6">
        <f t="shared" si="3"/>
        <v>0</v>
      </c>
      <c r="R68" s="6">
        <v>1.683792602391581</v>
      </c>
      <c r="S68" s="6">
        <v>1.1000000000000001</v>
      </c>
      <c r="T68" s="6">
        <v>4</v>
      </c>
      <c r="U68" s="6">
        <f t="shared" si="4"/>
        <v>0</v>
      </c>
      <c r="V68" s="6">
        <f t="shared" si="5"/>
        <v>0</v>
      </c>
      <c r="W68" s="6">
        <v>0.3931635004459762</v>
      </c>
      <c r="X68" s="6">
        <v>0.63200000000000001</v>
      </c>
      <c r="Y68" s="6">
        <v>1.63</v>
      </c>
      <c r="Z68" s="8">
        <f t="shared" si="6"/>
        <v>-1</v>
      </c>
      <c r="AA68" s="6">
        <f t="shared" si="7"/>
        <v>0</v>
      </c>
      <c r="AB68" s="6">
        <v>1.7770028674185336</v>
      </c>
      <c r="AC68" s="6">
        <v>0.8</v>
      </c>
      <c r="AD68" s="6">
        <v>1.8</v>
      </c>
      <c r="AE68" s="6">
        <f t="shared" si="8"/>
        <v>0</v>
      </c>
      <c r="AF68" s="6">
        <f t="shared" si="9"/>
        <v>0</v>
      </c>
      <c r="AG68">
        <v>22.561216354370117</v>
      </c>
      <c r="AH68" s="6">
        <v>16</v>
      </c>
      <c r="AI68" s="6">
        <v>23.2</v>
      </c>
      <c r="AJ68" s="6">
        <f t="shared" si="10"/>
        <v>0</v>
      </c>
      <c r="AK68" s="6">
        <f t="shared" si="11"/>
        <v>0</v>
      </c>
    </row>
    <row r="69" spans="1:37">
      <c r="A69" s="1" t="s">
        <v>22</v>
      </c>
      <c r="B69">
        <v>4</v>
      </c>
      <c r="C69" t="s">
        <v>7</v>
      </c>
      <c r="D69" t="s">
        <v>8</v>
      </c>
      <c r="E69">
        <v>1464</v>
      </c>
      <c r="F69" s="4">
        <v>3</v>
      </c>
      <c r="H69" s="6">
        <v>11.821114842759791</v>
      </c>
      <c r="I69" s="6">
        <v>5</v>
      </c>
      <c r="J69" s="6">
        <v>21.9</v>
      </c>
      <c r="K69" s="6">
        <f t="shared" si="0"/>
        <v>0</v>
      </c>
      <c r="L69" s="6">
        <f t="shared" si="1"/>
        <v>0</v>
      </c>
      <c r="M69" s="6">
        <v>5.6910871260736684</v>
      </c>
      <c r="N69" s="6">
        <v>5.5</v>
      </c>
      <c r="O69" s="6">
        <v>10.4</v>
      </c>
      <c r="P69" s="6">
        <f t="shared" si="2"/>
        <v>0</v>
      </c>
      <c r="Q69" s="6">
        <f t="shared" si="3"/>
        <v>0</v>
      </c>
      <c r="R69" s="6">
        <v>1.3326008984290283</v>
      </c>
      <c r="S69" s="6">
        <v>1.1000000000000001</v>
      </c>
      <c r="T69" s="6">
        <v>4</v>
      </c>
      <c r="U69" s="6">
        <f t="shared" si="4"/>
        <v>0</v>
      </c>
      <c r="V69" s="6">
        <f t="shared" si="5"/>
        <v>0</v>
      </c>
      <c r="W69" s="6">
        <v>0.31515840071331874</v>
      </c>
      <c r="X69" s="6">
        <v>0.63200000000000001</v>
      </c>
      <c r="Y69" s="6">
        <v>1.63</v>
      </c>
      <c r="Z69" s="8">
        <f t="shared" si="6"/>
        <v>-1</v>
      </c>
      <c r="AA69" s="6">
        <f t="shared" si="7"/>
        <v>0</v>
      </c>
      <c r="AB69" s="6">
        <v>1.3325995343373125</v>
      </c>
      <c r="AC69" s="6">
        <v>0.8</v>
      </c>
      <c r="AD69" s="6">
        <v>1.8</v>
      </c>
      <c r="AE69" s="6">
        <f t="shared" si="8"/>
        <v>0</v>
      </c>
      <c r="AF69" s="6">
        <f t="shared" si="9"/>
        <v>0</v>
      </c>
      <c r="AG69">
        <v>16.928119659423828</v>
      </c>
      <c r="AH69" s="6">
        <v>16</v>
      </c>
      <c r="AI69" s="6">
        <v>23.2</v>
      </c>
      <c r="AJ69" s="6">
        <f t="shared" si="10"/>
        <v>0</v>
      </c>
      <c r="AK69" s="6">
        <f t="shared" si="11"/>
        <v>0</v>
      </c>
    </row>
    <row r="70" spans="1:37">
      <c r="A70" s="1" t="s">
        <v>22</v>
      </c>
      <c r="B70">
        <v>4</v>
      </c>
      <c r="C70" t="s">
        <v>7</v>
      </c>
      <c r="D70" t="s">
        <v>8</v>
      </c>
      <c r="E70">
        <v>1465</v>
      </c>
      <c r="F70" s="4">
        <v>3.6666666666666665</v>
      </c>
      <c r="H70" s="6">
        <v>10.486808486073896</v>
      </c>
      <c r="I70" s="6">
        <v>5</v>
      </c>
      <c r="J70" s="6">
        <v>21.9</v>
      </c>
      <c r="K70" s="6">
        <f t="shared" si="0"/>
        <v>0</v>
      </c>
      <c r="L70" s="6">
        <f t="shared" si="1"/>
        <v>0</v>
      </c>
      <c r="M70" s="6">
        <v>6.9395799447986581</v>
      </c>
      <c r="N70" s="6">
        <v>5.5</v>
      </c>
      <c r="O70" s="6">
        <v>10.4</v>
      </c>
      <c r="P70" s="6">
        <f t="shared" si="2"/>
        <v>0</v>
      </c>
      <c r="Q70" s="6">
        <f t="shared" si="3"/>
        <v>0</v>
      </c>
      <c r="R70" s="6">
        <v>1.1967504227642884</v>
      </c>
      <c r="S70" s="6">
        <v>1.1000000000000001</v>
      </c>
      <c r="T70" s="6">
        <v>4</v>
      </c>
      <c r="U70" s="6">
        <f t="shared" si="4"/>
        <v>0</v>
      </c>
      <c r="V70" s="6">
        <f t="shared" si="5"/>
        <v>0</v>
      </c>
      <c r="W70" s="6">
        <v>0.1958541854764706</v>
      </c>
      <c r="X70" s="6">
        <v>0.63200000000000001</v>
      </c>
      <c r="Y70" s="6">
        <v>1.63</v>
      </c>
      <c r="Z70" s="8">
        <f t="shared" si="6"/>
        <v>-1</v>
      </c>
      <c r="AA70" s="6">
        <f t="shared" si="7"/>
        <v>0</v>
      </c>
      <c r="AB70" s="6">
        <v>1.2310113436045753</v>
      </c>
      <c r="AC70" s="6">
        <v>0.8</v>
      </c>
      <c r="AD70" s="6">
        <v>1.8</v>
      </c>
      <c r="AE70" s="6">
        <f t="shared" si="8"/>
        <v>0</v>
      </c>
      <c r="AF70" s="6">
        <f t="shared" si="9"/>
        <v>0</v>
      </c>
      <c r="AG70">
        <v>16.892482042312622</v>
      </c>
      <c r="AH70" s="6">
        <v>16</v>
      </c>
      <c r="AI70" s="6">
        <v>23.2</v>
      </c>
      <c r="AJ70" s="6">
        <f t="shared" si="10"/>
        <v>0</v>
      </c>
      <c r="AK70" s="6">
        <f t="shared" si="11"/>
        <v>0</v>
      </c>
    </row>
    <row r="71" spans="1:37">
      <c r="A71" s="1" t="s">
        <v>23</v>
      </c>
      <c r="B71">
        <v>5</v>
      </c>
      <c r="C71" t="s">
        <v>13</v>
      </c>
      <c r="D71" t="s">
        <v>9</v>
      </c>
      <c r="E71">
        <v>1147</v>
      </c>
      <c r="F71" s="4">
        <v>1.9</v>
      </c>
      <c r="H71" s="6">
        <v>7.4018016875199359</v>
      </c>
      <c r="I71" s="6">
        <v>5</v>
      </c>
      <c r="J71" s="6">
        <v>21.9</v>
      </c>
      <c r="K71" s="6">
        <f t="shared" si="0"/>
        <v>0</v>
      </c>
      <c r="L71" s="6">
        <f t="shared" si="1"/>
        <v>0</v>
      </c>
      <c r="M71" s="6">
        <v>7.6448193021593163</v>
      </c>
      <c r="N71" s="6">
        <v>5.5</v>
      </c>
      <c r="O71" s="6">
        <v>10.4</v>
      </c>
      <c r="P71" s="6">
        <f t="shared" si="2"/>
        <v>0</v>
      </c>
      <c r="Q71" s="6">
        <f t="shared" si="3"/>
        <v>0</v>
      </c>
      <c r="R71" s="6">
        <v>1.1419565581244828</v>
      </c>
      <c r="S71" s="6">
        <v>1.1000000000000001</v>
      </c>
      <c r="T71" s="6">
        <v>4</v>
      </c>
      <c r="U71" s="6">
        <f t="shared" si="4"/>
        <v>0</v>
      </c>
      <c r="V71" s="6">
        <f t="shared" si="5"/>
        <v>0</v>
      </c>
      <c r="W71" s="6">
        <v>0.71099623894675668</v>
      </c>
      <c r="X71" s="6">
        <v>0.63200000000000001</v>
      </c>
      <c r="Y71" s="6">
        <v>1.63</v>
      </c>
      <c r="Z71" s="6">
        <f t="shared" si="6"/>
        <v>0</v>
      </c>
      <c r="AA71" s="6">
        <f t="shared" si="7"/>
        <v>0</v>
      </c>
      <c r="AB71" s="6">
        <v>1.3628437422935551</v>
      </c>
      <c r="AC71" s="6">
        <v>0.8</v>
      </c>
      <c r="AD71" s="6">
        <v>1.8</v>
      </c>
      <c r="AE71" s="6">
        <f t="shared" si="8"/>
        <v>0</v>
      </c>
      <c r="AF71" s="6">
        <f t="shared" si="9"/>
        <v>0</v>
      </c>
      <c r="AG71">
        <v>16.688308715820312</v>
      </c>
      <c r="AH71" s="6">
        <v>16</v>
      </c>
      <c r="AI71" s="6">
        <v>23.2</v>
      </c>
      <c r="AJ71" s="6">
        <f t="shared" si="10"/>
        <v>0</v>
      </c>
      <c r="AK71" s="6">
        <f t="shared" si="11"/>
        <v>0</v>
      </c>
    </row>
    <row r="72" spans="1:37">
      <c r="A72" s="1" t="s">
        <v>23</v>
      </c>
      <c r="B72">
        <v>5</v>
      </c>
      <c r="C72" t="s">
        <v>13</v>
      </c>
      <c r="D72" t="s">
        <v>9</v>
      </c>
      <c r="E72">
        <v>1154</v>
      </c>
      <c r="F72" s="4">
        <v>1.9333333333333333</v>
      </c>
      <c r="H72" s="6">
        <v>3.6079731949841727</v>
      </c>
      <c r="I72" s="6">
        <v>5</v>
      </c>
      <c r="J72" s="6">
        <v>21.9</v>
      </c>
      <c r="K72" s="8">
        <f t="shared" ref="K72:K90" si="12">IF(H72&lt;I72,-1,0)</f>
        <v>-1</v>
      </c>
      <c r="L72" s="6">
        <f t="shared" ref="L72:L90" si="13">IF(H72&gt;J72,2,0)</f>
        <v>0</v>
      </c>
      <c r="M72" s="6">
        <v>7.8051255906267611</v>
      </c>
      <c r="N72" s="6">
        <v>5.5</v>
      </c>
      <c r="O72" s="6">
        <v>10.4</v>
      </c>
      <c r="P72" s="6">
        <f t="shared" ref="P72:P90" si="14">IF(M72&lt;N72,-1,0)</f>
        <v>0</v>
      </c>
      <c r="Q72" s="6">
        <f t="shared" ref="Q72:Q90" si="15">IF(M72&gt;O72,2,0)</f>
        <v>0</v>
      </c>
      <c r="R72" s="6">
        <v>0.71157255505246031</v>
      </c>
      <c r="S72" s="6">
        <v>1.1000000000000001</v>
      </c>
      <c r="T72" s="6">
        <v>4</v>
      </c>
      <c r="U72" s="8">
        <f t="shared" ref="U72:U90" si="16">IF(R72&lt;S72,-1,0)</f>
        <v>-1</v>
      </c>
      <c r="V72" s="6">
        <f t="shared" ref="V72:V90" si="17">IF(R72&gt;T72,2,0)</f>
        <v>0</v>
      </c>
      <c r="W72" s="6">
        <v>0.41405729630558269</v>
      </c>
      <c r="X72" s="6">
        <v>0.63200000000000001</v>
      </c>
      <c r="Y72" s="6">
        <v>1.63</v>
      </c>
      <c r="Z72" s="8">
        <f t="shared" ref="Z72:Z90" si="18">IF(W72&lt;X72,-1,0)</f>
        <v>-1</v>
      </c>
      <c r="AA72" s="6">
        <f t="shared" ref="AA72:AA90" si="19">IF(W72&gt;Y72,2,0)</f>
        <v>0</v>
      </c>
      <c r="AB72" s="6">
        <v>1.5825589693589639</v>
      </c>
      <c r="AC72" s="6">
        <v>0.8</v>
      </c>
      <c r="AD72" s="6">
        <v>1.8</v>
      </c>
      <c r="AE72" s="6">
        <f t="shared" ref="AE72:AE90" si="20">IF(AB72&lt;AC72,-1,0)</f>
        <v>0</v>
      </c>
      <c r="AF72" s="6">
        <f t="shared" ref="AF72:AF90" si="21">IF(AB72&gt;AD72,2,0)</f>
        <v>0</v>
      </c>
      <c r="AG72">
        <v>15.5420982837677</v>
      </c>
      <c r="AH72" s="6">
        <v>16</v>
      </c>
      <c r="AI72" s="6">
        <v>23.2</v>
      </c>
      <c r="AJ72" s="8">
        <f t="shared" ref="AJ72:AJ90" si="22">IF(AG72&lt;AH72,-1,0)</f>
        <v>-1</v>
      </c>
      <c r="AK72" s="6">
        <f t="shared" ref="AK72:AK90" si="23">IF(AG72&gt;AI72,2,0)</f>
        <v>0</v>
      </c>
    </row>
    <row r="73" spans="1:37">
      <c r="A73" s="1" t="s">
        <v>23</v>
      </c>
      <c r="B73">
        <v>5</v>
      </c>
      <c r="C73" t="s">
        <v>13</v>
      </c>
      <c r="D73" t="s">
        <v>15</v>
      </c>
      <c r="E73">
        <v>1346</v>
      </c>
      <c r="F73" s="4">
        <v>2.9</v>
      </c>
      <c r="H73" s="6">
        <v>5.4104988811580697</v>
      </c>
      <c r="I73" s="6">
        <v>5</v>
      </c>
      <c r="J73" s="6">
        <v>21.9</v>
      </c>
      <c r="K73" s="6">
        <f t="shared" si="12"/>
        <v>0</v>
      </c>
      <c r="L73" s="6">
        <f t="shared" si="13"/>
        <v>0</v>
      </c>
      <c r="M73" s="6">
        <v>6.4389624023208958</v>
      </c>
      <c r="N73" s="6">
        <v>5.5</v>
      </c>
      <c r="O73" s="6">
        <v>10.4</v>
      </c>
      <c r="P73" s="6">
        <f t="shared" si="14"/>
        <v>0</v>
      </c>
      <c r="Q73" s="6">
        <f t="shared" si="15"/>
        <v>0</v>
      </c>
      <c r="R73" s="6">
        <v>0.71818676819379013</v>
      </c>
      <c r="S73" s="6">
        <v>1.1000000000000001</v>
      </c>
      <c r="T73" s="6">
        <v>4</v>
      </c>
      <c r="U73" s="8">
        <f t="shared" si="16"/>
        <v>-1</v>
      </c>
      <c r="V73" s="6">
        <f t="shared" si="17"/>
        <v>0</v>
      </c>
      <c r="W73" s="6">
        <v>0.50057411368475202</v>
      </c>
      <c r="X73" s="6">
        <v>0.63200000000000001</v>
      </c>
      <c r="Y73" s="6">
        <v>1.63</v>
      </c>
      <c r="Z73" s="8">
        <f t="shared" si="18"/>
        <v>-1</v>
      </c>
      <c r="AA73" s="6">
        <f t="shared" si="19"/>
        <v>0</v>
      </c>
      <c r="AB73" s="6">
        <v>1.176879487112769</v>
      </c>
      <c r="AC73" s="6">
        <v>0.8</v>
      </c>
      <c r="AD73" s="6">
        <v>1.8</v>
      </c>
      <c r="AE73" s="6">
        <f t="shared" si="20"/>
        <v>0</v>
      </c>
      <c r="AF73" s="6">
        <f t="shared" si="21"/>
        <v>0</v>
      </c>
      <c r="AG73">
        <v>19.339724779129028</v>
      </c>
      <c r="AH73" s="6">
        <v>16</v>
      </c>
      <c r="AI73" s="6">
        <v>23.2</v>
      </c>
      <c r="AJ73" s="6">
        <f t="shared" si="22"/>
        <v>0</v>
      </c>
      <c r="AK73" s="6">
        <f t="shared" si="23"/>
        <v>0</v>
      </c>
    </row>
    <row r="74" spans="1:37">
      <c r="A74" s="1" t="s">
        <v>23</v>
      </c>
      <c r="B74">
        <v>5</v>
      </c>
      <c r="C74" t="s">
        <v>13</v>
      </c>
      <c r="D74" t="s">
        <v>8</v>
      </c>
      <c r="E74">
        <v>1357</v>
      </c>
      <c r="F74" s="4">
        <v>2.8</v>
      </c>
      <c r="H74" s="6">
        <v>6.5966150497584906</v>
      </c>
      <c r="I74" s="6">
        <v>5</v>
      </c>
      <c r="J74" s="6">
        <v>21.9</v>
      </c>
      <c r="K74" s="6">
        <f t="shared" si="12"/>
        <v>0</v>
      </c>
      <c r="L74" s="6">
        <f t="shared" si="13"/>
        <v>0</v>
      </c>
      <c r="M74" s="6">
        <v>6.6028088719674365</v>
      </c>
      <c r="N74" s="6">
        <v>5.5</v>
      </c>
      <c r="O74" s="6">
        <v>10.4</v>
      </c>
      <c r="P74" s="6">
        <f t="shared" si="14"/>
        <v>0</v>
      </c>
      <c r="Q74" s="6">
        <f t="shared" si="15"/>
        <v>0</v>
      </c>
      <c r="R74" s="6">
        <v>0.98922546415939305</v>
      </c>
      <c r="S74" s="6">
        <v>1.1000000000000001</v>
      </c>
      <c r="T74" s="6">
        <v>4</v>
      </c>
      <c r="U74" s="8">
        <f t="shared" si="16"/>
        <v>-1</v>
      </c>
      <c r="V74" s="6">
        <f t="shared" si="17"/>
        <v>0</v>
      </c>
      <c r="W74" s="6">
        <v>0.676950854645332</v>
      </c>
      <c r="X74" s="6">
        <v>0.63200000000000001</v>
      </c>
      <c r="Y74" s="6">
        <v>1.63</v>
      </c>
      <c r="Z74" s="6">
        <f t="shared" si="18"/>
        <v>0</v>
      </c>
      <c r="AA74" s="6">
        <f t="shared" si="19"/>
        <v>0</v>
      </c>
      <c r="AB74" s="6">
        <v>1.5513237333303156</v>
      </c>
      <c r="AC74" s="6">
        <v>0.8</v>
      </c>
      <c r="AD74" s="6">
        <v>1.8</v>
      </c>
      <c r="AE74" s="6">
        <f t="shared" si="20"/>
        <v>0</v>
      </c>
      <c r="AF74" s="6">
        <f t="shared" si="21"/>
        <v>0</v>
      </c>
      <c r="AG74">
        <v>21.897249221801758</v>
      </c>
      <c r="AH74" s="6">
        <v>16</v>
      </c>
      <c r="AI74" s="6">
        <v>23.2</v>
      </c>
      <c r="AJ74" s="6">
        <f t="shared" si="22"/>
        <v>0</v>
      </c>
      <c r="AK74" s="6">
        <f t="shared" si="23"/>
        <v>0</v>
      </c>
    </row>
    <row r="75" spans="1:37">
      <c r="A75" s="1" t="s">
        <v>23</v>
      </c>
      <c r="B75">
        <v>4</v>
      </c>
      <c r="C75" t="s">
        <v>11</v>
      </c>
      <c r="D75" t="s">
        <v>9</v>
      </c>
      <c r="E75">
        <v>10</v>
      </c>
      <c r="F75" s="4">
        <v>1.4666666666666668</v>
      </c>
      <c r="H75" s="6">
        <v>9.5851661372849257</v>
      </c>
      <c r="I75" s="6">
        <v>5</v>
      </c>
      <c r="J75" s="6">
        <v>21.9</v>
      </c>
      <c r="K75" s="6">
        <f t="shared" si="12"/>
        <v>0</v>
      </c>
      <c r="L75" s="6">
        <f t="shared" si="13"/>
        <v>0</v>
      </c>
      <c r="M75" s="6">
        <v>6.4826598329337077</v>
      </c>
      <c r="N75" s="6">
        <v>5.5</v>
      </c>
      <c r="O75" s="6">
        <v>10.4</v>
      </c>
      <c r="P75" s="6">
        <f t="shared" si="14"/>
        <v>0</v>
      </c>
      <c r="Q75" s="6">
        <f t="shared" si="15"/>
        <v>0</v>
      </c>
      <c r="R75" s="6">
        <v>1.6265217484531662</v>
      </c>
      <c r="S75" s="6">
        <v>1.1000000000000001</v>
      </c>
      <c r="T75" s="6">
        <v>4</v>
      </c>
      <c r="U75" s="6">
        <f t="shared" si="16"/>
        <v>0</v>
      </c>
      <c r="V75" s="6">
        <f t="shared" si="17"/>
        <v>0</v>
      </c>
      <c r="W75" s="6">
        <v>0.38462669172827907</v>
      </c>
      <c r="X75" s="6">
        <v>0.63200000000000001</v>
      </c>
      <c r="Y75" s="6">
        <v>1.63</v>
      </c>
      <c r="Z75" s="8">
        <f t="shared" si="18"/>
        <v>-1</v>
      </c>
      <c r="AA75" s="6">
        <f t="shared" si="19"/>
        <v>0</v>
      </c>
      <c r="AB75" s="6">
        <v>1.1963942960128415</v>
      </c>
      <c r="AC75" s="6">
        <v>0.8</v>
      </c>
      <c r="AD75" s="6">
        <v>1.8</v>
      </c>
      <c r="AE75" s="6">
        <f t="shared" si="20"/>
        <v>0</v>
      </c>
      <c r="AF75" s="6">
        <f t="shared" si="21"/>
        <v>0</v>
      </c>
      <c r="AG75">
        <v>18.019512891769409</v>
      </c>
      <c r="AH75" s="6">
        <v>16</v>
      </c>
      <c r="AI75" s="6">
        <v>23.2</v>
      </c>
      <c r="AJ75" s="6">
        <f t="shared" si="22"/>
        <v>0</v>
      </c>
      <c r="AK75" s="6">
        <f t="shared" si="23"/>
        <v>0</v>
      </c>
    </row>
    <row r="76" spans="1:37">
      <c r="A76" s="1" t="s">
        <v>23</v>
      </c>
      <c r="B76">
        <v>4</v>
      </c>
      <c r="C76" t="s">
        <v>11</v>
      </c>
      <c r="D76" t="s">
        <v>9</v>
      </c>
      <c r="E76">
        <v>30</v>
      </c>
      <c r="F76" s="4">
        <v>1.75</v>
      </c>
      <c r="H76" s="6">
        <v>9.1563864503914782</v>
      </c>
      <c r="I76" s="6">
        <v>5</v>
      </c>
      <c r="J76" s="6">
        <v>21.9</v>
      </c>
      <c r="K76" s="6">
        <f t="shared" si="12"/>
        <v>0</v>
      </c>
      <c r="L76" s="6">
        <f t="shared" si="13"/>
        <v>0</v>
      </c>
      <c r="M76" s="6">
        <v>6.5573568274906719</v>
      </c>
      <c r="N76" s="6">
        <v>5.5</v>
      </c>
      <c r="O76" s="6">
        <v>10.4</v>
      </c>
      <c r="P76" s="6">
        <f t="shared" si="14"/>
        <v>0</v>
      </c>
      <c r="Q76" s="6">
        <f t="shared" si="15"/>
        <v>0</v>
      </c>
      <c r="R76" s="6">
        <v>1.4116871646303839</v>
      </c>
      <c r="S76" s="6">
        <v>1.1000000000000001</v>
      </c>
      <c r="T76" s="6">
        <v>4</v>
      </c>
      <c r="U76" s="6">
        <f t="shared" si="16"/>
        <v>0</v>
      </c>
      <c r="V76" s="6">
        <f t="shared" si="17"/>
        <v>0</v>
      </c>
      <c r="W76" s="6">
        <v>0.2881793698786837</v>
      </c>
      <c r="X76" s="6">
        <v>0.63200000000000001</v>
      </c>
      <c r="Y76" s="6">
        <v>1.63</v>
      </c>
      <c r="Z76" s="8">
        <f t="shared" si="18"/>
        <v>-1</v>
      </c>
      <c r="AA76" s="6">
        <f t="shared" si="19"/>
        <v>0</v>
      </c>
      <c r="AB76" s="6">
        <v>1.1160099261505705</v>
      </c>
      <c r="AC76" s="6">
        <v>0.8</v>
      </c>
      <c r="AD76" s="6">
        <v>1.8</v>
      </c>
      <c r="AE76" s="6">
        <f t="shared" si="20"/>
        <v>0</v>
      </c>
      <c r="AF76" s="6">
        <f t="shared" si="21"/>
        <v>0</v>
      </c>
      <c r="AG76">
        <v>6.6119396686553955</v>
      </c>
      <c r="AH76" s="6">
        <v>16</v>
      </c>
      <c r="AI76" s="6">
        <v>23.2</v>
      </c>
      <c r="AJ76" s="8">
        <f t="shared" si="22"/>
        <v>-1</v>
      </c>
      <c r="AK76" s="6">
        <f t="shared" si="23"/>
        <v>0</v>
      </c>
    </row>
    <row r="77" spans="1:37">
      <c r="A77" s="1" t="s">
        <v>23</v>
      </c>
      <c r="B77">
        <v>4</v>
      </c>
      <c r="C77" t="s">
        <v>11</v>
      </c>
      <c r="D77" t="s">
        <v>8</v>
      </c>
      <c r="E77">
        <v>50</v>
      </c>
      <c r="F77" s="4">
        <v>2.8</v>
      </c>
      <c r="H77" s="6">
        <v>9.4718582102889926</v>
      </c>
      <c r="I77" s="6">
        <v>5</v>
      </c>
      <c r="J77" s="6">
        <v>21.9</v>
      </c>
      <c r="K77" s="6">
        <f t="shared" si="12"/>
        <v>0</v>
      </c>
      <c r="L77" s="6">
        <f t="shared" si="13"/>
        <v>0</v>
      </c>
      <c r="M77" s="6">
        <v>6.5067482709867992</v>
      </c>
      <c r="N77" s="6">
        <v>5.5</v>
      </c>
      <c r="O77" s="6">
        <v>10.4</v>
      </c>
      <c r="P77" s="6">
        <f t="shared" si="14"/>
        <v>0</v>
      </c>
      <c r="Q77" s="6">
        <f t="shared" si="15"/>
        <v>0</v>
      </c>
      <c r="R77" s="6">
        <v>1.3450241466728063</v>
      </c>
      <c r="S77" s="6">
        <v>1.1000000000000001</v>
      </c>
      <c r="T77" s="6">
        <v>4</v>
      </c>
      <c r="U77" s="6">
        <f t="shared" si="16"/>
        <v>0</v>
      </c>
      <c r="V77" s="6">
        <f t="shared" si="17"/>
        <v>0</v>
      </c>
      <c r="W77" s="6">
        <v>0.3852960265961457</v>
      </c>
      <c r="X77" s="6">
        <v>0.63200000000000001</v>
      </c>
      <c r="Y77" s="6">
        <v>1.63</v>
      </c>
      <c r="Z77" s="8">
        <f t="shared" si="18"/>
        <v>-1</v>
      </c>
      <c r="AA77" s="6">
        <f t="shared" si="19"/>
        <v>0</v>
      </c>
      <c r="AB77" s="6">
        <v>1.09607993502349</v>
      </c>
      <c r="AC77" s="6">
        <v>0.8</v>
      </c>
      <c r="AD77" s="6">
        <v>1.8</v>
      </c>
      <c r="AE77" s="6">
        <f t="shared" si="20"/>
        <v>0</v>
      </c>
      <c r="AF77" s="6">
        <f t="shared" si="21"/>
        <v>0</v>
      </c>
      <c r="AG77">
        <v>17.333859205245972</v>
      </c>
      <c r="AH77" s="6">
        <v>16</v>
      </c>
      <c r="AI77" s="6">
        <v>23.2</v>
      </c>
      <c r="AJ77" s="6">
        <f t="shared" si="22"/>
        <v>0</v>
      </c>
      <c r="AK77" s="6">
        <f t="shared" si="23"/>
        <v>0</v>
      </c>
    </row>
    <row r="78" spans="1:37">
      <c r="A78" s="1" t="s">
        <v>23</v>
      </c>
      <c r="B78">
        <v>4</v>
      </c>
      <c r="C78" t="s">
        <v>11</v>
      </c>
      <c r="D78" t="s">
        <v>8</v>
      </c>
      <c r="E78">
        <v>61</v>
      </c>
      <c r="F78" s="4">
        <v>3.45</v>
      </c>
      <c r="H78" s="6">
        <v>6.5145810394677834</v>
      </c>
      <c r="I78" s="6">
        <v>5</v>
      </c>
      <c r="J78" s="6">
        <v>21.9</v>
      </c>
      <c r="K78" s="6">
        <f t="shared" si="12"/>
        <v>0</v>
      </c>
      <c r="L78" s="6">
        <f t="shared" si="13"/>
        <v>0</v>
      </c>
      <c r="M78" s="6">
        <v>6.3279385439151143</v>
      </c>
      <c r="N78" s="6">
        <v>5.5</v>
      </c>
      <c r="O78" s="6">
        <v>10.4</v>
      </c>
      <c r="P78" s="6">
        <f t="shared" si="14"/>
        <v>0</v>
      </c>
      <c r="Q78" s="6">
        <f t="shared" si="15"/>
        <v>0</v>
      </c>
      <c r="R78" s="6">
        <v>0.89923715197994203</v>
      </c>
      <c r="S78" s="6">
        <v>1.1000000000000001</v>
      </c>
      <c r="T78" s="6">
        <v>4</v>
      </c>
      <c r="U78" s="8">
        <f t="shared" si="16"/>
        <v>-1</v>
      </c>
      <c r="V78" s="6">
        <f t="shared" si="17"/>
        <v>0</v>
      </c>
      <c r="W78" s="6">
        <v>0.31501484825078119</v>
      </c>
      <c r="X78" s="6">
        <v>0.63200000000000001</v>
      </c>
      <c r="Y78" s="6">
        <v>1.63</v>
      </c>
      <c r="Z78" s="8">
        <f t="shared" si="18"/>
        <v>-1</v>
      </c>
      <c r="AA78" s="6">
        <f t="shared" si="19"/>
        <v>0</v>
      </c>
      <c r="AB78" s="6">
        <v>0.96843196243205742</v>
      </c>
      <c r="AC78" s="6">
        <v>0.8</v>
      </c>
      <c r="AD78" s="6">
        <v>1.8</v>
      </c>
      <c r="AE78" s="6">
        <f t="shared" si="20"/>
        <v>0</v>
      </c>
      <c r="AF78" s="6">
        <f t="shared" si="21"/>
        <v>0</v>
      </c>
      <c r="AG78">
        <v>16.872955560684204</v>
      </c>
      <c r="AH78" s="6">
        <v>16</v>
      </c>
      <c r="AI78" s="6">
        <v>23.2</v>
      </c>
      <c r="AJ78" s="6">
        <f t="shared" si="22"/>
        <v>0</v>
      </c>
      <c r="AK78" s="6">
        <f t="shared" si="23"/>
        <v>0</v>
      </c>
    </row>
    <row r="79" spans="1:37">
      <c r="A79" s="1" t="s">
        <v>23</v>
      </c>
      <c r="B79">
        <v>3</v>
      </c>
      <c r="C79" t="s">
        <v>10</v>
      </c>
      <c r="D79" t="s">
        <v>8</v>
      </c>
      <c r="E79">
        <v>8153</v>
      </c>
      <c r="F79" s="4">
        <v>2.8333333333333335</v>
      </c>
      <c r="H79" s="6">
        <v>5.317517484673238</v>
      </c>
      <c r="I79" s="6">
        <v>5</v>
      </c>
      <c r="J79" s="6">
        <v>21.9</v>
      </c>
      <c r="K79" s="6">
        <f t="shared" si="12"/>
        <v>0</v>
      </c>
      <c r="L79" s="6">
        <f t="shared" si="13"/>
        <v>0</v>
      </c>
      <c r="M79" s="6">
        <v>6.1247829879357845</v>
      </c>
      <c r="N79" s="6">
        <v>5.5</v>
      </c>
      <c r="O79" s="6">
        <v>10.4</v>
      </c>
      <c r="P79" s="6">
        <f t="shared" si="14"/>
        <v>0</v>
      </c>
      <c r="Q79" s="6">
        <f t="shared" si="15"/>
        <v>0</v>
      </c>
      <c r="R79" s="6">
        <v>0.79590459483417553</v>
      </c>
      <c r="S79" s="6">
        <v>1.1000000000000001</v>
      </c>
      <c r="T79" s="6">
        <v>4</v>
      </c>
      <c r="U79" s="8">
        <f t="shared" si="16"/>
        <v>-1</v>
      </c>
      <c r="V79" s="6">
        <f t="shared" si="17"/>
        <v>0</v>
      </c>
      <c r="W79" s="6">
        <v>0.30037461901813761</v>
      </c>
      <c r="X79" s="6">
        <v>0.63200000000000001</v>
      </c>
      <c r="Y79" s="6">
        <v>1.63</v>
      </c>
      <c r="Z79" s="8">
        <f t="shared" si="18"/>
        <v>-1</v>
      </c>
      <c r="AA79" s="6">
        <f t="shared" si="19"/>
        <v>0</v>
      </c>
      <c r="AB79" s="6">
        <v>1.1130297514819185</v>
      </c>
      <c r="AC79" s="6">
        <v>0.8</v>
      </c>
      <c r="AD79" s="6">
        <v>1.8</v>
      </c>
      <c r="AE79" s="6">
        <f t="shared" si="20"/>
        <v>0</v>
      </c>
      <c r="AF79" s="6">
        <f t="shared" si="21"/>
        <v>0</v>
      </c>
      <c r="AG79">
        <v>21.031534671783447</v>
      </c>
      <c r="AH79" s="6">
        <v>16</v>
      </c>
      <c r="AI79" s="6">
        <v>23.2</v>
      </c>
      <c r="AJ79" s="6">
        <f t="shared" si="22"/>
        <v>0</v>
      </c>
      <c r="AK79" s="6">
        <f t="shared" si="23"/>
        <v>0</v>
      </c>
    </row>
    <row r="80" spans="1:37">
      <c r="A80" s="1" t="s">
        <v>23</v>
      </c>
      <c r="B80">
        <v>3</v>
      </c>
      <c r="C80" t="s">
        <v>10</v>
      </c>
      <c r="D80" t="s">
        <v>9</v>
      </c>
      <c r="E80">
        <v>8159</v>
      </c>
      <c r="F80" s="4">
        <v>1.9</v>
      </c>
      <c r="H80" s="6">
        <v>3.1803623704702155</v>
      </c>
      <c r="I80" s="6">
        <v>5</v>
      </c>
      <c r="J80" s="6">
        <v>21.9</v>
      </c>
      <c r="K80" s="8">
        <f t="shared" si="12"/>
        <v>-1</v>
      </c>
      <c r="L80" s="6">
        <f t="shared" si="13"/>
        <v>0</v>
      </c>
      <c r="M80" s="6">
        <v>9.925667677921151</v>
      </c>
      <c r="N80" s="6">
        <v>5.5</v>
      </c>
      <c r="O80" s="6">
        <v>10.4</v>
      </c>
      <c r="P80" s="6">
        <f t="shared" si="14"/>
        <v>0</v>
      </c>
      <c r="Q80" s="6">
        <f t="shared" si="15"/>
        <v>0</v>
      </c>
      <c r="R80" s="6">
        <v>0.72217862999620142</v>
      </c>
      <c r="S80" s="6">
        <v>1.1000000000000001</v>
      </c>
      <c r="T80" s="6">
        <v>4</v>
      </c>
      <c r="U80" s="8">
        <f t="shared" si="16"/>
        <v>-1</v>
      </c>
      <c r="V80" s="6">
        <f t="shared" si="17"/>
        <v>0</v>
      </c>
      <c r="W80" s="6">
        <v>0.28156170419061866</v>
      </c>
      <c r="X80" s="6">
        <v>0.63200000000000001</v>
      </c>
      <c r="Y80" s="6">
        <v>1.63</v>
      </c>
      <c r="Z80" s="8">
        <f t="shared" si="18"/>
        <v>-1</v>
      </c>
      <c r="AA80" s="6">
        <f t="shared" si="19"/>
        <v>0</v>
      </c>
      <c r="AB80" s="6">
        <v>1.3257574011688058</v>
      </c>
      <c r="AC80" s="6">
        <v>0.8</v>
      </c>
      <c r="AD80" s="6">
        <v>1.8</v>
      </c>
      <c r="AE80" s="6">
        <f t="shared" si="20"/>
        <v>0</v>
      </c>
      <c r="AF80" s="6">
        <f t="shared" si="21"/>
        <v>0</v>
      </c>
      <c r="AG80">
        <v>20.30397891998291</v>
      </c>
      <c r="AH80" s="6">
        <v>16</v>
      </c>
      <c r="AI80" s="6">
        <v>23.2</v>
      </c>
      <c r="AJ80" s="6">
        <f t="shared" si="22"/>
        <v>0</v>
      </c>
      <c r="AK80" s="6">
        <f t="shared" si="23"/>
        <v>0</v>
      </c>
    </row>
    <row r="81" spans="1:37">
      <c r="A81" s="1" t="s">
        <v>23</v>
      </c>
      <c r="B81">
        <v>3</v>
      </c>
      <c r="C81" t="s">
        <v>10</v>
      </c>
      <c r="D81" t="s">
        <v>9</v>
      </c>
      <c r="E81">
        <v>8163</v>
      </c>
      <c r="F81" s="4">
        <v>2</v>
      </c>
      <c r="H81" s="6">
        <v>6.9066190572211719</v>
      </c>
      <c r="I81" s="6">
        <v>5</v>
      </c>
      <c r="J81" s="6">
        <v>21.9</v>
      </c>
      <c r="K81" s="6">
        <f t="shared" si="12"/>
        <v>0</v>
      </c>
      <c r="L81" s="6">
        <f t="shared" si="13"/>
        <v>0</v>
      </c>
      <c r="M81" s="6">
        <v>7.9303901594167323</v>
      </c>
      <c r="N81" s="6">
        <v>5.5</v>
      </c>
      <c r="O81" s="6">
        <v>10.4</v>
      </c>
      <c r="P81" s="6">
        <f t="shared" si="14"/>
        <v>0</v>
      </c>
      <c r="Q81" s="6">
        <f t="shared" si="15"/>
        <v>0</v>
      </c>
      <c r="R81" s="6">
        <v>1.0786153119347976</v>
      </c>
      <c r="S81" s="6">
        <v>1.1000000000000001</v>
      </c>
      <c r="T81" s="6">
        <v>4</v>
      </c>
      <c r="U81" s="8">
        <f t="shared" si="16"/>
        <v>-1</v>
      </c>
      <c r="V81" s="6">
        <f t="shared" si="17"/>
        <v>0</v>
      </c>
      <c r="W81" s="6">
        <v>0.54698030880219628</v>
      </c>
      <c r="X81" s="6">
        <v>0.63200000000000001</v>
      </c>
      <c r="Y81" s="6">
        <v>1.63</v>
      </c>
      <c r="Z81" s="8">
        <f t="shared" si="18"/>
        <v>-1</v>
      </c>
      <c r="AA81" s="6">
        <f t="shared" si="19"/>
        <v>0</v>
      </c>
      <c r="AB81" s="6">
        <v>1.4796996638118391</v>
      </c>
      <c r="AC81" s="6">
        <v>0.8</v>
      </c>
      <c r="AD81" s="6">
        <v>1.8</v>
      </c>
      <c r="AE81" s="6">
        <f t="shared" si="20"/>
        <v>0</v>
      </c>
      <c r="AF81" s="6">
        <f t="shared" si="21"/>
        <v>0</v>
      </c>
      <c r="AG81">
        <v>20.051088333129883</v>
      </c>
      <c r="AH81" s="6">
        <v>16</v>
      </c>
      <c r="AI81" s="6">
        <v>23.2</v>
      </c>
      <c r="AJ81" s="6">
        <f t="shared" si="22"/>
        <v>0</v>
      </c>
      <c r="AK81" s="6">
        <f t="shared" si="23"/>
        <v>0</v>
      </c>
    </row>
    <row r="82" spans="1:37">
      <c r="A82" s="1" t="s">
        <v>23</v>
      </c>
      <c r="B82">
        <v>3</v>
      </c>
      <c r="C82" t="s">
        <v>10</v>
      </c>
      <c r="D82" t="s">
        <v>8</v>
      </c>
      <c r="E82">
        <v>8167</v>
      </c>
      <c r="F82" s="4">
        <v>2.6666666666666665</v>
      </c>
      <c r="H82" s="6">
        <v>9.3597048834586438</v>
      </c>
      <c r="I82" s="6">
        <v>5</v>
      </c>
      <c r="J82" s="6">
        <v>21.9</v>
      </c>
      <c r="K82" s="6">
        <f t="shared" si="12"/>
        <v>0</v>
      </c>
      <c r="L82" s="6">
        <f t="shared" si="13"/>
        <v>0</v>
      </c>
      <c r="M82" s="6">
        <v>7.1676097608325779</v>
      </c>
      <c r="N82" s="6">
        <v>5.5</v>
      </c>
      <c r="O82" s="6">
        <v>10.4</v>
      </c>
      <c r="P82" s="6">
        <f t="shared" si="14"/>
        <v>0</v>
      </c>
      <c r="Q82" s="6">
        <f t="shared" si="15"/>
        <v>0</v>
      </c>
      <c r="R82" s="6">
        <v>1.5941602563735322</v>
      </c>
      <c r="S82" s="6">
        <v>1.1000000000000001</v>
      </c>
      <c r="T82" s="6">
        <v>4</v>
      </c>
      <c r="U82" s="6">
        <f t="shared" si="16"/>
        <v>0</v>
      </c>
      <c r="V82" s="6">
        <f t="shared" si="17"/>
        <v>0</v>
      </c>
      <c r="W82" s="6">
        <v>0.40722948126581854</v>
      </c>
      <c r="X82" s="6">
        <v>0.63200000000000001</v>
      </c>
      <c r="Y82" s="6">
        <v>1.63</v>
      </c>
      <c r="Z82" s="8">
        <f t="shared" si="18"/>
        <v>-1</v>
      </c>
      <c r="AA82" s="6">
        <f t="shared" si="19"/>
        <v>0</v>
      </c>
      <c r="AB82" s="6">
        <v>1.3254109717696247</v>
      </c>
      <c r="AC82" s="6">
        <v>0.8</v>
      </c>
      <c r="AD82" s="6">
        <v>1.8</v>
      </c>
      <c r="AE82" s="6">
        <f t="shared" si="20"/>
        <v>0</v>
      </c>
      <c r="AF82" s="6">
        <f t="shared" si="21"/>
        <v>0</v>
      </c>
      <c r="AG82">
        <v>21.52172327041626</v>
      </c>
      <c r="AH82" s="6">
        <v>16</v>
      </c>
      <c r="AI82" s="6">
        <v>23.2</v>
      </c>
      <c r="AJ82" s="6">
        <f t="shared" si="22"/>
        <v>0</v>
      </c>
      <c r="AK82" s="6">
        <f t="shared" si="23"/>
        <v>0</v>
      </c>
    </row>
    <row r="83" spans="1:37">
      <c r="A83" s="1" t="s">
        <v>23</v>
      </c>
      <c r="B83">
        <v>1</v>
      </c>
      <c r="C83" t="s">
        <v>12</v>
      </c>
      <c r="D83" t="s">
        <v>8</v>
      </c>
      <c r="E83">
        <v>8017</v>
      </c>
      <c r="F83" s="4">
        <v>2.9</v>
      </c>
      <c r="H83" s="6">
        <v>9.0930241479110983</v>
      </c>
      <c r="I83" s="6">
        <v>5</v>
      </c>
      <c r="J83" s="6">
        <v>21.9</v>
      </c>
      <c r="K83" s="6">
        <f t="shared" si="12"/>
        <v>0</v>
      </c>
      <c r="L83" s="6">
        <f t="shared" si="13"/>
        <v>0</v>
      </c>
      <c r="M83" s="6">
        <v>5.3270395990477644</v>
      </c>
      <c r="N83" s="6">
        <v>5.5</v>
      </c>
      <c r="O83" s="6">
        <v>10.4</v>
      </c>
      <c r="P83" s="8">
        <f t="shared" si="14"/>
        <v>-1</v>
      </c>
      <c r="Q83" s="6">
        <f t="shared" si="15"/>
        <v>0</v>
      </c>
      <c r="R83" s="6">
        <v>1.4030235292291817</v>
      </c>
      <c r="S83" s="6">
        <v>1.1000000000000001</v>
      </c>
      <c r="T83" s="6">
        <v>4</v>
      </c>
      <c r="U83" s="6">
        <f t="shared" si="16"/>
        <v>0</v>
      </c>
      <c r="V83" s="6">
        <f t="shared" si="17"/>
        <v>0</v>
      </c>
      <c r="W83" s="6">
        <v>0.20773929988196627</v>
      </c>
      <c r="X83" s="6">
        <v>0.63200000000000001</v>
      </c>
      <c r="Y83" s="6">
        <v>1.63</v>
      </c>
      <c r="Z83" s="8">
        <f t="shared" si="18"/>
        <v>-1</v>
      </c>
      <c r="AA83" s="6">
        <f t="shared" si="19"/>
        <v>0</v>
      </c>
      <c r="AB83" s="6">
        <v>1.0490466108208651</v>
      </c>
      <c r="AC83" s="6">
        <v>0.8</v>
      </c>
      <c r="AD83" s="6">
        <v>1.8</v>
      </c>
      <c r="AE83" s="6">
        <f t="shared" si="20"/>
        <v>0</v>
      </c>
      <c r="AF83" s="6">
        <f t="shared" si="21"/>
        <v>0</v>
      </c>
      <c r="AG83">
        <v>18.961663246154785</v>
      </c>
      <c r="AH83" s="6">
        <v>16</v>
      </c>
      <c r="AI83" s="6">
        <v>23.2</v>
      </c>
      <c r="AJ83" s="6">
        <f t="shared" si="22"/>
        <v>0</v>
      </c>
      <c r="AK83" s="6">
        <f t="shared" si="23"/>
        <v>0</v>
      </c>
    </row>
    <row r="84" spans="1:37">
      <c r="A84" s="1" t="s">
        <v>23</v>
      </c>
      <c r="B84">
        <v>1</v>
      </c>
      <c r="C84" t="s">
        <v>12</v>
      </c>
      <c r="D84" t="s">
        <v>9</v>
      </c>
      <c r="E84">
        <v>8024</v>
      </c>
      <c r="F84" s="4">
        <v>1.9000000000000001</v>
      </c>
      <c r="H84" s="6">
        <v>12.179078095580223</v>
      </c>
      <c r="I84" s="6">
        <v>5</v>
      </c>
      <c r="J84" s="6">
        <v>21.9</v>
      </c>
      <c r="K84" s="6">
        <f t="shared" si="12"/>
        <v>0</v>
      </c>
      <c r="L84" s="6">
        <f t="shared" si="13"/>
        <v>0</v>
      </c>
      <c r="M84" s="6">
        <v>6.0053189988963673</v>
      </c>
      <c r="N84" s="6">
        <v>5.5</v>
      </c>
      <c r="O84" s="6">
        <v>10.4</v>
      </c>
      <c r="P84" s="6">
        <f t="shared" si="14"/>
        <v>0</v>
      </c>
      <c r="Q84" s="6">
        <f t="shared" si="15"/>
        <v>0</v>
      </c>
      <c r="R84" s="6">
        <v>1.6231863501719059</v>
      </c>
      <c r="S84" s="6">
        <v>1.1000000000000001</v>
      </c>
      <c r="T84" s="6">
        <v>4</v>
      </c>
      <c r="U84" s="6">
        <f t="shared" si="16"/>
        <v>0</v>
      </c>
      <c r="V84" s="6">
        <f t="shared" si="17"/>
        <v>0</v>
      </c>
      <c r="W84" s="6">
        <v>0.31900028743693726</v>
      </c>
      <c r="X84" s="6">
        <v>0.63200000000000001</v>
      </c>
      <c r="Y84" s="6">
        <v>1.63</v>
      </c>
      <c r="Z84" s="8">
        <f t="shared" si="18"/>
        <v>-1</v>
      </c>
      <c r="AA84" s="6">
        <f t="shared" si="19"/>
        <v>0</v>
      </c>
      <c r="AB84" s="6">
        <v>1.3496939505638657</v>
      </c>
      <c r="AC84" s="6">
        <v>0.8</v>
      </c>
      <c r="AD84" s="6">
        <v>1.8</v>
      </c>
      <c r="AE84" s="6">
        <f t="shared" si="20"/>
        <v>0</v>
      </c>
      <c r="AF84" s="6">
        <f t="shared" si="21"/>
        <v>0</v>
      </c>
      <c r="AG84">
        <v>19.036458730697632</v>
      </c>
      <c r="AH84" s="6">
        <v>16</v>
      </c>
      <c r="AI84" s="6">
        <v>23.2</v>
      </c>
      <c r="AJ84" s="6">
        <f t="shared" si="22"/>
        <v>0</v>
      </c>
      <c r="AK84" s="6">
        <f t="shared" si="23"/>
        <v>0</v>
      </c>
    </row>
    <row r="85" spans="1:37">
      <c r="A85" s="1" t="s">
        <v>23</v>
      </c>
      <c r="B85">
        <v>1</v>
      </c>
      <c r="C85" t="s">
        <v>12</v>
      </c>
      <c r="D85" t="s">
        <v>8</v>
      </c>
      <c r="E85">
        <v>8027</v>
      </c>
      <c r="F85" s="4">
        <v>3.75</v>
      </c>
      <c r="H85" s="6">
        <v>9.7194077237403356</v>
      </c>
      <c r="I85" s="6">
        <v>5</v>
      </c>
      <c r="J85" s="6">
        <v>21.9</v>
      </c>
      <c r="K85" s="6">
        <f t="shared" si="12"/>
        <v>0</v>
      </c>
      <c r="L85" s="6">
        <f t="shared" si="13"/>
        <v>0</v>
      </c>
      <c r="M85" s="6">
        <v>5.5391997053251281</v>
      </c>
      <c r="N85" s="6">
        <v>5.5</v>
      </c>
      <c r="O85" s="6">
        <v>10.4</v>
      </c>
      <c r="P85" s="6">
        <f t="shared" si="14"/>
        <v>0</v>
      </c>
      <c r="Q85" s="6">
        <f t="shared" si="15"/>
        <v>0</v>
      </c>
      <c r="R85" s="6">
        <v>1.241987983043451</v>
      </c>
      <c r="S85" s="6">
        <v>1.1000000000000001</v>
      </c>
      <c r="T85" s="6">
        <v>4</v>
      </c>
      <c r="U85" s="6">
        <f t="shared" si="16"/>
        <v>0</v>
      </c>
      <c r="V85" s="6">
        <f t="shared" si="17"/>
        <v>0</v>
      </c>
      <c r="W85" s="6">
        <v>0.21042917875169684</v>
      </c>
      <c r="X85" s="6">
        <v>0.63200000000000001</v>
      </c>
      <c r="Y85" s="6">
        <v>1.63</v>
      </c>
      <c r="Z85" s="8">
        <f t="shared" si="18"/>
        <v>-1</v>
      </c>
      <c r="AA85" s="6">
        <f t="shared" si="19"/>
        <v>0</v>
      </c>
      <c r="AB85" s="6">
        <v>1.1684584145119639</v>
      </c>
      <c r="AC85" s="6">
        <v>0.8</v>
      </c>
      <c r="AD85" s="6">
        <v>1.8</v>
      </c>
      <c r="AE85" s="6">
        <f t="shared" si="20"/>
        <v>0</v>
      </c>
      <c r="AF85" s="6">
        <f t="shared" si="21"/>
        <v>0</v>
      </c>
      <c r="AG85">
        <v>19.082738161087036</v>
      </c>
      <c r="AH85" s="6">
        <v>16</v>
      </c>
      <c r="AI85" s="6">
        <v>23.2</v>
      </c>
      <c r="AJ85" s="6">
        <f t="shared" si="22"/>
        <v>0</v>
      </c>
      <c r="AK85" s="6">
        <f t="shared" si="23"/>
        <v>0</v>
      </c>
    </row>
    <row r="86" spans="1:37">
      <c r="A86" s="1" t="s">
        <v>23</v>
      </c>
      <c r="B86">
        <v>1</v>
      </c>
      <c r="C86" t="s">
        <v>12</v>
      </c>
      <c r="D86" t="s">
        <v>9</v>
      </c>
      <c r="E86">
        <v>8051</v>
      </c>
      <c r="F86" s="4">
        <v>2</v>
      </c>
      <c r="H86" s="6">
        <v>6.7492190639429559</v>
      </c>
      <c r="I86" s="6">
        <v>5</v>
      </c>
      <c r="J86" s="6">
        <v>21.9</v>
      </c>
      <c r="K86" s="6">
        <f t="shared" si="12"/>
        <v>0</v>
      </c>
      <c r="L86" s="6">
        <f t="shared" si="13"/>
        <v>0</v>
      </c>
      <c r="M86" s="6">
        <v>6.577201059786125</v>
      </c>
      <c r="N86" s="6">
        <v>5.5</v>
      </c>
      <c r="O86" s="6">
        <v>10.4</v>
      </c>
      <c r="P86" s="6">
        <f t="shared" si="14"/>
        <v>0</v>
      </c>
      <c r="Q86" s="6">
        <f t="shared" si="15"/>
        <v>0</v>
      </c>
      <c r="R86" s="6">
        <v>1.0999433787527826</v>
      </c>
      <c r="S86" s="6">
        <v>1.1000000000000001</v>
      </c>
      <c r="T86" s="6">
        <v>4</v>
      </c>
      <c r="U86" s="8">
        <f t="shared" si="16"/>
        <v>-1</v>
      </c>
      <c r="V86" s="6">
        <f t="shared" si="17"/>
        <v>0</v>
      </c>
      <c r="W86" s="6">
        <v>0.35351565489159464</v>
      </c>
      <c r="X86" s="6">
        <v>0.63200000000000001</v>
      </c>
      <c r="Y86" s="6">
        <v>1.63</v>
      </c>
      <c r="Z86" s="8">
        <f t="shared" si="18"/>
        <v>-1</v>
      </c>
      <c r="AA86" s="6">
        <f t="shared" si="19"/>
        <v>0</v>
      </c>
      <c r="AB86" s="6">
        <v>1.3751915764032865</v>
      </c>
      <c r="AC86" s="6">
        <v>0.8</v>
      </c>
      <c r="AD86" s="6">
        <v>1.8</v>
      </c>
      <c r="AE86" s="6">
        <f t="shared" si="20"/>
        <v>0</v>
      </c>
      <c r="AF86" s="6">
        <f t="shared" si="21"/>
        <v>0</v>
      </c>
      <c r="AG86">
        <v>21.284847259521484</v>
      </c>
      <c r="AH86" s="6">
        <v>16</v>
      </c>
      <c r="AI86" s="6">
        <v>23.2</v>
      </c>
      <c r="AJ86" s="6">
        <f t="shared" si="22"/>
        <v>0</v>
      </c>
      <c r="AK86" s="6">
        <f t="shared" si="23"/>
        <v>0</v>
      </c>
    </row>
    <row r="87" spans="1:37">
      <c r="A87" s="1" t="s">
        <v>23</v>
      </c>
      <c r="B87">
        <v>2</v>
      </c>
      <c r="C87" t="s">
        <v>7</v>
      </c>
      <c r="D87" t="s">
        <v>8</v>
      </c>
      <c r="E87">
        <v>8082</v>
      </c>
      <c r="F87" s="4">
        <v>3.1666666666666665</v>
      </c>
      <c r="H87" s="6">
        <v>7.8086096534416143</v>
      </c>
      <c r="I87" s="6">
        <v>5</v>
      </c>
      <c r="J87" s="6">
        <v>21.9</v>
      </c>
      <c r="K87" s="6">
        <f t="shared" si="12"/>
        <v>0</v>
      </c>
      <c r="L87" s="6">
        <f t="shared" si="13"/>
        <v>0</v>
      </c>
      <c r="M87" s="6">
        <v>7.1533630671586899</v>
      </c>
      <c r="N87" s="6">
        <v>5.5</v>
      </c>
      <c r="O87" s="6">
        <v>10.4</v>
      </c>
      <c r="P87" s="6">
        <f t="shared" si="14"/>
        <v>0</v>
      </c>
      <c r="Q87" s="6">
        <f t="shared" si="15"/>
        <v>0</v>
      </c>
      <c r="R87" s="6">
        <v>1.2833100999938163</v>
      </c>
      <c r="S87" s="6">
        <v>1.1000000000000001</v>
      </c>
      <c r="T87" s="6">
        <v>4</v>
      </c>
      <c r="U87" s="6">
        <f t="shared" si="16"/>
        <v>0</v>
      </c>
      <c r="V87" s="6">
        <f t="shared" si="17"/>
        <v>0</v>
      </c>
      <c r="W87" s="6">
        <v>0.4566948716763044</v>
      </c>
      <c r="X87" s="6">
        <v>0.63200000000000001</v>
      </c>
      <c r="Y87" s="6">
        <v>1.63</v>
      </c>
      <c r="Z87" s="8">
        <f t="shared" si="18"/>
        <v>-1</v>
      </c>
      <c r="AA87" s="6">
        <f t="shared" si="19"/>
        <v>0</v>
      </c>
      <c r="AB87" s="6">
        <v>1.4382063089568897</v>
      </c>
      <c r="AC87" s="6">
        <v>0.8</v>
      </c>
      <c r="AD87" s="6">
        <v>1.8</v>
      </c>
      <c r="AE87" s="6">
        <f t="shared" si="20"/>
        <v>0</v>
      </c>
      <c r="AF87" s="6">
        <f t="shared" si="21"/>
        <v>0</v>
      </c>
      <c r="AG87">
        <v>18.723119497299194</v>
      </c>
      <c r="AH87" s="6">
        <v>16</v>
      </c>
      <c r="AI87" s="6">
        <v>23.2</v>
      </c>
      <c r="AJ87" s="6">
        <f t="shared" si="22"/>
        <v>0</v>
      </c>
      <c r="AK87" s="6">
        <f t="shared" si="23"/>
        <v>0</v>
      </c>
    </row>
    <row r="88" spans="1:37">
      <c r="A88" s="1" t="s">
        <v>23</v>
      </c>
      <c r="B88">
        <v>2</v>
      </c>
      <c r="C88" t="s">
        <v>7</v>
      </c>
      <c r="D88" t="s">
        <v>9</v>
      </c>
      <c r="E88">
        <v>8091</v>
      </c>
      <c r="F88" s="4">
        <v>2.0499999999999998</v>
      </c>
      <c r="H88" s="6">
        <v>3.6723388044994656</v>
      </c>
      <c r="I88" s="6">
        <v>5</v>
      </c>
      <c r="J88" s="6">
        <v>21.9</v>
      </c>
      <c r="K88" s="8">
        <f t="shared" si="12"/>
        <v>-1</v>
      </c>
      <c r="L88" s="6">
        <f t="shared" si="13"/>
        <v>0</v>
      </c>
      <c r="M88" s="6">
        <v>7.323164071415925</v>
      </c>
      <c r="N88" s="6">
        <v>5.5</v>
      </c>
      <c r="O88" s="6">
        <v>10.4</v>
      </c>
      <c r="P88" s="6">
        <f t="shared" si="14"/>
        <v>0</v>
      </c>
      <c r="Q88" s="6">
        <f t="shared" si="15"/>
        <v>0</v>
      </c>
      <c r="R88" s="6">
        <v>0.66197655768575925</v>
      </c>
      <c r="S88" s="6">
        <v>1.1000000000000001</v>
      </c>
      <c r="T88" s="6">
        <v>4</v>
      </c>
      <c r="U88" s="8">
        <f t="shared" si="16"/>
        <v>-1</v>
      </c>
      <c r="V88" s="6">
        <f t="shared" si="17"/>
        <v>0</v>
      </c>
      <c r="W88" s="6">
        <v>0.20192482668524012</v>
      </c>
      <c r="X88" s="6">
        <v>0.63200000000000001</v>
      </c>
      <c r="Y88" s="6">
        <v>1.63</v>
      </c>
      <c r="Z88" s="8">
        <f t="shared" si="18"/>
        <v>-1</v>
      </c>
      <c r="AA88" s="6">
        <f t="shared" si="19"/>
        <v>0</v>
      </c>
      <c r="AB88" s="6">
        <v>1.186822386950581</v>
      </c>
      <c r="AC88" s="6">
        <v>0.8</v>
      </c>
      <c r="AD88" s="6">
        <v>1.8</v>
      </c>
      <c r="AE88" s="6">
        <f t="shared" si="20"/>
        <v>0</v>
      </c>
      <c r="AF88" s="6">
        <f t="shared" si="21"/>
        <v>0</v>
      </c>
      <c r="AH88" s="6">
        <v>16</v>
      </c>
      <c r="AI88" s="6">
        <v>23.2</v>
      </c>
      <c r="AJ88" s="8">
        <f t="shared" si="22"/>
        <v>-1</v>
      </c>
      <c r="AK88" s="6">
        <f t="shared" si="23"/>
        <v>0</v>
      </c>
    </row>
    <row r="89" spans="1:37">
      <c r="A89" s="1" t="s">
        <v>23</v>
      </c>
      <c r="B89">
        <v>2</v>
      </c>
      <c r="C89" t="s">
        <v>7</v>
      </c>
      <c r="D89" t="s">
        <v>8</v>
      </c>
      <c r="E89">
        <v>8095</v>
      </c>
      <c r="F89" s="4">
        <v>3.0666666666666664</v>
      </c>
      <c r="H89" s="6">
        <v>5.9000389879648081</v>
      </c>
      <c r="I89" s="6">
        <v>5</v>
      </c>
      <c r="J89" s="6">
        <v>21.9</v>
      </c>
      <c r="K89" s="6">
        <f t="shared" si="12"/>
        <v>0</v>
      </c>
      <c r="L89" s="6">
        <f t="shared" si="13"/>
        <v>0</v>
      </c>
      <c r="M89" s="6">
        <v>8.421417077286188</v>
      </c>
      <c r="N89" s="6">
        <v>5.5</v>
      </c>
      <c r="O89" s="6">
        <v>10.4</v>
      </c>
      <c r="P89" s="6">
        <f t="shared" si="14"/>
        <v>0</v>
      </c>
      <c r="Q89" s="6">
        <f t="shared" si="15"/>
        <v>0</v>
      </c>
      <c r="R89" s="6">
        <v>1.1485456241682339</v>
      </c>
      <c r="S89" s="6">
        <v>1.1000000000000001</v>
      </c>
      <c r="T89" s="6">
        <v>4</v>
      </c>
      <c r="U89" s="6">
        <f t="shared" si="16"/>
        <v>0</v>
      </c>
      <c r="V89" s="6">
        <f t="shared" si="17"/>
        <v>0</v>
      </c>
      <c r="W89" s="6">
        <v>0.43950061193142104</v>
      </c>
      <c r="X89" s="6">
        <v>0.63200000000000001</v>
      </c>
      <c r="Y89" s="6">
        <v>1.63</v>
      </c>
      <c r="Z89" s="8">
        <f t="shared" si="18"/>
        <v>-1</v>
      </c>
      <c r="AA89" s="6">
        <f t="shared" si="19"/>
        <v>0</v>
      </c>
      <c r="AB89" s="6">
        <v>1.3660042104942234</v>
      </c>
      <c r="AC89" s="6">
        <v>0.8</v>
      </c>
      <c r="AD89" s="6">
        <v>1.8</v>
      </c>
      <c r="AE89" s="6">
        <f t="shared" si="20"/>
        <v>0</v>
      </c>
      <c r="AF89" s="6">
        <f t="shared" si="21"/>
        <v>0</v>
      </c>
      <c r="AG89">
        <v>20.756561756134033</v>
      </c>
      <c r="AH89" s="6">
        <v>16</v>
      </c>
      <c r="AI89" s="6">
        <v>23.2</v>
      </c>
      <c r="AJ89" s="6">
        <f t="shared" si="22"/>
        <v>0</v>
      </c>
      <c r="AK89" s="6">
        <f t="shared" si="23"/>
        <v>0</v>
      </c>
    </row>
    <row r="90" spans="1:37">
      <c r="A90" s="1" t="s">
        <v>23</v>
      </c>
      <c r="B90">
        <v>2</v>
      </c>
      <c r="C90" t="s">
        <v>7</v>
      </c>
      <c r="D90" t="s">
        <v>9</v>
      </c>
      <c r="E90">
        <v>8096</v>
      </c>
      <c r="F90" s="4">
        <v>2.0333333333333332</v>
      </c>
      <c r="H90" s="6">
        <v>4.3892967572628443</v>
      </c>
      <c r="I90" s="6">
        <v>5</v>
      </c>
      <c r="J90" s="6">
        <v>21.9</v>
      </c>
      <c r="K90" s="8">
        <f t="shared" si="12"/>
        <v>-1</v>
      </c>
      <c r="L90" s="6">
        <f t="shared" si="13"/>
        <v>0</v>
      </c>
      <c r="M90" s="6">
        <v>6.922587291330812</v>
      </c>
      <c r="N90" s="6">
        <v>5.5</v>
      </c>
      <c r="O90" s="6">
        <v>10.4</v>
      </c>
      <c r="P90" s="6">
        <f t="shared" si="14"/>
        <v>0</v>
      </c>
      <c r="Q90" s="6">
        <f t="shared" si="15"/>
        <v>0</v>
      </c>
      <c r="R90" s="6">
        <v>0.93631352892578024</v>
      </c>
      <c r="S90" s="6">
        <v>1.1000000000000001</v>
      </c>
      <c r="T90" s="6">
        <v>4</v>
      </c>
      <c r="U90" s="8">
        <f t="shared" si="16"/>
        <v>-1</v>
      </c>
      <c r="V90" s="6">
        <f t="shared" si="17"/>
        <v>0</v>
      </c>
      <c r="W90" s="6">
        <v>0.43468547118922757</v>
      </c>
      <c r="X90" s="6">
        <v>0.63200000000000001</v>
      </c>
      <c r="Y90" s="6">
        <v>1.63</v>
      </c>
      <c r="Z90" s="8">
        <f t="shared" si="18"/>
        <v>-1</v>
      </c>
      <c r="AA90" s="6">
        <f t="shared" si="19"/>
        <v>0</v>
      </c>
      <c r="AB90" s="6">
        <v>1.4230218385563087</v>
      </c>
      <c r="AC90" s="6">
        <v>0.8</v>
      </c>
      <c r="AD90" s="6">
        <v>1.8</v>
      </c>
      <c r="AE90" s="6">
        <f t="shared" si="20"/>
        <v>0</v>
      </c>
      <c r="AF90" s="6">
        <f t="shared" si="21"/>
        <v>0</v>
      </c>
      <c r="AG90">
        <v>22.076451778411865</v>
      </c>
      <c r="AH90" s="6">
        <v>16</v>
      </c>
      <c r="AI90" s="6">
        <v>23.2</v>
      </c>
      <c r="AJ90" s="6">
        <f t="shared" si="22"/>
        <v>0</v>
      </c>
      <c r="AK90" s="6">
        <f t="shared" si="23"/>
        <v>0</v>
      </c>
    </row>
    <row r="92" spans="1:37">
      <c r="H92" s="6">
        <f>AVERAGE(H7:H90)</f>
        <v>6.7252904752847344</v>
      </c>
      <c r="J92" t="s">
        <v>13</v>
      </c>
      <c r="K92" s="9">
        <f>20/84</f>
        <v>0.23809523809523808</v>
      </c>
      <c r="L92" s="9">
        <f>0/84</f>
        <v>0</v>
      </c>
      <c r="M92" s="6">
        <f>AVERAGE(M7:M90)</f>
        <v>6.853319724085762</v>
      </c>
      <c r="O92" t="s">
        <v>28</v>
      </c>
      <c r="P92" s="9">
        <f>7/84</f>
        <v>8.3333333333333329E-2</v>
      </c>
      <c r="Q92" s="9">
        <f>0/84</f>
        <v>0</v>
      </c>
      <c r="R92" s="6">
        <f>AVERAGE(R7:R90)</f>
        <v>1.0122709968317396</v>
      </c>
      <c r="T92" t="s">
        <v>27</v>
      </c>
      <c r="U92" s="9">
        <f>51/84</f>
        <v>0.6071428571428571</v>
      </c>
      <c r="V92" s="9">
        <f>0/84</f>
        <v>0</v>
      </c>
      <c r="W92" s="6">
        <f>AVERAGE(W7:W90)</f>
        <v>0.43712960438437987</v>
      </c>
      <c r="Y92" t="s">
        <v>29</v>
      </c>
      <c r="Z92" s="10">
        <f>71/84</f>
        <v>0.84523809523809523</v>
      </c>
      <c r="AA92" s="9">
        <f>0/84</f>
        <v>0</v>
      </c>
      <c r="AB92" s="6">
        <f>AVERAGE(AB7:AB90)</f>
        <v>1.182650318671389</v>
      </c>
      <c r="AD92" t="s">
        <v>7</v>
      </c>
      <c r="AE92" s="9">
        <f>1/84</f>
        <v>1.1904761904761904E-2</v>
      </c>
      <c r="AF92" s="9">
        <f>1/84</f>
        <v>1.1904761904761904E-2</v>
      </c>
      <c r="AG92" s="6">
        <f>AVERAGE(AG7:AG90)</f>
        <v>17.188789176653668</v>
      </c>
      <c r="AI92" t="s">
        <v>10</v>
      </c>
      <c r="AJ92" s="9">
        <f>29/83</f>
        <v>0.3493975903614458</v>
      </c>
      <c r="AK92" s="9">
        <f>0/84</f>
        <v>0</v>
      </c>
    </row>
    <row r="100" spans="15:17">
      <c r="O100" t="s">
        <v>13</v>
      </c>
      <c r="P100" s="9">
        <v>-0.24</v>
      </c>
      <c r="Q100" s="9">
        <v>1</v>
      </c>
    </row>
    <row r="101" spans="15:17">
      <c r="O101" t="s">
        <v>28</v>
      </c>
      <c r="P101" s="9">
        <v>-0.08</v>
      </c>
      <c r="Q101" s="9">
        <v>1</v>
      </c>
    </row>
    <row r="102" spans="15:17">
      <c r="O102" t="s">
        <v>27</v>
      </c>
      <c r="P102" s="9">
        <v>-0.61</v>
      </c>
      <c r="Q102" s="9">
        <v>1</v>
      </c>
    </row>
    <row r="103" spans="15:17">
      <c r="O103" t="s">
        <v>29</v>
      </c>
      <c r="P103" s="9">
        <v>-0.85</v>
      </c>
      <c r="Q103" s="9">
        <v>1</v>
      </c>
    </row>
    <row r="104" spans="15:17">
      <c r="O104" t="s">
        <v>7</v>
      </c>
      <c r="P104" s="9">
        <v>-0.01</v>
      </c>
      <c r="Q104" s="9">
        <v>1</v>
      </c>
    </row>
    <row r="105" spans="15:17">
      <c r="O105" t="s">
        <v>10</v>
      </c>
      <c r="P105" s="9">
        <v>-0.35</v>
      </c>
      <c r="Q105" s="9">
        <v>1</v>
      </c>
    </row>
  </sheetData>
  <mergeCells count="6">
    <mergeCell ref="I5:J5"/>
    <mergeCell ref="N5:O5"/>
    <mergeCell ref="AC5:AD5"/>
    <mergeCell ref="AH5:AI5"/>
    <mergeCell ref="X5:Y5"/>
    <mergeCell ref="S5:T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Metadata</vt:lpstr>
      <vt:lpstr>Notes</vt:lpstr>
      <vt:lpstr>All Data</vt:lpstr>
      <vt:lpstr>Sorted by trmt</vt:lpstr>
      <vt:lpstr>Ca vs Control</vt:lpstr>
      <vt:lpstr>Foliar Nutrients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Wild</dc:creator>
  <cp:lastModifiedBy>Adam Wild</cp:lastModifiedBy>
  <dcterms:created xsi:type="dcterms:W3CDTF">2013-08-29T18:10:29Z</dcterms:created>
  <dcterms:modified xsi:type="dcterms:W3CDTF">2015-07-20T18:07:53Z</dcterms:modified>
</cp:coreProperties>
</file>