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240" yWindow="120" windowWidth="20730" windowHeight="11760" activeTab="5"/>
  </bookViews>
  <sheets>
    <sheet name="Metadata" sheetId="6" r:id="rId1"/>
    <sheet name="Notes" sheetId="7" r:id="rId2"/>
    <sheet name="Data" sheetId="1" r:id="rId3"/>
    <sheet name="Smartchem" sheetId="2" r:id="rId4"/>
    <sheet name="Ca Data" sheetId="3" r:id="rId5"/>
    <sheet name="Si and Sugar" sheetId="4" r:id="rId6"/>
  </sheets>
  <definedNames>
    <definedName name="_BSIF_Controls" localSheetId="3">#REF!</definedName>
    <definedName name="_BSIF_Controls">#REF!</definedName>
    <definedName name="_BSIM_Result">#REF!</definedName>
  </definedNames>
  <calcPr calcId="125725"/>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G24" i="1"/>
  <c r="M8" s="1"/>
  <c r="Q7" s="1"/>
  <c r="G25"/>
  <c r="G26"/>
  <c r="G27"/>
  <c r="G28"/>
  <c r="G29"/>
  <c r="M9"/>
  <c r="G10"/>
  <c r="G11"/>
  <c r="G12"/>
  <c r="M4" s="1"/>
  <c r="G13"/>
  <c r="G14"/>
  <c r="G15"/>
  <c r="M5" s="1"/>
  <c r="G16"/>
  <c r="G17"/>
  <c r="N6" s="1"/>
  <c r="G18"/>
  <c r="G19"/>
  <c r="G20"/>
  <c r="G21"/>
  <c r="G22"/>
  <c r="G23"/>
  <c r="M7"/>
  <c r="G38"/>
  <c r="G39"/>
  <c r="G40"/>
  <c r="M12" s="1"/>
  <c r="Q3" s="1"/>
  <c r="G41"/>
  <c r="G42"/>
  <c r="G43"/>
  <c r="M13" s="1"/>
  <c r="G45"/>
  <c r="G30"/>
  <c r="G31"/>
  <c r="G32"/>
  <c r="G33"/>
  <c r="M10"/>
  <c r="G34"/>
  <c r="M11" s="1"/>
  <c r="G35"/>
  <c r="G36"/>
  <c r="G37"/>
  <c r="G2"/>
  <c r="G3"/>
  <c r="M2" s="1"/>
  <c r="G4"/>
  <c r="G5"/>
  <c r="G6"/>
  <c r="M3" s="1"/>
  <c r="G7"/>
  <c r="G8"/>
  <c r="G9"/>
  <c r="J9" i="3"/>
  <c r="J8"/>
  <c r="J7"/>
  <c r="J6"/>
  <c r="J5"/>
  <c r="J4"/>
  <c r="J3"/>
  <c r="J2"/>
  <c r="H43" i="1"/>
  <c r="H45"/>
  <c r="N13"/>
  <c r="H38"/>
  <c r="N12" s="1"/>
  <c r="H39"/>
  <c r="H40"/>
  <c r="H41"/>
  <c r="H42"/>
  <c r="H34"/>
  <c r="H35"/>
  <c r="N11" s="1"/>
  <c r="H36"/>
  <c r="H37"/>
  <c r="H30"/>
  <c r="H31"/>
  <c r="H32"/>
  <c r="H33"/>
  <c r="N10"/>
  <c r="H27"/>
  <c r="H28"/>
  <c r="H29"/>
  <c r="N9"/>
  <c r="H24"/>
  <c r="H25"/>
  <c r="H26"/>
  <c r="N8"/>
  <c r="H20"/>
  <c r="N7" s="1"/>
  <c r="H21"/>
  <c r="H22"/>
  <c r="H23"/>
  <c r="H13"/>
  <c r="N5" s="1"/>
  <c r="H14"/>
  <c r="H15"/>
  <c r="H10"/>
  <c r="N4" s="1"/>
  <c r="H11"/>
  <c r="H12"/>
  <c r="N2"/>
  <c r="H6"/>
  <c r="H2"/>
  <c r="H3"/>
  <c r="H16"/>
  <c r="H17"/>
  <c r="H7"/>
  <c r="H18"/>
  <c r="H8"/>
  <c r="H4"/>
  <c r="H5"/>
  <c r="H19"/>
  <c r="H9"/>
  <c r="N195" i="2"/>
  <c r="N194"/>
  <c r="T194"/>
  <c r="Q194"/>
  <c r="N193"/>
  <c r="N192"/>
  <c r="T192"/>
  <c r="Q192"/>
  <c r="N191"/>
  <c r="N190"/>
  <c r="T190"/>
  <c r="Q190"/>
  <c r="F190"/>
  <c r="N189"/>
  <c r="F189"/>
  <c r="N188"/>
  <c r="Q188"/>
  <c r="W188"/>
  <c r="V188"/>
  <c r="T188"/>
  <c r="F188"/>
  <c r="N187"/>
  <c r="F187"/>
  <c r="N186"/>
  <c r="T186"/>
  <c r="Q186"/>
  <c r="F186"/>
  <c r="N185"/>
  <c r="F185"/>
  <c r="N184"/>
  <c r="Q184"/>
  <c r="W184"/>
  <c r="V184"/>
  <c r="T184"/>
  <c r="F184"/>
  <c r="N183"/>
  <c r="F183"/>
  <c r="N182"/>
  <c r="T182"/>
  <c r="Q182"/>
  <c r="F182"/>
  <c r="N181"/>
  <c r="F181"/>
  <c r="N180"/>
  <c r="Q180"/>
  <c r="W180"/>
  <c r="V180"/>
  <c r="T180"/>
  <c r="F180"/>
  <c r="N179"/>
  <c r="F179"/>
  <c r="N178"/>
  <c r="T178"/>
  <c r="Q178"/>
  <c r="F178"/>
  <c r="N177"/>
  <c r="F177"/>
  <c r="N176"/>
  <c r="Q176"/>
  <c r="W176"/>
  <c r="V176"/>
  <c r="T176"/>
  <c r="F176"/>
  <c r="N175"/>
  <c r="F175"/>
  <c r="N174"/>
  <c r="T174"/>
  <c r="Q174"/>
  <c r="F174"/>
  <c r="N173"/>
  <c r="F173"/>
  <c r="N172"/>
  <c r="Q172"/>
  <c r="W172"/>
  <c r="V172"/>
  <c r="T172"/>
  <c r="F172"/>
  <c r="F171"/>
  <c r="N170"/>
  <c r="F170"/>
  <c r="N169"/>
  <c r="T169"/>
  <c r="Q169"/>
  <c r="F169"/>
  <c r="N168"/>
  <c r="F168"/>
  <c r="N167"/>
  <c r="Q167"/>
  <c r="W167"/>
  <c r="V167"/>
  <c r="T167"/>
  <c r="F167"/>
  <c r="N166"/>
  <c r="F166"/>
  <c r="N165"/>
  <c r="T165"/>
  <c r="Q165"/>
  <c r="F165"/>
  <c r="N164"/>
  <c r="F164"/>
  <c r="N163"/>
  <c r="Q163"/>
  <c r="W163"/>
  <c r="V163"/>
  <c r="T163"/>
  <c r="F163"/>
  <c r="N162"/>
  <c r="F162"/>
  <c r="N161"/>
  <c r="T161"/>
  <c r="Q161"/>
  <c r="F161"/>
  <c r="N160"/>
  <c r="F160"/>
  <c r="N159"/>
  <c r="Q159"/>
  <c r="W159"/>
  <c r="V159"/>
  <c r="T159"/>
  <c r="F159"/>
  <c r="N158"/>
  <c r="F158"/>
  <c r="N157"/>
  <c r="T157"/>
  <c r="Q157"/>
  <c r="F157"/>
  <c r="N156"/>
  <c r="F156"/>
  <c r="N155"/>
  <c r="Q155"/>
  <c r="W155"/>
  <c r="V155"/>
  <c r="T155"/>
  <c r="F155"/>
  <c r="N154"/>
  <c r="F154"/>
  <c r="N153"/>
  <c r="T153"/>
  <c r="Q153"/>
  <c r="F153"/>
  <c r="N152"/>
  <c r="F152"/>
  <c r="N151"/>
  <c r="Q151"/>
  <c r="W151"/>
  <c r="V151"/>
  <c r="T151"/>
  <c r="F151"/>
  <c r="N150"/>
  <c r="F150"/>
  <c r="N149"/>
  <c r="T149"/>
  <c r="Q149"/>
  <c r="F149"/>
  <c r="N148"/>
  <c r="F148"/>
  <c r="N147"/>
  <c r="Q147"/>
  <c r="W147"/>
  <c r="V147"/>
  <c r="T147"/>
  <c r="F147"/>
  <c r="N146"/>
  <c r="F146"/>
  <c r="N145"/>
  <c r="T145"/>
  <c r="Q145"/>
  <c r="F145"/>
  <c r="N144"/>
  <c r="F144"/>
  <c r="N143"/>
  <c r="Q143"/>
  <c r="W143"/>
  <c r="V143"/>
  <c r="T143"/>
  <c r="F143"/>
  <c r="N142"/>
  <c r="F142"/>
  <c r="N141"/>
  <c r="T141"/>
  <c r="Q141"/>
  <c r="F141"/>
  <c r="N140"/>
  <c r="F140"/>
  <c r="N139"/>
  <c r="Q139"/>
  <c r="W139"/>
  <c r="V139"/>
  <c r="T139"/>
  <c r="F139"/>
  <c r="N138"/>
  <c r="F138"/>
  <c r="N137"/>
  <c r="T137"/>
  <c r="Q137"/>
  <c r="F137"/>
  <c r="N136"/>
  <c r="F136"/>
  <c r="N135"/>
  <c r="Q135"/>
  <c r="W135"/>
  <c r="V135"/>
  <c r="T135"/>
  <c r="F135"/>
  <c r="N134"/>
  <c r="F134"/>
  <c r="N133"/>
  <c r="T133"/>
  <c r="Q133"/>
  <c r="F133"/>
  <c r="N132"/>
  <c r="F132"/>
  <c r="N131"/>
  <c r="Q131"/>
  <c r="W131"/>
  <c r="V131"/>
  <c r="T131"/>
  <c r="F131"/>
  <c r="N130"/>
  <c r="F130"/>
  <c r="N129"/>
  <c r="T129"/>
  <c r="Q129"/>
  <c r="F129"/>
  <c r="N128"/>
  <c r="F128"/>
  <c r="N127"/>
  <c r="Q127"/>
  <c r="W127"/>
  <c r="V127"/>
  <c r="T127"/>
  <c r="F127"/>
  <c r="N126"/>
  <c r="F126"/>
  <c r="N125"/>
  <c r="T125"/>
  <c r="Q125"/>
  <c r="F125"/>
  <c r="N124"/>
  <c r="F124"/>
  <c r="N123"/>
  <c r="Q123"/>
  <c r="W123"/>
  <c r="V123"/>
  <c r="T123"/>
  <c r="F123"/>
  <c r="N122"/>
  <c r="F122"/>
  <c r="N121"/>
  <c r="T121"/>
  <c r="Q121"/>
  <c r="F121"/>
  <c r="N120"/>
  <c r="F120"/>
  <c r="N119"/>
  <c r="Q119"/>
  <c r="W119"/>
  <c r="V119"/>
  <c r="T119"/>
  <c r="F119"/>
  <c r="N118"/>
  <c r="F118"/>
  <c r="N117"/>
  <c r="T117"/>
  <c r="Q117"/>
  <c r="F117"/>
  <c r="N116"/>
  <c r="F116"/>
  <c r="N115"/>
  <c r="Q115"/>
  <c r="W115"/>
  <c r="V115"/>
  <c r="T115"/>
  <c r="F115"/>
  <c r="N114"/>
  <c r="F114"/>
  <c r="N113"/>
  <c r="T113"/>
  <c r="Q113"/>
  <c r="F113"/>
  <c r="N112"/>
  <c r="F112"/>
  <c r="N111"/>
  <c r="Q111"/>
  <c r="W111"/>
  <c r="V111"/>
  <c r="T111"/>
  <c r="F111"/>
  <c r="N110"/>
  <c r="F110"/>
  <c r="N109"/>
  <c r="T109"/>
  <c r="Q109"/>
  <c r="F109"/>
  <c r="N108"/>
  <c r="F108"/>
  <c r="N107"/>
  <c r="Q107"/>
  <c r="W107"/>
  <c r="V107"/>
  <c r="T107"/>
  <c r="F107"/>
  <c r="N106"/>
  <c r="F106"/>
  <c r="N105"/>
  <c r="T105"/>
  <c r="Q105"/>
  <c r="F105"/>
  <c r="N104"/>
  <c r="F104"/>
  <c r="N103"/>
  <c r="Q103"/>
  <c r="W103"/>
  <c r="V103"/>
  <c r="T103"/>
  <c r="F103"/>
  <c r="N102"/>
  <c r="F102"/>
  <c r="N101"/>
  <c r="T101"/>
  <c r="Q101"/>
  <c r="F101"/>
  <c r="N100"/>
  <c r="F100"/>
  <c r="N99"/>
  <c r="Q99"/>
  <c r="W99"/>
  <c r="V99"/>
  <c r="T99"/>
  <c r="F99"/>
  <c r="N98"/>
  <c r="F98"/>
  <c r="N97"/>
  <c r="T97"/>
  <c r="Q97"/>
  <c r="F97"/>
  <c r="N96"/>
  <c r="F96"/>
  <c r="N95"/>
  <c r="Q95"/>
  <c r="W95"/>
  <c r="V95"/>
  <c r="T95"/>
  <c r="F95"/>
  <c r="N92"/>
  <c r="F92"/>
  <c r="N91"/>
  <c r="T91"/>
  <c r="Q91"/>
  <c r="F91"/>
  <c r="N90"/>
  <c r="F90"/>
  <c r="N89"/>
  <c r="Q89"/>
  <c r="W89"/>
  <c r="V89"/>
  <c r="T89"/>
  <c r="F89"/>
  <c r="N88"/>
  <c r="F88"/>
  <c r="N87"/>
  <c r="T87"/>
  <c r="Q87"/>
  <c r="F87"/>
  <c r="N86"/>
  <c r="F86"/>
  <c r="N85"/>
  <c r="Q85"/>
  <c r="W85"/>
  <c r="V85"/>
  <c r="T85"/>
  <c r="F85"/>
  <c r="N84"/>
  <c r="F84"/>
  <c r="N83"/>
  <c r="T83"/>
  <c r="Q83"/>
  <c r="F83"/>
  <c r="N82"/>
  <c r="F82"/>
  <c r="N81"/>
  <c r="Q81"/>
  <c r="W81"/>
  <c r="V81"/>
  <c r="T81"/>
  <c r="F81"/>
  <c r="N80"/>
  <c r="F80"/>
  <c r="N79"/>
  <c r="T79"/>
  <c r="Q79"/>
  <c r="F79"/>
  <c r="N78"/>
  <c r="F78"/>
  <c r="N77"/>
  <c r="Q77"/>
  <c r="W77"/>
  <c r="V77"/>
  <c r="T77"/>
  <c r="F77"/>
  <c r="N76"/>
  <c r="F76"/>
  <c r="N75"/>
  <c r="T75"/>
  <c r="Q75"/>
  <c r="F75"/>
  <c r="N74"/>
  <c r="F74"/>
  <c r="N73"/>
  <c r="Q73"/>
  <c r="W73"/>
  <c r="V73"/>
  <c r="T73"/>
  <c r="F73"/>
  <c r="N72"/>
  <c r="F72"/>
  <c r="N71"/>
  <c r="T71"/>
  <c r="Q71"/>
  <c r="F71"/>
  <c r="N70"/>
  <c r="F70"/>
  <c r="N69"/>
  <c r="Q69"/>
  <c r="W69"/>
  <c r="V69"/>
  <c r="T69"/>
  <c r="F69"/>
  <c r="N68"/>
  <c r="F68"/>
  <c r="N67"/>
  <c r="T67"/>
  <c r="Q67"/>
  <c r="F67"/>
  <c r="N66"/>
  <c r="F66"/>
  <c r="N65"/>
  <c r="Q65"/>
  <c r="W65"/>
  <c r="V65"/>
  <c r="T65"/>
  <c r="F65"/>
  <c r="N64"/>
  <c r="F64"/>
  <c r="N63"/>
  <c r="T63"/>
  <c r="Q63"/>
  <c r="F63"/>
  <c r="N62"/>
  <c r="F62"/>
  <c r="N61"/>
  <c r="Q61"/>
  <c r="W61"/>
  <c r="V61"/>
  <c r="T61"/>
  <c r="F61"/>
  <c r="N60"/>
  <c r="F60"/>
  <c r="N59"/>
  <c r="T59"/>
  <c r="Q59"/>
  <c r="F59"/>
  <c r="N58"/>
  <c r="F58"/>
  <c r="N57"/>
  <c r="Q57"/>
  <c r="W57"/>
  <c r="V57"/>
  <c r="T57"/>
  <c r="F57"/>
  <c r="N56"/>
  <c r="F56"/>
  <c r="N55"/>
  <c r="T55"/>
  <c r="Q55"/>
  <c r="F55"/>
  <c r="N54"/>
  <c r="F54"/>
  <c r="N53"/>
  <c r="Q53"/>
  <c r="W53"/>
  <c r="V53"/>
  <c r="T53"/>
  <c r="F53"/>
  <c r="N52"/>
  <c r="F52"/>
  <c r="N51"/>
  <c r="T51"/>
  <c r="Q51"/>
  <c r="F51"/>
  <c r="N50"/>
  <c r="F50"/>
  <c r="N49"/>
  <c r="Q49"/>
  <c r="W49"/>
  <c r="V49"/>
  <c r="T49"/>
  <c r="F49"/>
  <c r="N48"/>
  <c r="F48"/>
  <c r="N47"/>
  <c r="T47"/>
  <c r="Q47"/>
  <c r="F47"/>
  <c r="N46"/>
  <c r="F46"/>
  <c r="N45"/>
  <c r="Q45"/>
  <c r="W45"/>
  <c r="V45"/>
  <c r="T45"/>
  <c r="F45"/>
  <c r="N44"/>
  <c r="F44"/>
  <c r="N43"/>
  <c r="T43"/>
  <c r="Q43"/>
  <c r="F43"/>
  <c r="N42"/>
  <c r="F42"/>
  <c r="N41"/>
  <c r="Q41"/>
  <c r="W41"/>
  <c r="V41"/>
  <c r="T41"/>
  <c r="F41"/>
  <c r="N40"/>
  <c r="F40"/>
  <c r="N39"/>
  <c r="T39"/>
  <c r="Q39"/>
  <c r="F39"/>
  <c r="N38"/>
  <c r="F38"/>
  <c r="N37"/>
  <c r="Q37"/>
  <c r="W37"/>
  <c r="V37"/>
  <c r="T37"/>
  <c r="F37"/>
  <c r="N36"/>
  <c r="F36"/>
  <c r="N35"/>
  <c r="T35"/>
  <c r="Q35"/>
  <c r="F35"/>
  <c r="N34"/>
  <c r="F34"/>
  <c r="N33"/>
  <c r="Q33"/>
  <c r="W33"/>
  <c r="V33"/>
  <c r="T33"/>
  <c r="F33"/>
  <c r="N32"/>
  <c r="F32"/>
  <c r="N31"/>
  <c r="T31"/>
  <c r="Q31"/>
  <c r="F31"/>
  <c r="N30"/>
  <c r="F30"/>
  <c r="N29"/>
  <c r="Q29"/>
  <c r="W29"/>
  <c r="V29"/>
  <c r="T29"/>
  <c r="F29"/>
  <c r="N28"/>
  <c r="F28"/>
  <c r="N27"/>
  <c r="T27"/>
  <c r="Q27"/>
  <c r="F27"/>
  <c r="N26"/>
  <c r="F26"/>
  <c r="N25"/>
  <c r="Q25"/>
  <c r="W25"/>
  <c r="V25"/>
  <c r="T25"/>
  <c r="F25"/>
  <c r="N24"/>
  <c r="F24"/>
  <c r="N23"/>
  <c r="T23"/>
  <c r="Q23"/>
  <c r="F23"/>
  <c r="N22"/>
  <c r="F22"/>
  <c r="N21"/>
  <c r="Q21"/>
  <c r="W21"/>
  <c r="V21"/>
  <c r="T21"/>
  <c r="F21"/>
  <c r="N20"/>
  <c r="F20"/>
  <c r="N19"/>
  <c r="T19"/>
  <c r="Q19"/>
  <c r="F19"/>
  <c r="N18"/>
  <c r="F18"/>
  <c r="N17"/>
  <c r="Q17"/>
  <c r="W17"/>
  <c r="V17"/>
  <c r="T17"/>
  <c r="F17"/>
  <c r="N16"/>
  <c r="F16"/>
  <c r="N15"/>
  <c r="T15"/>
  <c r="Q15"/>
  <c r="F15"/>
  <c r="N14"/>
  <c r="F14"/>
  <c r="N13"/>
  <c r="Q13"/>
  <c r="W13"/>
  <c r="V13"/>
  <c r="T13"/>
  <c r="F13"/>
  <c r="Q4" i="1" l="1"/>
  <c r="Q2"/>
  <c r="Q6"/>
  <c r="N3"/>
  <c r="M6"/>
  <c r="Q5" s="1"/>
</calcChain>
</file>

<file path=xl/sharedStrings.xml><?xml version="1.0" encoding="utf-8"?>
<sst xmlns="http://schemas.openxmlformats.org/spreadsheetml/2006/main" count="621" uniqueCount="279">
  <si>
    <t>Stand</t>
  </si>
  <si>
    <t>Treatment</t>
  </si>
  <si>
    <t>Tree #</t>
  </si>
  <si>
    <t>Species</t>
  </si>
  <si>
    <t># on top of tube</t>
  </si>
  <si>
    <t>C6</t>
  </si>
  <si>
    <t>CONTROL</t>
  </si>
  <si>
    <t>SM</t>
  </si>
  <si>
    <t>JBM</t>
  </si>
  <si>
    <t>Date Collected</t>
  </si>
  <si>
    <t>CALCIUM</t>
  </si>
  <si>
    <t>C8</t>
  </si>
  <si>
    <t>JBO</t>
  </si>
  <si>
    <t xml:space="preserve">C8 </t>
  </si>
  <si>
    <t>BE</t>
  </si>
  <si>
    <t>B3</t>
  </si>
  <si>
    <t>YB</t>
  </si>
  <si>
    <t>B1</t>
  </si>
  <si>
    <t>B2</t>
  </si>
  <si>
    <t>Notes</t>
  </si>
  <si>
    <t xml:space="preserve">Sites: </t>
  </si>
  <si>
    <t xml:space="preserve">JBM - Jeffers Brook mid age </t>
  </si>
  <si>
    <t>JBO - Jeffers Brook older stand (mature)</t>
  </si>
  <si>
    <t xml:space="preserve">C6 - Bartlett Experimental forest  - mid age stand </t>
  </si>
  <si>
    <t xml:space="preserve">C8 - Bartlett Experimental forest  - Mature stand </t>
  </si>
  <si>
    <t xml:space="preserve">Species Codes: </t>
  </si>
  <si>
    <r>
      <t xml:space="preserve">BE: American beech,  </t>
    </r>
    <r>
      <rPr>
        <i/>
        <sz val="11"/>
        <color theme="1"/>
        <rFont val="Calibri"/>
        <family val="2"/>
        <scheme val="minor"/>
      </rPr>
      <t xml:space="preserve">Fagus grandifolia </t>
    </r>
  </si>
  <si>
    <r>
      <t xml:space="preserve">YB: yellow birch, </t>
    </r>
    <r>
      <rPr>
        <i/>
        <sz val="11"/>
        <color theme="1"/>
        <rFont val="Calibri"/>
        <family val="2"/>
        <scheme val="minor"/>
      </rPr>
      <t>Betula alleghaniensis</t>
    </r>
  </si>
  <si>
    <r>
      <t xml:space="preserve">SM: sugar maple, </t>
    </r>
    <r>
      <rPr>
        <i/>
        <sz val="11"/>
        <color theme="1"/>
        <rFont val="Calibri"/>
        <family val="2"/>
        <scheme val="minor"/>
      </rPr>
      <t xml:space="preserve">Acer saccharum </t>
    </r>
  </si>
  <si>
    <t xml:space="preserve">Foliage was sampled by shooting down branches from the upper canopy of the tree using a shotgun. </t>
  </si>
  <si>
    <t xml:space="preserve">Samples were oven dried at 60 degree C upon returning to the lab </t>
  </si>
  <si>
    <t xml:space="preserve">Collected leaves came from portions of the canopy where they were exposed to the sun </t>
  </si>
  <si>
    <t>Name of Samples</t>
  </si>
  <si>
    <t>HBES LEAVES ADAM WILD</t>
  </si>
  <si>
    <t>Date</t>
  </si>
  <si>
    <t>Samples taken:</t>
  </si>
  <si>
    <t>Replica</t>
  </si>
  <si>
    <t>Blank</t>
  </si>
  <si>
    <t>Average</t>
  </si>
  <si>
    <t>Stdev</t>
  </si>
  <si>
    <t>SAMPLE</t>
  </si>
  <si>
    <t>WEIGHT</t>
  </si>
  <si>
    <t>Weight_check</t>
  </si>
  <si>
    <t>Check</t>
  </si>
  <si>
    <t>3 hr DSi</t>
  </si>
  <si>
    <t>4 hr DSi</t>
  </si>
  <si>
    <t>5 hr DSi</t>
  </si>
  <si>
    <t>3hr Repr</t>
  </si>
  <si>
    <t>4 hr Repro</t>
  </si>
  <si>
    <t>5 hr Repro</t>
  </si>
  <si>
    <t>3 hr ASi</t>
  </si>
  <si>
    <t>4 hr ASi</t>
  </si>
  <si>
    <t>5 hr ASi</t>
  </si>
  <si>
    <t>%ASi</t>
  </si>
  <si>
    <t>Avg Repl</t>
  </si>
  <si>
    <t>Std Repl</t>
  </si>
  <si>
    <t>1a</t>
  </si>
  <si>
    <t>1b</t>
  </si>
  <si>
    <t>2a</t>
  </si>
  <si>
    <t>2b</t>
  </si>
  <si>
    <t>3a</t>
  </si>
  <si>
    <t>3b</t>
  </si>
  <si>
    <t>4a</t>
  </si>
  <si>
    <t>4b</t>
  </si>
  <si>
    <t>5a</t>
  </si>
  <si>
    <t>5b</t>
  </si>
  <si>
    <t>6a</t>
  </si>
  <si>
    <t>6b</t>
  </si>
  <si>
    <t>7a</t>
  </si>
  <si>
    <t>7b</t>
  </si>
  <si>
    <t>8a</t>
  </si>
  <si>
    <t>8b</t>
  </si>
  <si>
    <t>9a</t>
  </si>
  <si>
    <t>9b</t>
  </si>
  <si>
    <t>10a</t>
  </si>
  <si>
    <t>10b</t>
  </si>
  <si>
    <t>11a</t>
  </si>
  <si>
    <t>11b</t>
  </si>
  <si>
    <t>12a</t>
  </si>
  <si>
    <t>12b</t>
  </si>
  <si>
    <t>13a</t>
  </si>
  <si>
    <t>13b</t>
  </si>
  <si>
    <t>14a</t>
  </si>
  <si>
    <t>14b</t>
  </si>
  <si>
    <t>15a</t>
  </si>
  <si>
    <t>15b</t>
  </si>
  <si>
    <t>16a</t>
  </si>
  <si>
    <t>***</t>
  </si>
  <si>
    <t>16b</t>
  </si>
  <si>
    <t>17a</t>
  </si>
  <si>
    <t>17b</t>
  </si>
  <si>
    <t>18a</t>
  </si>
  <si>
    <t>18b</t>
  </si>
  <si>
    <t>19a</t>
  </si>
  <si>
    <t>19b</t>
  </si>
  <si>
    <t>20a</t>
  </si>
  <si>
    <t>20b</t>
  </si>
  <si>
    <t>21a</t>
  </si>
  <si>
    <t>21b</t>
  </si>
  <si>
    <t>22a</t>
  </si>
  <si>
    <t>22b</t>
  </si>
  <si>
    <t>23a</t>
  </si>
  <si>
    <t>23b</t>
  </si>
  <si>
    <t>24a</t>
  </si>
  <si>
    <t>24b</t>
  </si>
  <si>
    <t>25a</t>
  </si>
  <si>
    <t>25b</t>
  </si>
  <si>
    <t>26a</t>
  </si>
  <si>
    <t>26b</t>
  </si>
  <si>
    <t>27a</t>
  </si>
  <si>
    <t>27b</t>
  </si>
  <si>
    <t>28a</t>
  </si>
  <si>
    <t>28b</t>
  </si>
  <si>
    <t>29a</t>
  </si>
  <si>
    <t>29b</t>
  </si>
  <si>
    <t>30a</t>
  </si>
  <si>
    <t>30b</t>
  </si>
  <si>
    <t>31a</t>
  </si>
  <si>
    <t>31b</t>
  </si>
  <si>
    <t>32a</t>
  </si>
  <si>
    <t>32b</t>
  </si>
  <si>
    <t>33a</t>
  </si>
  <si>
    <t>33b</t>
  </si>
  <si>
    <t>34a</t>
  </si>
  <si>
    <t>34b</t>
  </si>
  <si>
    <t>35a</t>
  </si>
  <si>
    <t>35b</t>
  </si>
  <si>
    <t>36a</t>
  </si>
  <si>
    <t>36b</t>
  </si>
  <si>
    <t>37a</t>
  </si>
  <si>
    <t>37b</t>
  </si>
  <si>
    <t>38a</t>
  </si>
  <si>
    <t>38b</t>
  </si>
  <si>
    <t>39a</t>
  </si>
  <si>
    <t>39b</t>
  </si>
  <si>
    <t>40a</t>
  </si>
  <si>
    <t>40b</t>
  </si>
  <si>
    <t>41a</t>
  </si>
  <si>
    <t>41b</t>
  </si>
  <si>
    <t>42a</t>
  </si>
  <si>
    <t>42b</t>
  </si>
  <si>
    <t>43a</t>
  </si>
  <si>
    <t>43b</t>
  </si>
  <si>
    <t>44a</t>
  </si>
  <si>
    <t>44b</t>
  </si>
  <si>
    <t>Bl1</t>
  </si>
  <si>
    <t>bl1</t>
  </si>
  <si>
    <t>bl2</t>
  </si>
  <si>
    <t>Bsi wt%_avg</t>
  </si>
  <si>
    <t>Bsi wt%_Stdev</t>
  </si>
  <si>
    <t>Calcium</t>
  </si>
  <si>
    <t>Control</t>
  </si>
  <si>
    <t>Sample 18 is control?</t>
  </si>
  <si>
    <t>C8_BE</t>
  </si>
  <si>
    <t>C8_YB</t>
  </si>
  <si>
    <t>Ca</t>
  </si>
  <si>
    <t>Sample #</t>
  </si>
  <si>
    <t xml:space="preserve">C6 </t>
  </si>
  <si>
    <t>C8 SM</t>
  </si>
  <si>
    <t>C8 BE</t>
  </si>
  <si>
    <t>C8 YB</t>
  </si>
  <si>
    <t>Sugar %</t>
  </si>
  <si>
    <t>Tree Tag#</t>
  </si>
  <si>
    <t>Project Title</t>
  </si>
  <si>
    <t>MELNHE</t>
  </si>
  <si>
    <t xml:space="preserve">People involved with spreadsheet preparation 
</t>
  </si>
  <si>
    <t>Principal Investigator</t>
  </si>
  <si>
    <t>Ruth Yanai</t>
  </si>
  <si>
    <t>Collection Period</t>
  </si>
  <si>
    <t>C8 - 7/24/2013; C6 &amp; C9 - 7/25/2013; JBM &amp; JBO 7/27/2013</t>
  </si>
  <si>
    <t>Project Description</t>
  </si>
  <si>
    <t>Data Set Methods</t>
  </si>
  <si>
    <r>
      <t>Foliar nutrients and gas exchange were measured for the two trees with the highest average sap sugar concentration (as sampled in the winter of 2013) and the two trees with the lowest average sugar concentration in each plot.  Trees were chosen randomly if there were more than two trees with the same sap sweetness. At least 15 sun-exposed leaves from the upper canopy were collected from each tree using a 12 gauge shotgun. Only leaves free from shot holes, disease and insect herbivory were used. Foliage was sampled between 10 am and 2 pm on sunny days to ensure the leaves were dry and photosynthesizing. The removed branches were immediately placed in water to sustain transpiration for gas exchange measurements. Collected samples were placed in labeled paper bags and stored in a cooler as soon as possible.  Upon returning to the lab all samples were dried at 65</t>
    </r>
    <r>
      <rPr>
        <b/>
        <vertAlign val="superscript"/>
        <sz val="12"/>
        <rFont val="Arial"/>
        <family val="2"/>
      </rPr>
      <t>o</t>
    </r>
    <r>
      <rPr>
        <b/>
        <sz val="12"/>
        <rFont val="Arial"/>
        <family val="2"/>
      </rPr>
      <t xml:space="preserve"> Celsius for 24 hours.    </t>
    </r>
  </si>
  <si>
    <t>Sample Description</t>
  </si>
  <si>
    <t xml:space="preserve">Ground samples are stored in amber or clear color glass bottles. When they are digested and filtered, the filtrate is collected in a 50 mL centrifuge tube. </t>
  </si>
  <si>
    <t>Sample Location</t>
  </si>
  <si>
    <t>Dried, ground fresh foliage and digestion filtrate are kept in Marshall Hall B9, SUNY-ESF. Digestion filtrate are disposed after publication and ground samples are archived in Bray Hall by the Yanai lab management.</t>
  </si>
  <si>
    <t>Related Datasets</t>
  </si>
  <si>
    <t>Sheets included in this file</t>
  </si>
  <si>
    <t>Known Problems</t>
  </si>
  <si>
    <t>Publications</t>
  </si>
  <si>
    <r>
      <t>Wild, A.D.</t>
    </r>
    <r>
      <rPr>
        <sz val="12"/>
        <rFont val="Times New Roman"/>
        <family val="1"/>
      </rPr>
      <t xml:space="preserve"> &amp; Yanai, R.D. (2015).</t>
    </r>
    <r>
      <rPr>
        <b/>
        <sz val="12"/>
        <rFont val="Times New Roman"/>
        <family val="1"/>
      </rPr>
      <t xml:space="preserve"> "</t>
    </r>
    <r>
      <rPr>
        <sz val="12"/>
        <color rgb="FF000000"/>
        <rFont val="Times New Roman"/>
        <family val="1"/>
      </rPr>
      <t>Soil Nutrients Affect Sweetness of Sugar Maple Sap." Forest Ecology and Management. 341:30-36.</t>
    </r>
  </si>
  <si>
    <t>Notes page created  by Adam Wild</t>
  </si>
  <si>
    <t>2013 Fresh foliage collected at Bartlett Experimental Forest and  Jeffers Brook</t>
  </si>
  <si>
    <t xml:space="preserve">Samples were shot by Adam Wild and shoestring summer crew - Craig See, Eric Macphearson, Megan McLin Hyan Wang, Joe Kendrick </t>
  </si>
  <si>
    <t xml:space="preserve">Samples were placed in a cooler in the field and dried in the oven upon returning to the lab at 65 C </t>
  </si>
  <si>
    <t xml:space="preserve">Some trees were from the buffer of the plot. See subplot column in useable data for these trees. </t>
  </si>
  <si>
    <t xml:space="preserve">Leaves were counted and weighed dry to determine the mass/leaf </t>
  </si>
  <si>
    <t xml:space="preserve">Samples were ground with the Wiley Mill at SUNY ESF </t>
  </si>
  <si>
    <t>A set of the samples were sent to UNH to Heidi Asbjornsen's lab for isotope analysis. They did not do this so they sent the samples back. Matt did take a subset from the samples prior to sending them back. There are now two sets of ground samples at SUNY ESF in Marshall B09</t>
  </si>
  <si>
    <t xml:space="preserve">A portion of the sample was ashed and digested at ESF and ran through ICP for nutrient analysis. </t>
  </si>
  <si>
    <t xml:space="preserve">Blanks represent an empty crucible that was ran through the ashing and digesting process for lab QC. These should represent no nutrients. </t>
  </si>
  <si>
    <t xml:space="preserve">SRM samples represent known nutrient concentrations of apple leaves. </t>
  </si>
  <si>
    <t xml:space="preserve">All samples are stored in the Yanai Forest Ecology lab at SUNY ESF. </t>
  </si>
  <si>
    <t xml:space="preserve">Trees Shot for fresh foliage at Bartlett and Jeffers Brook </t>
  </si>
  <si>
    <t xml:space="preserve">Stands shot at Bartlett were: C8, C9, </t>
  </si>
  <si>
    <t>C6 - Ca only with control trees around the Ca plot</t>
  </si>
  <si>
    <t>Stands shot at Jeffers Brook: JB-Mature and JB-Young (M=MATURE, Y=YOUNG)</t>
  </si>
  <si>
    <t xml:space="preserve">Sugar maple (SM) was the only species shot with the exception of C8 Ca and control where three American beech and three yellow birch where shot in each plot.   </t>
  </si>
  <si>
    <t xml:space="preserve">These were shot for Si analysis (see separate data set). They were not run through ICP but they were run for C&amp;N </t>
  </si>
  <si>
    <t>code</t>
  </si>
  <si>
    <t>common name(s)</t>
  </si>
  <si>
    <t>scientific name(s)</t>
  </si>
  <si>
    <t>AA</t>
  </si>
  <si>
    <t>Downy Serviceberry</t>
  </si>
  <si>
    <t>Amelanchier arborea</t>
  </si>
  <si>
    <t>ASH</t>
  </si>
  <si>
    <t>White Ash</t>
  </si>
  <si>
    <t>Fraxinus americana</t>
  </si>
  <si>
    <t>ASP</t>
  </si>
  <si>
    <t>Quaking Aspen or Bigtooth Aspen</t>
  </si>
  <si>
    <r>
      <t xml:space="preserve">Populus </t>
    </r>
    <r>
      <rPr>
        <sz val="10"/>
        <rFont val="Arial"/>
        <family val="2"/>
      </rPr>
      <t>spp.</t>
    </r>
  </si>
  <si>
    <t>BASS</t>
  </si>
  <si>
    <t>Basswood</t>
  </si>
  <si>
    <t>Tilia americana</t>
  </si>
  <si>
    <t>BC</t>
  </si>
  <si>
    <t>Black Cherry</t>
  </si>
  <si>
    <t>Prunus serotina</t>
  </si>
  <si>
    <t>American Beech</t>
  </si>
  <si>
    <t>Fagus grandifolia</t>
  </si>
  <si>
    <t>BIRCH</t>
  </si>
  <si>
    <t>unknown Birch (germinant)</t>
  </si>
  <si>
    <r>
      <t xml:space="preserve">Betula </t>
    </r>
    <r>
      <rPr>
        <sz val="10"/>
        <rFont val="Arial"/>
        <family val="2"/>
      </rPr>
      <t>spp.</t>
    </r>
  </si>
  <si>
    <t>CC</t>
  </si>
  <si>
    <t>American Hornbeam</t>
  </si>
  <si>
    <t>Carpinus caroliniana</t>
  </si>
  <si>
    <t>FIR</t>
  </si>
  <si>
    <t>Balsam Fir</t>
  </si>
  <si>
    <t>Abies balsamea</t>
  </si>
  <si>
    <t>HEM</t>
  </si>
  <si>
    <t>Eastern Hemlock</t>
  </si>
  <si>
    <t>Tsuga canadensis</t>
  </si>
  <si>
    <t>MM</t>
  </si>
  <si>
    <t>Mountain Maple</t>
  </si>
  <si>
    <t>Acer spicatum</t>
  </si>
  <si>
    <t>MTASH</t>
  </si>
  <si>
    <t>Mountain Ash</t>
  </si>
  <si>
    <t>Sorbus americana</t>
  </si>
  <si>
    <t>OV</t>
  </si>
  <si>
    <t>Eastern Hophornbeam</t>
  </si>
  <si>
    <t>Ostrya virginiana</t>
  </si>
  <si>
    <t>PC</t>
  </si>
  <si>
    <t>Pin Cherry</t>
  </si>
  <si>
    <t>Prunus pensylvanica</t>
  </si>
  <si>
    <t>RM</t>
  </si>
  <si>
    <t>Red Maple</t>
  </si>
  <si>
    <t>Acer rubrum</t>
  </si>
  <si>
    <t>RO</t>
  </si>
  <si>
    <t>Northern Red Oak</t>
  </si>
  <si>
    <t>Quercus rubra</t>
  </si>
  <si>
    <t>RS</t>
  </si>
  <si>
    <t>Red Spruce</t>
  </si>
  <si>
    <t>Picea rubens</t>
  </si>
  <si>
    <t>Sugar Maple</t>
  </si>
  <si>
    <t>Acer saccharum</t>
  </si>
  <si>
    <t>STM</t>
  </si>
  <si>
    <t>Striped Maple</t>
  </si>
  <si>
    <t>Acer pennsylvanicum</t>
  </si>
  <si>
    <t>UNK</t>
  </si>
  <si>
    <t>unknown</t>
  </si>
  <si>
    <t>VIB</t>
  </si>
  <si>
    <t>Hobblebush</t>
  </si>
  <si>
    <t>Viburnum alnifolium</t>
  </si>
  <si>
    <t>WB</t>
  </si>
  <si>
    <t>White Birch or Gray Birch</t>
  </si>
  <si>
    <r>
      <t xml:space="preserve">Betula papyrifera </t>
    </r>
    <r>
      <rPr>
        <sz val="10"/>
        <rFont val="Arial"/>
        <family val="2"/>
      </rPr>
      <t xml:space="preserve">or </t>
    </r>
    <r>
      <rPr>
        <i/>
        <sz val="10"/>
        <rFont val="Arial"/>
        <family val="2"/>
      </rPr>
      <t>B. populifolia</t>
    </r>
  </si>
  <si>
    <t>WP</t>
  </si>
  <si>
    <t>Eastern White Pine</t>
  </si>
  <si>
    <t>Pinus strobus</t>
  </si>
  <si>
    <t>Yellow Birch</t>
  </si>
  <si>
    <t>Betula alleghaniensis</t>
  </si>
  <si>
    <t>YEW</t>
  </si>
  <si>
    <t>Canadian Yew</t>
  </si>
  <si>
    <t xml:space="preserve">Taxus canadensis </t>
  </si>
  <si>
    <t xml:space="preserve">Adam Wild: adamdwild@gmail.com (shooting, grindin, digestion, ICP analysis for Ca, some spreadsheet preperation)
Wim Clymans: wim.clymans@geol.lu.se (a Postdoc in Danial Conley's lab in Sweden; daniel.conley@geol.lu.se) (Si analysis and spreadsheet preperation  </t>
  </si>
  <si>
    <t xml:space="preserve">The project is designed to determine if there is a silica treatment response in fresh green foliage in the CaSi treatment addition. Nutrients and gas exchange were also measured for comparison with maple sap sugar concentration. Sugars maples were the only species shot for this reason. The exception was C8 Ca and control where yellow birch (YB) and American beech (BE) were shot for Si. The green fresh foliage was collected and analyzed for primary nutrients and gas exchange. </t>
  </si>
  <si>
    <t xml:space="preserve">
Lab work--&gt; For ICP analysis: The foliage tissue was ground with a Wiley Mill to pass a 20 mesh screen. The samples were oven dried for 24 hours at 65o C before being weighed for analysis. The ~ 0.25 g of sample was ashed in a muffle furnace, the heat was raised in stepped increments up to 470o C. Samples were  digested with 6N HNO3. The ashed leaf tissue was boiled in the HNO3 for 15 minutes. The boiled acid solution  was filtered through #42 Whatman filter paper. The filtrate of each sample was brought up to  a mass of 50 g . The final concentration of the solution was 1.2 M. The samples were analyzed for Al, Ca, Mg, K, Mn, P, Na, and Sr with the ICP-OES at the SUNY-ESF facility. The analysis is done with a 3 point calibration and using Standard Reference Material 1515.  
For Si a portion of the ground samples were sent to Wim Clymans in Danial Conley's lab in Sweden for Si analysis. </t>
  </si>
  <si>
    <t xml:space="preserve">Maple sap sugar concentration  2013.  
Green Foliage Nutrients: 2008, 2009, 2010
Foliage Gas Exchange 2013 </t>
  </si>
  <si>
    <t xml:space="preserve">All lab analysis for Ca was done by Adam Wild while Si analysis was sent off to Wim Clymans.  </t>
  </si>
</sst>
</file>

<file path=xl/styles.xml><?xml version="1.0" encoding="utf-8"?>
<styleSheet xmlns="http://schemas.openxmlformats.org/spreadsheetml/2006/main">
  <numFmts count="3">
    <numFmt numFmtId="164" formatCode="0.0"/>
    <numFmt numFmtId="165" formatCode="0.000"/>
    <numFmt numFmtId="166" formatCode="0.0000"/>
  </numFmts>
  <fonts count="26">
    <font>
      <sz val="11"/>
      <color theme="1"/>
      <name val="Calibri"/>
      <family val="2"/>
      <scheme val="minor"/>
    </font>
    <font>
      <sz val="12"/>
      <color theme="1"/>
      <name val="Calibri"/>
      <family val="2"/>
      <charset val="238"/>
      <scheme val="minor"/>
    </font>
    <font>
      <b/>
      <sz val="11"/>
      <color theme="1"/>
      <name val="Calibri"/>
      <family val="2"/>
      <scheme val="minor"/>
    </font>
    <font>
      <i/>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b/>
      <sz val="12"/>
      <color indexed="10"/>
      <name val="Arial"/>
      <family val="2"/>
    </font>
    <font>
      <sz val="12"/>
      <color indexed="8"/>
      <name val="Arial"/>
      <family val="2"/>
    </font>
    <font>
      <sz val="10"/>
      <name val="MS Sans Serif"/>
      <family val="32"/>
    </font>
    <font>
      <sz val="10"/>
      <color indexed="52"/>
      <name val="Arial"/>
      <family val="2"/>
    </font>
    <font>
      <b/>
      <sz val="10"/>
      <color indexed="10"/>
      <name val="Arial"/>
      <family val="2"/>
    </font>
    <font>
      <b/>
      <sz val="10"/>
      <name val="Arial"/>
      <family val="2"/>
    </font>
    <font>
      <sz val="11"/>
      <color rgb="FFFF0000"/>
      <name val="Calibri"/>
      <family val="2"/>
      <scheme val="minor"/>
    </font>
    <font>
      <sz val="11"/>
      <color theme="1"/>
      <name val="Calibri"/>
      <family val="2"/>
      <scheme val="minor"/>
    </font>
    <font>
      <sz val="10"/>
      <name val="Verdana"/>
      <family val="2"/>
    </font>
    <font>
      <b/>
      <u/>
      <sz val="11"/>
      <color theme="1"/>
      <name val="Calibri"/>
      <family val="2"/>
      <scheme val="minor"/>
    </font>
    <font>
      <sz val="10"/>
      <name val="Verdana"/>
    </font>
    <font>
      <b/>
      <sz val="12"/>
      <name val="Arial"/>
      <family val="2"/>
    </font>
    <font>
      <b/>
      <vertAlign val="superscript"/>
      <sz val="12"/>
      <name val="Arial"/>
      <family val="2"/>
    </font>
    <font>
      <b/>
      <sz val="12"/>
      <color indexed="8"/>
      <name val="Arial"/>
      <family val="2"/>
    </font>
    <font>
      <b/>
      <sz val="12"/>
      <name val="Times New Roman"/>
      <family val="1"/>
    </font>
    <font>
      <sz val="12"/>
      <name val="Times New Roman"/>
      <family val="1"/>
    </font>
    <font>
      <sz val="12"/>
      <color rgb="FF000000"/>
      <name val="Times New Roman"/>
      <family val="1"/>
    </font>
    <font>
      <sz val="10"/>
      <name val="MS Sans Serif"/>
      <family val="2"/>
    </font>
    <font>
      <i/>
      <sz val="10"/>
      <name val="Arial"/>
      <family val="2"/>
    </font>
  </fonts>
  <fills count="8">
    <fill>
      <patternFill patternType="none"/>
    </fill>
    <fill>
      <patternFill patternType="gray125"/>
    </fill>
    <fill>
      <patternFill patternType="solid">
        <fgColor indexed="51"/>
        <bgColor indexed="64"/>
      </patternFill>
    </fill>
    <fill>
      <patternFill patternType="solid">
        <fgColor indexed="16"/>
        <bgColor indexed="64"/>
      </patternFill>
    </fill>
    <fill>
      <patternFill patternType="solid">
        <fgColor indexed="56"/>
        <bgColor indexed="64"/>
      </patternFill>
    </fill>
    <fill>
      <patternFill patternType="solid">
        <fgColor indexed="52"/>
        <bgColor indexed="64"/>
      </patternFill>
    </fill>
    <fill>
      <patternFill patternType="solid">
        <fgColor theme="5" tint="0.39997558519241921"/>
        <bgColor indexed="64"/>
      </patternFill>
    </fill>
    <fill>
      <patternFill patternType="solid">
        <fgColor theme="0" tint="-0.249977111117893"/>
        <bgColor indexed="64"/>
      </patternFill>
    </fill>
  </fills>
  <borders count="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9" fillId="0" borderId="0"/>
    <xf numFmtId="0" fontId="9"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14" fillId="0" borderId="0" applyFont="0" applyFill="0" applyBorder="0" applyAlignment="0" applyProtection="0"/>
    <xf numFmtId="0" fontId="17" fillId="0" borderId="0"/>
    <xf numFmtId="9" fontId="24" fillId="0" borderId="0" applyFont="0" applyFill="0" applyBorder="0" applyAlignment="0" applyProtection="0"/>
  </cellStyleXfs>
  <cellXfs count="69">
    <xf numFmtId="0" fontId="0" fillId="0" borderId="0" xfId="0"/>
    <xf numFmtId="0" fontId="0" fillId="0" borderId="1" xfId="0" applyBorder="1"/>
    <xf numFmtId="0" fontId="2" fillId="0" borderId="1" xfId="0" applyFont="1" applyBorder="1"/>
    <xf numFmtId="14" fontId="0" fillId="0" borderId="0" xfId="0" applyNumberFormat="1"/>
    <xf numFmtId="0" fontId="2" fillId="0" borderId="0" xfId="0" applyFont="1" applyFill="1" applyBorder="1"/>
    <xf numFmtId="0" fontId="6" fillId="2" borderId="0" xfId="3" applyFill="1"/>
    <xf numFmtId="1" fontId="6" fillId="2" borderId="0" xfId="3" applyNumberFormat="1" applyFill="1"/>
    <xf numFmtId="0" fontId="6" fillId="0" borderId="0" xfId="3"/>
    <xf numFmtId="14" fontId="6" fillId="2" borderId="0" xfId="3" applyNumberFormat="1" applyFill="1"/>
    <xf numFmtId="0" fontId="7" fillId="0" borderId="0" xfId="3" applyFont="1" applyBorder="1" applyAlignment="1">
      <alignment horizontal="center" vertical="center"/>
    </xf>
    <xf numFmtId="1" fontId="7" fillId="0" borderId="0" xfId="3" applyNumberFormat="1" applyFont="1" applyBorder="1" applyAlignment="1">
      <alignment horizontal="center" vertical="center"/>
    </xf>
    <xf numFmtId="0" fontId="6" fillId="0" borderId="0" xfId="3" applyBorder="1"/>
    <xf numFmtId="0" fontId="6" fillId="0" borderId="0" xfId="3" applyFill="1" applyBorder="1"/>
    <xf numFmtId="1" fontId="8" fillId="0" borderId="0" xfId="3" applyNumberFormat="1" applyFont="1" applyBorder="1" applyAlignment="1">
      <alignment horizontal="center" vertical="center"/>
    </xf>
    <xf numFmtId="0" fontId="8" fillId="0" borderId="0" xfId="3" applyFont="1" applyBorder="1" applyAlignment="1">
      <alignment horizontal="center" vertical="center"/>
    </xf>
    <xf numFmtId="0" fontId="9" fillId="0" borderId="0" xfId="4" quotePrefix="1" applyNumberFormat="1"/>
    <xf numFmtId="164" fontId="9" fillId="0" borderId="0" xfId="5" quotePrefix="1" applyNumberFormat="1" applyBorder="1"/>
    <xf numFmtId="164" fontId="6" fillId="0" borderId="0" xfId="3" applyNumberFormat="1" applyBorder="1"/>
    <xf numFmtId="1" fontId="6" fillId="0" borderId="0" xfId="3" applyNumberFormat="1"/>
    <xf numFmtId="0" fontId="10" fillId="3" borderId="0" xfId="3" applyFont="1" applyFill="1"/>
    <xf numFmtId="1" fontId="6" fillId="0" borderId="0" xfId="3" applyNumberFormat="1" applyFont="1"/>
    <xf numFmtId="164" fontId="6" fillId="0" borderId="0" xfId="3" applyNumberFormat="1" applyFill="1"/>
    <xf numFmtId="0" fontId="6" fillId="4" borderId="0" xfId="3" applyFill="1"/>
    <xf numFmtId="1" fontId="11" fillId="0" borderId="0" xfId="3" applyNumberFormat="1" applyFont="1"/>
    <xf numFmtId="0" fontId="11" fillId="0" borderId="0" xfId="3" applyFont="1"/>
    <xf numFmtId="0" fontId="11" fillId="0" borderId="0" xfId="3" applyFont="1" applyAlignment="1">
      <alignment horizontal="right"/>
    </xf>
    <xf numFmtId="0" fontId="12" fillId="0" borderId="0" xfId="3" applyFont="1"/>
    <xf numFmtId="0" fontId="12" fillId="0" borderId="0" xfId="3" applyFont="1" applyFill="1"/>
    <xf numFmtId="1" fontId="6" fillId="2" borderId="0" xfId="3" applyNumberFormat="1" applyFill="1" applyBorder="1"/>
    <xf numFmtId="164" fontId="6" fillId="2" borderId="0" xfId="3" applyNumberFormat="1" applyFill="1"/>
    <xf numFmtId="0" fontId="6" fillId="0" borderId="0" xfId="3" applyNumberFormat="1" applyFill="1"/>
    <xf numFmtId="0" fontId="6" fillId="0" borderId="0" xfId="3" quotePrefix="1" applyNumberFormat="1" applyFill="1"/>
    <xf numFmtId="2" fontId="6" fillId="0" borderId="0" xfId="3" applyNumberFormat="1" applyFill="1"/>
    <xf numFmtId="165" fontId="6" fillId="0" borderId="0" xfId="3" applyNumberFormat="1" applyFill="1"/>
    <xf numFmtId="2" fontId="6" fillId="0" borderId="0" xfId="3" applyNumberFormat="1"/>
    <xf numFmtId="0" fontId="12" fillId="5" borderId="0" xfId="3" applyFont="1" applyFill="1"/>
    <xf numFmtId="0" fontId="6" fillId="6" borderId="0" xfId="3" quotePrefix="1" applyNumberFormat="1" applyFill="1"/>
    <xf numFmtId="0" fontId="6" fillId="0" borderId="0" xfId="3" applyNumberFormat="1" applyFill="1" applyAlignment="1">
      <alignment horizontal="right"/>
    </xf>
    <xf numFmtId="164" fontId="6" fillId="0" borderId="0" xfId="3" quotePrefix="1" applyNumberFormat="1" applyFill="1"/>
    <xf numFmtId="10" fontId="6" fillId="0" borderId="0" xfId="3" applyNumberFormat="1"/>
    <xf numFmtId="0" fontId="6" fillId="0" borderId="0" xfId="3" applyFill="1"/>
    <xf numFmtId="0" fontId="12" fillId="4" borderId="0" xfId="3" applyFont="1" applyFill="1"/>
    <xf numFmtId="0" fontId="6" fillId="6" borderId="0" xfId="3" applyFill="1"/>
    <xf numFmtId="0" fontId="0" fillId="7" borderId="0" xfId="0" applyFill="1"/>
    <xf numFmtId="14" fontId="0" fillId="7" borderId="0" xfId="0" applyNumberFormat="1" applyFill="1"/>
    <xf numFmtId="0" fontId="13" fillId="0" borderId="0" xfId="0" applyFont="1"/>
    <xf numFmtId="0" fontId="0" fillId="0" borderId="0" xfId="0" applyAlignment="1">
      <alignment horizontal="center"/>
    </xf>
    <xf numFmtId="0" fontId="15" fillId="0" borderId="0" xfId="0" applyFont="1"/>
    <xf numFmtId="166" fontId="0" fillId="0" borderId="0" xfId="0" applyNumberFormat="1"/>
    <xf numFmtId="9" fontId="0" fillId="0" borderId="0" xfId="11" applyFont="1"/>
    <xf numFmtId="0" fontId="2" fillId="0" borderId="1" xfId="0" applyFont="1" applyFill="1" applyBorder="1" applyAlignment="1">
      <alignment horizontal="left" wrapText="1" indent="1"/>
    </xf>
    <xf numFmtId="2" fontId="0" fillId="0" borderId="0" xfId="0" applyNumberFormat="1" applyAlignment="1">
      <alignment horizontal="left" indent="1"/>
    </xf>
    <xf numFmtId="0" fontId="16" fillId="0" borderId="0" xfId="0" applyFont="1"/>
    <xf numFmtId="0" fontId="8" fillId="0" borderId="2" xfId="12" applyNumberFormat="1" applyFont="1" applyFill="1" applyBorder="1" applyAlignment="1">
      <alignment vertical="top" wrapText="1"/>
    </xf>
    <xf numFmtId="0" fontId="17" fillId="0" borderId="0" xfId="12"/>
    <xf numFmtId="0" fontId="8" fillId="0" borderId="3" xfId="12" applyNumberFormat="1" applyFont="1" applyFill="1" applyBorder="1" applyAlignment="1">
      <alignment vertical="top" wrapText="1"/>
    </xf>
    <xf numFmtId="0" fontId="8" fillId="0" borderId="4" xfId="12" applyNumberFormat="1" applyFont="1" applyFill="1" applyBorder="1" applyAlignment="1">
      <alignment vertical="top" wrapText="1"/>
    </xf>
    <xf numFmtId="0" fontId="18" fillId="0" borderId="0" xfId="12" applyFont="1" applyAlignment="1">
      <alignment wrapText="1"/>
    </xf>
    <xf numFmtId="0" fontId="20" fillId="0" borderId="4" xfId="12" applyNumberFormat="1" applyFont="1" applyFill="1" applyBorder="1" applyAlignment="1">
      <alignment vertical="top" wrapText="1"/>
    </xf>
    <xf numFmtId="0" fontId="8" fillId="0" borderId="5" xfId="12" applyNumberFormat="1" applyFont="1" applyFill="1" applyBorder="1" applyAlignment="1"/>
    <xf numFmtId="0" fontId="21" fillId="0" borderId="0" xfId="12" applyFont="1" applyAlignment="1">
      <alignment wrapText="1"/>
    </xf>
    <xf numFmtId="0" fontId="17" fillId="0" borderId="0" xfId="12" applyAlignment="1">
      <alignment wrapText="1"/>
    </xf>
    <xf numFmtId="0" fontId="23" fillId="0" borderId="0" xfId="12" applyFont="1" applyAlignment="1">
      <alignment wrapText="1"/>
    </xf>
    <xf numFmtId="0" fontId="15" fillId="0" borderId="0" xfId="12" applyFont="1"/>
    <xf numFmtId="0" fontId="6" fillId="0" borderId="0" xfId="12" applyFont="1"/>
    <xf numFmtId="0" fontId="6" fillId="0" borderId="0" xfId="12" applyFont="1" applyAlignment="1"/>
    <xf numFmtId="0" fontId="6" fillId="0" borderId="0" xfId="12" applyFont="1"/>
    <xf numFmtId="0" fontId="12" fillId="0" borderId="0" xfId="12" applyFont="1"/>
    <xf numFmtId="0" fontId="25" fillId="0" borderId="0" xfId="12" applyFont="1"/>
  </cellXfs>
  <cellStyles count="14">
    <cellStyle name="Followed Hyperlink" xfId="2" builtinId="9" hidden="1"/>
    <cellStyle name="Followed Hyperlink" xfId="8" builtinId="9" hidden="1"/>
    <cellStyle name="Followed Hyperlink" xfId="10" builtinId="9" hidden="1"/>
    <cellStyle name="Hyperlink" xfId="1" builtinId="8" hidden="1"/>
    <cellStyle name="Hyperlink" xfId="7" builtinId="8" hidden="1"/>
    <cellStyle name="Hyperlink" xfId="9" builtinId="8" hidden="1"/>
    <cellStyle name="Normal" xfId="0" builtinId="0"/>
    <cellStyle name="Normal 2" xfId="4"/>
    <cellStyle name="Normal 2 2" xfId="3"/>
    <cellStyle name="Normal 3" xfId="5"/>
    <cellStyle name="Normal 4" xfId="6"/>
    <cellStyle name="Normal 5" xfId="12"/>
    <cellStyle name="Percent" xfId="11" builtinId="5"/>
    <cellStyle name="Percent 2" xfId="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Foliar Si in a CaSi Addition </a:t>
            </a:r>
          </a:p>
        </c:rich>
      </c:tx>
      <c:layout/>
    </c:title>
    <c:plotArea>
      <c:layout/>
      <c:barChart>
        <c:barDir val="col"/>
        <c:grouping val="clustered"/>
        <c:ser>
          <c:idx val="0"/>
          <c:order val="0"/>
          <c:tx>
            <c:v>Calcium</c:v>
          </c:tx>
          <c:spPr>
            <a:solidFill>
              <a:schemeClr val="tx1"/>
            </a:solidFill>
          </c:spPr>
          <c:errBars>
            <c:errBarType val="plus"/>
            <c:errValType val="cust"/>
            <c:plus>
              <c:numRef>
                <c:f>(Data!$N$10,Data!$N$12,Data!$N$2,Data!$N$6,Data!$N$4,Data!$N$8)</c:f>
                <c:numCache>
                  <c:formatCode>General</c:formatCode>
                  <c:ptCount val="6"/>
                  <c:pt idx="0">
                    <c:v>2.1454549020997572E-2</c:v>
                  </c:pt>
                  <c:pt idx="1">
                    <c:v>5.0650174312412088E-2</c:v>
                  </c:pt>
                  <c:pt idx="2">
                    <c:v>0.18256745579364433</c:v>
                  </c:pt>
                  <c:pt idx="3">
                    <c:v>8.9037041293698882E-2</c:v>
                  </c:pt>
                  <c:pt idx="4">
                    <c:v>8.931642289427319E-2</c:v>
                  </c:pt>
                  <c:pt idx="5">
                    <c:v>5.5556648282051778E-2</c:v>
                  </c:pt>
                </c:numCache>
              </c:numRef>
            </c:plus>
            <c:minus>
              <c:numLit>
                <c:formatCode>General</c:formatCode>
                <c:ptCount val="1"/>
                <c:pt idx="0">
                  <c:v>1</c:v>
                </c:pt>
              </c:numLit>
            </c:minus>
          </c:errBars>
          <c:cat>
            <c:strRef>
              <c:f>(Data!$J$10,Data!$J$12,Data!$J$2,Data!$J$6,Data!$J$4,Data!$J$8)</c:f>
              <c:strCache>
                <c:ptCount val="6"/>
                <c:pt idx="0">
                  <c:v>JBM</c:v>
                </c:pt>
                <c:pt idx="1">
                  <c:v>JBO</c:v>
                </c:pt>
                <c:pt idx="2">
                  <c:v>C6</c:v>
                </c:pt>
                <c:pt idx="3">
                  <c:v>C8 SM</c:v>
                </c:pt>
                <c:pt idx="4">
                  <c:v>C8_BE</c:v>
                </c:pt>
                <c:pt idx="5">
                  <c:v>C8_YB</c:v>
                </c:pt>
              </c:strCache>
            </c:strRef>
          </c:cat>
          <c:val>
            <c:numRef>
              <c:f>(Data!$M$10,Data!$M$12,Data!$M$2,Data!$M$6,Data!$M$4,Data!$M$8)</c:f>
              <c:numCache>
                <c:formatCode>General</c:formatCode>
                <c:ptCount val="6"/>
                <c:pt idx="0">
                  <c:v>1.4480873689110942</c:v>
                </c:pt>
                <c:pt idx="1">
                  <c:v>1.7358445658511745</c:v>
                </c:pt>
                <c:pt idx="2">
                  <c:v>1.903644446446294</c:v>
                </c:pt>
                <c:pt idx="3">
                  <c:v>2.150442470842524</c:v>
                </c:pt>
                <c:pt idx="4">
                  <c:v>2.8657756481442243</c:v>
                </c:pt>
                <c:pt idx="5">
                  <c:v>0.72138051301016182</c:v>
                </c:pt>
              </c:numCache>
            </c:numRef>
          </c:val>
        </c:ser>
        <c:ser>
          <c:idx val="1"/>
          <c:order val="1"/>
          <c:tx>
            <c:v>Contol</c:v>
          </c:tx>
          <c:spPr>
            <a:solidFill>
              <a:schemeClr val="bg1">
                <a:lumMod val="75000"/>
              </a:schemeClr>
            </a:solidFill>
          </c:spPr>
          <c:errBars>
            <c:errBarType val="plus"/>
            <c:errValType val="cust"/>
            <c:plus>
              <c:numRef>
                <c:f>(Data!$N$11,Data!$N$13,Data!$N$3,Data!$N$7,Data!$N$5,Data!$N$9)</c:f>
                <c:numCache>
                  <c:formatCode>General</c:formatCode>
                  <c:ptCount val="6"/>
                  <c:pt idx="0">
                    <c:v>9.7314166830931338E-3</c:v>
                  </c:pt>
                  <c:pt idx="1">
                    <c:v>8.2116916159106039E-3</c:v>
                  </c:pt>
                  <c:pt idx="2">
                    <c:v>0.10961119472770643</c:v>
                  </c:pt>
                  <c:pt idx="3">
                    <c:v>3.3582061927586379E-2</c:v>
                  </c:pt>
                  <c:pt idx="4">
                    <c:v>1.1333987187964705E-2</c:v>
                  </c:pt>
                  <c:pt idx="5">
                    <c:v>2.6447204054004358E-2</c:v>
                  </c:pt>
                </c:numCache>
              </c:numRef>
            </c:plus>
            <c:minus>
              <c:numLit>
                <c:formatCode>General</c:formatCode>
                <c:ptCount val="1"/>
                <c:pt idx="0">
                  <c:v>1</c:v>
                </c:pt>
              </c:numLit>
            </c:minus>
          </c:errBars>
          <c:cat>
            <c:strRef>
              <c:f>(Data!$J$10,Data!$J$12,Data!$J$2,Data!$J$6,Data!$J$4,Data!$J$8)</c:f>
              <c:strCache>
                <c:ptCount val="6"/>
                <c:pt idx="0">
                  <c:v>JBM</c:v>
                </c:pt>
                <c:pt idx="1">
                  <c:v>JBO</c:v>
                </c:pt>
                <c:pt idx="2">
                  <c:v>C6</c:v>
                </c:pt>
                <c:pt idx="3">
                  <c:v>C8 SM</c:v>
                </c:pt>
                <c:pt idx="4">
                  <c:v>C8_BE</c:v>
                </c:pt>
                <c:pt idx="5">
                  <c:v>C8_YB</c:v>
                </c:pt>
              </c:strCache>
            </c:strRef>
          </c:cat>
          <c:val>
            <c:numRef>
              <c:f>(Data!$M$11,Data!$M$13,Data!$M$3,Data!$M$7,Data!$M$5,Data!$M$9)</c:f>
              <c:numCache>
                <c:formatCode>General</c:formatCode>
                <c:ptCount val="6"/>
                <c:pt idx="0">
                  <c:v>1.058248890174263</c:v>
                </c:pt>
                <c:pt idx="1">
                  <c:v>1.2198599691093859</c:v>
                </c:pt>
                <c:pt idx="2">
                  <c:v>1.215206270666318</c:v>
                </c:pt>
                <c:pt idx="3">
                  <c:v>1.2440929015964031</c:v>
                </c:pt>
                <c:pt idx="4">
                  <c:v>1.7371415989092478</c:v>
                </c:pt>
                <c:pt idx="5">
                  <c:v>0.35978472320709692</c:v>
                </c:pt>
              </c:numCache>
            </c:numRef>
          </c:val>
        </c:ser>
        <c:axId val="117617792"/>
        <c:axId val="117619328"/>
      </c:barChart>
      <c:catAx>
        <c:axId val="117617792"/>
        <c:scaling>
          <c:orientation val="minMax"/>
        </c:scaling>
        <c:axPos val="b"/>
        <c:tickLblPos val="nextTo"/>
        <c:crossAx val="117619328"/>
        <c:crosses val="autoZero"/>
        <c:auto val="1"/>
        <c:lblAlgn val="ctr"/>
        <c:lblOffset val="100"/>
      </c:catAx>
      <c:valAx>
        <c:axId val="117619328"/>
        <c:scaling>
          <c:orientation val="minMax"/>
        </c:scaling>
        <c:axPos val="l"/>
        <c:title>
          <c:tx>
            <c:rich>
              <a:bodyPr rot="-5400000" vert="horz"/>
              <a:lstStyle/>
              <a:p>
                <a:pPr>
                  <a:defRPr/>
                </a:pPr>
                <a:r>
                  <a:rPr lang="en-US"/>
                  <a:t>BSi %wt</a:t>
                </a:r>
              </a:p>
            </c:rich>
          </c:tx>
          <c:layout/>
        </c:title>
        <c:numFmt formatCode="General" sourceLinked="1"/>
        <c:tickLblPos val="nextTo"/>
        <c:crossAx val="117617792"/>
        <c:crosses val="autoZero"/>
        <c:crossBetween val="between"/>
      </c:valAx>
    </c:plotArea>
    <c:legend>
      <c:legendPos val="r"/>
      <c:layout>
        <c:manualLayout>
          <c:xMode val="edge"/>
          <c:yMode val="edge"/>
          <c:x val="0.81620253718285196"/>
          <c:y val="5.9801326917468631E-2"/>
          <c:w val="0.15967852149322501"/>
          <c:h val="0.149990026246719"/>
        </c:manualLayout>
      </c:layout>
      <c:overlay val="1"/>
    </c:legend>
    <c:plotVisOnly val="1"/>
    <c:dispBlanksAs val="gap"/>
  </c:chart>
  <c:txPr>
    <a:bodyPr/>
    <a:lstStyle/>
    <a:p>
      <a:pPr>
        <a:defRPr sz="1200"/>
      </a:pPr>
      <a:endParaRPr lang="en-US"/>
    </a:p>
  </c:txPr>
  <c:printSettings>
    <c:headerFooter/>
    <c:pageMargins b="1" l="0.75000000000000033" r="0.750000000000000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Increase Si in CaSi Addition Plots</a:t>
            </a:r>
          </a:p>
        </c:rich>
      </c:tx>
      <c:layout>
        <c:manualLayout>
          <c:xMode val="edge"/>
          <c:yMode val="edge"/>
          <c:x val="0.20443044619422585"/>
          <c:y val="2.7777777777777801E-2"/>
        </c:manualLayout>
      </c:layout>
      <c:overlay val="1"/>
    </c:title>
    <c:plotArea>
      <c:layout/>
      <c:barChart>
        <c:barDir val="col"/>
        <c:grouping val="clustered"/>
        <c:ser>
          <c:idx val="0"/>
          <c:order val="0"/>
          <c:spPr>
            <a:solidFill>
              <a:schemeClr val="tx1"/>
            </a:solidFill>
          </c:spPr>
          <c:cat>
            <c:strRef>
              <c:f>Data!$P$2:$P$7</c:f>
              <c:strCache>
                <c:ptCount val="6"/>
                <c:pt idx="0">
                  <c:v>JBM</c:v>
                </c:pt>
                <c:pt idx="1">
                  <c:v>JBO</c:v>
                </c:pt>
                <c:pt idx="2">
                  <c:v>C6</c:v>
                </c:pt>
                <c:pt idx="3">
                  <c:v>C8 SM</c:v>
                </c:pt>
                <c:pt idx="4">
                  <c:v>C8 BE</c:v>
                </c:pt>
                <c:pt idx="5">
                  <c:v>C8 YB</c:v>
                </c:pt>
              </c:strCache>
            </c:strRef>
          </c:cat>
          <c:val>
            <c:numRef>
              <c:f>Data!$Q$2:$Q$7</c:f>
              <c:numCache>
                <c:formatCode>0%</c:formatCode>
                <c:ptCount val="6"/>
                <c:pt idx="0">
                  <c:v>0.26920922529002839</c:v>
                </c:pt>
                <c:pt idx="1">
                  <c:v>0.29725276496100023</c:v>
                </c:pt>
                <c:pt idx="2">
                  <c:v>0.36164220533153973</c:v>
                </c:pt>
                <c:pt idx="3">
                  <c:v>0.42147120024606904</c:v>
                </c:pt>
                <c:pt idx="4">
                  <c:v>0.39383196307283869</c:v>
                </c:pt>
                <c:pt idx="5">
                  <c:v>0.50125527829162642</c:v>
                </c:pt>
              </c:numCache>
            </c:numRef>
          </c:val>
        </c:ser>
        <c:axId val="117646848"/>
        <c:axId val="117648384"/>
      </c:barChart>
      <c:catAx>
        <c:axId val="117646848"/>
        <c:scaling>
          <c:orientation val="minMax"/>
        </c:scaling>
        <c:axPos val="b"/>
        <c:tickLblPos val="nextTo"/>
        <c:crossAx val="117648384"/>
        <c:crosses val="autoZero"/>
        <c:auto val="1"/>
        <c:lblAlgn val="ctr"/>
        <c:lblOffset val="100"/>
      </c:catAx>
      <c:valAx>
        <c:axId val="117648384"/>
        <c:scaling>
          <c:orientation val="minMax"/>
        </c:scaling>
        <c:axPos val="l"/>
        <c:title>
          <c:tx>
            <c:rich>
              <a:bodyPr rot="-5400000" vert="horz"/>
              <a:lstStyle/>
              <a:p>
                <a:pPr>
                  <a:defRPr/>
                </a:pPr>
                <a:r>
                  <a:rPr lang="en-US"/>
                  <a:t>% Increase Si</a:t>
                </a:r>
              </a:p>
            </c:rich>
          </c:tx>
          <c:layout/>
        </c:title>
        <c:numFmt formatCode="0%" sourceLinked="1"/>
        <c:tickLblPos val="nextTo"/>
        <c:crossAx val="11764684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Foliar Ca in Sugar Maple</a:t>
            </a:r>
          </a:p>
        </c:rich>
      </c:tx>
      <c:layout/>
      <c:overlay val="1"/>
    </c:title>
    <c:plotArea>
      <c:layout/>
      <c:barChart>
        <c:barDir val="col"/>
        <c:grouping val="clustered"/>
        <c:ser>
          <c:idx val="0"/>
          <c:order val="0"/>
          <c:tx>
            <c:strRef>
              <c:f>'Ca Data'!$I$2</c:f>
              <c:strCache>
                <c:ptCount val="1"/>
                <c:pt idx="0">
                  <c:v>Calcium</c:v>
                </c:pt>
              </c:strCache>
            </c:strRef>
          </c:tx>
          <c:spPr>
            <a:solidFill>
              <a:sysClr val="windowText" lastClr="000000"/>
            </a:solidFill>
          </c:spPr>
          <c:errBars>
            <c:errBarType val="both"/>
            <c:errValType val="stdErr"/>
          </c:errBars>
          <c:cat>
            <c:strRef>
              <c:f>'Ca Data'!$H$12:$H$15</c:f>
              <c:strCache>
                <c:ptCount val="4"/>
                <c:pt idx="0">
                  <c:v>C6</c:v>
                </c:pt>
                <c:pt idx="1">
                  <c:v>C8</c:v>
                </c:pt>
                <c:pt idx="2">
                  <c:v>JBM</c:v>
                </c:pt>
                <c:pt idx="3">
                  <c:v>JBO</c:v>
                </c:pt>
              </c:strCache>
            </c:strRef>
          </c:cat>
          <c:val>
            <c:numRef>
              <c:f>('Ca Data'!$J$2,'Ca Data'!$J$4,'Ca Data'!$J$6,'Ca Data'!$J$8)</c:f>
              <c:numCache>
                <c:formatCode>0.0000</c:formatCode>
                <c:ptCount val="4"/>
                <c:pt idx="0">
                  <c:v>6.8863936886116281</c:v>
                </c:pt>
                <c:pt idx="1">
                  <c:v>6.3992390099107874</c:v>
                </c:pt>
                <c:pt idx="2">
                  <c:v>9.3929802623139196</c:v>
                </c:pt>
                <c:pt idx="3">
                  <c:v>5.7542222033551678</c:v>
                </c:pt>
              </c:numCache>
            </c:numRef>
          </c:val>
        </c:ser>
        <c:ser>
          <c:idx val="1"/>
          <c:order val="1"/>
          <c:tx>
            <c:strRef>
              <c:f>'Ca Data'!$I$3</c:f>
              <c:strCache>
                <c:ptCount val="1"/>
                <c:pt idx="0">
                  <c:v>Control</c:v>
                </c:pt>
              </c:strCache>
            </c:strRef>
          </c:tx>
          <c:spPr>
            <a:solidFill>
              <a:schemeClr val="bg1">
                <a:lumMod val="65000"/>
              </a:schemeClr>
            </a:solidFill>
          </c:spPr>
          <c:errBars>
            <c:errBarType val="both"/>
            <c:errValType val="stdErr"/>
          </c:errBars>
          <c:cat>
            <c:strRef>
              <c:f>'Ca Data'!$H$12:$H$15</c:f>
              <c:strCache>
                <c:ptCount val="4"/>
                <c:pt idx="0">
                  <c:v>C6</c:v>
                </c:pt>
                <c:pt idx="1">
                  <c:v>C8</c:v>
                </c:pt>
                <c:pt idx="2">
                  <c:v>JBM</c:v>
                </c:pt>
                <c:pt idx="3">
                  <c:v>JBO</c:v>
                </c:pt>
              </c:strCache>
            </c:strRef>
          </c:cat>
          <c:val>
            <c:numRef>
              <c:f>('Ca Data'!$J$3,'Ca Data'!$J$5,'Ca Data'!$J$7,'Ca Data'!$J$9)</c:f>
              <c:numCache>
                <c:formatCode>0.0000</c:formatCode>
                <c:ptCount val="4"/>
                <c:pt idx="0">
                  <c:v>6.8936708819290669</c:v>
                </c:pt>
                <c:pt idx="1">
                  <c:v>6.818773197565231</c:v>
                </c:pt>
                <c:pt idx="2">
                  <c:v>8.7000138244935066</c:v>
                </c:pt>
                <c:pt idx="3">
                  <c:v>8.681997959358295</c:v>
                </c:pt>
              </c:numCache>
            </c:numRef>
          </c:val>
        </c:ser>
        <c:axId val="117781248"/>
        <c:axId val="117782784"/>
      </c:barChart>
      <c:catAx>
        <c:axId val="117781248"/>
        <c:scaling>
          <c:orientation val="minMax"/>
        </c:scaling>
        <c:axPos val="b"/>
        <c:tickLblPos val="nextTo"/>
        <c:crossAx val="117782784"/>
        <c:crosses val="autoZero"/>
        <c:auto val="1"/>
        <c:lblAlgn val="ctr"/>
        <c:lblOffset val="100"/>
      </c:catAx>
      <c:valAx>
        <c:axId val="117782784"/>
        <c:scaling>
          <c:orientation val="minMax"/>
        </c:scaling>
        <c:axPos val="l"/>
        <c:title>
          <c:tx>
            <c:rich>
              <a:bodyPr rot="-5400000" vert="horz"/>
              <a:lstStyle/>
              <a:p>
                <a:pPr>
                  <a:defRPr/>
                </a:pPr>
                <a:r>
                  <a:rPr lang="en-US"/>
                  <a:t>mg/g Ca</a:t>
                </a:r>
              </a:p>
            </c:rich>
          </c:tx>
          <c:layout/>
        </c:title>
        <c:numFmt formatCode="0.0000" sourceLinked="1"/>
        <c:tickLblPos val="nextTo"/>
        <c:crossAx val="117781248"/>
        <c:crosses val="autoZero"/>
        <c:crossBetween val="between"/>
      </c:valAx>
    </c:plotArea>
    <c:legend>
      <c:legendPos val="r"/>
      <c:layout/>
    </c:legend>
    <c:plotVisOnly val="1"/>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0"/>
          <c:order val="0"/>
          <c:tx>
            <c:strRef>
              <c:f>'Si and Sugar'!$E$1</c:f>
              <c:strCache>
                <c:ptCount val="1"/>
                <c:pt idx="0">
                  <c:v>Bsi wt%_avg</c:v>
                </c:pt>
              </c:strCache>
            </c:strRef>
          </c:tx>
          <c:spPr>
            <a:ln w="28575">
              <a:noFill/>
            </a:ln>
          </c:spPr>
          <c:trendline>
            <c:trendlineType val="linear"/>
            <c:dispRSqr val="1"/>
            <c:trendlineLbl>
              <c:layout>
                <c:manualLayout>
                  <c:x val="0.10578138670166229"/>
                  <c:y val="-0.4000857332279833"/>
                </c:manualLayout>
              </c:layout>
              <c:numFmt formatCode="General" sourceLinked="0"/>
            </c:trendlineLbl>
          </c:trendline>
          <c:xVal>
            <c:numRef>
              <c:f>'Si and Sugar'!$E$2:$E$32</c:f>
              <c:numCache>
                <c:formatCode>General</c:formatCode>
                <c:ptCount val="31"/>
                <c:pt idx="0">
                  <c:v>1.1064570616467035</c:v>
                </c:pt>
                <c:pt idx="1">
                  <c:v>1.1917796915858534</c:v>
                </c:pt>
                <c:pt idx="2">
                  <c:v>1.3332628765720682</c:v>
                </c:pt>
                <c:pt idx="3">
                  <c:v>0.948605722017827</c:v>
                </c:pt>
                <c:pt idx="4">
                  <c:v>1.4467796965937612</c:v>
                </c:pt>
                <c:pt idx="5">
                  <c:v>1.5448607331175146</c:v>
                </c:pt>
                <c:pt idx="6">
                  <c:v>2.219332813263847</c:v>
                </c:pt>
                <c:pt idx="7">
                  <c:v>2.2262384464556524</c:v>
                </c:pt>
                <c:pt idx="8">
                  <c:v>2.0405173370518055</c:v>
                </c:pt>
                <c:pt idx="9">
                  <c:v>2.1156812865987913</c:v>
                </c:pt>
                <c:pt idx="10">
                  <c:v>2.0702229802511773</c:v>
                </c:pt>
                <c:pt idx="11">
                  <c:v>1.03612545465651</c:v>
                </c:pt>
                <c:pt idx="12">
                  <c:v>1.734290540674994</c:v>
                </c:pt>
                <c:pt idx="13">
                  <c:v>1.7862250427224291</c:v>
                </c:pt>
                <c:pt idx="14">
                  <c:v>2.053872489274724</c:v>
                </c:pt>
                <c:pt idx="15">
                  <c:v>1.6781243762596252</c:v>
                </c:pt>
                <c:pt idx="16">
                  <c:v>1.9692212294132405</c:v>
                </c:pt>
                <c:pt idx="17">
                  <c:v>1.1151180195191746</c:v>
                </c:pt>
                <c:pt idx="18">
                  <c:v>1.3540298473338095</c:v>
                </c:pt>
                <c:pt idx="19">
                  <c:v>1.1410481623390831</c:v>
                </c:pt>
                <c:pt idx="20">
                  <c:v>1.757452284422504</c:v>
                </c:pt>
                <c:pt idx="21">
                  <c:v>1.3069316492395719</c:v>
                </c:pt>
                <c:pt idx="22">
                  <c:v>1.620124454512742</c:v>
                </c:pt>
                <c:pt idx="23">
                  <c:v>2.0526119804365006</c:v>
                </c:pt>
                <c:pt idx="24">
                  <c:v>1.4027898441483688</c:v>
                </c:pt>
                <c:pt idx="25">
                  <c:v>1.462503527743694</c:v>
                </c:pt>
                <c:pt idx="26">
                  <c:v>1.1410031311840529</c:v>
                </c:pt>
                <c:pt idx="27">
                  <c:v>1.2506290534732045</c:v>
                </c:pt>
                <c:pt idx="28">
                  <c:v>0.67432744269890388</c:v>
                </c:pt>
                <c:pt idx="29">
                  <c:v>1.4466644158094875</c:v>
                </c:pt>
                <c:pt idx="30">
                  <c:v>0.9710005710046079</c:v>
                </c:pt>
              </c:numCache>
            </c:numRef>
          </c:xVal>
          <c:yVal>
            <c:numRef>
              <c:f>'Si and Sugar'!$F$2:$F$32</c:f>
              <c:numCache>
                <c:formatCode>0.00</c:formatCode>
                <c:ptCount val="31"/>
                <c:pt idx="0">
                  <c:v>1.4666666666666668</c:v>
                </c:pt>
                <c:pt idx="1">
                  <c:v>1.75</c:v>
                </c:pt>
                <c:pt idx="2">
                  <c:v>3.45</c:v>
                </c:pt>
                <c:pt idx="3">
                  <c:v>2.2666666666666671</c:v>
                </c:pt>
                <c:pt idx="4">
                  <c:v>1.7</c:v>
                </c:pt>
                <c:pt idx="5">
                  <c:v>1.7250000000000001</c:v>
                </c:pt>
                <c:pt idx="6">
                  <c:v>1.35</c:v>
                </c:pt>
                <c:pt idx="7">
                  <c:v>1.6</c:v>
                </c:pt>
                <c:pt idx="8">
                  <c:v>2.4500000000000002</c:v>
                </c:pt>
                <c:pt idx="9">
                  <c:v>2.3333333333333335</c:v>
                </c:pt>
                <c:pt idx="10">
                  <c:v>1.75</c:v>
                </c:pt>
                <c:pt idx="11">
                  <c:v>2.2749999999999995</c:v>
                </c:pt>
                <c:pt idx="12">
                  <c:v>3.5</c:v>
                </c:pt>
                <c:pt idx="13">
                  <c:v>1.9</c:v>
                </c:pt>
                <c:pt idx="14">
                  <c:v>1.9333333333333333</c:v>
                </c:pt>
                <c:pt idx="15">
                  <c:v>2.9</c:v>
                </c:pt>
                <c:pt idx="16">
                  <c:v>2.8</c:v>
                </c:pt>
                <c:pt idx="17">
                  <c:v>3.05</c:v>
                </c:pt>
                <c:pt idx="18">
                  <c:v>3.25</c:v>
                </c:pt>
                <c:pt idx="19">
                  <c:v>2.2000000000000002</c:v>
                </c:pt>
                <c:pt idx="20">
                  <c:v>4.4666666666666668</c:v>
                </c:pt>
                <c:pt idx="21">
                  <c:v>3.0666666666666664</c:v>
                </c:pt>
                <c:pt idx="22">
                  <c:v>2.7999999999999994</c:v>
                </c:pt>
                <c:pt idx="23">
                  <c:v>1.9333333333333333</c:v>
                </c:pt>
                <c:pt idx="24">
                  <c:v>1.75</c:v>
                </c:pt>
                <c:pt idx="25">
                  <c:v>1.9</c:v>
                </c:pt>
                <c:pt idx="26">
                  <c:v>1.9500000000000002</c:v>
                </c:pt>
                <c:pt idx="27">
                  <c:v>2.35</c:v>
                </c:pt>
                <c:pt idx="28">
                  <c:v>2.4000000000000004</c:v>
                </c:pt>
                <c:pt idx="29">
                  <c:v>1.9000000000000001</c:v>
                </c:pt>
                <c:pt idx="30">
                  <c:v>2.7333333333333338</c:v>
                </c:pt>
              </c:numCache>
            </c:numRef>
          </c:yVal>
        </c:ser>
        <c:axId val="117833088"/>
        <c:axId val="127489536"/>
      </c:scatterChart>
      <c:valAx>
        <c:axId val="117833088"/>
        <c:scaling>
          <c:orientation val="minMax"/>
        </c:scaling>
        <c:axPos val="b"/>
        <c:title>
          <c:tx>
            <c:rich>
              <a:bodyPr/>
              <a:lstStyle/>
              <a:p>
                <a:pPr>
                  <a:defRPr/>
                </a:pPr>
                <a:r>
                  <a:rPr lang="en-US"/>
                  <a:t>Foliar Si</a:t>
                </a:r>
              </a:p>
            </c:rich>
          </c:tx>
          <c:layout/>
        </c:title>
        <c:numFmt formatCode="General" sourceLinked="1"/>
        <c:tickLblPos val="nextTo"/>
        <c:crossAx val="127489536"/>
        <c:crosses val="autoZero"/>
        <c:crossBetween val="midCat"/>
      </c:valAx>
      <c:valAx>
        <c:axId val="127489536"/>
        <c:scaling>
          <c:orientation val="minMax"/>
        </c:scaling>
        <c:axPos val="l"/>
        <c:title>
          <c:tx>
            <c:rich>
              <a:bodyPr rot="-5400000" vert="horz"/>
              <a:lstStyle/>
              <a:p>
                <a:pPr>
                  <a:defRPr/>
                </a:pPr>
                <a:r>
                  <a:rPr lang="en-US"/>
                  <a:t>% Sugar</a:t>
                </a:r>
              </a:p>
            </c:rich>
          </c:tx>
          <c:layout/>
        </c:title>
        <c:numFmt formatCode="0.00" sourceLinked="1"/>
        <c:tickLblPos val="nextTo"/>
        <c:crossAx val="117833088"/>
        <c:crosses val="autoZero"/>
        <c:crossBetween val="midCat"/>
      </c:valAx>
    </c:plotArea>
    <c:plotVisOnly val="1"/>
  </c:chart>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3175</xdr:colOff>
      <xdr:row>18</xdr:row>
      <xdr:rowOff>12700</xdr:rowOff>
    </xdr:from>
    <xdr:to>
      <xdr:col>17</xdr:col>
      <xdr:colOff>161925</xdr:colOff>
      <xdr:row>39</xdr:row>
      <xdr:rowOff>88900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114300</xdr:colOff>
      <xdr:row>1</xdr:row>
      <xdr:rowOff>9525</xdr:rowOff>
    </xdr:from>
    <xdr:to>
      <xdr:col>19</xdr:col>
      <xdr:colOff>552450</xdr:colOff>
      <xdr:row>15</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209550</xdr:colOff>
      <xdr:row>2</xdr:row>
      <xdr:rowOff>161925</xdr:rowOff>
    </xdr:from>
    <xdr:to>
      <xdr:col>18</xdr:col>
      <xdr:colOff>514350</xdr:colOff>
      <xdr:row>17</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542925</xdr:colOff>
      <xdr:row>5</xdr:row>
      <xdr:rowOff>57149</xdr:rowOff>
    </xdr:from>
    <xdr:to>
      <xdr:col>14</xdr:col>
      <xdr:colOff>542925</xdr:colOff>
      <xdr:row>19</xdr:row>
      <xdr:rowOff>142874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0.25781</cdr:x>
      <cdr:y>0.23183</cdr:y>
    </cdr:from>
    <cdr:to>
      <cdr:x>0.45052</cdr:x>
      <cdr:y>0.3391</cdr:y>
    </cdr:to>
    <cdr:sp macro="" textlink="">
      <cdr:nvSpPr>
        <cdr:cNvPr id="2" name="TextBox 1"/>
        <cdr:cNvSpPr txBox="1"/>
      </cdr:nvSpPr>
      <cdr:spPr>
        <a:xfrm xmlns:a="http://schemas.openxmlformats.org/drawingml/2006/main">
          <a:off x="942975" y="638176"/>
          <a:ext cx="70485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p=0.5</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F15"/>
  <sheetViews>
    <sheetView topLeftCell="A10" workbookViewId="0">
      <selection activeCell="B14" sqref="B14"/>
    </sheetView>
  </sheetViews>
  <sheetFormatPr defaultRowHeight="12.75"/>
  <cols>
    <col min="1" max="1" width="18.5703125" style="54" customWidth="1"/>
    <col min="2" max="2" width="86" style="54" customWidth="1"/>
    <col min="3" max="16384" width="9.140625" style="54"/>
  </cols>
  <sheetData>
    <row r="1" spans="1:6" ht="15">
      <c r="A1" s="53" t="s">
        <v>163</v>
      </c>
      <c r="B1" s="53" t="s">
        <v>164</v>
      </c>
    </row>
    <row r="2" spans="1:6" ht="105">
      <c r="A2" s="55" t="s">
        <v>165</v>
      </c>
      <c r="B2" s="55" t="s">
        <v>274</v>
      </c>
    </row>
    <row r="3" spans="1:6" ht="15">
      <c r="A3" s="56"/>
      <c r="B3" s="56"/>
    </row>
    <row r="4" spans="1:6" ht="30">
      <c r="A4" s="55" t="s">
        <v>166</v>
      </c>
      <c r="B4" s="55" t="s">
        <v>167</v>
      </c>
    </row>
    <row r="5" spans="1:6" ht="15">
      <c r="A5" s="56"/>
      <c r="B5" s="56"/>
    </row>
    <row r="6" spans="1:6" ht="15">
      <c r="A6" s="53" t="s">
        <v>168</v>
      </c>
      <c r="B6" s="53" t="s">
        <v>169</v>
      </c>
    </row>
    <row r="7" spans="1:6" ht="90">
      <c r="A7" s="53" t="s">
        <v>170</v>
      </c>
      <c r="B7" s="53" t="s">
        <v>275</v>
      </c>
    </row>
    <row r="8" spans="1:6" ht="216.75" customHeight="1">
      <c r="A8" s="55" t="s">
        <v>171</v>
      </c>
      <c r="B8" s="57" t="s">
        <v>172</v>
      </c>
    </row>
    <row r="9" spans="1:6" ht="357.75" customHeight="1">
      <c r="A9" s="56"/>
      <c r="B9" s="58" t="s">
        <v>276</v>
      </c>
    </row>
    <row r="10" spans="1:6" ht="30">
      <c r="A10" s="53" t="s">
        <v>173</v>
      </c>
      <c r="B10" s="53" t="s">
        <v>174</v>
      </c>
    </row>
    <row r="11" spans="1:6" ht="45">
      <c r="A11" s="53" t="s">
        <v>175</v>
      </c>
      <c r="B11" s="53" t="s">
        <v>176</v>
      </c>
    </row>
    <row r="12" spans="1:6" ht="45">
      <c r="A12" s="53" t="s">
        <v>177</v>
      </c>
      <c r="B12" s="53" t="s">
        <v>277</v>
      </c>
    </row>
    <row r="13" spans="1:6" ht="30">
      <c r="A13" s="53" t="s">
        <v>178</v>
      </c>
      <c r="B13" s="53"/>
    </row>
    <row r="14" spans="1:6" ht="15">
      <c r="A14" s="53" t="s">
        <v>179</v>
      </c>
      <c r="B14" s="53"/>
    </row>
    <row r="15" spans="1:6" ht="31.5">
      <c r="A15" s="59" t="s">
        <v>180</v>
      </c>
      <c r="B15" s="60" t="s">
        <v>181</v>
      </c>
      <c r="C15" s="61"/>
      <c r="D15" s="61"/>
      <c r="E15" s="61"/>
      <c r="F15" s="62"/>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D60"/>
  <sheetViews>
    <sheetView topLeftCell="A46" workbookViewId="0">
      <selection activeCell="A63" sqref="A63:C64"/>
    </sheetView>
  </sheetViews>
  <sheetFormatPr defaultColWidth="12.5703125" defaultRowHeight="12.75"/>
  <cols>
    <col min="1" max="1" width="12.5703125" style="54"/>
    <col min="2" max="2" width="32.42578125" style="54" customWidth="1"/>
    <col min="3" max="3" width="25.140625" style="54" customWidth="1"/>
    <col min="4" max="16384" width="12.5703125" style="54"/>
  </cols>
  <sheetData>
    <row r="1" spans="1:4">
      <c r="A1" s="54" t="s">
        <v>182</v>
      </c>
    </row>
    <row r="4" spans="1:4">
      <c r="A4" s="63" t="s">
        <v>183</v>
      </c>
    </row>
    <row r="5" spans="1:4">
      <c r="A5" s="63" t="s">
        <v>184</v>
      </c>
    </row>
    <row r="6" spans="1:4">
      <c r="A6" s="63" t="s">
        <v>185</v>
      </c>
    </row>
    <row r="7" spans="1:4">
      <c r="A7" s="63" t="s">
        <v>186</v>
      </c>
    </row>
    <row r="8" spans="1:4">
      <c r="A8" s="63"/>
    </row>
    <row r="9" spans="1:4">
      <c r="A9" s="63"/>
    </row>
    <row r="10" spans="1:4">
      <c r="A10" s="63" t="s">
        <v>278</v>
      </c>
    </row>
    <row r="11" spans="1:4">
      <c r="A11" s="63" t="s">
        <v>187</v>
      </c>
    </row>
    <row r="12" spans="1:4">
      <c r="A12" s="63" t="s">
        <v>188</v>
      </c>
    </row>
    <row r="13" spans="1:4">
      <c r="A13" s="63" t="s">
        <v>189</v>
      </c>
      <c r="D13" s="63"/>
    </row>
    <row r="14" spans="1:4">
      <c r="A14" s="63"/>
      <c r="D14" s="63"/>
    </row>
    <row r="15" spans="1:4">
      <c r="A15" s="63" t="s">
        <v>190</v>
      </c>
    </row>
    <row r="16" spans="1:4">
      <c r="A16" s="63"/>
    </row>
    <row r="17" spans="1:3">
      <c r="A17" s="63" t="s">
        <v>191</v>
      </c>
    </row>
    <row r="18" spans="1:3">
      <c r="A18" s="63" t="s">
        <v>192</v>
      </c>
    </row>
    <row r="19" spans="1:3">
      <c r="A19" s="63"/>
    </row>
    <row r="20" spans="1:3">
      <c r="A20" s="63"/>
    </row>
    <row r="21" spans="1:3">
      <c r="A21" s="63"/>
    </row>
    <row r="22" spans="1:3">
      <c r="A22" s="63" t="s">
        <v>193</v>
      </c>
    </row>
    <row r="23" spans="1:3">
      <c r="A23" s="63"/>
    </row>
    <row r="24" spans="1:3">
      <c r="A24" s="63"/>
    </row>
    <row r="26" spans="1:3">
      <c r="A26" s="64" t="s">
        <v>194</v>
      </c>
      <c r="B26" s="64"/>
      <c r="C26" s="64"/>
    </row>
    <row r="27" spans="1:3">
      <c r="A27" s="65" t="s">
        <v>195</v>
      </c>
      <c r="B27" s="65"/>
      <c r="C27" s="66" t="s">
        <v>196</v>
      </c>
    </row>
    <row r="28" spans="1:3">
      <c r="A28" s="64" t="s">
        <v>197</v>
      </c>
      <c r="B28" s="64"/>
      <c r="C28" s="64"/>
    </row>
    <row r="29" spans="1:3">
      <c r="A29" s="66"/>
      <c r="B29" s="66"/>
      <c r="C29" s="66"/>
    </row>
    <row r="30" spans="1:3">
      <c r="A30" s="66" t="s">
        <v>198</v>
      </c>
      <c r="B30" s="66"/>
      <c r="C30" s="66"/>
    </row>
    <row r="31" spans="1:3">
      <c r="A31" s="66" t="s">
        <v>199</v>
      </c>
      <c r="B31" s="66"/>
      <c r="C31" s="66"/>
    </row>
    <row r="32" spans="1:3">
      <c r="A32" s="66"/>
      <c r="B32" s="66"/>
      <c r="C32" s="66"/>
    </row>
    <row r="33" spans="1:3">
      <c r="A33" s="66"/>
      <c r="B33" s="66"/>
      <c r="C33" s="66"/>
    </row>
    <row r="34" spans="1:3">
      <c r="A34" s="66"/>
      <c r="B34" s="66"/>
      <c r="C34" s="66"/>
    </row>
    <row r="35" spans="1:3">
      <c r="A35" s="67" t="s">
        <v>200</v>
      </c>
      <c r="B35" s="67" t="s">
        <v>201</v>
      </c>
      <c r="C35" s="67" t="s">
        <v>202</v>
      </c>
    </row>
    <row r="36" spans="1:3">
      <c r="A36" s="66" t="s">
        <v>203</v>
      </c>
      <c r="B36" s="66" t="s">
        <v>204</v>
      </c>
      <c r="C36" s="68" t="s">
        <v>205</v>
      </c>
    </row>
    <row r="37" spans="1:3">
      <c r="A37" s="66" t="s">
        <v>206</v>
      </c>
      <c r="B37" s="66" t="s">
        <v>207</v>
      </c>
      <c r="C37" s="68" t="s">
        <v>208</v>
      </c>
    </row>
    <row r="38" spans="1:3">
      <c r="A38" s="66" t="s">
        <v>209</v>
      </c>
      <c r="B38" s="66" t="s">
        <v>210</v>
      </c>
      <c r="C38" s="68" t="s">
        <v>211</v>
      </c>
    </row>
    <row r="39" spans="1:3">
      <c r="A39" s="66" t="s">
        <v>212</v>
      </c>
      <c r="B39" s="66" t="s">
        <v>213</v>
      </c>
      <c r="C39" s="68" t="s">
        <v>214</v>
      </c>
    </row>
    <row r="40" spans="1:3">
      <c r="A40" s="66" t="s">
        <v>215</v>
      </c>
      <c r="B40" s="66" t="s">
        <v>216</v>
      </c>
      <c r="C40" s="68" t="s">
        <v>217</v>
      </c>
    </row>
    <row r="41" spans="1:3">
      <c r="A41" s="66" t="s">
        <v>14</v>
      </c>
      <c r="B41" s="66" t="s">
        <v>218</v>
      </c>
      <c r="C41" s="68" t="s">
        <v>219</v>
      </c>
    </row>
    <row r="42" spans="1:3">
      <c r="A42" s="66" t="s">
        <v>220</v>
      </c>
      <c r="B42" s="66" t="s">
        <v>221</v>
      </c>
      <c r="C42" s="68" t="s">
        <v>222</v>
      </c>
    </row>
    <row r="43" spans="1:3">
      <c r="A43" s="66" t="s">
        <v>223</v>
      </c>
      <c r="B43" s="66" t="s">
        <v>224</v>
      </c>
      <c r="C43" s="68" t="s">
        <v>225</v>
      </c>
    </row>
    <row r="44" spans="1:3">
      <c r="A44" s="66" t="s">
        <v>226</v>
      </c>
      <c r="B44" s="66" t="s">
        <v>227</v>
      </c>
      <c r="C44" s="68" t="s">
        <v>228</v>
      </c>
    </row>
    <row r="45" spans="1:3">
      <c r="A45" s="66" t="s">
        <v>229</v>
      </c>
      <c r="B45" s="66" t="s">
        <v>230</v>
      </c>
      <c r="C45" s="68" t="s">
        <v>231</v>
      </c>
    </row>
    <row r="46" spans="1:3">
      <c r="A46" s="66" t="s">
        <v>232</v>
      </c>
      <c r="B46" s="66" t="s">
        <v>233</v>
      </c>
      <c r="C46" s="68" t="s">
        <v>234</v>
      </c>
    </row>
    <row r="47" spans="1:3">
      <c r="A47" s="66" t="s">
        <v>235</v>
      </c>
      <c r="B47" s="66" t="s">
        <v>236</v>
      </c>
      <c r="C47" s="68" t="s">
        <v>237</v>
      </c>
    </row>
    <row r="48" spans="1:3">
      <c r="A48" s="66" t="s">
        <v>238</v>
      </c>
      <c r="B48" s="66" t="s">
        <v>239</v>
      </c>
      <c r="C48" s="68" t="s">
        <v>240</v>
      </c>
    </row>
    <row r="49" spans="1:3">
      <c r="A49" s="66" t="s">
        <v>241</v>
      </c>
      <c r="B49" s="66" t="s">
        <v>242</v>
      </c>
      <c r="C49" s="68" t="s">
        <v>243</v>
      </c>
    </row>
    <row r="50" spans="1:3">
      <c r="A50" s="66" t="s">
        <v>244</v>
      </c>
      <c r="B50" s="66" t="s">
        <v>245</v>
      </c>
      <c r="C50" s="68" t="s">
        <v>246</v>
      </c>
    </row>
    <row r="51" spans="1:3">
      <c r="A51" s="66" t="s">
        <v>247</v>
      </c>
      <c r="B51" s="66" t="s">
        <v>248</v>
      </c>
      <c r="C51" s="68" t="s">
        <v>249</v>
      </c>
    </row>
    <row r="52" spans="1:3">
      <c r="A52" s="66" t="s">
        <v>250</v>
      </c>
      <c r="B52" s="66" t="s">
        <v>251</v>
      </c>
      <c r="C52" s="68" t="s">
        <v>252</v>
      </c>
    </row>
    <row r="53" spans="1:3">
      <c r="A53" s="66" t="s">
        <v>7</v>
      </c>
      <c r="B53" s="66" t="s">
        <v>253</v>
      </c>
      <c r="C53" s="68" t="s">
        <v>254</v>
      </c>
    </row>
    <row r="54" spans="1:3">
      <c r="A54" s="66" t="s">
        <v>255</v>
      </c>
      <c r="B54" s="66" t="s">
        <v>256</v>
      </c>
      <c r="C54" s="68" t="s">
        <v>257</v>
      </c>
    </row>
    <row r="55" spans="1:3">
      <c r="A55" s="66" t="s">
        <v>258</v>
      </c>
      <c r="B55" s="66" t="s">
        <v>259</v>
      </c>
      <c r="C55" s="68"/>
    </row>
    <row r="56" spans="1:3">
      <c r="A56" s="66" t="s">
        <v>260</v>
      </c>
      <c r="B56" s="66" t="s">
        <v>261</v>
      </c>
      <c r="C56" s="68" t="s">
        <v>262</v>
      </c>
    </row>
    <row r="57" spans="1:3">
      <c r="A57" s="66" t="s">
        <v>263</v>
      </c>
      <c r="B57" s="66" t="s">
        <v>264</v>
      </c>
      <c r="C57" s="68" t="s">
        <v>265</v>
      </c>
    </row>
    <row r="58" spans="1:3">
      <c r="A58" s="66" t="s">
        <v>266</v>
      </c>
      <c r="B58" s="66" t="s">
        <v>267</v>
      </c>
      <c r="C58" s="68" t="s">
        <v>268</v>
      </c>
    </row>
    <row r="59" spans="1:3">
      <c r="A59" s="66" t="s">
        <v>16</v>
      </c>
      <c r="B59" s="66" t="s">
        <v>269</v>
      </c>
      <c r="C59" s="68" t="s">
        <v>270</v>
      </c>
    </row>
    <row r="60" spans="1:3">
      <c r="A60" s="66" t="s">
        <v>271</v>
      </c>
      <c r="B60" s="66" t="s">
        <v>272</v>
      </c>
      <c r="C60" s="68" t="s">
        <v>273</v>
      </c>
    </row>
  </sheetData>
  <mergeCells count="3">
    <mergeCell ref="A26:C26"/>
    <mergeCell ref="A27:B27"/>
    <mergeCell ref="A28:C28"/>
  </mergeCells>
  <pageMargins left="0.75" right="0.75" top="1" bottom="1" header="0.5" footer="0.5"/>
</worksheet>
</file>

<file path=xl/worksheets/sheet3.xml><?xml version="1.0" encoding="utf-8"?>
<worksheet xmlns="http://schemas.openxmlformats.org/spreadsheetml/2006/main" xmlns:r="http://schemas.openxmlformats.org/officeDocument/2006/relationships">
  <dimension ref="A1:Q61"/>
  <sheetViews>
    <sheetView topLeftCell="A34" workbookViewId="0">
      <selection activeCell="G2" sqref="G2"/>
    </sheetView>
  </sheetViews>
  <sheetFormatPr defaultColWidth="8.85546875" defaultRowHeight="15"/>
  <cols>
    <col min="1" max="1" width="15.42578125" customWidth="1"/>
    <col min="6" max="6" width="12.28515625" bestFit="1" customWidth="1"/>
    <col min="9" max="9" width="8.7109375" customWidth="1"/>
  </cols>
  <sheetData>
    <row r="1" spans="1:17">
      <c r="A1" s="2" t="s">
        <v>4</v>
      </c>
      <c r="B1" s="2" t="s">
        <v>0</v>
      </c>
      <c r="C1" s="2" t="s">
        <v>1</v>
      </c>
      <c r="D1" s="2" t="s">
        <v>2</v>
      </c>
      <c r="E1" s="2" t="s">
        <v>3</v>
      </c>
      <c r="F1" s="2" t="s">
        <v>9</v>
      </c>
      <c r="G1" s="4" t="s">
        <v>148</v>
      </c>
      <c r="H1" s="4" t="s">
        <v>149</v>
      </c>
    </row>
    <row r="2" spans="1:17">
      <c r="A2" s="43">
        <v>3</v>
      </c>
      <c r="B2" s="43" t="s">
        <v>5</v>
      </c>
      <c r="C2" s="43" t="s">
        <v>10</v>
      </c>
      <c r="D2" s="43">
        <v>1422</v>
      </c>
      <c r="E2" s="43" t="s">
        <v>7</v>
      </c>
      <c r="F2" s="44">
        <v>41480</v>
      </c>
      <c r="G2" s="43">
        <f>VLOOKUP(A2,Smartchem!$C$13:$W$194,20,TRUE)</f>
        <v>1.757452284422504</v>
      </c>
      <c r="H2" s="43">
        <f>VLOOKUP(A2,Smartchem!$C$13:$W$194,21,TRUE)</f>
        <v>5.5120549630904162E-3</v>
      </c>
      <c r="J2" t="s">
        <v>5</v>
      </c>
      <c r="K2" t="s">
        <v>150</v>
      </c>
      <c r="L2" t="s">
        <v>7</v>
      </c>
      <c r="M2">
        <f>AVERAGE(G2:G5)</f>
        <v>1.903644446446294</v>
      </c>
      <c r="N2">
        <f>STDEV(G2:G5)</f>
        <v>0.18256745579364433</v>
      </c>
      <c r="P2" t="s">
        <v>8</v>
      </c>
      <c r="Q2" s="49">
        <f>(M10-M11)/M10</f>
        <v>0.26920922529002839</v>
      </c>
    </row>
    <row r="3" spans="1:17">
      <c r="A3" s="43">
        <v>5</v>
      </c>
      <c r="B3" s="43" t="s">
        <v>5</v>
      </c>
      <c r="C3" s="43" t="s">
        <v>10</v>
      </c>
      <c r="D3" s="43">
        <v>848</v>
      </c>
      <c r="E3" s="43" t="s">
        <v>7</v>
      </c>
      <c r="F3" s="44">
        <v>41480</v>
      </c>
      <c r="G3" s="43">
        <f>VLOOKUP(A3,Smartchem!$C$13:$W$194,20,TRUE)</f>
        <v>1.734290540674994</v>
      </c>
      <c r="H3" s="43">
        <f>VLOOKUP(A3,Smartchem!$C$13:$W$194,21,TRUE)</f>
        <v>0.33482514957927689</v>
      </c>
      <c r="K3" t="s">
        <v>151</v>
      </c>
      <c r="L3" t="s">
        <v>7</v>
      </c>
      <c r="M3">
        <f>AVERAGE(G6:G9)</f>
        <v>1.215206270666318</v>
      </c>
      <c r="N3">
        <f>STDEV(G6:G9)</f>
        <v>0.10961119472770643</v>
      </c>
      <c r="P3" t="s">
        <v>12</v>
      </c>
      <c r="Q3" s="49">
        <f>(M12-M13)/M12</f>
        <v>0.29725276496100023</v>
      </c>
    </row>
    <row r="4" spans="1:17">
      <c r="A4" s="43">
        <v>21</v>
      </c>
      <c r="B4" s="43" t="s">
        <v>5</v>
      </c>
      <c r="C4" s="43" t="s">
        <v>10</v>
      </c>
      <c r="D4" s="43">
        <v>1432</v>
      </c>
      <c r="E4" s="43" t="s">
        <v>7</v>
      </c>
      <c r="F4" s="44">
        <v>41480</v>
      </c>
      <c r="G4" s="43">
        <f>VLOOKUP(A4,Smartchem!$C$13:$W$194,20,TRUE)</f>
        <v>2.0526119804365006</v>
      </c>
      <c r="H4" s="43">
        <f>VLOOKUP(A4,Smartchem!$C$13:$W$194,21,TRUE)</f>
        <v>1.4661296481555612E-2</v>
      </c>
      <c r="J4" t="s">
        <v>153</v>
      </c>
      <c r="K4" t="s">
        <v>150</v>
      </c>
      <c r="L4" t="s">
        <v>14</v>
      </c>
      <c r="M4">
        <f>AVERAGE(G10:G12)</f>
        <v>2.8657756481442243</v>
      </c>
      <c r="N4">
        <f>STDEV(H10:H12)</f>
        <v>8.931642289427319E-2</v>
      </c>
      <c r="P4" t="s">
        <v>5</v>
      </c>
      <c r="Q4" s="49">
        <f>(M2-M3)/M2</f>
        <v>0.36164220533153973</v>
      </c>
    </row>
    <row r="5" spans="1:17">
      <c r="A5" s="43">
        <v>23</v>
      </c>
      <c r="B5" s="43" t="s">
        <v>5</v>
      </c>
      <c r="C5" s="43" t="s">
        <v>10</v>
      </c>
      <c r="D5" s="43">
        <v>591</v>
      </c>
      <c r="E5" s="43" t="s">
        <v>7</v>
      </c>
      <c r="F5" s="44">
        <v>41480</v>
      </c>
      <c r="G5" s="43">
        <f>VLOOKUP(A5,Smartchem!$C$13:$W$194,20,TRUE)</f>
        <v>2.0702229802511773</v>
      </c>
      <c r="H5" s="43">
        <f>VLOOKUP(A5,Smartchem!$C$13:$W$194,21,TRUE)</f>
        <v>9.3777550530134923E-2</v>
      </c>
      <c r="K5" t="s">
        <v>151</v>
      </c>
      <c r="L5" t="s">
        <v>14</v>
      </c>
      <c r="M5">
        <f>AVERAGE(G13:G15)</f>
        <v>1.7371415989092478</v>
      </c>
      <c r="N5">
        <f>STDEV(H13:H15)</f>
        <v>1.1333987187964705E-2</v>
      </c>
      <c r="P5" t="s">
        <v>158</v>
      </c>
      <c r="Q5" s="49">
        <f>(M6-M7)/M6</f>
        <v>0.42147120024606904</v>
      </c>
    </row>
    <row r="6" spans="1:17">
      <c r="A6">
        <v>2</v>
      </c>
      <c r="B6" t="s">
        <v>5</v>
      </c>
      <c r="C6" t="s">
        <v>6</v>
      </c>
      <c r="D6">
        <v>1419</v>
      </c>
      <c r="E6" t="s">
        <v>7</v>
      </c>
      <c r="F6" s="3">
        <v>41480</v>
      </c>
      <c r="G6">
        <f>VLOOKUP(A6,Smartchem!$C$13:$W$194,20,TRUE)</f>
        <v>1.1410481623390831</v>
      </c>
      <c r="H6">
        <f>VLOOKUP(A6,Smartchem!$C$13:$W$194,21,TRUE)</f>
        <v>6.608319931442555E-2</v>
      </c>
      <c r="J6" t="s">
        <v>158</v>
      </c>
      <c r="K6" t="s">
        <v>150</v>
      </c>
      <c r="L6" t="s">
        <v>7</v>
      </c>
      <c r="M6">
        <f>AVERAGE(G16:G19)</f>
        <v>2.150442470842524</v>
      </c>
      <c r="N6">
        <f>STDEV(G16:G19)</f>
        <v>8.9037041293698882E-2</v>
      </c>
      <c r="P6" t="s">
        <v>159</v>
      </c>
      <c r="Q6" s="49">
        <f>(M4-M5)/M4</f>
        <v>0.39383196307283869</v>
      </c>
    </row>
    <row r="7" spans="1:17">
      <c r="A7">
        <v>10</v>
      </c>
      <c r="B7" t="s">
        <v>5</v>
      </c>
      <c r="C7" t="s">
        <v>6</v>
      </c>
      <c r="D7">
        <v>1418</v>
      </c>
      <c r="E7" t="s">
        <v>7</v>
      </c>
      <c r="F7" s="3">
        <v>41480</v>
      </c>
      <c r="G7">
        <f>VLOOKUP(A7,Smartchem!$C$13:$W$194,20,TRUE)</f>
        <v>1.3540298473338095</v>
      </c>
      <c r="H7">
        <f>VLOOKUP(A7,Smartchem!$C$13:$W$194,21,TRUE)</f>
        <v>1.00027419072542E-2</v>
      </c>
      <c r="K7" t="s">
        <v>151</v>
      </c>
      <c r="L7" t="s">
        <v>7</v>
      </c>
      <c r="M7">
        <f>AVERAGE(G20:G23)</f>
        <v>1.2440929015964031</v>
      </c>
      <c r="N7">
        <f>STDEV(H20:H23)</f>
        <v>3.3582061927586379E-2</v>
      </c>
      <c r="P7" t="s">
        <v>160</v>
      </c>
      <c r="Q7" s="49">
        <f>(M8-M9)/M8</f>
        <v>0.50125527829162642</v>
      </c>
    </row>
    <row r="8" spans="1:17">
      <c r="A8">
        <v>15</v>
      </c>
      <c r="B8" t="s">
        <v>5</v>
      </c>
      <c r="C8" t="s">
        <v>6</v>
      </c>
      <c r="D8">
        <v>1417</v>
      </c>
      <c r="E8" t="s">
        <v>7</v>
      </c>
      <c r="F8" s="3">
        <v>41480</v>
      </c>
      <c r="G8">
        <f>VLOOKUP(A8,Smartchem!$C$13:$W$194,20,TRUE)</f>
        <v>1.1151180195191746</v>
      </c>
      <c r="H8">
        <f>VLOOKUP(A8,Smartchem!$C$13:$W$194,21,TRUE)</f>
        <v>0.24402064968204129</v>
      </c>
      <c r="J8" t="s">
        <v>154</v>
      </c>
      <c r="K8" t="s">
        <v>150</v>
      </c>
      <c r="L8" t="s">
        <v>16</v>
      </c>
      <c r="M8">
        <f>AVERAGE(G24:G26)</f>
        <v>0.72138051301016182</v>
      </c>
      <c r="N8">
        <f>STDEV(H24:H26)</f>
        <v>5.5556648282051778E-2</v>
      </c>
    </row>
    <row r="9" spans="1:17">
      <c r="A9">
        <v>32</v>
      </c>
      <c r="B9" t="s">
        <v>5</v>
      </c>
      <c r="C9" t="s">
        <v>6</v>
      </c>
      <c r="D9">
        <v>1488</v>
      </c>
      <c r="E9" t="s">
        <v>7</v>
      </c>
      <c r="F9" s="3">
        <v>41480</v>
      </c>
      <c r="G9">
        <f>VLOOKUP(A9,Smartchem!$C$13:$W$194,20,TRUE)</f>
        <v>1.2506290534732045</v>
      </c>
      <c r="H9">
        <f>VLOOKUP(A9,Smartchem!$C$13:$W$194,21,TRUE)</f>
        <v>2.1358533323899098E-2</v>
      </c>
      <c r="K9" t="s">
        <v>151</v>
      </c>
      <c r="L9" t="s">
        <v>16</v>
      </c>
      <c r="M9">
        <f>AVERAGE(G27:G29)</f>
        <v>0.35978472320709692</v>
      </c>
      <c r="N9">
        <f>STDEV(H27:H29)</f>
        <v>2.6447204054004358E-2</v>
      </c>
    </row>
    <row r="10" spans="1:17">
      <c r="A10" s="43">
        <v>33</v>
      </c>
      <c r="B10" s="43" t="s">
        <v>11</v>
      </c>
      <c r="C10" s="43" t="s">
        <v>10</v>
      </c>
      <c r="D10" s="43">
        <v>552</v>
      </c>
      <c r="E10" s="43" t="s">
        <v>14</v>
      </c>
      <c r="F10" s="44">
        <v>41479</v>
      </c>
      <c r="G10" s="43">
        <f>VLOOKUP(A10,Smartchem!$C$13:$W$194,20,TRUE)</f>
        <v>2.9780977284493626</v>
      </c>
      <c r="H10" s="43">
        <f>VLOOKUP(A10,Smartchem!$C$13:$W$194,21,TRUE)</f>
        <v>9.5698518766475518E-2</v>
      </c>
      <c r="J10" t="s">
        <v>8</v>
      </c>
      <c r="K10" t="s">
        <v>150</v>
      </c>
      <c r="L10" t="s">
        <v>7</v>
      </c>
      <c r="M10">
        <f>AVERAGE(G30:G33)</f>
        <v>1.4480873689110942</v>
      </c>
      <c r="N10">
        <f>STDEV(H30:H33)</f>
        <v>2.1454549020997572E-2</v>
      </c>
      <c r="P10" s="45"/>
    </row>
    <row r="11" spans="1:17">
      <c r="A11" s="43">
        <v>41</v>
      </c>
      <c r="B11" s="43" t="s">
        <v>11</v>
      </c>
      <c r="C11" s="43" t="s">
        <v>10</v>
      </c>
      <c r="D11" s="43">
        <v>551</v>
      </c>
      <c r="E11" s="43" t="s">
        <v>14</v>
      </c>
      <c r="F11" s="44">
        <v>41479</v>
      </c>
      <c r="G11" s="43">
        <f>VLOOKUP(A11,Smartchem!$C$13:$W$194,20,TRUE)</f>
        <v>2.4527976671346861</v>
      </c>
      <c r="H11" s="43">
        <f>VLOOKUP(A11,Smartchem!$C$13:$W$194,21,TRUE)</f>
        <v>5.4394536144032848E-2</v>
      </c>
      <c r="K11" t="s">
        <v>151</v>
      </c>
      <c r="L11" t="s">
        <v>7</v>
      </c>
      <c r="M11">
        <f>AVERAGE(G34:G37)</f>
        <v>1.058248890174263</v>
      </c>
      <c r="N11">
        <f>STDEV(H34:H37)</f>
        <v>9.7314166830931338E-3</v>
      </c>
    </row>
    <row r="12" spans="1:17">
      <c r="A12" s="43">
        <v>44</v>
      </c>
      <c r="B12" s="43" t="s">
        <v>11</v>
      </c>
      <c r="C12" s="43" t="s">
        <v>10</v>
      </c>
      <c r="D12" s="43">
        <v>559</v>
      </c>
      <c r="E12" s="43" t="s">
        <v>14</v>
      </c>
      <c r="F12" s="44">
        <v>41479</v>
      </c>
      <c r="G12" s="43">
        <f>VLOOKUP(A12,Smartchem!$C$13:$W$194,20,TRUE)</f>
        <v>3.1664315488486254</v>
      </c>
      <c r="H12" s="43">
        <f>VLOOKUP(A12,Smartchem!$C$13:$W$194,21,TRUE)</f>
        <v>0.22555485267525546</v>
      </c>
      <c r="J12" t="s">
        <v>12</v>
      </c>
      <c r="K12" t="s">
        <v>150</v>
      </c>
      <c r="L12" t="s">
        <v>7</v>
      </c>
      <c r="M12">
        <f>AVERAGE(G38:G42)</f>
        <v>1.7358445658511745</v>
      </c>
      <c r="N12">
        <f>STDEV(H38:H42)</f>
        <v>5.0650174312412088E-2</v>
      </c>
      <c r="P12" s="45" t="s">
        <v>152</v>
      </c>
    </row>
    <row r="13" spans="1:17">
      <c r="A13">
        <v>39</v>
      </c>
      <c r="B13" t="s">
        <v>11</v>
      </c>
      <c r="C13" t="s">
        <v>6</v>
      </c>
      <c r="D13">
        <v>285</v>
      </c>
      <c r="E13" t="s">
        <v>14</v>
      </c>
      <c r="F13" s="3">
        <v>41479</v>
      </c>
      <c r="G13">
        <f>VLOOKUP(A13,Smartchem!$C$13:$W$194,20,TRUE)</f>
        <v>1.6074725791738682</v>
      </c>
      <c r="H13">
        <f>VLOOKUP(A13,Smartchem!$C$13:$W$194,21,TRUE)</f>
        <v>3.0552096021498026E-2</v>
      </c>
      <c r="K13" t="s">
        <v>151</v>
      </c>
      <c r="L13" t="s">
        <v>7</v>
      </c>
      <c r="M13">
        <f>AVERAGE(G43:G45)</f>
        <v>1.2198599691093859</v>
      </c>
      <c r="N13">
        <f>STDEV(H43:H45)</f>
        <v>8.2116916159106039E-3</v>
      </c>
    </row>
    <row r="14" spans="1:17">
      <c r="A14">
        <v>42</v>
      </c>
      <c r="B14" t="s">
        <v>11</v>
      </c>
      <c r="C14" t="s">
        <v>6</v>
      </c>
      <c r="D14">
        <v>294</v>
      </c>
      <c r="E14" t="s">
        <v>14</v>
      </c>
      <c r="F14" s="3">
        <v>41479</v>
      </c>
      <c r="G14">
        <f>VLOOKUP(A14,Smartchem!$C$13:$W$194,20,TRUE)</f>
        <v>1.6017753336300711</v>
      </c>
      <c r="H14">
        <f>VLOOKUP(A14,Smartchem!$C$13:$W$194,21,TRUE)</f>
        <v>4.1281940845405353E-2</v>
      </c>
    </row>
    <row r="15" spans="1:17">
      <c r="A15">
        <v>43</v>
      </c>
      <c r="B15" t="s">
        <v>11</v>
      </c>
      <c r="C15" t="s">
        <v>6</v>
      </c>
      <c r="D15">
        <v>266</v>
      </c>
      <c r="E15" t="s">
        <v>14</v>
      </c>
      <c r="F15" s="3">
        <v>41479</v>
      </c>
      <c r="G15">
        <f>VLOOKUP(A15,Smartchem!$C$13:$W$194,20,TRUE)</f>
        <v>2.0021768839238039</v>
      </c>
      <c r="H15">
        <f>VLOOKUP(A15,Smartchem!$C$13:$W$194,21,TRUE)</f>
        <v>5.3209520255686489E-2</v>
      </c>
    </row>
    <row r="16" spans="1:17">
      <c r="A16" s="43">
        <v>8</v>
      </c>
      <c r="B16" s="43" t="s">
        <v>11</v>
      </c>
      <c r="C16" s="43" t="s">
        <v>10</v>
      </c>
      <c r="D16" s="43">
        <v>540</v>
      </c>
      <c r="E16" s="43" t="s">
        <v>7</v>
      </c>
      <c r="F16" s="44">
        <v>41479</v>
      </c>
      <c r="G16" s="43">
        <f>VLOOKUP(A16,Smartchem!$C$13:$W$194,20,TRUE)</f>
        <v>2.2262384464556524</v>
      </c>
      <c r="H16" s="43">
        <f>VLOOKUP(A16,Smartchem!$C$13:$W$194,21,TRUE)</f>
        <v>4.6298736019957567E-3</v>
      </c>
    </row>
    <row r="17" spans="1:8">
      <c r="A17" s="43">
        <v>9</v>
      </c>
      <c r="B17" s="43" t="s">
        <v>11</v>
      </c>
      <c r="C17" s="43" t="s">
        <v>10</v>
      </c>
      <c r="D17" s="43">
        <v>555</v>
      </c>
      <c r="E17" s="43" t="s">
        <v>7</v>
      </c>
      <c r="F17" s="44">
        <v>41479</v>
      </c>
      <c r="G17" s="43">
        <f>VLOOKUP(A17,Smartchem!$C$13:$W$194,20,TRUE)</f>
        <v>2.0405173370518055</v>
      </c>
      <c r="H17" s="43">
        <f>VLOOKUP(A17,Smartchem!$C$13:$W$194,21,TRUE)</f>
        <v>4.7225418541518814E-2</v>
      </c>
    </row>
    <row r="18" spans="1:8">
      <c r="A18" s="43">
        <v>11</v>
      </c>
      <c r="B18" s="43" t="s">
        <v>11</v>
      </c>
      <c r="C18" s="43" t="s">
        <v>10</v>
      </c>
      <c r="D18" s="43">
        <v>563</v>
      </c>
      <c r="E18" s="43" t="s">
        <v>7</v>
      </c>
      <c r="F18" s="44">
        <v>41479</v>
      </c>
      <c r="G18" s="43">
        <f>VLOOKUP(A18,Smartchem!$C$13:$W$194,20,TRUE)</f>
        <v>2.1156812865987913</v>
      </c>
      <c r="H18" s="43">
        <f>VLOOKUP(A18,Smartchem!$C$13:$W$194,21,TRUE)</f>
        <v>5.1271771131080675E-2</v>
      </c>
    </row>
    <row r="19" spans="1:8">
      <c r="A19" s="43">
        <v>25</v>
      </c>
      <c r="B19" s="43" t="s">
        <v>11</v>
      </c>
      <c r="C19" s="43" t="s">
        <v>10</v>
      </c>
      <c r="D19" s="43">
        <v>533</v>
      </c>
      <c r="E19" s="43" t="s">
        <v>7</v>
      </c>
      <c r="F19" s="44">
        <v>41479</v>
      </c>
      <c r="G19" s="43">
        <f>VLOOKUP(A19,Smartchem!$C$13:$W$194,20,TRUE)</f>
        <v>2.219332813263847</v>
      </c>
      <c r="H19" s="43">
        <f>VLOOKUP(A19,Smartchem!$C$13:$W$194,21,TRUE)</f>
        <v>3.4507486680393024E-2</v>
      </c>
    </row>
    <row r="20" spans="1:8">
      <c r="A20">
        <v>4</v>
      </c>
      <c r="B20" t="s">
        <v>11</v>
      </c>
      <c r="C20" t="s">
        <v>6</v>
      </c>
      <c r="D20">
        <v>270</v>
      </c>
      <c r="E20" t="s">
        <v>7</v>
      </c>
      <c r="F20" s="3">
        <v>41479</v>
      </c>
      <c r="G20">
        <f>VLOOKUP(A20,Smartchem!$C$13:$W$194,20,TRUE)</f>
        <v>1.5448607331175146</v>
      </c>
      <c r="H20">
        <f>VLOOKUP(A20,Smartchem!$C$13:$W$194,21,TRUE)</f>
        <v>5.5242897405054182E-3</v>
      </c>
    </row>
    <row r="21" spans="1:8">
      <c r="A21">
        <v>22</v>
      </c>
      <c r="B21" t="s">
        <v>11</v>
      </c>
      <c r="C21" t="s">
        <v>6</v>
      </c>
      <c r="D21">
        <v>265</v>
      </c>
      <c r="E21" t="s">
        <v>7</v>
      </c>
      <c r="F21" s="3">
        <v>41479</v>
      </c>
      <c r="G21">
        <f>VLOOKUP(A21,Smartchem!$C$13:$W$194,20,TRUE)</f>
        <v>1.4467796965937612</v>
      </c>
      <c r="H21">
        <f>VLOOKUP(A21,Smartchem!$C$13:$W$194,21,TRUE)</f>
        <v>3.4507185292927088E-2</v>
      </c>
    </row>
    <row r="22" spans="1:8">
      <c r="A22">
        <v>28</v>
      </c>
      <c r="B22" t="s">
        <v>11</v>
      </c>
      <c r="C22" t="s">
        <v>6</v>
      </c>
      <c r="D22">
        <v>250</v>
      </c>
      <c r="E22" t="s">
        <v>7</v>
      </c>
      <c r="F22" s="3">
        <v>41479</v>
      </c>
      <c r="G22">
        <f>VLOOKUP(A22,Smartchem!$C$13:$W$194,20,TRUE)</f>
        <v>0.948605722017827</v>
      </c>
      <c r="H22">
        <f>VLOOKUP(A22,Smartchem!$C$13:$W$194,21,TRUE)</f>
        <v>9.9763594008930347E-3</v>
      </c>
    </row>
    <row r="23" spans="1:8">
      <c r="A23">
        <v>12</v>
      </c>
      <c r="B23" t="s">
        <v>13</v>
      </c>
      <c r="C23" t="s">
        <v>6</v>
      </c>
      <c r="D23">
        <v>651</v>
      </c>
      <c r="E23" t="s">
        <v>7</v>
      </c>
      <c r="F23" s="3">
        <v>41479</v>
      </c>
      <c r="G23">
        <f>VLOOKUP(A23,Smartchem!$C$13:$W$194,20,TRUE)</f>
        <v>1.03612545465651</v>
      </c>
      <c r="H23">
        <f>VLOOKUP(A23,Smartchem!$C$13:$W$194,21,TRUE)</f>
        <v>7.8809633155617467E-2</v>
      </c>
    </row>
    <row r="24" spans="1:8">
      <c r="A24" s="43">
        <v>36</v>
      </c>
      <c r="B24" s="43" t="s">
        <v>11</v>
      </c>
      <c r="C24" s="43" t="s">
        <v>10</v>
      </c>
      <c r="D24" s="43">
        <v>531</v>
      </c>
      <c r="E24" s="43" t="s">
        <v>16</v>
      </c>
      <c r="F24" s="44">
        <v>41479</v>
      </c>
      <c r="G24" s="43">
        <f>VLOOKUP(A24,Smartchem!$C$13:$W$194,20,TRUE)</f>
        <v>0.58912143262555583</v>
      </c>
      <c r="H24" s="43">
        <f>VLOOKUP(A24,Smartchem!$C$13:$W$194,21,TRUE)</f>
        <v>1.3440517690378828E-2</v>
      </c>
    </row>
    <row r="25" spans="1:8">
      <c r="A25" s="43">
        <v>37</v>
      </c>
      <c r="B25" s="43" t="s">
        <v>11</v>
      </c>
      <c r="C25" s="43" t="s">
        <v>10</v>
      </c>
      <c r="D25" s="43">
        <v>1012</v>
      </c>
      <c r="E25" s="43" t="s">
        <v>16</v>
      </c>
      <c r="F25" s="44">
        <v>41479</v>
      </c>
      <c r="G25" s="43">
        <f>VLOOKUP(A25,Smartchem!$C$13:$W$194,20,TRUE)</f>
        <v>0.76018846417522568</v>
      </c>
      <c r="H25" s="43">
        <f>VLOOKUP(A25,Smartchem!$C$13:$W$194,21,TRUE)</f>
        <v>0.10500361647415057</v>
      </c>
    </row>
    <row r="26" spans="1:8">
      <c r="A26" s="43">
        <v>38</v>
      </c>
      <c r="B26" s="43" t="s">
        <v>11</v>
      </c>
      <c r="C26" s="43" t="s">
        <v>10</v>
      </c>
      <c r="D26" s="43">
        <v>547</v>
      </c>
      <c r="E26" s="43" t="s">
        <v>16</v>
      </c>
      <c r="F26" s="44">
        <v>41479</v>
      </c>
      <c r="G26" s="43">
        <f>VLOOKUP(A26,Smartchem!$C$13:$W$194,20,TRUE)</f>
        <v>0.81483164222970383</v>
      </c>
      <c r="H26" s="43">
        <f>VLOOKUP(A26,Smartchem!$C$13:$W$194,21,TRUE)</f>
        <v>4.7080990479914592E-3</v>
      </c>
    </row>
    <row r="27" spans="1:8">
      <c r="A27">
        <v>34</v>
      </c>
      <c r="B27" t="s">
        <v>11</v>
      </c>
      <c r="C27" t="s">
        <v>6</v>
      </c>
      <c r="D27" t="s">
        <v>15</v>
      </c>
      <c r="E27" t="s">
        <v>16</v>
      </c>
      <c r="F27" s="3">
        <v>41479</v>
      </c>
      <c r="G27">
        <f>VLOOKUP(A27,Smartchem!$C$13:$W$194,20,TRUE)</f>
        <v>0.455353980506638</v>
      </c>
      <c r="H27">
        <f>VLOOKUP(A27,Smartchem!$C$13:$W$194,21,TRUE)</f>
        <v>4.4823853561352468E-2</v>
      </c>
    </row>
    <row r="28" spans="1:8">
      <c r="A28">
        <v>35</v>
      </c>
      <c r="B28" t="s">
        <v>11</v>
      </c>
      <c r="C28" t="s">
        <v>6</v>
      </c>
      <c r="D28" t="s">
        <v>17</v>
      </c>
      <c r="E28" t="s">
        <v>16</v>
      </c>
      <c r="F28" s="3">
        <v>41479</v>
      </c>
      <c r="G28">
        <f>VLOOKUP(A28,Smartchem!$C$13:$W$194,20,TRUE)</f>
        <v>0.25210846399122422</v>
      </c>
      <c r="H28">
        <f>VLOOKUP(A28,Smartchem!$C$13:$W$194,21,TRUE)</f>
        <v>6.0359527171532514E-2</v>
      </c>
    </row>
    <row r="29" spans="1:8">
      <c r="A29">
        <v>40</v>
      </c>
      <c r="B29" t="s">
        <v>11</v>
      </c>
      <c r="C29" t="s">
        <v>6</v>
      </c>
      <c r="D29" t="s">
        <v>18</v>
      </c>
      <c r="E29" t="s">
        <v>16</v>
      </c>
      <c r="F29" s="3">
        <v>41479</v>
      </c>
      <c r="G29">
        <f>VLOOKUP(A29,Smartchem!$C$13:$W$194,20,TRUE)</f>
        <v>0.37189172512342855</v>
      </c>
      <c r="H29">
        <f>VLOOKUP(A29,Smartchem!$C$13:$W$194,21,TRUE)</f>
        <v>8.804181406341793E-3</v>
      </c>
    </row>
    <row r="30" spans="1:8">
      <c r="A30" s="43">
        <v>14</v>
      </c>
      <c r="B30" s="43" t="s">
        <v>8</v>
      </c>
      <c r="C30" s="43" t="s">
        <v>10</v>
      </c>
      <c r="D30" s="43">
        <v>1429</v>
      </c>
      <c r="E30" s="43" t="s">
        <v>7</v>
      </c>
      <c r="F30" s="44">
        <v>41482</v>
      </c>
      <c r="G30" s="43">
        <f>VLOOKUP(A30,Smartchem!$C$13:$W$194,20,TRUE)</f>
        <v>1.620124454512742</v>
      </c>
      <c r="H30" s="43">
        <f>VLOOKUP(A30,Smartchem!$C$13:$W$194,21,TRUE)</f>
        <v>5.5740532729202069E-2</v>
      </c>
    </row>
    <row r="31" spans="1:8">
      <c r="A31" s="43">
        <v>17</v>
      </c>
      <c r="B31" s="43" t="s">
        <v>8</v>
      </c>
      <c r="C31" s="43" t="s">
        <v>10</v>
      </c>
      <c r="D31" s="43">
        <v>1422</v>
      </c>
      <c r="E31" s="43" t="s">
        <v>7</v>
      </c>
      <c r="F31" s="44">
        <v>41482</v>
      </c>
      <c r="G31" s="43">
        <f>VLOOKUP(A31,Smartchem!$C$13:$W$194,20,TRUE)</f>
        <v>1.3069316492395719</v>
      </c>
      <c r="H31" s="43">
        <f>VLOOKUP(A31,Smartchem!$C$13:$W$194,21,TRUE)</f>
        <v>4.0094863726549967E-2</v>
      </c>
    </row>
    <row r="32" spans="1:8">
      <c r="A32" s="43">
        <v>26</v>
      </c>
      <c r="B32" s="43" t="s">
        <v>8</v>
      </c>
      <c r="C32" s="43" t="s">
        <v>10</v>
      </c>
      <c r="D32" s="43">
        <v>1438</v>
      </c>
      <c r="E32" s="43" t="s">
        <v>7</v>
      </c>
      <c r="F32" s="44">
        <v>41482</v>
      </c>
      <c r="G32" s="43">
        <f>VLOOKUP(A32,Smartchem!$C$13:$W$194,20,TRUE)</f>
        <v>1.4027898441483688</v>
      </c>
      <c r="H32" s="43">
        <f>VLOOKUP(A32,Smartchem!$C$13:$W$194,21,TRUE)</f>
        <v>2.2771870399270356E-2</v>
      </c>
    </row>
    <row r="33" spans="1:8">
      <c r="A33" s="43">
        <v>31</v>
      </c>
      <c r="B33" s="43" t="s">
        <v>8</v>
      </c>
      <c r="C33" s="43" t="s">
        <v>10</v>
      </c>
      <c r="D33" s="43">
        <v>1457</v>
      </c>
      <c r="E33" s="43" t="s">
        <v>7</v>
      </c>
      <c r="F33" s="44">
        <v>41482</v>
      </c>
      <c r="G33" s="43">
        <f>VLOOKUP(A33,Smartchem!$C$13:$W$194,20,TRUE)</f>
        <v>1.462503527743694</v>
      </c>
      <c r="H33" s="43">
        <f>VLOOKUP(A33,Smartchem!$C$13:$W$194,21,TRUE)</f>
        <v>6.1300121928830236E-3</v>
      </c>
    </row>
    <row r="34" spans="1:8">
      <c r="A34">
        <v>1</v>
      </c>
      <c r="B34" t="s">
        <v>8</v>
      </c>
      <c r="C34" t="s">
        <v>6</v>
      </c>
      <c r="D34">
        <v>8326</v>
      </c>
      <c r="E34" t="s">
        <v>7</v>
      </c>
      <c r="F34" s="3">
        <v>41482</v>
      </c>
      <c r="G34">
        <f>VLOOKUP(A34,Smartchem!$C$13:$W$194,20,TRUE)</f>
        <v>0.9710005710046079</v>
      </c>
      <c r="H34">
        <f>VLOOKUP(A34,Smartchem!$C$13:$W$194,21,TRUE)</f>
        <v>2.5047482624139826E-2</v>
      </c>
    </row>
    <row r="35" spans="1:8">
      <c r="A35">
        <v>24</v>
      </c>
      <c r="B35" t="s">
        <v>8</v>
      </c>
      <c r="C35" t="s">
        <v>6</v>
      </c>
      <c r="D35">
        <v>1476</v>
      </c>
      <c r="E35" t="s">
        <v>7</v>
      </c>
      <c r="F35" s="3">
        <v>41482</v>
      </c>
      <c r="G35">
        <f>VLOOKUP(A35,Smartchem!$C$13:$W$194,20,TRUE)</f>
        <v>1.1410031311840529</v>
      </c>
      <c r="H35">
        <f>VLOOKUP(A35,Smartchem!$C$13:$W$194,21,TRUE)</f>
        <v>2.7197723299680301E-2</v>
      </c>
    </row>
    <row r="36" spans="1:8">
      <c r="A36">
        <v>29</v>
      </c>
      <c r="B36" t="s">
        <v>8</v>
      </c>
      <c r="C36" t="s">
        <v>6</v>
      </c>
      <c r="D36">
        <v>8298</v>
      </c>
      <c r="E36" t="s">
        <v>7</v>
      </c>
      <c r="F36" s="3">
        <v>41482</v>
      </c>
      <c r="G36">
        <f>VLOOKUP(A36,Smartchem!$C$13:$W$194,20,TRUE)</f>
        <v>0.67432744269890388</v>
      </c>
      <c r="H36">
        <f>VLOOKUP(A36,Smartchem!$C$13:$W$194,21,TRUE)</f>
        <v>5.7133082079995085E-3</v>
      </c>
    </row>
    <row r="37" spans="1:8">
      <c r="A37">
        <v>30</v>
      </c>
      <c r="B37" t="s">
        <v>8</v>
      </c>
      <c r="C37" t="s">
        <v>6</v>
      </c>
      <c r="D37">
        <v>8303</v>
      </c>
      <c r="E37" t="s">
        <v>7</v>
      </c>
      <c r="F37" s="3">
        <v>41482</v>
      </c>
      <c r="G37">
        <f>VLOOKUP(A37,Smartchem!$C$13:$W$194,20,TRUE)</f>
        <v>1.4466644158094875</v>
      </c>
      <c r="H37">
        <f>VLOOKUP(A37,Smartchem!$C$13:$W$194,21,TRUE)</f>
        <v>2.1656673823655315E-2</v>
      </c>
    </row>
    <row r="38" spans="1:8">
      <c r="A38" s="43">
        <v>6</v>
      </c>
      <c r="B38" s="43" t="s">
        <v>12</v>
      </c>
      <c r="C38" s="43" t="s">
        <v>10</v>
      </c>
      <c r="D38" s="43">
        <v>1346</v>
      </c>
      <c r="E38" s="43" t="s">
        <v>7</v>
      </c>
      <c r="F38" s="44">
        <v>41482</v>
      </c>
      <c r="G38" s="43">
        <f>VLOOKUP(A38,Smartchem!$C$13:$W$194,20,TRUE)</f>
        <v>1.6781243762596252</v>
      </c>
      <c r="H38" s="43">
        <f>VLOOKUP(A38,Smartchem!$C$13:$W$194,21,TRUE)</f>
        <v>2.4202192302980447E-2</v>
      </c>
    </row>
    <row r="39" spans="1:8">
      <c r="A39" s="43">
        <v>13</v>
      </c>
      <c r="B39" s="43" t="s">
        <v>12</v>
      </c>
      <c r="C39" s="43" t="s">
        <v>10</v>
      </c>
      <c r="D39" s="43">
        <v>1357</v>
      </c>
      <c r="E39" s="43" t="s">
        <v>7</v>
      </c>
      <c r="F39" s="44">
        <v>41482</v>
      </c>
      <c r="G39" s="43">
        <f>VLOOKUP(A39,Smartchem!$C$13:$W$194,20,TRUE)</f>
        <v>1.9692212294132405</v>
      </c>
      <c r="H39" s="43">
        <f>VLOOKUP(A39,Smartchem!$C$13:$W$194,21,TRUE)</f>
        <v>2.2155334560547642E-2</v>
      </c>
    </row>
    <row r="40" spans="1:8">
      <c r="A40" s="43">
        <v>18</v>
      </c>
      <c r="B40" s="43" t="s">
        <v>12</v>
      </c>
      <c r="C40" s="43" t="s">
        <v>10</v>
      </c>
      <c r="D40" s="43">
        <v>30</v>
      </c>
      <c r="E40" s="43" t="s">
        <v>7</v>
      </c>
      <c r="F40" s="44">
        <v>41482</v>
      </c>
      <c r="G40" s="43">
        <f>VLOOKUP(A40,Smartchem!$C$13:$W$194,20,TRUE)</f>
        <v>1.1917796915858534</v>
      </c>
      <c r="H40" s="43">
        <f>VLOOKUP(A40,Smartchem!$C$13:$W$194,21,TRUE)</f>
        <v>2.9616394133140503E-2</v>
      </c>
    </row>
    <row r="41" spans="1:8">
      <c r="A41" s="43">
        <v>19</v>
      </c>
      <c r="B41" s="43" t="s">
        <v>12</v>
      </c>
      <c r="C41" s="43" t="s">
        <v>10</v>
      </c>
      <c r="D41" s="43">
        <v>1147</v>
      </c>
      <c r="E41" s="43" t="s">
        <v>7</v>
      </c>
      <c r="F41" s="44">
        <v>41482</v>
      </c>
      <c r="G41" s="43">
        <f>VLOOKUP(A41,Smartchem!$C$13:$W$194,20,TRUE)</f>
        <v>1.7862250427224291</v>
      </c>
      <c r="H41" s="43">
        <f>VLOOKUP(A41,Smartchem!$C$13:$W$194,21,TRUE)</f>
        <v>6.0936389403271791E-3</v>
      </c>
    </row>
    <row r="42" spans="1:8">
      <c r="A42" s="43">
        <v>27</v>
      </c>
      <c r="B42" s="43" t="s">
        <v>12</v>
      </c>
      <c r="C42" s="43" t="s">
        <v>10</v>
      </c>
      <c r="D42" s="43">
        <v>1154</v>
      </c>
      <c r="E42" s="43" t="s">
        <v>7</v>
      </c>
      <c r="F42" s="44">
        <v>41482</v>
      </c>
      <c r="G42" s="43">
        <f>VLOOKUP(A42,Smartchem!$C$13:$W$194,20,TRUE)</f>
        <v>2.053872489274724</v>
      </c>
      <c r="H42" s="43">
        <f>VLOOKUP(A42,Smartchem!$C$13:$W$194,21,TRUE)</f>
        <v>0.13206656239114792</v>
      </c>
    </row>
    <row r="43" spans="1:8">
      <c r="A43">
        <v>7</v>
      </c>
      <c r="B43" t="s">
        <v>12</v>
      </c>
      <c r="C43" t="s">
        <v>6</v>
      </c>
      <c r="D43">
        <v>61</v>
      </c>
      <c r="E43" t="s">
        <v>7</v>
      </c>
      <c r="F43" s="3">
        <v>41482</v>
      </c>
      <c r="G43">
        <f>VLOOKUP(A43,Smartchem!$C$13:$W$194,20,TRUE)</f>
        <v>1.3332628765720682</v>
      </c>
      <c r="H43">
        <f>VLOOKUP(A43,Smartchem!$C$13:$W$194,21,TRUE)</f>
        <v>4.5607325488455058E-2</v>
      </c>
    </row>
    <row r="44" spans="1:8">
      <c r="A44">
        <v>16</v>
      </c>
      <c r="B44" t="s">
        <v>12</v>
      </c>
      <c r="C44" t="s">
        <v>6</v>
      </c>
      <c r="D44">
        <v>50</v>
      </c>
      <c r="E44" t="s">
        <v>7</v>
      </c>
      <c r="F44" s="3">
        <v>41482</v>
      </c>
    </row>
    <row r="45" spans="1:8">
      <c r="A45">
        <v>20</v>
      </c>
      <c r="B45" t="s">
        <v>12</v>
      </c>
      <c r="C45" t="s">
        <v>6</v>
      </c>
      <c r="D45">
        <v>10</v>
      </c>
      <c r="E45" t="s">
        <v>7</v>
      </c>
      <c r="F45" s="3">
        <v>41482</v>
      </c>
      <c r="G45">
        <f>VLOOKUP(A45,Smartchem!$C$13:$W$194,20,TRUE)</f>
        <v>1.1064570616467035</v>
      </c>
      <c r="H45">
        <f>VLOOKUP(A45,Smartchem!$C$13:$W$194,21,TRUE)</f>
        <v>3.3994239835208821E-2</v>
      </c>
    </row>
    <row r="47" spans="1:8">
      <c r="A47" s="1" t="s">
        <v>19</v>
      </c>
    </row>
    <row r="48" spans="1:8">
      <c r="A48" t="s">
        <v>20</v>
      </c>
    </row>
    <row r="49" spans="1:1">
      <c r="A49" t="s">
        <v>21</v>
      </c>
    </row>
    <row r="50" spans="1:1">
      <c r="A50" t="s">
        <v>22</v>
      </c>
    </row>
    <row r="51" spans="1:1">
      <c r="A51" t="s">
        <v>23</v>
      </c>
    </row>
    <row r="52" spans="1:1">
      <c r="A52" t="s">
        <v>24</v>
      </c>
    </row>
    <row r="54" spans="1:1">
      <c r="A54" t="s">
        <v>25</v>
      </c>
    </row>
    <row r="55" spans="1:1">
      <c r="A55" t="s">
        <v>26</v>
      </c>
    </row>
    <row r="56" spans="1:1">
      <c r="A56" t="s">
        <v>27</v>
      </c>
    </row>
    <row r="57" spans="1:1">
      <c r="A57" t="s">
        <v>28</v>
      </c>
    </row>
    <row r="59" spans="1:1">
      <c r="A59" t="s">
        <v>29</v>
      </c>
    </row>
    <row r="60" spans="1:1">
      <c r="A60" t="s">
        <v>31</v>
      </c>
    </row>
    <row r="61" spans="1:1">
      <c r="A61" t="s">
        <v>30</v>
      </c>
    </row>
  </sheetData>
  <sortState ref="A2:H45">
    <sortCondition ref="B2:B45"/>
    <sortCondition ref="E2:E45"/>
    <sortCondition ref="C2:C45"/>
  </sortState>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Z195"/>
  <sheetViews>
    <sheetView workbookViewId="0">
      <selection activeCell="B2" sqref="B2"/>
    </sheetView>
  </sheetViews>
  <sheetFormatPr defaultColWidth="8.85546875" defaultRowHeight="12.75"/>
  <cols>
    <col min="1" max="1" width="15.85546875" style="7" bestFit="1" customWidth="1"/>
    <col min="2" max="2" width="25.85546875" style="18" bestFit="1" customWidth="1"/>
    <col min="3" max="3" width="9.42578125" style="18" customWidth="1"/>
    <col min="4" max="7" width="8.85546875" style="7"/>
    <col min="8" max="8" width="8.7109375" style="7" customWidth="1"/>
    <col min="9" max="12" width="8.85546875" style="7"/>
    <col min="13" max="13" width="11" style="7" customWidth="1"/>
    <col min="14" max="14" width="10.42578125" style="7" customWidth="1"/>
    <col min="15" max="16384" width="8.85546875" style="7"/>
  </cols>
  <sheetData>
    <row r="1" spans="1:26">
      <c r="A1" s="5" t="s">
        <v>32</v>
      </c>
      <c r="B1" s="6" t="s">
        <v>33</v>
      </c>
      <c r="C1" s="6"/>
    </row>
    <row r="2" spans="1:26" ht="12.75" customHeight="1">
      <c r="A2" s="5" t="s">
        <v>34</v>
      </c>
      <c r="B2" s="8">
        <v>41591</v>
      </c>
      <c r="C2" s="8"/>
      <c r="D2" s="9"/>
      <c r="E2" s="9"/>
      <c r="F2" s="9"/>
    </row>
    <row r="3" spans="1:26" ht="12.75" customHeight="1">
      <c r="B3" s="10"/>
      <c r="C3" s="10"/>
      <c r="D3" s="9"/>
      <c r="E3" s="9"/>
      <c r="F3" s="9"/>
      <c r="V3" s="11"/>
      <c r="W3" s="11"/>
      <c r="X3" s="12"/>
      <c r="Y3" s="12"/>
      <c r="Z3" s="12"/>
    </row>
    <row r="4" spans="1:26" ht="12.75" customHeight="1">
      <c r="A4" s="7" t="s">
        <v>35</v>
      </c>
      <c r="B4" s="13">
        <v>3</v>
      </c>
      <c r="C4" s="13"/>
      <c r="D4" s="14">
        <v>4</v>
      </c>
      <c r="E4" s="7">
        <v>5</v>
      </c>
      <c r="F4" s="14"/>
      <c r="V4" s="15"/>
      <c r="W4" s="15"/>
    </row>
    <row r="5" spans="1:26" ht="12.75" customHeight="1">
      <c r="B5" s="13"/>
      <c r="C5" s="13"/>
      <c r="D5" s="14"/>
      <c r="E5" s="14"/>
      <c r="F5" s="14"/>
      <c r="V5" s="15"/>
      <c r="W5" s="15"/>
    </row>
    <row r="6" spans="1:26" ht="12.75" customHeight="1">
      <c r="B6" s="13"/>
      <c r="C6" s="13"/>
      <c r="D6" s="14"/>
      <c r="E6" s="14"/>
      <c r="F6" s="14"/>
      <c r="V6" s="15"/>
      <c r="W6" s="15"/>
    </row>
    <row r="7" spans="1:26" ht="12.75" customHeight="1">
      <c r="B7" s="10"/>
      <c r="C7" s="10"/>
      <c r="D7" s="9"/>
      <c r="E7" s="9"/>
      <c r="F7" s="9"/>
      <c r="V7" s="16"/>
      <c r="W7" s="17"/>
    </row>
    <row r="8" spans="1:26">
      <c r="V8" s="16"/>
      <c r="W8" s="17"/>
    </row>
    <row r="9" spans="1:26">
      <c r="A9" s="19"/>
      <c r="B9" s="20" t="s">
        <v>36</v>
      </c>
      <c r="C9" s="20"/>
      <c r="D9" s="21"/>
      <c r="E9" s="21"/>
      <c r="F9" s="21"/>
    </row>
    <row r="10" spans="1:26">
      <c r="A10" s="22"/>
      <c r="B10" s="20" t="s">
        <v>37</v>
      </c>
      <c r="C10" s="20"/>
      <c r="Q10" s="7" t="s">
        <v>38</v>
      </c>
      <c r="T10" s="7" t="s">
        <v>39</v>
      </c>
    </row>
    <row r="11" spans="1:26">
      <c r="B11" s="23" t="s">
        <v>40</v>
      </c>
      <c r="C11" s="23"/>
      <c r="D11" s="24" t="s">
        <v>41</v>
      </c>
      <c r="E11" s="24" t="s">
        <v>42</v>
      </c>
      <c r="F11" s="24" t="s">
        <v>43</v>
      </c>
      <c r="G11" s="24" t="s">
        <v>44</v>
      </c>
      <c r="H11" s="24" t="s">
        <v>45</v>
      </c>
      <c r="I11" s="24" t="s">
        <v>46</v>
      </c>
      <c r="J11" s="24" t="s">
        <v>47</v>
      </c>
      <c r="K11" s="24" t="s">
        <v>48</v>
      </c>
      <c r="L11" s="24" t="s">
        <v>49</v>
      </c>
      <c r="M11" s="24" t="s">
        <v>50</v>
      </c>
      <c r="N11" s="24" t="s">
        <v>51</v>
      </c>
      <c r="O11" s="24" t="s">
        <v>52</v>
      </c>
      <c r="P11" s="24" t="s">
        <v>50</v>
      </c>
      <c r="Q11" s="24" t="s">
        <v>51</v>
      </c>
      <c r="R11" s="24" t="s">
        <v>52</v>
      </c>
      <c r="S11" s="24" t="s">
        <v>50</v>
      </c>
      <c r="T11" s="24" t="s">
        <v>51</v>
      </c>
      <c r="U11" s="24" t="s">
        <v>52</v>
      </c>
      <c r="V11" s="25" t="s">
        <v>53</v>
      </c>
      <c r="W11" s="24"/>
    </row>
    <row r="12" spans="1:26">
      <c r="A12" s="26"/>
      <c r="B12" s="23"/>
      <c r="C12" s="23"/>
      <c r="D12" s="24"/>
      <c r="E12" s="24"/>
      <c r="F12" s="24"/>
      <c r="G12" s="24"/>
      <c r="H12" s="24"/>
      <c r="I12" s="24"/>
      <c r="J12" s="24"/>
      <c r="K12" s="24"/>
      <c r="L12" s="24"/>
      <c r="M12" s="24"/>
      <c r="N12" s="24"/>
      <c r="O12" s="24"/>
      <c r="P12" s="24"/>
      <c r="Q12" s="24"/>
      <c r="R12" s="24"/>
      <c r="S12" s="24"/>
      <c r="T12" s="24"/>
      <c r="U12" s="24"/>
      <c r="V12" s="24" t="s">
        <v>54</v>
      </c>
      <c r="W12" s="24" t="s">
        <v>55</v>
      </c>
    </row>
    <row r="13" spans="1:26">
      <c r="A13" s="27">
        <v>1</v>
      </c>
      <c r="B13" s="28" t="s">
        <v>56</v>
      </c>
      <c r="C13" s="28">
        <v>1</v>
      </c>
      <c r="D13" s="29">
        <v>30.9</v>
      </c>
      <c r="E13" s="29"/>
      <c r="F13" s="29" t="str">
        <f>IF(D13=D14,"YES","NO")</f>
        <v>YES</v>
      </c>
      <c r="G13" s="30"/>
      <c r="H13" s="30">
        <v>12.525393975073863</v>
      </c>
      <c r="I13" s="31"/>
      <c r="J13" s="31"/>
      <c r="K13" s="31">
        <v>3.27</v>
      </c>
      <c r="L13" s="31"/>
      <c r="M13" s="32"/>
      <c r="N13" s="32">
        <f>(H13*0.04*10*60*100)/($D13*1000)</f>
        <v>0.97284613398631925</v>
      </c>
      <c r="O13" s="32"/>
      <c r="P13" s="32"/>
      <c r="Q13" s="32">
        <f>AVERAGE(N13:N14)</f>
        <v>0.9887118158197894</v>
      </c>
      <c r="R13" s="32"/>
      <c r="S13" s="33"/>
      <c r="T13" s="33">
        <f>STDEV(N13:N14)</f>
        <v>2.2437462425189913E-2</v>
      </c>
      <c r="U13" s="33"/>
      <c r="V13" s="34">
        <f>AVERAGE(Q13:Q15)</f>
        <v>0.9710005710046079</v>
      </c>
      <c r="W13" s="34">
        <f>STDEV(Q13:Q15)</f>
        <v>2.5047482624139826E-2</v>
      </c>
    </row>
    <row r="14" spans="1:26">
      <c r="A14" s="27"/>
      <c r="B14" s="28"/>
      <c r="C14" s="28"/>
      <c r="D14" s="29">
        <v>30.9</v>
      </c>
      <c r="E14" s="29"/>
      <c r="F14" s="29" t="str">
        <f>IF(D14=E14,"YES","NO")</f>
        <v>NO</v>
      </c>
      <c r="G14" s="30"/>
      <c r="H14" s="30">
        <v>12.933935282285717</v>
      </c>
      <c r="I14" s="31"/>
      <c r="J14" s="31"/>
      <c r="K14" s="31">
        <v>0</v>
      </c>
      <c r="L14" s="31"/>
      <c r="M14" s="32"/>
      <c r="N14" s="32">
        <f t="shared" ref="N14:N77" si="0">(H14*0.04*10*60*100)/($D14*1000)</f>
        <v>1.0045774976532595</v>
      </c>
      <c r="O14" s="32"/>
      <c r="P14" s="32"/>
      <c r="Q14" s="32"/>
      <c r="R14" s="32"/>
      <c r="S14" s="32"/>
      <c r="T14" s="32"/>
      <c r="U14" s="32"/>
    </row>
    <row r="15" spans="1:26">
      <c r="A15" s="35">
        <v>2</v>
      </c>
      <c r="B15" s="28" t="s">
        <v>57</v>
      </c>
      <c r="C15" s="28"/>
      <c r="D15" s="29">
        <v>29.3</v>
      </c>
      <c r="E15" s="29"/>
      <c r="F15" s="29" t="str">
        <f>IF(D15=D16,"YES","NO")</f>
        <v>YES</v>
      </c>
      <c r="G15" s="30"/>
      <c r="H15" s="30">
        <v>11.826140630696086</v>
      </c>
      <c r="I15" s="31"/>
      <c r="J15" s="31"/>
      <c r="K15" s="31">
        <v>-3.33</v>
      </c>
      <c r="L15" s="31"/>
      <c r="M15" s="32"/>
      <c r="N15" s="32">
        <f t="shared" si="0"/>
        <v>0.96869411309456011</v>
      </c>
      <c r="O15" s="32"/>
      <c r="P15" s="32"/>
      <c r="Q15" s="32">
        <f>AVERAGE(N15:N16)</f>
        <v>0.95328932618942641</v>
      </c>
      <c r="R15" s="32"/>
      <c r="S15" s="33"/>
      <c r="T15" s="33">
        <f>STDEV(N15:N16)</f>
        <v>2.1785658566707448E-2</v>
      </c>
      <c r="U15" s="33"/>
      <c r="V15" s="34"/>
      <c r="W15" s="34"/>
    </row>
    <row r="16" spans="1:26">
      <c r="A16" s="27"/>
      <c r="B16" s="28"/>
      <c r="C16" s="28"/>
      <c r="D16" s="29">
        <v>29.3</v>
      </c>
      <c r="E16" s="29"/>
      <c r="F16" s="29" t="str">
        <f>IF(D16=E16,"YES","NO")</f>
        <v>NO</v>
      </c>
      <c r="G16" s="30"/>
      <c r="H16" s="30">
        <v>11.450007083762408</v>
      </c>
      <c r="I16" s="31"/>
      <c r="J16" s="31"/>
      <c r="K16" s="31">
        <v>0</v>
      </c>
      <c r="L16" s="31"/>
      <c r="M16" s="32"/>
      <c r="N16" s="32">
        <f t="shared" si="0"/>
        <v>0.93788453928429283</v>
      </c>
      <c r="O16" s="32"/>
      <c r="P16" s="32"/>
      <c r="Q16" s="32"/>
      <c r="R16" s="32"/>
      <c r="S16" s="32"/>
      <c r="T16" s="32"/>
      <c r="U16" s="32"/>
    </row>
    <row r="17" spans="1:23">
      <c r="A17" s="27">
        <v>3</v>
      </c>
      <c r="B17" s="28" t="s">
        <v>58</v>
      </c>
      <c r="C17" s="28">
        <v>2</v>
      </c>
      <c r="D17" s="29">
        <v>29</v>
      </c>
      <c r="E17" s="29"/>
      <c r="F17" s="29" t="str">
        <f>IF(D17=D18,"YES","NO")</f>
        <v>YES</v>
      </c>
      <c r="G17" s="30"/>
      <c r="H17" s="30">
        <v>14.23512475673876</v>
      </c>
      <c r="I17" s="31"/>
      <c r="J17" s="31"/>
      <c r="K17" s="31">
        <v>1.65</v>
      </c>
      <c r="L17" s="31"/>
      <c r="M17" s="32"/>
      <c r="N17" s="32">
        <f t="shared" si="0"/>
        <v>1.178079290212863</v>
      </c>
      <c r="O17" s="32"/>
      <c r="P17" s="32"/>
      <c r="Q17" s="32">
        <f>AVERAGE(N17:N18)</f>
        <v>1.1877760406968156</v>
      </c>
      <c r="R17" s="32"/>
      <c r="S17" s="33"/>
      <c r="T17" s="33">
        <f>STDEV(N17:N18)</f>
        <v>1.371327604535392E-2</v>
      </c>
      <c r="U17" s="33"/>
      <c r="V17" s="34">
        <f>AVERAGE(Q17:Q19)</f>
        <v>1.1410481623390831</v>
      </c>
      <c r="W17" s="34">
        <f>STDEV(Q17:Q19)</f>
        <v>6.608319931442555E-2</v>
      </c>
    </row>
    <row r="18" spans="1:23">
      <c r="A18" s="27"/>
      <c r="B18" s="28"/>
      <c r="C18" s="28"/>
      <c r="D18" s="29">
        <v>29</v>
      </c>
      <c r="E18" s="29"/>
      <c r="F18" s="29" t="str">
        <f>IF(D18=E18,"YES","NO")</f>
        <v>NO</v>
      </c>
      <c r="G18" s="30"/>
      <c r="H18" s="30">
        <v>14.469462893434287</v>
      </c>
      <c r="I18" s="31"/>
      <c r="J18" s="31"/>
      <c r="K18" s="31">
        <v>0</v>
      </c>
      <c r="L18" s="31"/>
      <c r="M18" s="32"/>
      <c r="N18" s="32">
        <f t="shared" si="0"/>
        <v>1.1974727911807685</v>
      </c>
      <c r="O18" s="32"/>
      <c r="P18" s="32"/>
      <c r="Q18" s="32"/>
      <c r="R18" s="32"/>
      <c r="S18" s="32"/>
      <c r="T18" s="32"/>
      <c r="U18" s="32"/>
    </row>
    <row r="19" spans="1:23">
      <c r="A19" s="27">
        <v>4</v>
      </c>
      <c r="B19" s="28" t="s">
        <v>59</v>
      </c>
      <c r="C19" s="28"/>
      <c r="D19" s="29">
        <v>28</v>
      </c>
      <c r="E19" s="29"/>
      <c r="F19" s="29" t="str">
        <f>IF(D19=D20,"YES","NO")</f>
        <v>YES</v>
      </c>
      <c r="G19" s="30"/>
      <c r="H19" s="30">
        <v>12.606470466201086</v>
      </c>
      <c r="I19" s="31"/>
      <c r="J19" s="31"/>
      <c r="K19" s="31">
        <v>2.56</v>
      </c>
      <c r="L19" s="31"/>
      <c r="M19" s="32"/>
      <c r="N19" s="32">
        <f t="shared" si="0"/>
        <v>1.0805546113886648</v>
      </c>
      <c r="O19" s="32"/>
      <c r="P19" s="32"/>
      <c r="Q19" s="32">
        <f>AVERAGE(N19:N20)</f>
        <v>1.0943202839813506</v>
      </c>
      <c r="R19" s="32"/>
      <c r="S19" s="33"/>
      <c r="T19" s="33">
        <f>STDEV(N19:N20)</f>
        <v>1.9467600875763859E-2</v>
      </c>
      <c r="U19" s="33"/>
      <c r="V19" s="34"/>
      <c r="W19" s="34"/>
    </row>
    <row r="20" spans="1:23">
      <c r="A20" s="27"/>
      <c r="B20" s="28"/>
      <c r="C20" s="28"/>
      <c r="D20" s="29">
        <v>28</v>
      </c>
      <c r="E20" s="29"/>
      <c r="F20" s="29" t="str">
        <f>IF(D20=E20,"YES","NO")</f>
        <v>NO</v>
      </c>
      <c r="G20" s="30"/>
      <c r="H20" s="30">
        <v>12.927669493363759</v>
      </c>
      <c r="I20" s="31"/>
      <c r="J20" s="31"/>
      <c r="K20" s="31">
        <v>0</v>
      </c>
      <c r="L20" s="31"/>
      <c r="M20" s="32"/>
      <c r="N20" s="32">
        <f t="shared" si="0"/>
        <v>1.1080859565740364</v>
      </c>
      <c r="O20" s="32"/>
      <c r="P20" s="32"/>
      <c r="Q20" s="32"/>
      <c r="R20" s="32"/>
      <c r="S20" s="32"/>
      <c r="T20" s="32"/>
      <c r="U20" s="32"/>
    </row>
    <row r="21" spans="1:23">
      <c r="A21" s="27">
        <v>5</v>
      </c>
      <c r="B21" s="28" t="s">
        <v>60</v>
      </c>
      <c r="C21" s="28">
        <v>3</v>
      </c>
      <c r="D21" s="29">
        <v>28.5</v>
      </c>
      <c r="E21" s="29"/>
      <c r="F21" s="29" t="str">
        <f>IF(D21=D22,"YES","NO")</f>
        <v>YES</v>
      </c>
      <c r="G21" s="30"/>
      <c r="H21" s="30">
        <v>20.618787872268385</v>
      </c>
      <c r="I21" s="31"/>
      <c r="J21" s="31"/>
      <c r="K21" s="31">
        <v>1.98</v>
      </c>
      <c r="L21" s="31"/>
      <c r="M21" s="32"/>
      <c r="N21" s="32">
        <f t="shared" si="0"/>
        <v>1.7363189787173376</v>
      </c>
      <c r="O21" s="32"/>
      <c r="P21" s="32"/>
      <c r="Q21" s="32">
        <f>AVERAGE(N21:N22)</f>
        <v>1.7535546729798297</v>
      </c>
      <c r="R21" s="32"/>
      <c r="S21" s="33"/>
      <c r="T21" s="33">
        <f>STDEV(N21:N22)</f>
        <v>2.4374952582932402E-2</v>
      </c>
      <c r="U21" s="33"/>
      <c r="V21" s="34">
        <f>AVERAGE(Q21:Q23)</f>
        <v>1.757452284422504</v>
      </c>
      <c r="W21" s="34">
        <f>STDEV(Q21:Q23)</f>
        <v>5.5120549630904162E-3</v>
      </c>
    </row>
    <row r="22" spans="1:23">
      <c r="A22" s="27"/>
      <c r="B22" s="28"/>
      <c r="C22" s="28"/>
      <c r="D22" s="29">
        <v>28.5</v>
      </c>
      <c r="E22" s="29"/>
      <c r="F22" s="29" t="str">
        <f t="shared" ref="F22:F85" si="1">IF(D22=D23,"YES","NO")</f>
        <v>NO</v>
      </c>
      <c r="G22" s="30"/>
      <c r="H22" s="30">
        <v>21.028135611002572</v>
      </c>
      <c r="I22" s="31"/>
      <c r="J22" s="31"/>
      <c r="K22" s="31">
        <v>0</v>
      </c>
      <c r="L22" s="31"/>
      <c r="M22" s="32"/>
      <c r="N22" s="32">
        <f t="shared" si="0"/>
        <v>1.7707903672423218</v>
      </c>
      <c r="O22" s="32"/>
      <c r="P22" s="32"/>
      <c r="Q22" s="32"/>
      <c r="R22" s="32"/>
      <c r="S22" s="32"/>
      <c r="T22" s="32"/>
      <c r="U22" s="32"/>
    </row>
    <row r="23" spans="1:23">
      <c r="A23" s="27">
        <v>6</v>
      </c>
      <c r="B23" s="28" t="s">
        <v>61</v>
      </c>
      <c r="C23" s="28"/>
      <c r="D23" s="29">
        <v>27.4</v>
      </c>
      <c r="E23" s="29"/>
      <c r="F23" s="29" t="str">
        <f t="shared" si="1"/>
        <v>YES</v>
      </c>
      <c r="G23" s="30"/>
      <c r="H23" s="30">
        <v>20.063842483014074</v>
      </c>
      <c r="I23" s="31"/>
      <c r="J23" s="31"/>
      <c r="K23" s="31">
        <v>0.44</v>
      </c>
      <c r="L23" s="31"/>
      <c r="M23" s="32"/>
      <c r="N23" s="32">
        <f t="shared" si="0"/>
        <v>1.7574168598260502</v>
      </c>
      <c r="O23" s="32"/>
      <c r="P23" s="32"/>
      <c r="Q23" s="32">
        <f>AVERAGE(N23:N24)</f>
        <v>1.7613498958651781</v>
      </c>
      <c r="R23" s="32"/>
      <c r="S23" s="33"/>
      <c r="T23" s="33">
        <f>STDEV(N23:N24)</f>
        <v>5.562152907836633E-3</v>
      </c>
      <c r="U23" s="33"/>
      <c r="V23" s="34"/>
      <c r="W23" s="34"/>
    </row>
    <row r="24" spans="1:23">
      <c r="A24" s="27"/>
      <c r="B24" s="28"/>
      <c r="C24" s="28"/>
      <c r="D24" s="29">
        <v>27.4</v>
      </c>
      <c r="E24" s="29"/>
      <c r="F24" s="29" t="str">
        <f t="shared" si="1"/>
        <v>NO</v>
      </c>
      <c r="G24" s="30"/>
      <c r="H24" s="30">
        <v>20.153646805907488</v>
      </c>
      <c r="I24" s="31"/>
      <c r="J24" s="31"/>
      <c r="K24" s="31">
        <v>0</v>
      </c>
      <c r="L24" s="31"/>
      <c r="M24" s="32"/>
      <c r="N24" s="32">
        <f t="shared" si="0"/>
        <v>1.7652829319043057</v>
      </c>
      <c r="O24" s="32"/>
      <c r="P24" s="32"/>
      <c r="Q24" s="32"/>
      <c r="R24" s="32"/>
      <c r="S24" s="32"/>
      <c r="T24" s="32"/>
      <c r="U24" s="32"/>
    </row>
    <row r="25" spans="1:23">
      <c r="A25" s="27">
        <v>7</v>
      </c>
      <c r="B25" s="28" t="s">
        <v>62</v>
      </c>
      <c r="C25" s="28">
        <v>4</v>
      </c>
      <c r="D25" s="29">
        <v>30.5</v>
      </c>
      <c r="E25" s="29"/>
      <c r="F25" s="29" t="str">
        <f t="shared" si="1"/>
        <v>YES</v>
      </c>
      <c r="G25" s="30"/>
      <c r="H25" s="30">
        <v>19.538103003879314</v>
      </c>
      <c r="I25" s="31"/>
      <c r="J25" s="31"/>
      <c r="K25" s="31">
        <v>0.45</v>
      </c>
      <c r="L25" s="31"/>
      <c r="M25" s="32"/>
      <c r="N25" s="32">
        <f t="shared" si="0"/>
        <v>1.5374244986659134</v>
      </c>
      <c r="O25" s="32"/>
      <c r="P25" s="32"/>
      <c r="Q25" s="32">
        <f>AVERAGE(N25:N26)</f>
        <v>1.5409544703807641</v>
      </c>
      <c r="R25" s="32"/>
      <c r="S25" s="33"/>
      <c r="T25" s="33">
        <f>STDEV(N25:N26)</f>
        <v>4.9921338739352707E-3</v>
      </c>
      <c r="U25" s="33"/>
      <c r="V25" s="34">
        <f>AVERAGE(Q25:Q27)</f>
        <v>1.5448607331175146</v>
      </c>
      <c r="W25" s="34">
        <f>STDEV(Q25:Q27)</f>
        <v>5.5242897405054182E-3</v>
      </c>
    </row>
    <row r="26" spans="1:23">
      <c r="A26" s="27"/>
      <c r="B26" s="28"/>
      <c r="C26" s="28"/>
      <c r="D26" s="29">
        <v>30.5</v>
      </c>
      <c r="E26" s="29"/>
      <c r="F26" s="29" t="str">
        <f t="shared" si="1"/>
        <v>NO</v>
      </c>
      <c r="G26" s="30"/>
      <c r="H26" s="30">
        <v>19.627823118298437</v>
      </c>
      <c r="I26" s="31"/>
      <c r="J26" s="31"/>
      <c r="K26" s="31">
        <v>0</v>
      </c>
      <c r="L26" s="31"/>
      <c r="M26" s="32"/>
      <c r="N26" s="32">
        <f t="shared" si="0"/>
        <v>1.5444844420956148</v>
      </c>
      <c r="O26" s="32"/>
      <c r="P26" s="32"/>
      <c r="Q26" s="32"/>
      <c r="R26" s="32"/>
      <c r="S26" s="32"/>
      <c r="T26" s="32"/>
      <c r="U26" s="32"/>
    </row>
    <row r="27" spans="1:23">
      <c r="A27" s="27">
        <v>8</v>
      </c>
      <c r="B27" s="28" t="s">
        <v>63</v>
      </c>
      <c r="C27" s="28"/>
      <c r="D27" s="29">
        <v>27.8</v>
      </c>
      <c r="E27" s="29"/>
      <c r="F27" s="29" t="str">
        <f t="shared" si="1"/>
        <v>YES</v>
      </c>
      <c r="G27" s="30"/>
      <c r="H27" s="30">
        <v>17.706476312556219</v>
      </c>
      <c r="I27" s="31"/>
      <c r="J27" s="31"/>
      <c r="K27" s="31">
        <v>2.63</v>
      </c>
      <c r="L27" s="31"/>
      <c r="M27" s="32"/>
      <c r="N27" s="32">
        <f t="shared" si="0"/>
        <v>1.5286166600767959</v>
      </c>
      <c r="O27" s="32"/>
      <c r="P27" s="32"/>
      <c r="Q27" s="32">
        <f>AVERAGE(N27:N28)</f>
        <v>1.5487669958542654</v>
      </c>
      <c r="R27" s="32"/>
      <c r="S27" s="33"/>
      <c r="T27" s="33">
        <f>STDEV(N27:N28)</f>
        <v>2.8496878142869008E-2</v>
      </c>
      <c r="U27" s="33"/>
      <c r="V27" s="34"/>
      <c r="W27" s="34"/>
    </row>
    <row r="28" spans="1:23">
      <c r="A28" s="27"/>
      <c r="B28" s="28"/>
      <c r="C28" s="28"/>
      <c r="D28" s="29">
        <v>27.8</v>
      </c>
      <c r="E28" s="29"/>
      <c r="F28" s="29" t="str">
        <f t="shared" si="1"/>
        <v>NO</v>
      </c>
      <c r="G28" s="30"/>
      <c r="H28" s="30">
        <v>18.17329242473426</v>
      </c>
      <c r="I28" s="31"/>
      <c r="J28" s="31"/>
      <c r="K28" s="31">
        <v>0</v>
      </c>
      <c r="L28" s="31"/>
      <c r="M28" s="32"/>
      <c r="N28" s="32">
        <f t="shared" si="0"/>
        <v>1.5689173316317346</v>
      </c>
      <c r="O28" s="32"/>
      <c r="P28" s="32"/>
      <c r="Q28" s="32"/>
      <c r="R28" s="32"/>
      <c r="S28" s="32"/>
      <c r="T28" s="32"/>
      <c r="U28" s="32"/>
    </row>
    <row r="29" spans="1:23">
      <c r="A29" s="27">
        <v>9</v>
      </c>
      <c r="B29" s="28" t="s">
        <v>64</v>
      </c>
      <c r="C29" s="28">
        <v>5</v>
      </c>
      <c r="D29" s="29">
        <v>27.3</v>
      </c>
      <c r="E29" s="29"/>
      <c r="F29" s="29" t="str">
        <f t="shared" si="1"/>
        <v>YES</v>
      </c>
      <c r="G29" s="30"/>
      <c r="H29" s="30">
        <v>22.607796081545928</v>
      </c>
      <c r="I29" s="31"/>
      <c r="J29" s="31"/>
      <c r="K29" s="31">
        <v>-1.71</v>
      </c>
      <c r="L29" s="31"/>
      <c r="M29" s="32"/>
      <c r="N29" s="32">
        <f t="shared" si="0"/>
        <v>1.9874985566194221</v>
      </c>
      <c r="O29" s="32"/>
      <c r="P29" s="32"/>
      <c r="Q29" s="32">
        <f>AVERAGE(N29:N30)</f>
        <v>1.9710476744542997</v>
      </c>
      <c r="R29" s="32"/>
      <c r="S29" s="33"/>
      <c r="T29" s="33">
        <f>STDEV(N29:N30)</f>
        <v>2.3265060670917707E-2</v>
      </c>
      <c r="U29" s="33"/>
      <c r="V29" s="34">
        <f>AVERAGE(Q29:Q31)</f>
        <v>1.734290540674994</v>
      </c>
      <c r="W29" s="34">
        <f>STDEV(Q29:Q31)</f>
        <v>0.33482514957927689</v>
      </c>
    </row>
    <row r="30" spans="1:23">
      <c r="A30" s="27"/>
      <c r="B30" s="28"/>
      <c r="C30" s="28"/>
      <c r="D30" s="29">
        <v>27.3</v>
      </c>
      <c r="E30" s="29"/>
      <c r="F30" s="29" t="str">
        <f t="shared" si="1"/>
        <v>NO</v>
      </c>
      <c r="G30" s="30"/>
      <c r="H30" s="30">
        <v>22.233538512289396</v>
      </c>
      <c r="I30" s="31"/>
      <c r="J30" s="31"/>
      <c r="K30" s="31">
        <v>0</v>
      </c>
      <c r="L30" s="31"/>
      <c r="M30" s="32"/>
      <c r="N30" s="32">
        <f t="shared" si="0"/>
        <v>1.9545967922891774</v>
      </c>
      <c r="O30" s="32"/>
      <c r="P30" s="32"/>
      <c r="Q30" s="32"/>
      <c r="R30" s="32"/>
      <c r="S30" s="32"/>
      <c r="T30" s="32"/>
      <c r="U30" s="32"/>
    </row>
    <row r="31" spans="1:23">
      <c r="A31" s="35">
        <v>10</v>
      </c>
      <c r="B31" s="28" t="s">
        <v>65</v>
      </c>
      <c r="C31" s="28"/>
      <c r="D31" s="29">
        <v>28.3</v>
      </c>
      <c r="E31" s="29"/>
      <c r="F31" s="29" t="str">
        <f t="shared" si="1"/>
        <v>YES</v>
      </c>
      <c r="G31" s="30"/>
      <c r="H31" s="30">
        <v>17.932880966238336</v>
      </c>
      <c r="I31" s="31"/>
      <c r="J31" s="31"/>
      <c r="K31" s="31">
        <v>-3.18</v>
      </c>
      <c r="L31" s="31"/>
      <c r="M31" s="32"/>
      <c r="N31" s="32">
        <f t="shared" si="0"/>
        <v>1.5208096932498945</v>
      </c>
      <c r="O31" s="32"/>
      <c r="P31" s="32"/>
      <c r="Q31" s="32">
        <f>AVERAGE(N31:N32)</f>
        <v>1.4975334068956883</v>
      </c>
      <c r="R31" s="32"/>
      <c r="S31" s="33"/>
      <c r="T31" s="33">
        <f>STDEV(N31:N32)</f>
        <v>3.291763984379821E-2</v>
      </c>
      <c r="U31" s="33"/>
      <c r="V31" s="34"/>
      <c r="W31" s="34"/>
    </row>
    <row r="32" spans="1:23">
      <c r="A32" s="27"/>
      <c r="B32" s="28"/>
      <c r="C32" s="28"/>
      <c r="D32" s="29">
        <v>28.3</v>
      </c>
      <c r="E32" s="29"/>
      <c r="F32" s="29" t="str">
        <f t="shared" si="1"/>
        <v>NO</v>
      </c>
      <c r="G32" s="30"/>
      <c r="H32" s="30">
        <v>17.383948546384975</v>
      </c>
      <c r="I32" s="31"/>
      <c r="J32" s="31"/>
      <c r="K32" s="31">
        <v>0</v>
      </c>
      <c r="L32" s="31"/>
      <c r="M32" s="32"/>
      <c r="N32" s="32">
        <f t="shared" si="0"/>
        <v>1.4742571205414821</v>
      </c>
      <c r="O32" s="32"/>
      <c r="P32" s="32"/>
      <c r="Q32" s="32"/>
      <c r="R32" s="32"/>
      <c r="S32" s="32"/>
      <c r="T32" s="32"/>
      <c r="U32" s="32"/>
    </row>
    <row r="33" spans="1:23">
      <c r="A33" s="27">
        <v>11</v>
      </c>
      <c r="B33" s="28" t="s">
        <v>66</v>
      </c>
      <c r="C33" s="28">
        <v>6</v>
      </c>
      <c r="D33" s="29">
        <v>27.9</v>
      </c>
      <c r="E33" s="29"/>
      <c r="F33" s="29" t="str">
        <f t="shared" si="1"/>
        <v>YES</v>
      </c>
      <c r="G33" s="30"/>
      <c r="H33" s="30">
        <v>19.061356982880795</v>
      </c>
      <c r="I33" s="31"/>
      <c r="J33" s="31"/>
      <c r="K33" s="31">
        <v>2.59</v>
      </c>
      <c r="L33" s="31"/>
      <c r="M33" s="32"/>
      <c r="N33" s="32">
        <f t="shared" si="0"/>
        <v>1.6396866221832942</v>
      </c>
      <c r="O33" s="32"/>
      <c r="P33" s="32"/>
      <c r="Q33" s="32">
        <f>AVERAGE(N33:N34)</f>
        <v>1.6610108419626068</v>
      </c>
      <c r="R33" s="32"/>
      <c r="S33" s="33"/>
      <c r="T33" s="33">
        <f>STDEV(N33:N34)</f>
        <v>3.0157000818928709E-2</v>
      </c>
      <c r="U33" s="33"/>
      <c r="V33" s="34">
        <f>AVERAGE(Q33:Q35)</f>
        <v>1.6781243762596252</v>
      </c>
      <c r="W33" s="34">
        <f>STDEV(Q33:Q35)</f>
        <v>2.4202192302980447E-2</v>
      </c>
    </row>
    <row r="34" spans="1:23">
      <c r="A34" s="27"/>
      <c r="B34" s="28"/>
      <c r="C34" s="28"/>
      <c r="D34" s="29">
        <v>27.9</v>
      </c>
      <c r="E34" s="29"/>
      <c r="F34" s="29" t="str">
        <f t="shared" si="1"/>
        <v>NO</v>
      </c>
      <c r="G34" s="30"/>
      <c r="H34" s="30">
        <v>19.557145092749817</v>
      </c>
      <c r="I34" s="31"/>
      <c r="J34" s="31"/>
      <c r="K34" s="31">
        <v>0</v>
      </c>
      <c r="L34" s="31"/>
      <c r="M34" s="32"/>
      <c r="N34" s="32">
        <f t="shared" si="0"/>
        <v>1.6823350617419197</v>
      </c>
      <c r="O34" s="32"/>
      <c r="P34" s="32"/>
      <c r="Q34" s="32"/>
      <c r="R34" s="32"/>
      <c r="S34" s="32"/>
      <c r="T34" s="32"/>
      <c r="U34" s="32"/>
    </row>
    <row r="35" spans="1:23">
      <c r="A35" s="27">
        <v>12</v>
      </c>
      <c r="B35" s="28" t="s">
        <v>67</v>
      </c>
      <c r="C35" s="28"/>
      <c r="D35" s="29">
        <v>28.4</v>
      </c>
      <c r="E35" s="29"/>
      <c r="F35" s="29" t="str">
        <f t="shared" si="1"/>
        <v>YES</v>
      </c>
      <c r="G35" s="30"/>
      <c r="H35" s="30">
        <v>19.754396914669996</v>
      </c>
      <c r="I35" s="31"/>
      <c r="J35" s="31"/>
      <c r="K35" s="31">
        <v>3.08</v>
      </c>
      <c r="L35" s="31"/>
      <c r="M35" s="32"/>
      <c r="N35" s="32">
        <f t="shared" si="0"/>
        <v>1.669385654760845</v>
      </c>
      <c r="O35" s="32"/>
      <c r="P35" s="32"/>
      <c r="Q35" s="32">
        <f>AVERAGE(N35:N36)</f>
        <v>1.6952379105566435</v>
      </c>
      <c r="R35" s="32"/>
      <c r="S35" s="33"/>
      <c r="T35" s="33">
        <f>STDEV(N35:N36)</f>
        <v>3.6560610764356578E-2</v>
      </c>
      <c r="U35" s="33"/>
      <c r="V35" s="34"/>
      <c r="W35" s="34"/>
    </row>
    <row r="36" spans="1:23">
      <c r="A36" s="27"/>
      <c r="B36" s="28"/>
      <c r="C36" s="28"/>
      <c r="D36" s="29">
        <v>28.4</v>
      </c>
      <c r="E36" s="29"/>
      <c r="F36" s="29" t="str">
        <f t="shared" si="1"/>
        <v>NO</v>
      </c>
      <c r="G36" s="30"/>
      <c r="H36" s="30">
        <v>20.366233635170559</v>
      </c>
      <c r="I36" s="31"/>
      <c r="J36" s="31"/>
      <c r="K36" s="31">
        <v>0</v>
      </c>
      <c r="L36" s="31"/>
      <c r="M36" s="32"/>
      <c r="N36" s="32">
        <f t="shared" si="0"/>
        <v>1.7210901663524418</v>
      </c>
      <c r="O36" s="32"/>
      <c r="P36" s="32"/>
      <c r="Q36" s="32"/>
      <c r="R36" s="32"/>
      <c r="S36" s="32"/>
      <c r="T36" s="32"/>
      <c r="U36" s="32"/>
    </row>
    <row r="37" spans="1:23">
      <c r="A37" s="27">
        <v>13</v>
      </c>
      <c r="B37" s="28" t="s">
        <v>68</v>
      </c>
      <c r="C37" s="28">
        <v>7</v>
      </c>
      <c r="D37" s="29">
        <v>28.6</v>
      </c>
      <c r="E37" s="29"/>
      <c r="F37" s="29" t="str">
        <f t="shared" si="1"/>
        <v>YES</v>
      </c>
      <c r="G37" s="30"/>
      <c r="H37" s="30">
        <v>15.430200667971297</v>
      </c>
      <c r="I37" s="31"/>
      <c r="J37" s="31"/>
      <c r="K37" s="36">
        <v>10.53</v>
      </c>
      <c r="L37" s="31"/>
      <c r="M37" s="32"/>
      <c r="N37" s="32">
        <f t="shared" si="0"/>
        <v>1.2948420140954935</v>
      </c>
      <c r="O37" s="32"/>
      <c r="P37" s="32"/>
      <c r="Q37" s="32">
        <f>AVERAGE(N37:N38)</f>
        <v>1.3655121256967369</v>
      </c>
      <c r="R37" s="32"/>
      <c r="S37" s="33"/>
      <c r="T37" s="33">
        <f>STDEV(N37:N38)</f>
        <v>9.994263028089842E-2</v>
      </c>
      <c r="U37" s="33"/>
      <c r="V37" s="34">
        <f>AVERAGE(Q37:Q39)</f>
        <v>1.3332628765720682</v>
      </c>
      <c r="W37" s="34">
        <f>STDEV(Q37:Q39)</f>
        <v>4.5607325488455058E-2</v>
      </c>
    </row>
    <row r="38" spans="1:23">
      <c r="A38" s="27"/>
      <c r="B38" s="28"/>
      <c r="C38" s="28"/>
      <c r="D38" s="29">
        <v>28.6</v>
      </c>
      <c r="E38" s="29"/>
      <c r="F38" s="29" t="str">
        <f t="shared" si="1"/>
        <v>NO</v>
      </c>
      <c r="G38" s="30"/>
      <c r="H38" s="30">
        <v>17.114504994467595</v>
      </c>
      <c r="I38" s="31"/>
      <c r="J38" s="31"/>
      <c r="K38" s="31">
        <v>0</v>
      </c>
      <c r="L38" s="31"/>
      <c r="M38" s="32"/>
      <c r="N38" s="32">
        <f t="shared" si="0"/>
        <v>1.43618223729798</v>
      </c>
      <c r="O38" s="32"/>
      <c r="P38" s="32"/>
      <c r="Q38" s="32"/>
      <c r="R38" s="32"/>
      <c r="S38" s="32"/>
      <c r="T38" s="32"/>
      <c r="U38" s="32"/>
    </row>
    <row r="39" spans="1:23">
      <c r="A39" s="27">
        <v>14</v>
      </c>
      <c r="B39" s="28" t="s">
        <v>69</v>
      </c>
      <c r="C39" s="28"/>
      <c r="D39" s="29">
        <v>27.9</v>
      </c>
      <c r="E39" s="29"/>
      <c r="F39" s="29" t="str">
        <f t="shared" si="1"/>
        <v>YES</v>
      </c>
      <c r="G39" s="30"/>
      <c r="H39" s="30">
        <v>15.021776045414736</v>
      </c>
      <c r="I39" s="31"/>
      <c r="J39" s="31"/>
      <c r="K39" s="31">
        <v>1.37</v>
      </c>
      <c r="L39" s="31"/>
      <c r="M39" s="32"/>
      <c r="N39" s="32">
        <f t="shared" si="0"/>
        <v>1.2921957888528808</v>
      </c>
      <c r="O39" s="32"/>
      <c r="P39" s="32"/>
      <c r="Q39" s="32">
        <f>AVERAGE(N39:N40)</f>
        <v>1.3010136274473996</v>
      </c>
      <c r="R39" s="32"/>
      <c r="S39" s="33"/>
      <c r="T39" s="33">
        <f>STDEV(N39:N40)</f>
        <v>1.2470306931185383E-2</v>
      </c>
      <c r="U39" s="33"/>
      <c r="V39" s="34"/>
      <c r="W39" s="34"/>
    </row>
    <row r="40" spans="1:23">
      <c r="A40" s="27"/>
      <c r="B40" s="28"/>
      <c r="C40" s="28"/>
      <c r="D40" s="29">
        <v>27.9</v>
      </c>
      <c r="E40" s="29"/>
      <c r="F40" s="29" t="str">
        <f t="shared" si="1"/>
        <v>NO</v>
      </c>
      <c r="G40" s="30"/>
      <c r="H40" s="30">
        <v>15.226790792737303</v>
      </c>
      <c r="I40" s="31"/>
      <c r="J40" s="31"/>
      <c r="K40" s="31">
        <v>0</v>
      </c>
      <c r="L40" s="31"/>
      <c r="M40" s="32"/>
      <c r="N40" s="32">
        <f t="shared" si="0"/>
        <v>1.3098314660419184</v>
      </c>
      <c r="O40" s="32"/>
      <c r="P40" s="32"/>
      <c r="Q40" s="32"/>
      <c r="R40" s="32"/>
      <c r="S40" s="32"/>
      <c r="T40" s="32"/>
      <c r="U40" s="32"/>
    </row>
    <row r="41" spans="1:23">
      <c r="A41" s="27">
        <v>15</v>
      </c>
      <c r="B41" s="28" t="s">
        <v>70</v>
      </c>
      <c r="C41" s="28">
        <v>8</v>
      </c>
      <c r="D41" s="29">
        <v>27</v>
      </c>
      <c r="E41" s="29"/>
      <c r="F41" s="29" t="str">
        <f t="shared" si="1"/>
        <v>YES</v>
      </c>
      <c r="G41" s="30"/>
      <c r="H41" s="30">
        <v>24.731240442975508</v>
      </c>
      <c r="I41" s="31"/>
      <c r="J41" s="31"/>
      <c r="K41" s="31">
        <v>2.23</v>
      </c>
      <c r="L41" s="31"/>
      <c r="M41" s="32"/>
      <c r="N41" s="32">
        <f t="shared" si="0"/>
        <v>2.1983324838200455</v>
      </c>
      <c r="O41" s="32"/>
      <c r="P41" s="32"/>
      <c r="Q41" s="32">
        <f>AVERAGE(N41:N42)</f>
        <v>2.2229646314356444</v>
      </c>
      <c r="R41" s="32"/>
      <c r="S41" s="33"/>
      <c r="T41" s="33">
        <f>STDEV(N41:N42)</f>
        <v>3.483511722835566E-2</v>
      </c>
      <c r="U41" s="33"/>
      <c r="V41" s="34">
        <f>AVERAGE(Q41:Q43)</f>
        <v>2.2262384464556524</v>
      </c>
      <c r="W41" s="34">
        <f>STDEV(Q41:Q43)</f>
        <v>4.6298736019957567E-3</v>
      </c>
    </row>
    <row r="42" spans="1:23">
      <c r="A42" s="27"/>
      <c r="B42" s="28"/>
      <c r="C42" s="28"/>
      <c r="D42" s="29">
        <v>27</v>
      </c>
      <c r="E42" s="29"/>
      <c r="F42" s="29" t="str">
        <f t="shared" si="1"/>
        <v>NO</v>
      </c>
      <c r="G42" s="30"/>
      <c r="H42" s="30">
        <v>25.285463764326483</v>
      </c>
      <c r="I42" s="31"/>
      <c r="J42" s="31"/>
      <c r="K42" s="31">
        <v>0</v>
      </c>
      <c r="L42" s="31"/>
      <c r="M42" s="32"/>
      <c r="N42" s="32">
        <f t="shared" si="0"/>
        <v>2.2475967790512428</v>
      </c>
      <c r="O42" s="32"/>
      <c r="P42" s="32"/>
      <c r="Q42" s="32"/>
      <c r="R42" s="32"/>
      <c r="S42" s="32"/>
      <c r="T42" s="32"/>
      <c r="U42" s="32"/>
    </row>
    <row r="43" spans="1:23">
      <c r="A43" s="35">
        <v>16</v>
      </c>
      <c r="B43" s="28" t="s">
        <v>71</v>
      </c>
      <c r="C43" s="28"/>
      <c r="D43" s="29">
        <v>27.4</v>
      </c>
      <c r="E43" s="29"/>
      <c r="F43" s="29" t="str">
        <f t="shared" si="1"/>
        <v>YES</v>
      </c>
      <c r="G43" s="30"/>
      <c r="H43" s="30">
        <v>25.654802585675398</v>
      </c>
      <c r="I43" s="31"/>
      <c r="J43" s="31"/>
      <c r="K43" s="31">
        <v>-1.61</v>
      </c>
      <c r="L43" s="31"/>
      <c r="M43" s="32"/>
      <c r="N43" s="32">
        <f t="shared" si="0"/>
        <v>2.2471359929058741</v>
      </c>
      <c r="O43" s="32"/>
      <c r="P43" s="32"/>
      <c r="Q43" s="32">
        <f>AVERAGE(N43:N44)</f>
        <v>2.22951226147566</v>
      </c>
      <c r="R43" s="32"/>
      <c r="S43" s="33"/>
      <c r="T43" s="33">
        <f>STDEV(N43:N44)</f>
        <v>2.4923720008229788E-2</v>
      </c>
      <c r="U43" s="33"/>
      <c r="V43" s="34"/>
      <c r="W43" s="34"/>
    </row>
    <row r="44" spans="1:23">
      <c r="A44" s="27"/>
      <c r="B44" s="28"/>
      <c r="C44" s="28"/>
      <c r="D44" s="29">
        <v>27.4</v>
      </c>
      <c r="E44" s="29"/>
      <c r="F44" s="29" t="str">
        <f t="shared" si="1"/>
        <v>NO</v>
      </c>
      <c r="G44" s="30"/>
      <c r="H44" s="30">
        <v>25.252394051352173</v>
      </c>
      <c r="I44" s="31"/>
      <c r="J44" s="31"/>
      <c r="K44" s="31">
        <v>0</v>
      </c>
      <c r="L44" s="31"/>
      <c r="M44" s="32"/>
      <c r="N44" s="32">
        <f t="shared" si="0"/>
        <v>2.2118885300454458</v>
      </c>
      <c r="O44" s="32"/>
      <c r="P44" s="32"/>
      <c r="Q44" s="32"/>
      <c r="R44" s="32"/>
      <c r="S44" s="32"/>
      <c r="T44" s="32"/>
      <c r="U44" s="32"/>
    </row>
    <row r="45" spans="1:23">
      <c r="A45" s="27">
        <v>17</v>
      </c>
      <c r="B45" s="28" t="s">
        <v>72</v>
      </c>
      <c r="C45" s="28">
        <v>9</v>
      </c>
      <c r="D45" s="29">
        <v>27</v>
      </c>
      <c r="E45" s="29"/>
      <c r="F45" s="29" t="str">
        <f t="shared" si="1"/>
        <v>YES</v>
      </c>
      <c r="G45" s="30"/>
      <c r="H45" s="30">
        <v>22.520642073496511</v>
      </c>
      <c r="I45" s="31"/>
      <c r="J45" s="31"/>
      <c r="K45" s="31">
        <v>0.52</v>
      </c>
      <c r="L45" s="31"/>
      <c r="M45" s="32"/>
      <c r="N45" s="32">
        <f t="shared" si="0"/>
        <v>2.0018348509774677</v>
      </c>
      <c r="O45" s="32"/>
      <c r="P45" s="32"/>
      <c r="Q45" s="32">
        <f>AVERAGE(N45:N46)</f>
        <v>2.0071239233567248</v>
      </c>
      <c r="R45" s="32"/>
      <c r="S45" s="33"/>
      <c r="T45" s="33">
        <f>STDEV(N45:N46)</f>
        <v>7.4798778911183694E-3</v>
      </c>
      <c r="U45" s="33"/>
      <c r="V45" s="34">
        <f>AVERAGE(Q45:Q47)</f>
        <v>2.0405173370518055</v>
      </c>
      <c r="W45" s="34">
        <f>STDEV(Q45:Q47)</f>
        <v>4.7225418541518814E-2</v>
      </c>
    </row>
    <row r="46" spans="1:23">
      <c r="A46" s="27"/>
      <c r="B46" s="28"/>
      <c r="C46" s="28"/>
      <c r="D46" s="29">
        <v>27</v>
      </c>
      <c r="E46" s="29"/>
      <c r="F46" s="29" t="str">
        <f t="shared" si="1"/>
        <v>NO</v>
      </c>
      <c r="G46" s="30"/>
      <c r="H46" s="30">
        <v>22.639646202029791</v>
      </c>
      <c r="I46" s="31"/>
      <c r="J46" s="31"/>
      <c r="K46" s="31">
        <v>0</v>
      </c>
      <c r="L46" s="31"/>
      <c r="M46" s="32"/>
      <c r="N46" s="32">
        <f t="shared" si="0"/>
        <v>2.012412995735982</v>
      </c>
      <c r="O46" s="32"/>
      <c r="P46" s="32"/>
      <c r="Q46" s="32"/>
      <c r="R46" s="32"/>
      <c r="S46" s="32"/>
      <c r="T46" s="32"/>
      <c r="U46" s="32"/>
    </row>
    <row r="47" spans="1:23">
      <c r="A47" s="27">
        <v>18</v>
      </c>
      <c r="B47" s="28" t="s">
        <v>73</v>
      </c>
      <c r="C47" s="28"/>
      <c r="D47" s="29">
        <v>27.3</v>
      </c>
      <c r="E47" s="29"/>
      <c r="F47" s="29" t="str">
        <f t="shared" si="1"/>
        <v>YES</v>
      </c>
      <c r="G47" s="30"/>
      <c r="H47" s="30">
        <v>23.76300192787831</v>
      </c>
      <c r="I47" s="31"/>
      <c r="J47" s="31"/>
      <c r="K47" s="31">
        <v>-1.49</v>
      </c>
      <c r="L47" s="31"/>
      <c r="M47" s="32"/>
      <c r="N47" s="32">
        <f t="shared" si="0"/>
        <v>2.0890551145387524</v>
      </c>
      <c r="O47" s="32"/>
      <c r="P47" s="32"/>
      <c r="Q47" s="32">
        <f>AVERAGE(N47:N48)</f>
        <v>2.0739107507468866</v>
      </c>
      <c r="R47" s="32"/>
      <c r="S47" s="33"/>
      <c r="T47" s="33">
        <f>STDEV(N47:N48)</f>
        <v>2.1417364667968317E-2</v>
      </c>
      <c r="U47" s="33"/>
      <c r="V47" s="34"/>
      <c r="W47" s="34"/>
    </row>
    <row r="48" spans="1:23">
      <c r="A48" s="27"/>
      <c r="B48" s="28"/>
      <c r="C48" s="28"/>
      <c r="D48" s="29">
        <v>27.3</v>
      </c>
      <c r="E48" s="29"/>
      <c r="F48" s="29" t="str">
        <f t="shared" si="1"/>
        <v>NO</v>
      </c>
      <c r="G48" s="30"/>
      <c r="H48" s="30">
        <v>23.418467651613362</v>
      </c>
      <c r="I48" s="31"/>
      <c r="J48" s="31"/>
      <c r="K48" s="31">
        <v>0</v>
      </c>
      <c r="L48" s="31"/>
      <c r="M48" s="32"/>
      <c r="N48" s="32">
        <f t="shared" si="0"/>
        <v>2.0587663869550212</v>
      </c>
      <c r="O48" s="32"/>
      <c r="P48" s="32"/>
      <c r="Q48" s="32"/>
      <c r="R48" s="32"/>
      <c r="S48" s="32"/>
      <c r="T48" s="32"/>
      <c r="U48" s="32"/>
    </row>
    <row r="49" spans="1:23">
      <c r="A49" s="27">
        <v>19</v>
      </c>
      <c r="B49" s="28" t="s">
        <v>74</v>
      </c>
      <c r="C49" s="28">
        <v>10</v>
      </c>
      <c r="D49" s="29">
        <v>26.8</v>
      </c>
      <c r="E49" s="29"/>
      <c r="F49" s="29" t="str">
        <f t="shared" si="1"/>
        <v>YES</v>
      </c>
      <c r="G49" s="30"/>
      <c r="H49" s="30">
        <v>15.270382783265186</v>
      </c>
      <c r="I49" s="31"/>
      <c r="J49" s="31"/>
      <c r="K49" s="31">
        <v>-0.97</v>
      </c>
      <c r="L49" s="31"/>
      <c r="M49" s="32"/>
      <c r="N49" s="32">
        <f t="shared" si="0"/>
        <v>1.3674969656655387</v>
      </c>
      <c r="O49" s="32"/>
      <c r="P49" s="32"/>
      <c r="Q49" s="32">
        <f>AVERAGE(N49:N50)</f>
        <v>1.3611028539668879</v>
      </c>
      <c r="R49" s="32"/>
      <c r="S49" s="33"/>
      <c r="T49" s="33">
        <f>STDEV(N49:N50)</f>
        <v>9.0426394835604069E-3</v>
      </c>
      <c r="U49" s="33"/>
      <c r="V49" s="34">
        <f>AVERAGE(Q49:Q51)</f>
        <v>1.3540298473338095</v>
      </c>
      <c r="W49" s="34">
        <f>STDEV(Q49:Q51)</f>
        <v>1.00027419072542E-2</v>
      </c>
    </row>
    <row r="50" spans="1:23">
      <c r="A50" s="27"/>
      <c r="B50" s="28"/>
      <c r="C50" s="28"/>
      <c r="D50" s="29">
        <v>26.8</v>
      </c>
      <c r="E50" s="29"/>
      <c r="F50" s="29" t="str">
        <f t="shared" si="1"/>
        <v>NO</v>
      </c>
      <c r="G50" s="30"/>
      <c r="H50" s="30">
        <v>15.127580955328652</v>
      </c>
      <c r="I50" s="31"/>
      <c r="J50" s="31"/>
      <c r="K50" s="31">
        <v>0</v>
      </c>
      <c r="L50" s="31"/>
      <c r="M50" s="32"/>
      <c r="N50" s="32">
        <f t="shared" si="0"/>
        <v>1.3547087422682371</v>
      </c>
      <c r="O50" s="32"/>
      <c r="P50" s="32"/>
      <c r="Q50" s="32"/>
      <c r="R50" s="32"/>
      <c r="S50" s="32"/>
      <c r="T50" s="32"/>
      <c r="U50" s="32"/>
    </row>
    <row r="51" spans="1:23">
      <c r="A51" s="27">
        <v>20</v>
      </c>
      <c r="B51" s="28" t="s">
        <v>75</v>
      </c>
      <c r="C51" s="28"/>
      <c r="D51" s="29">
        <v>31</v>
      </c>
      <c r="E51" s="29"/>
      <c r="F51" s="29" t="str">
        <f t="shared" si="1"/>
        <v>YES</v>
      </c>
      <c r="G51" s="30"/>
      <c r="H51" s="30">
        <v>17.440462706422011</v>
      </c>
      <c r="I51" s="31"/>
      <c r="J51" s="31"/>
      <c r="K51" s="31">
        <v>-0.51</v>
      </c>
      <c r="L51" s="31"/>
      <c r="M51" s="32"/>
      <c r="N51" s="32">
        <f t="shared" si="0"/>
        <v>1.3502293708197686</v>
      </c>
      <c r="O51" s="32"/>
      <c r="P51" s="32"/>
      <c r="Q51" s="32">
        <f>AVERAGE(N51:N52)</f>
        <v>1.3469568407007313</v>
      </c>
      <c r="R51" s="32"/>
      <c r="S51" s="33"/>
      <c r="T51" s="33">
        <f>STDEV(N51:N52)</f>
        <v>4.6280564776169549E-3</v>
      </c>
      <c r="U51" s="33"/>
      <c r="V51" s="34"/>
      <c r="W51" s="34"/>
    </row>
    <row r="52" spans="1:23">
      <c r="A52" s="27"/>
      <c r="B52" s="28"/>
      <c r="C52" s="28"/>
      <c r="D52" s="29">
        <v>31</v>
      </c>
      <c r="E52" s="29"/>
      <c r="F52" s="29" t="str">
        <f t="shared" si="1"/>
        <v>NO</v>
      </c>
      <c r="G52" s="30"/>
      <c r="H52" s="30">
        <v>17.355922345013546</v>
      </c>
      <c r="I52" s="31"/>
      <c r="J52" s="31"/>
      <c r="K52" s="31">
        <v>0</v>
      </c>
      <c r="L52" s="31"/>
      <c r="M52" s="32"/>
      <c r="N52" s="32">
        <f t="shared" si="0"/>
        <v>1.343684310581694</v>
      </c>
      <c r="O52" s="32"/>
      <c r="P52" s="32"/>
      <c r="Q52" s="32"/>
      <c r="R52" s="32"/>
      <c r="S52" s="32"/>
      <c r="T52" s="32"/>
      <c r="U52" s="32"/>
    </row>
    <row r="53" spans="1:23">
      <c r="A53" s="27">
        <v>21</v>
      </c>
      <c r="B53" s="28" t="s">
        <v>76</v>
      </c>
      <c r="C53" s="28">
        <v>11</v>
      </c>
      <c r="D53" s="29">
        <v>28</v>
      </c>
      <c r="E53" s="29"/>
      <c r="F53" s="29" t="str">
        <f t="shared" si="1"/>
        <v>YES</v>
      </c>
      <c r="G53" s="37"/>
      <c r="H53" s="30">
        <v>24.417632139828573</v>
      </c>
      <c r="I53" s="31"/>
      <c r="J53" s="31"/>
      <c r="K53" s="31">
        <v>-1.33</v>
      </c>
      <c r="L53" s="31"/>
      <c r="M53" s="32"/>
      <c r="N53" s="32">
        <f t="shared" si="0"/>
        <v>2.0929398976995923</v>
      </c>
      <c r="O53" s="32"/>
      <c r="P53" s="32"/>
      <c r="Q53" s="32">
        <f>AVERAGE(N53:N54)</f>
        <v>2.0794266695485595</v>
      </c>
      <c r="R53" s="32"/>
      <c r="S53" s="33"/>
      <c r="T53" s="33">
        <f>STDEV(N53:N54)</f>
        <v>1.9110590522632861E-2</v>
      </c>
      <c r="U53" s="33"/>
      <c r="V53" s="34">
        <f>AVERAGE(Q53:Q55)</f>
        <v>2.1156812865987913</v>
      </c>
      <c r="W53" s="34">
        <f>STDEV(Q53:Q55)</f>
        <v>5.1271771131080675E-2</v>
      </c>
    </row>
    <row r="54" spans="1:23">
      <c r="A54" s="27"/>
      <c r="B54" s="28"/>
      <c r="C54" s="28"/>
      <c r="D54" s="29">
        <v>28</v>
      </c>
      <c r="E54" s="29"/>
      <c r="F54" s="29" t="str">
        <f t="shared" si="1"/>
        <v>NO</v>
      </c>
      <c r="G54" s="37"/>
      <c r="H54" s="30">
        <v>24.102323482971137</v>
      </c>
      <c r="I54" s="31"/>
      <c r="J54" s="31"/>
      <c r="K54" s="31">
        <v>0</v>
      </c>
      <c r="L54" s="31"/>
      <c r="M54" s="32"/>
      <c r="N54" s="32">
        <f t="shared" si="0"/>
        <v>2.0659134413975262</v>
      </c>
      <c r="O54" s="32"/>
      <c r="P54" s="32"/>
      <c r="Q54" s="32"/>
      <c r="R54" s="32"/>
      <c r="S54" s="32"/>
      <c r="T54" s="32"/>
      <c r="U54" s="32"/>
    </row>
    <row r="55" spans="1:23">
      <c r="A55" s="35">
        <v>22</v>
      </c>
      <c r="B55" s="28" t="s">
        <v>77</v>
      </c>
      <c r="C55" s="28"/>
      <c r="D55" s="29">
        <v>26.6</v>
      </c>
      <c r="E55" s="29"/>
      <c r="F55" s="29" t="str">
        <f t="shared" si="1"/>
        <v>YES</v>
      </c>
      <c r="G55" s="30"/>
      <c r="H55" s="30">
        <v>23.97931923261778</v>
      </c>
      <c r="I55" s="31"/>
      <c r="J55" s="31"/>
      <c r="K55" s="31">
        <v>-1.1100000000000001</v>
      </c>
      <c r="L55" s="31"/>
      <c r="M55" s="32"/>
      <c r="N55" s="32">
        <f t="shared" si="0"/>
        <v>2.1635475999354385</v>
      </c>
      <c r="O55" s="32"/>
      <c r="P55" s="32"/>
      <c r="Q55" s="32">
        <f>AVERAGE(N55:N56)</f>
        <v>2.1519359036490231</v>
      </c>
      <c r="R55" s="32"/>
      <c r="S55" s="33"/>
      <c r="T55" s="33">
        <f>STDEV(N55:N56)</f>
        <v>1.6421418370406348E-2</v>
      </c>
      <c r="U55" s="33"/>
      <c r="V55" s="34"/>
      <c r="W55" s="34"/>
    </row>
    <row r="56" spans="1:23">
      <c r="A56" s="27"/>
      <c r="B56" s="28"/>
      <c r="C56" s="28"/>
      <c r="D56" s="29">
        <v>26.6</v>
      </c>
      <c r="E56" s="29"/>
      <c r="F56" s="29" t="str">
        <f t="shared" si="1"/>
        <v>NO</v>
      </c>
      <c r="G56" s="30"/>
      <c r="H56" s="30">
        <v>23.721926631602226</v>
      </c>
      <c r="I56" s="31"/>
      <c r="J56" s="31"/>
      <c r="K56" s="31">
        <v>0</v>
      </c>
      <c r="L56" s="31"/>
      <c r="M56" s="32"/>
      <c r="N56" s="32">
        <f t="shared" si="0"/>
        <v>2.1403242073626072</v>
      </c>
      <c r="O56" s="32"/>
      <c r="P56" s="32"/>
      <c r="Q56" s="32"/>
      <c r="R56" s="32"/>
      <c r="S56" s="32"/>
      <c r="T56" s="32"/>
      <c r="U56" s="32"/>
    </row>
    <row r="57" spans="1:23">
      <c r="A57" s="27">
        <v>23</v>
      </c>
      <c r="B57" s="28" t="s">
        <v>78</v>
      </c>
      <c r="C57" s="28">
        <v>12</v>
      </c>
      <c r="D57" s="29">
        <v>27.5</v>
      </c>
      <c r="E57" s="29"/>
      <c r="F57" s="29" t="str">
        <f t="shared" si="1"/>
        <v>YES</v>
      </c>
      <c r="G57" s="30"/>
      <c r="H57" s="30">
        <v>12.596821431384127</v>
      </c>
      <c r="I57" s="31"/>
      <c r="J57" s="31"/>
      <c r="K57" s="31">
        <v>-1.42</v>
      </c>
      <c r="L57" s="31"/>
      <c r="M57" s="32"/>
      <c r="N57" s="32">
        <f t="shared" si="0"/>
        <v>1.099358961284433</v>
      </c>
      <c r="O57" s="32"/>
      <c r="P57" s="32"/>
      <c r="Q57" s="32">
        <f>AVERAGE(N57:N58)</f>
        <v>1.0918522806836712</v>
      </c>
      <c r="R57" s="32"/>
      <c r="S57" s="33"/>
      <c r="T57" s="33">
        <f>STDEV(N57:N58)</f>
        <v>1.0616049514000452E-2</v>
      </c>
      <c r="U57" s="33"/>
      <c r="V57" s="34">
        <f>AVERAGE(Q57:Q59)</f>
        <v>1.03612545465651</v>
      </c>
      <c r="W57" s="34">
        <f>STDEV(Q57:Q59)</f>
        <v>7.8809633155617467E-2</v>
      </c>
    </row>
    <row r="58" spans="1:23">
      <c r="A58" s="27"/>
      <c r="B58" s="28"/>
      <c r="C58" s="28"/>
      <c r="D58" s="29">
        <v>27.5</v>
      </c>
      <c r="E58" s="29"/>
      <c r="F58" s="29" t="str">
        <f t="shared" si="1"/>
        <v>NO</v>
      </c>
      <c r="G58" s="30"/>
      <c r="H58" s="30">
        <v>12.424793334283335</v>
      </c>
      <c r="I58" s="31"/>
      <c r="J58" s="31"/>
      <c r="K58" s="31">
        <v>0</v>
      </c>
      <c r="L58" s="31"/>
      <c r="M58" s="32"/>
      <c r="N58" s="32">
        <f t="shared" si="0"/>
        <v>1.0843456000829093</v>
      </c>
      <c r="O58" s="32"/>
      <c r="P58" s="32"/>
      <c r="Q58" s="32"/>
      <c r="R58" s="32"/>
      <c r="S58" s="32"/>
      <c r="T58" s="32"/>
      <c r="U58" s="32"/>
    </row>
    <row r="59" spans="1:23">
      <c r="A59" s="27">
        <v>24</v>
      </c>
      <c r="B59" s="28" t="s">
        <v>79</v>
      </c>
      <c r="C59" s="28"/>
      <c r="D59" s="29">
        <v>29.7</v>
      </c>
      <c r="E59" s="29"/>
      <c r="F59" s="29" t="str">
        <f t="shared" si="1"/>
        <v>YES</v>
      </c>
      <c r="G59" s="30"/>
      <c r="H59" s="30">
        <v>12.160557597047621</v>
      </c>
      <c r="I59" s="38"/>
      <c r="J59" s="31"/>
      <c r="K59" s="31">
        <v>-0.49</v>
      </c>
      <c r="L59" s="31"/>
      <c r="M59" s="32"/>
      <c r="N59" s="32">
        <f t="shared" si="0"/>
        <v>0.98267132097354515</v>
      </c>
      <c r="O59" s="32"/>
      <c r="P59" s="32"/>
      <c r="Q59" s="32">
        <f>AVERAGE(N59:N60)</f>
        <v>0.98039862862934868</v>
      </c>
      <c r="R59" s="32"/>
      <c r="S59" s="33"/>
      <c r="T59" s="33">
        <f>STDEV(N59:N60)</f>
        <v>3.2140723362641499E-3</v>
      </c>
      <c r="U59" s="33"/>
      <c r="V59" s="34"/>
      <c r="W59" s="34"/>
    </row>
    <row r="60" spans="1:23">
      <c r="A60" s="27"/>
      <c r="B60" s="28"/>
      <c r="C60" s="28"/>
      <c r="D60" s="29">
        <v>29.7</v>
      </c>
      <c r="E60" s="29"/>
      <c r="F60" s="29" t="str">
        <f t="shared" si="1"/>
        <v>NO</v>
      </c>
      <c r="G60" s="30"/>
      <c r="H60" s="30">
        <v>12.104308461528756</v>
      </c>
      <c r="I60" s="31"/>
      <c r="J60" s="31"/>
      <c r="K60" s="31">
        <v>0</v>
      </c>
      <c r="L60" s="31"/>
      <c r="M60" s="32"/>
      <c r="N60" s="32">
        <f t="shared" si="0"/>
        <v>0.97812593628515221</v>
      </c>
      <c r="O60" s="32"/>
      <c r="P60" s="32"/>
      <c r="Q60" s="32"/>
      <c r="R60" s="32"/>
      <c r="S60" s="32"/>
      <c r="T60" s="32"/>
      <c r="U60" s="32"/>
    </row>
    <row r="61" spans="1:23">
      <c r="A61" s="27">
        <v>25</v>
      </c>
      <c r="B61" s="28" t="s">
        <v>80</v>
      </c>
      <c r="C61" s="28">
        <v>13</v>
      </c>
      <c r="D61" s="29">
        <v>27.1</v>
      </c>
      <c r="E61" s="29"/>
      <c r="F61" s="29" t="str">
        <f t="shared" si="1"/>
        <v>YES</v>
      </c>
      <c r="G61" s="30"/>
      <c r="H61" s="30">
        <v>21.970569358549842</v>
      </c>
      <c r="I61" s="31"/>
      <c r="J61" s="31"/>
      <c r="K61" s="31">
        <v>0.8</v>
      </c>
      <c r="L61" s="31"/>
      <c r="M61" s="32"/>
      <c r="N61" s="32">
        <f t="shared" si="0"/>
        <v>1.9457330797239714</v>
      </c>
      <c r="O61" s="32"/>
      <c r="P61" s="32"/>
      <c r="Q61" s="32">
        <f>AVERAGE(N61:N62)</f>
        <v>1.9535550421060206</v>
      </c>
      <c r="R61" s="32"/>
      <c r="S61" s="33"/>
      <c r="T61" s="33">
        <f>STDEV(N61:N62)</f>
        <v>1.106192528506604E-2</v>
      </c>
      <c r="U61" s="33"/>
      <c r="V61" s="34">
        <f>AVERAGE(Q61:Q63)</f>
        <v>1.9692212294132405</v>
      </c>
      <c r="W61" s="34">
        <f>STDEV(Q61:Q63)</f>
        <v>2.2155334560547642E-2</v>
      </c>
    </row>
    <row r="62" spans="1:23">
      <c r="A62" s="27"/>
      <c r="B62" s="28"/>
      <c r="C62" s="28"/>
      <c r="D62" s="29">
        <v>27.1</v>
      </c>
      <c r="E62" s="29"/>
      <c r="F62" s="29" t="str">
        <f t="shared" si="1"/>
        <v>NO</v>
      </c>
      <c r="G62" s="30"/>
      <c r="H62" s="30">
        <v>22.147215342344449</v>
      </c>
      <c r="I62" s="31"/>
      <c r="J62" s="31"/>
      <c r="K62" s="31">
        <v>0</v>
      </c>
      <c r="L62" s="31"/>
      <c r="M62" s="32"/>
      <c r="N62" s="32">
        <f t="shared" si="0"/>
        <v>1.9613770044880696</v>
      </c>
      <c r="O62" s="32"/>
      <c r="P62" s="32"/>
      <c r="Q62" s="32"/>
      <c r="R62" s="32"/>
      <c r="S62" s="32"/>
      <c r="T62" s="32"/>
      <c r="U62" s="32"/>
    </row>
    <row r="63" spans="1:23">
      <c r="A63" s="35">
        <v>26</v>
      </c>
      <c r="B63" s="28" t="s">
        <v>81</v>
      </c>
      <c r="C63" s="28"/>
      <c r="D63" s="29">
        <v>29.1</v>
      </c>
      <c r="E63" s="29"/>
      <c r="F63" s="29" t="str">
        <f t="shared" si="1"/>
        <v>YES</v>
      </c>
      <c r="G63" s="30"/>
      <c r="H63" s="30">
        <v>23.64549220340529</v>
      </c>
      <c r="I63" s="31"/>
      <c r="J63" s="31"/>
      <c r="K63" s="31">
        <v>3.53</v>
      </c>
      <c r="L63" s="31"/>
      <c r="M63" s="32"/>
      <c r="N63" s="32">
        <f t="shared" si="0"/>
        <v>1.9501436868787869</v>
      </c>
      <c r="O63" s="32"/>
      <c r="P63" s="32"/>
      <c r="Q63" s="32">
        <f>AVERAGE(N63:N64)</f>
        <v>1.9848874167204604</v>
      </c>
      <c r="R63" s="32"/>
      <c r="S63" s="33"/>
      <c r="T63" s="33">
        <f>STDEV(N63:N64)</f>
        <v>4.9135053949521508E-2</v>
      </c>
      <c r="U63" s="33"/>
      <c r="V63" s="34"/>
      <c r="W63" s="34"/>
    </row>
    <row r="64" spans="1:23">
      <c r="A64" s="27"/>
      <c r="B64" s="28"/>
      <c r="C64" s="28"/>
      <c r="D64" s="29">
        <v>29.1</v>
      </c>
      <c r="E64" s="29"/>
      <c r="F64" s="29" t="str">
        <f t="shared" si="1"/>
        <v>NO</v>
      </c>
      <c r="G64" s="30"/>
      <c r="H64" s="30">
        <v>24.48802765206587</v>
      </c>
      <c r="I64" s="31"/>
      <c r="J64" s="31"/>
      <c r="K64" s="31">
        <v>0</v>
      </c>
      <c r="L64" s="31"/>
      <c r="M64" s="32"/>
      <c r="N64" s="32">
        <f t="shared" si="0"/>
        <v>2.0196311465621339</v>
      </c>
      <c r="O64" s="32"/>
      <c r="P64" s="32"/>
      <c r="Q64" s="32"/>
      <c r="R64" s="32"/>
      <c r="S64" s="32"/>
      <c r="T64" s="32"/>
      <c r="U64" s="32"/>
    </row>
    <row r="65" spans="1:23">
      <c r="A65" s="27">
        <v>27</v>
      </c>
      <c r="B65" s="28" t="s">
        <v>82</v>
      </c>
      <c r="C65" s="28">
        <v>14</v>
      </c>
      <c r="D65" s="29">
        <v>29</v>
      </c>
      <c r="E65" s="29"/>
      <c r="F65" s="29" t="str">
        <f t="shared" si="1"/>
        <v>YES</v>
      </c>
      <c r="G65" s="30"/>
      <c r="H65" s="30">
        <v>18.954276126662439</v>
      </c>
      <c r="I65" s="31"/>
      <c r="J65" s="31"/>
      <c r="K65" s="31">
        <v>1.54</v>
      </c>
      <c r="L65" s="31"/>
      <c r="M65" s="32"/>
      <c r="N65" s="32">
        <f t="shared" si="0"/>
        <v>1.5686297484134433</v>
      </c>
      <c r="O65" s="32"/>
      <c r="P65" s="32"/>
      <c r="Q65" s="32">
        <f>AVERAGE(N65:N66)</f>
        <v>1.5807099458329725</v>
      </c>
      <c r="R65" s="32"/>
      <c r="S65" s="33"/>
      <c r="T65" s="33">
        <f>STDEV(N65:N66)</f>
        <v>1.7083979026842902E-2</v>
      </c>
      <c r="U65" s="33"/>
      <c r="V65" s="34">
        <f>AVERAGE(Q65:Q67)</f>
        <v>1.620124454512742</v>
      </c>
      <c r="W65" s="34">
        <f>STDEV(Q65:Q67)</f>
        <v>5.5740532729202069E-2</v>
      </c>
    </row>
    <row r="66" spans="1:23">
      <c r="A66" s="27"/>
      <c r="B66" s="28"/>
      <c r="C66" s="28"/>
      <c r="D66" s="29">
        <v>29</v>
      </c>
      <c r="E66" s="29"/>
      <c r="F66" s="29" t="str">
        <f t="shared" si="1"/>
        <v>NO</v>
      </c>
      <c r="G66" s="30"/>
      <c r="H66" s="30">
        <v>19.24621423096773</v>
      </c>
      <c r="I66" s="31"/>
      <c r="J66" s="31"/>
      <c r="K66" s="31">
        <v>0</v>
      </c>
      <c r="L66" s="31"/>
      <c r="M66" s="32"/>
      <c r="N66" s="32">
        <f t="shared" si="0"/>
        <v>1.592790143252502</v>
      </c>
      <c r="O66" s="32"/>
      <c r="P66" s="32"/>
      <c r="Q66" s="32"/>
      <c r="R66" s="32"/>
      <c r="S66" s="32"/>
      <c r="T66" s="32"/>
      <c r="U66" s="32"/>
    </row>
    <row r="67" spans="1:23">
      <c r="A67" s="27">
        <v>28</v>
      </c>
      <c r="B67" s="28" t="s">
        <v>83</v>
      </c>
      <c r="C67" s="28"/>
      <c r="D67" s="29">
        <v>26.3</v>
      </c>
      <c r="E67" s="29"/>
      <c r="F67" s="29" t="str">
        <f t="shared" si="1"/>
        <v>YES</v>
      </c>
      <c r="G67" s="30"/>
      <c r="H67" s="30">
        <v>18.401544372007621</v>
      </c>
      <c r="I67" s="31"/>
      <c r="J67" s="31"/>
      <c r="K67" s="31">
        <v>-2.4300000000000002</v>
      </c>
      <c r="L67" s="31"/>
      <c r="M67" s="32"/>
      <c r="N67" s="32">
        <f t="shared" si="0"/>
        <v>1.6792283837573496</v>
      </c>
      <c r="O67" s="32"/>
      <c r="P67" s="32"/>
      <c r="Q67" s="32">
        <f>AVERAGE(N67:N68)</f>
        <v>1.6595389631925115</v>
      </c>
      <c r="R67" s="32"/>
      <c r="S67" s="33"/>
      <c r="T67" s="33">
        <f>STDEV(N67:N68)</f>
        <v>2.7845045598061655E-2</v>
      </c>
      <c r="U67" s="33"/>
      <c r="V67" s="34"/>
      <c r="W67" s="34"/>
    </row>
    <row r="68" spans="1:23">
      <c r="A68" s="27"/>
      <c r="B68" s="28"/>
      <c r="C68" s="28"/>
      <c r="D68" s="29">
        <v>26.3</v>
      </c>
      <c r="E68" s="29"/>
      <c r="F68" s="29" t="str">
        <f t="shared" si="1"/>
        <v>NO</v>
      </c>
      <c r="G68" s="30"/>
      <c r="H68" s="30">
        <v>17.970017904628257</v>
      </c>
      <c r="I68" s="31"/>
      <c r="J68" s="31"/>
      <c r="K68" s="31">
        <v>0</v>
      </c>
      <c r="L68" s="31"/>
      <c r="M68" s="32"/>
      <c r="N68" s="32">
        <f t="shared" si="0"/>
        <v>1.6398495426276736</v>
      </c>
      <c r="O68" s="32"/>
      <c r="P68" s="32"/>
      <c r="Q68" s="32"/>
      <c r="R68" s="32"/>
      <c r="S68" s="32"/>
      <c r="T68" s="32"/>
      <c r="U68" s="32"/>
    </row>
    <row r="69" spans="1:23">
      <c r="A69" s="27">
        <v>29</v>
      </c>
      <c r="B69" s="28" t="s">
        <v>84</v>
      </c>
      <c r="C69" s="28">
        <v>15</v>
      </c>
      <c r="D69" s="29">
        <v>26.8</v>
      </c>
      <c r="E69" s="29"/>
      <c r="F69" s="29" t="str">
        <f t="shared" si="1"/>
        <v>YES</v>
      </c>
      <c r="G69" s="30"/>
      <c r="H69" s="30">
        <v>14.291194248556296</v>
      </c>
      <c r="I69" s="31"/>
      <c r="J69" s="31"/>
      <c r="K69" s="31">
        <v>1.23</v>
      </c>
      <c r="L69" s="31"/>
      <c r="M69" s="32"/>
      <c r="N69" s="32">
        <f t="shared" si="0"/>
        <v>1.2798084401692207</v>
      </c>
      <c r="O69" s="32"/>
      <c r="P69" s="32"/>
      <c r="Q69" s="32">
        <f>AVERAGE(N69:N70)</f>
        <v>1.2876666756588935</v>
      </c>
      <c r="R69" s="32"/>
      <c r="S69" s="33"/>
      <c r="T69" s="33">
        <f>STDEV(N69:N70)</f>
        <v>1.1113223205817001E-2</v>
      </c>
      <c r="U69" s="33"/>
      <c r="V69" s="34">
        <f>AVERAGE(Q69:Q71)</f>
        <v>1.1151180195191746</v>
      </c>
      <c r="W69" s="34">
        <f>STDEV(Q69:Q71)</f>
        <v>0.24402064968204129</v>
      </c>
    </row>
    <row r="70" spans="1:23">
      <c r="A70" s="27"/>
      <c r="B70" s="28"/>
      <c r="C70" s="28"/>
      <c r="D70" s="29">
        <v>26.8</v>
      </c>
      <c r="E70" s="29"/>
      <c r="F70" s="29" t="str">
        <f t="shared" si="1"/>
        <v>NO</v>
      </c>
      <c r="G70" s="30"/>
      <c r="H70" s="30">
        <v>14.466694841158995</v>
      </c>
      <c r="I70" s="31"/>
      <c r="J70" s="31"/>
      <c r="K70" s="31">
        <v>0</v>
      </c>
      <c r="L70" s="31"/>
      <c r="M70" s="32"/>
      <c r="N70" s="32">
        <f t="shared" si="0"/>
        <v>1.2955249111485665</v>
      </c>
      <c r="O70" s="32"/>
      <c r="P70" s="32"/>
      <c r="Q70" s="32"/>
      <c r="R70" s="32"/>
      <c r="S70" s="32"/>
      <c r="T70" s="32"/>
      <c r="U70" s="32"/>
    </row>
    <row r="71" spans="1:23">
      <c r="A71" s="27">
        <v>30</v>
      </c>
      <c r="B71" s="28" t="s">
        <v>85</v>
      </c>
      <c r="C71" s="28"/>
      <c r="D71" s="29">
        <v>28.8</v>
      </c>
      <c r="E71" s="29"/>
      <c r="F71" s="29" t="str">
        <f t="shared" si="1"/>
        <v>YES</v>
      </c>
      <c r="G71" s="30"/>
      <c r="H71" s="30">
        <v>11.33899249328233</v>
      </c>
      <c r="I71" s="31"/>
      <c r="J71" s="31"/>
      <c r="K71" s="31">
        <v>-0.53</v>
      </c>
      <c r="L71" s="31"/>
      <c r="M71" s="32"/>
      <c r="N71" s="32">
        <f t="shared" si="0"/>
        <v>0.94491604110686078</v>
      </c>
      <c r="O71" s="32"/>
      <c r="P71" s="32"/>
      <c r="Q71" s="32">
        <f>AVERAGE(N71:N72)</f>
        <v>0.9425693633794554</v>
      </c>
      <c r="R71" s="32"/>
      <c r="S71" s="33"/>
      <c r="T71" s="33">
        <f>STDEV(N71:N72)</f>
        <v>3.3187034686154794E-3</v>
      </c>
      <c r="U71" s="33"/>
      <c r="V71" s="34"/>
      <c r="W71" s="34"/>
    </row>
    <row r="72" spans="1:23">
      <c r="A72" s="27"/>
      <c r="B72" s="28"/>
      <c r="C72" s="28">
        <v>16</v>
      </c>
      <c r="D72" s="29">
        <v>28.8</v>
      </c>
      <c r="E72" s="29"/>
      <c r="F72" s="29" t="str">
        <f t="shared" si="1"/>
        <v>NO</v>
      </c>
      <c r="G72" s="30"/>
      <c r="H72" s="30">
        <v>11.282672227824603</v>
      </c>
      <c r="I72" s="31"/>
      <c r="J72" s="31"/>
      <c r="K72" s="31">
        <v>0</v>
      </c>
      <c r="L72" s="31"/>
      <c r="M72" s="32"/>
      <c r="N72" s="32">
        <f t="shared" si="0"/>
        <v>0.94022268565205014</v>
      </c>
      <c r="O72" s="32"/>
      <c r="P72" s="32"/>
      <c r="Q72" s="32"/>
      <c r="R72" s="32"/>
      <c r="S72" s="32"/>
      <c r="T72" s="32"/>
      <c r="U72" s="32"/>
    </row>
    <row r="73" spans="1:23">
      <c r="A73" s="27">
        <v>31</v>
      </c>
      <c r="B73" s="28" t="s">
        <v>86</v>
      </c>
      <c r="C73" s="28"/>
      <c r="D73" s="29">
        <v>0</v>
      </c>
      <c r="E73" s="29"/>
      <c r="F73" s="29" t="str">
        <f t="shared" si="1"/>
        <v>YES</v>
      </c>
      <c r="G73" s="30"/>
      <c r="H73" s="30">
        <v>-0.373746962757672</v>
      </c>
      <c r="I73" s="31"/>
      <c r="J73" s="31"/>
      <c r="K73" s="31" t="s">
        <v>87</v>
      </c>
      <c r="L73" s="31"/>
      <c r="M73" s="32"/>
      <c r="N73" s="32" t="e">
        <f t="shared" si="0"/>
        <v>#DIV/0!</v>
      </c>
      <c r="O73" s="32"/>
      <c r="P73" s="32"/>
      <c r="Q73" s="32" t="e">
        <f t="shared" ref="Q73" si="2">AVERAGE(N73:N74)</f>
        <v>#DIV/0!</v>
      </c>
      <c r="R73" s="32"/>
      <c r="S73" s="33"/>
      <c r="T73" s="33" t="e">
        <f>STDEV(N73:N74)</f>
        <v>#DIV/0!</v>
      </c>
      <c r="U73" s="33"/>
      <c r="V73" s="34" t="e">
        <f>AVERAGE(Q73:Q75)</f>
        <v>#DIV/0!</v>
      </c>
      <c r="W73" s="34" t="e">
        <f>STDEV(Q73:Q75)</f>
        <v>#DIV/0!</v>
      </c>
    </row>
    <row r="74" spans="1:23">
      <c r="A74" s="27"/>
      <c r="B74" s="28"/>
      <c r="C74" s="28"/>
      <c r="D74" s="29">
        <v>0</v>
      </c>
      <c r="E74" s="29"/>
      <c r="F74" s="29" t="str">
        <f t="shared" si="1"/>
        <v>YES</v>
      </c>
      <c r="G74" s="30"/>
      <c r="H74" s="30">
        <v>5.9998356224074102E-2</v>
      </c>
      <c r="I74" s="31"/>
      <c r="J74" s="31"/>
      <c r="K74" s="31">
        <v>0</v>
      </c>
      <c r="L74" s="31"/>
      <c r="M74" s="32"/>
      <c r="N74" s="32" t="e">
        <f t="shared" si="0"/>
        <v>#DIV/0!</v>
      </c>
      <c r="O74" s="32"/>
      <c r="P74" s="32"/>
      <c r="Q74" s="32"/>
      <c r="R74" s="32"/>
      <c r="S74" s="32"/>
      <c r="T74" s="32"/>
      <c r="U74" s="32"/>
    </row>
    <row r="75" spans="1:23">
      <c r="A75" s="27">
        <v>32</v>
      </c>
      <c r="B75" s="28" t="s">
        <v>88</v>
      </c>
      <c r="C75" s="28"/>
      <c r="D75" s="29">
        <v>0</v>
      </c>
      <c r="E75" s="29"/>
      <c r="F75" s="29" t="str">
        <f t="shared" si="1"/>
        <v>YES</v>
      </c>
      <c r="G75" s="30"/>
      <c r="H75" s="30">
        <v>0.23344738522201058</v>
      </c>
      <c r="I75" s="31"/>
      <c r="J75" s="31"/>
      <c r="K75" s="31">
        <v>153.88</v>
      </c>
      <c r="L75" s="31"/>
      <c r="M75" s="32"/>
      <c r="N75" s="32" t="e">
        <f t="shared" si="0"/>
        <v>#DIV/0!</v>
      </c>
      <c r="O75" s="32"/>
      <c r="P75" s="32"/>
      <c r="Q75" s="32" t="e">
        <f>AVERAGE(N75:N76)</f>
        <v>#DIV/0!</v>
      </c>
      <c r="R75" s="32"/>
      <c r="S75" s="33"/>
      <c r="T75" s="33" t="e">
        <f>STDEV(N75:N76)</f>
        <v>#DIV/0!</v>
      </c>
      <c r="U75" s="33"/>
      <c r="V75" s="34"/>
      <c r="W75" s="34"/>
    </row>
    <row r="76" spans="1:23">
      <c r="A76" s="27"/>
      <c r="B76" s="28"/>
      <c r="C76" s="28"/>
      <c r="D76" s="29">
        <v>0</v>
      </c>
      <c r="E76" s="29"/>
      <c r="F76" s="29" t="str">
        <f t="shared" si="1"/>
        <v>NO</v>
      </c>
      <c r="G76" s="30"/>
      <c r="H76" s="30">
        <v>-0.2002466706621164</v>
      </c>
      <c r="I76" s="31"/>
      <c r="J76" s="31"/>
      <c r="K76" s="31" t="s">
        <v>87</v>
      </c>
      <c r="L76" s="31"/>
      <c r="M76" s="32"/>
      <c r="N76" s="32" t="e">
        <f t="shared" si="0"/>
        <v>#DIV/0!</v>
      </c>
      <c r="O76" s="32"/>
      <c r="P76" s="32"/>
      <c r="Q76" s="32"/>
      <c r="R76" s="32"/>
      <c r="S76" s="32"/>
      <c r="T76" s="32"/>
      <c r="U76" s="32"/>
    </row>
    <row r="77" spans="1:23">
      <c r="A77" s="27">
        <v>33</v>
      </c>
      <c r="B77" s="28" t="s">
        <v>89</v>
      </c>
      <c r="C77" s="28">
        <v>17</v>
      </c>
      <c r="D77" s="29">
        <v>30.4</v>
      </c>
      <c r="E77" s="29"/>
      <c r="F77" s="29" t="str">
        <f t="shared" si="1"/>
        <v>YES</v>
      </c>
      <c r="G77" s="30"/>
      <c r="H77" s="30">
        <v>16.796810556173757</v>
      </c>
      <c r="I77" s="31"/>
      <c r="J77" s="31"/>
      <c r="K77" s="31">
        <v>1.39</v>
      </c>
      <c r="L77" s="31"/>
      <c r="M77" s="32"/>
      <c r="N77" s="32">
        <f t="shared" si="0"/>
        <v>1.3260639912768755</v>
      </c>
      <c r="O77" s="32"/>
      <c r="P77" s="32"/>
      <c r="Q77" s="32">
        <f>AVERAGE(N77:N78)</f>
        <v>1.335282999271366</v>
      </c>
      <c r="R77" s="32"/>
      <c r="S77" s="33"/>
      <c r="T77" s="33">
        <f>STDEV(N77:N78)</f>
        <v>1.3037646137434441E-2</v>
      </c>
      <c r="U77" s="33"/>
      <c r="V77" s="34">
        <f>AVERAGE(Q77:Q79)</f>
        <v>1.3069316492395719</v>
      </c>
      <c r="W77" s="34">
        <f>STDEV(Q77:Q79)</f>
        <v>4.0094863726549967E-2</v>
      </c>
    </row>
    <row r="78" spans="1:23">
      <c r="A78" s="27"/>
      <c r="B78" s="28"/>
      <c r="C78" s="28"/>
      <c r="D78" s="29">
        <v>30.4</v>
      </c>
      <c r="E78" s="29"/>
      <c r="F78" s="29" t="str">
        <f t="shared" si="1"/>
        <v>NO</v>
      </c>
      <c r="G78" s="30"/>
      <c r="H78" s="30">
        <v>17.030358758700849</v>
      </c>
      <c r="I78" s="31"/>
      <c r="J78" s="31"/>
      <c r="K78" s="31">
        <v>0</v>
      </c>
      <c r="L78" s="31"/>
      <c r="M78" s="32"/>
      <c r="N78" s="32">
        <f t="shared" ref="N78:N92" si="3">(H78*0.04*10*60*100)/($D78*1000)</f>
        <v>1.3445020072658564</v>
      </c>
      <c r="O78" s="32"/>
      <c r="P78" s="32"/>
      <c r="Q78" s="32"/>
      <c r="R78" s="32"/>
      <c r="S78" s="32"/>
      <c r="T78" s="32"/>
      <c r="U78" s="32"/>
    </row>
    <row r="79" spans="1:23">
      <c r="A79" s="27">
        <v>34</v>
      </c>
      <c r="B79" s="28" t="s">
        <v>90</v>
      </c>
      <c r="C79" s="28"/>
      <c r="D79" s="29">
        <v>29.6</v>
      </c>
      <c r="E79" s="29"/>
      <c r="F79" s="29" t="str">
        <f t="shared" si="1"/>
        <v>YES</v>
      </c>
      <c r="G79" s="30"/>
      <c r="H79" s="30">
        <v>15.551315576763388</v>
      </c>
      <c r="I79" s="31"/>
      <c r="J79" s="31"/>
      <c r="K79" s="31">
        <v>2.8</v>
      </c>
      <c r="L79" s="31"/>
      <c r="M79" s="32"/>
      <c r="N79" s="32">
        <f t="shared" si="3"/>
        <v>1.2609174791970315</v>
      </c>
      <c r="O79" s="32"/>
      <c r="P79" s="32"/>
      <c r="Q79" s="32">
        <f>AVERAGE(N79:N80)</f>
        <v>1.2785802992077779</v>
      </c>
      <c r="R79" s="32"/>
      <c r="S79" s="33"/>
      <c r="T79" s="33">
        <f>STDEV(N79:N80)</f>
        <v>2.4978999608952571E-2</v>
      </c>
      <c r="U79" s="33"/>
      <c r="V79" s="34"/>
      <c r="W79" s="34"/>
    </row>
    <row r="80" spans="1:23">
      <c r="A80" s="27"/>
      <c r="B80" s="28"/>
      <c r="C80" s="28"/>
      <c r="D80" s="29">
        <v>29.6</v>
      </c>
      <c r="E80" s="29"/>
      <c r="F80" s="29" t="str">
        <f t="shared" si="1"/>
        <v>NO</v>
      </c>
      <c r="G80" s="30"/>
      <c r="H80" s="30">
        <v>15.986998470361803</v>
      </c>
      <c r="I80" s="31"/>
      <c r="J80" s="31"/>
      <c r="K80" s="31">
        <v>0</v>
      </c>
      <c r="L80" s="31"/>
      <c r="M80" s="32"/>
      <c r="N80" s="32">
        <f t="shared" si="3"/>
        <v>1.2962431192185244</v>
      </c>
      <c r="O80" s="32"/>
      <c r="P80" s="32"/>
      <c r="Q80" s="32"/>
      <c r="R80" s="32"/>
      <c r="S80" s="32"/>
      <c r="T80" s="32"/>
      <c r="U80" s="32"/>
    </row>
    <row r="81" spans="1:23">
      <c r="A81" s="35">
        <v>35</v>
      </c>
      <c r="B81" s="28" t="s">
        <v>91</v>
      </c>
      <c r="C81" s="28">
        <v>18</v>
      </c>
      <c r="D81" s="29">
        <v>28.4</v>
      </c>
      <c r="E81" s="29"/>
      <c r="F81" s="29" t="str">
        <f t="shared" si="1"/>
        <v>YES</v>
      </c>
      <c r="G81" s="30"/>
      <c r="H81" s="30">
        <v>14.306222926730161</v>
      </c>
      <c r="I81" s="31"/>
      <c r="J81" s="31"/>
      <c r="K81" s="31">
        <v>0.62</v>
      </c>
      <c r="L81" s="31"/>
      <c r="M81" s="32"/>
      <c r="N81" s="32">
        <f t="shared" si="3"/>
        <v>1.2089765853574783</v>
      </c>
      <c r="O81" s="32"/>
      <c r="P81" s="32"/>
      <c r="Q81" s="32">
        <f>AVERAGE(N81:N82)</f>
        <v>1.2127216447116904</v>
      </c>
      <c r="R81" s="32"/>
      <c r="S81" s="33"/>
      <c r="T81" s="33">
        <f>STDEV(N81:N82)</f>
        <v>5.2963137306188185E-3</v>
      </c>
      <c r="U81" s="33"/>
      <c r="V81" s="34">
        <f>AVERAGE(Q81:Q83)</f>
        <v>1.1917796915858534</v>
      </c>
      <c r="W81" s="34">
        <f>STDEV(Q81:Q83)</f>
        <v>2.9616394133140503E-2</v>
      </c>
    </row>
    <row r="82" spans="1:23">
      <c r="A82" s="27"/>
      <c r="B82" s="28"/>
      <c r="C82" s="28"/>
      <c r="D82" s="29">
        <v>28.4</v>
      </c>
      <c r="E82" s="29"/>
      <c r="F82" s="29" t="str">
        <f t="shared" si="1"/>
        <v>NO</v>
      </c>
      <c r="G82" s="30"/>
      <c r="H82" s="30">
        <v>14.394855998113176</v>
      </c>
      <c r="I82" s="31"/>
      <c r="J82" s="31"/>
      <c r="K82" s="31">
        <v>0</v>
      </c>
      <c r="L82" s="31"/>
      <c r="M82" s="32"/>
      <c r="N82" s="32">
        <f t="shared" si="3"/>
        <v>1.2164667040659023</v>
      </c>
      <c r="O82" s="32"/>
      <c r="P82" s="32"/>
      <c r="Q82" s="32"/>
      <c r="R82" s="32"/>
      <c r="S82" s="32"/>
      <c r="T82" s="32"/>
      <c r="U82" s="32"/>
    </row>
    <row r="83" spans="1:23">
      <c r="A83" s="7">
        <v>36</v>
      </c>
      <c r="B83" s="28" t="s">
        <v>92</v>
      </c>
      <c r="C83" s="28"/>
      <c r="D83" s="29">
        <v>29.5</v>
      </c>
      <c r="E83" s="29"/>
      <c r="F83" s="29" t="str">
        <f t="shared" si="1"/>
        <v>YES</v>
      </c>
      <c r="G83" s="21"/>
      <c r="H83" s="21">
        <v>14.506153813481482</v>
      </c>
      <c r="I83" s="21"/>
      <c r="J83" s="30"/>
      <c r="K83" s="30">
        <v>-1.64</v>
      </c>
      <c r="L83" s="30"/>
      <c r="M83" s="32"/>
      <c r="N83" s="32">
        <f t="shared" si="3"/>
        <v>1.1801616661815442</v>
      </c>
      <c r="O83" s="32"/>
      <c r="P83" s="32"/>
      <c r="Q83" s="32">
        <f>AVERAGE(N83:N84)</f>
        <v>1.1708377384600162</v>
      </c>
      <c r="R83" s="32"/>
      <c r="S83" s="33"/>
      <c r="T83" s="33">
        <f>STDEV(N83:N84)</f>
        <v>1.3186025038371386E-2</v>
      </c>
      <c r="U83" s="33"/>
      <c r="W83" s="39"/>
    </row>
    <row r="84" spans="1:23">
      <c r="B84" s="28"/>
      <c r="C84" s="28"/>
      <c r="D84" s="29">
        <v>29.5</v>
      </c>
      <c r="E84" s="29"/>
      <c r="F84" s="29" t="str">
        <f t="shared" si="1"/>
        <v>NO</v>
      </c>
      <c r="G84" s="21"/>
      <c r="H84" s="21">
        <v>14.27694059032725</v>
      </c>
      <c r="I84" s="21"/>
      <c r="J84" s="30"/>
      <c r="K84" s="30">
        <v>0</v>
      </c>
      <c r="L84" s="30"/>
      <c r="M84" s="32"/>
      <c r="N84" s="32">
        <f t="shared" si="3"/>
        <v>1.1615138107384881</v>
      </c>
      <c r="O84" s="32"/>
      <c r="P84" s="32"/>
      <c r="Q84" s="32"/>
      <c r="R84" s="32"/>
      <c r="S84" s="32"/>
      <c r="T84" s="32"/>
      <c r="U84" s="32"/>
    </row>
    <row r="85" spans="1:23">
      <c r="A85" s="7">
        <v>37</v>
      </c>
      <c r="B85" s="28" t="s">
        <v>93</v>
      </c>
      <c r="C85" s="28">
        <v>19</v>
      </c>
      <c r="D85" s="29">
        <v>28.6</v>
      </c>
      <c r="E85" s="29"/>
      <c r="F85" s="29" t="str">
        <f t="shared" si="1"/>
        <v>YES</v>
      </c>
      <c r="G85" s="30"/>
      <c r="H85" s="21">
        <v>21.350200761655451</v>
      </c>
      <c r="I85" s="30"/>
      <c r="J85" s="30"/>
      <c r="K85" s="30">
        <v>-0.14000000000000001</v>
      </c>
      <c r="L85" s="30"/>
      <c r="M85" s="32"/>
      <c r="N85" s="32">
        <f t="shared" si="3"/>
        <v>1.7916252387403178</v>
      </c>
      <c r="O85" s="32"/>
      <c r="P85" s="32"/>
      <c r="Q85" s="32">
        <f>AVERAGE(N85:N86)</f>
        <v>1.7905338961392367</v>
      </c>
      <c r="R85" s="32"/>
      <c r="S85" s="33"/>
      <c r="T85" s="33">
        <f>STDEV(N85:N86)</f>
        <v>1.5433915076442995E-3</v>
      </c>
      <c r="U85" s="33"/>
      <c r="V85" s="34">
        <f>AVERAGE(Q85:Q87)</f>
        <v>1.7862250427224291</v>
      </c>
      <c r="W85" s="34">
        <f>STDEV(Q85:Q87)</f>
        <v>6.0936389403271791E-3</v>
      </c>
    </row>
    <row r="86" spans="1:23">
      <c r="B86" s="28"/>
      <c r="C86" s="28"/>
      <c r="D86" s="29">
        <v>28.6</v>
      </c>
      <c r="E86" s="29"/>
      <c r="F86" s="29" t="str">
        <f t="shared" ref="F86:F92" si="4">IF(D86=D87,"YES","NO")</f>
        <v>NO</v>
      </c>
      <c r="G86" s="30"/>
      <c r="H86" s="30">
        <v>21.32419042966302</v>
      </c>
      <c r="I86" s="30"/>
      <c r="J86" s="30"/>
      <c r="K86" s="30">
        <v>0</v>
      </c>
      <c r="L86" s="30"/>
      <c r="M86" s="32"/>
      <c r="N86" s="32">
        <f t="shared" si="3"/>
        <v>1.7894425535381557</v>
      </c>
      <c r="O86" s="32"/>
      <c r="P86" s="32"/>
      <c r="Q86" s="32"/>
      <c r="R86" s="32"/>
      <c r="S86" s="32"/>
      <c r="T86" s="32"/>
      <c r="U86" s="32"/>
    </row>
    <row r="87" spans="1:23">
      <c r="A87" s="7">
        <v>38</v>
      </c>
      <c r="B87" s="28" t="s">
        <v>94</v>
      </c>
      <c r="C87" s="28"/>
      <c r="D87" s="29">
        <v>27.8</v>
      </c>
      <c r="E87" s="29"/>
      <c r="F87" s="29" t="str">
        <f t="shared" si="4"/>
        <v>YES</v>
      </c>
      <c r="G87" s="40"/>
      <c r="H87" s="40">
        <v>20.220303548329102</v>
      </c>
      <c r="I87" s="40"/>
      <c r="J87" s="40"/>
      <c r="K87" s="40">
        <v>4.12</v>
      </c>
      <c r="L87" s="40"/>
      <c r="M87" s="32"/>
      <c r="N87" s="32">
        <f t="shared" si="3"/>
        <v>1.7456377164025125</v>
      </c>
      <c r="O87" s="32"/>
      <c r="P87" s="32"/>
      <c r="Q87" s="32">
        <f>AVERAGE(N87:N88)</f>
        <v>1.7819161893056212</v>
      </c>
      <c r="R87" s="32"/>
      <c r="S87" s="33"/>
      <c r="T87" s="33">
        <f>STDEV(N87:N88)</f>
        <v>5.1305508401760999E-2</v>
      </c>
      <c r="U87" s="33"/>
      <c r="V87" s="34"/>
      <c r="W87" s="34"/>
    </row>
    <row r="88" spans="1:23">
      <c r="B88" s="28"/>
      <c r="C88" s="28"/>
      <c r="D88" s="29">
        <v>27.8</v>
      </c>
      <c r="E88" s="29"/>
      <c r="F88" s="29" t="str">
        <f t="shared" si="4"/>
        <v>NO</v>
      </c>
      <c r="G88" s="40"/>
      <c r="H88" s="40">
        <v>21.060754837251118</v>
      </c>
      <c r="I88" s="40"/>
      <c r="J88" s="40"/>
      <c r="K88" s="40">
        <v>0</v>
      </c>
      <c r="L88" s="40"/>
      <c r="M88" s="32"/>
      <c r="N88" s="32">
        <f t="shared" si="3"/>
        <v>1.8181946622087297</v>
      </c>
      <c r="O88" s="32"/>
      <c r="P88" s="32"/>
      <c r="Q88" s="32"/>
      <c r="R88" s="32"/>
      <c r="S88" s="32"/>
      <c r="T88" s="32"/>
      <c r="U88" s="32"/>
    </row>
    <row r="89" spans="1:23">
      <c r="A89" s="41">
        <v>39</v>
      </c>
      <c r="B89" s="28" t="s">
        <v>95</v>
      </c>
      <c r="C89" s="28">
        <v>20</v>
      </c>
      <c r="D89" s="29">
        <v>28.3</v>
      </c>
      <c r="E89" s="29"/>
      <c r="F89" s="29" t="str">
        <f t="shared" si="4"/>
        <v>YES</v>
      </c>
      <c r="G89" s="40"/>
      <c r="H89" s="40">
        <v>13.574998862526456</v>
      </c>
      <c r="I89" s="40"/>
      <c r="J89" s="40"/>
      <c r="K89" s="40">
        <v>-3.77</v>
      </c>
      <c r="L89" s="40"/>
      <c r="M89" s="32"/>
      <c r="N89" s="32">
        <f t="shared" si="3"/>
        <v>1.1512366526524205</v>
      </c>
      <c r="O89" s="32"/>
      <c r="P89" s="32"/>
      <c r="Q89" s="32">
        <f>AVERAGE(N89:N90)</f>
        <v>1.1304946191554615</v>
      </c>
      <c r="R89" s="32"/>
      <c r="S89" s="33"/>
      <c r="T89" s="33">
        <f>STDEV(N89:N90)</f>
        <v>2.9333665082596487E-2</v>
      </c>
      <c r="U89" s="33"/>
      <c r="V89" s="34">
        <f>AVERAGE(Q89:Q91)</f>
        <v>1.1064570616467035</v>
      </c>
      <c r="W89" s="34">
        <f>STDEV(Q89:Q91)</f>
        <v>3.3994239835208821E-2</v>
      </c>
    </row>
    <row r="90" spans="1:23">
      <c r="A90" s="41"/>
      <c r="B90" s="28"/>
      <c r="C90" s="28"/>
      <c r="D90" s="29">
        <v>28.3</v>
      </c>
      <c r="E90" s="29"/>
      <c r="F90" s="29" t="str">
        <f t="shared" si="4"/>
        <v>NO</v>
      </c>
      <c r="G90" s="40"/>
      <c r="H90" s="40">
        <v>13.085832572556509</v>
      </c>
      <c r="I90" s="40"/>
      <c r="J90" s="40"/>
      <c r="K90" s="40">
        <v>0</v>
      </c>
      <c r="L90" s="40"/>
      <c r="M90" s="32"/>
      <c r="N90" s="32">
        <f t="shared" si="3"/>
        <v>1.1097525856585024</v>
      </c>
      <c r="O90" s="32"/>
      <c r="P90" s="32"/>
      <c r="Q90" s="32"/>
      <c r="R90" s="32"/>
      <c r="S90" s="32"/>
      <c r="T90" s="32"/>
      <c r="U90" s="32"/>
    </row>
    <row r="91" spans="1:23">
      <c r="A91" s="41">
        <v>40</v>
      </c>
      <c r="B91" s="28" t="s">
        <v>96</v>
      </c>
      <c r="C91" s="28"/>
      <c r="D91" s="29">
        <v>29.2</v>
      </c>
      <c r="E91" s="29"/>
      <c r="F91" s="29" t="str">
        <f t="shared" si="4"/>
        <v>YES</v>
      </c>
      <c r="G91" s="40"/>
      <c r="H91" s="40">
        <v>13.457304891839579</v>
      </c>
      <c r="I91" s="40"/>
      <c r="J91" s="40"/>
      <c r="K91" s="40">
        <v>-4.49</v>
      </c>
      <c r="L91" s="40"/>
      <c r="M91" s="40"/>
      <c r="N91" s="32">
        <f t="shared" si="3"/>
        <v>1.1060798541238013</v>
      </c>
      <c r="O91" s="40"/>
      <c r="P91" s="40"/>
      <c r="Q91" s="32">
        <f>AVERAGE(N91:N92)</f>
        <v>1.0824195041379454</v>
      </c>
      <c r="R91" s="40"/>
      <c r="S91" s="40"/>
      <c r="T91" s="33">
        <f>STDEV(N91:N92)</f>
        <v>3.3460787840491273E-2</v>
      </c>
      <c r="U91" s="40"/>
      <c r="V91" s="34"/>
      <c r="W91" s="34"/>
    </row>
    <row r="92" spans="1:23">
      <c r="A92" s="41"/>
      <c r="B92" s="28"/>
      <c r="C92" s="28"/>
      <c r="D92" s="29">
        <v>29.2</v>
      </c>
      <c r="E92" s="29"/>
      <c r="F92" s="29" t="str">
        <f t="shared" si="4"/>
        <v>NO</v>
      </c>
      <c r="G92" s="40"/>
      <c r="H92" s="40">
        <v>12.881569708850426</v>
      </c>
      <c r="I92" s="40"/>
      <c r="J92" s="40"/>
      <c r="K92" s="40">
        <v>0</v>
      </c>
      <c r="L92" s="40"/>
      <c r="M92" s="40"/>
      <c r="N92" s="32">
        <f t="shared" si="3"/>
        <v>1.0587591541520898</v>
      </c>
      <c r="O92" s="40"/>
      <c r="P92" s="40"/>
      <c r="Q92" s="40"/>
      <c r="R92" s="40"/>
      <c r="S92" s="40"/>
      <c r="T92" s="40"/>
      <c r="U92" s="40"/>
    </row>
    <row r="93" spans="1:23">
      <c r="G93" s="40"/>
      <c r="I93" s="40"/>
      <c r="J93" s="40"/>
      <c r="L93" s="40"/>
      <c r="M93" s="40"/>
      <c r="N93" s="40"/>
      <c r="O93" s="40"/>
      <c r="P93" s="40"/>
      <c r="Q93" s="40"/>
      <c r="R93" s="40"/>
      <c r="S93" s="40"/>
      <c r="T93" s="40"/>
      <c r="U93" s="40"/>
      <c r="V93" s="34"/>
      <c r="W93" s="34"/>
    </row>
    <row r="94" spans="1:23">
      <c r="G94" s="40"/>
      <c r="I94" s="40"/>
      <c r="J94" s="40"/>
      <c r="L94" s="40"/>
      <c r="M94" s="40"/>
      <c r="N94" s="40"/>
      <c r="O94" s="40"/>
      <c r="P94" s="40"/>
      <c r="Q94" s="40"/>
      <c r="R94" s="40"/>
      <c r="S94" s="40"/>
      <c r="T94" s="40"/>
      <c r="U94" s="40"/>
    </row>
    <row r="95" spans="1:23">
      <c r="A95" s="27">
        <v>1</v>
      </c>
      <c r="B95" s="28" t="s">
        <v>97</v>
      </c>
      <c r="C95" s="28">
        <v>21</v>
      </c>
      <c r="D95" s="29">
        <v>26.1</v>
      </c>
      <c r="E95" s="29">
        <v>29.9</v>
      </c>
      <c r="F95" s="29" t="str">
        <f t="shared" ref="F95:F158" si="5">IF(D95=D96,"YES","NO")</f>
        <v>YES</v>
      </c>
      <c r="G95" s="30"/>
      <c r="H95" s="40">
        <v>22.34675308291024</v>
      </c>
      <c r="I95" s="31"/>
      <c r="J95" s="40"/>
      <c r="K95" s="40">
        <v>0.78</v>
      </c>
      <c r="L95" s="40"/>
      <c r="M95" s="32"/>
      <c r="N95" s="32">
        <f t="shared" ref="N95:N158" si="6">(H95*0.04*10*60*100)/($D95*1000)</f>
        <v>2.0548738467043899</v>
      </c>
      <c r="O95" s="32"/>
      <c r="P95" s="32"/>
      <c r="Q95" s="32">
        <f>AVERAGE(N95:N96)</f>
        <v>2.0629790825995951</v>
      </c>
      <c r="R95" s="32"/>
      <c r="S95" s="33"/>
      <c r="T95" s="33">
        <f>STDEV(N95:N96)</f>
        <v>1.146253452923208E-2</v>
      </c>
      <c r="U95" s="33"/>
      <c r="V95" s="34">
        <f>AVERAGE(Q95:Q97)</f>
        <v>2.0526119804365006</v>
      </c>
      <c r="W95" s="34">
        <f>STDEV(Q95:Q97)</f>
        <v>1.4661296481555612E-2</v>
      </c>
    </row>
    <row r="96" spans="1:23">
      <c r="A96" s="27"/>
      <c r="B96" s="28"/>
      <c r="C96" s="28"/>
      <c r="D96" s="29">
        <v>26.1</v>
      </c>
      <c r="E96" s="29">
        <v>29.9</v>
      </c>
      <c r="F96" s="29" t="str">
        <f t="shared" si="5"/>
        <v>NO</v>
      </c>
      <c r="G96" s="30"/>
      <c r="H96" s="40">
        <v>22.523041963630952</v>
      </c>
      <c r="I96" s="31"/>
      <c r="J96" s="40"/>
      <c r="K96" s="40">
        <v>0</v>
      </c>
      <c r="L96" s="40"/>
      <c r="M96" s="32"/>
      <c r="N96" s="32">
        <f t="shared" si="6"/>
        <v>2.0710843184947998</v>
      </c>
      <c r="O96" s="32"/>
      <c r="P96" s="32"/>
      <c r="Q96" s="32"/>
      <c r="R96" s="32"/>
      <c r="S96" s="32"/>
      <c r="T96" s="32"/>
      <c r="U96" s="32"/>
    </row>
    <row r="97" spans="1:23">
      <c r="A97" s="35">
        <v>2</v>
      </c>
      <c r="B97" s="28" t="s">
        <v>98</v>
      </c>
      <c r="C97" s="28"/>
      <c r="D97" s="29">
        <v>26.7</v>
      </c>
      <c r="E97" s="29">
        <v>31.1</v>
      </c>
      <c r="F97" s="29" t="str">
        <f t="shared" si="5"/>
        <v>YES</v>
      </c>
      <c r="G97" s="30"/>
      <c r="H97" s="30">
        <v>21.910167099179052</v>
      </c>
      <c r="I97" s="31"/>
      <c r="J97" s="40"/>
      <c r="K97" s="40">
        <v>7.21</v>
      </c>
      <c r="L97" s="40"/>
      <c r="M97" s="32"/>
      <c r="N97" s="32">
        <f t="shared" si="6"/>
        <v>1.9694532223981172</v>
      </c>
      <c r="O97" s="32"/>
      <c r="P97" s="32"/>
      <c r="Q97" s="32">
        <f>AVERAGE(N97:N98)</f>
        <v>2.0422448782734062</v>
      </c>
      <c r="R97" s="32"/>
      <c r="S97" s="33"/>
      <c r="T97" s="33">
        <f>STDEV(N97:N98)</f>
        <v>0.10294294696642907</v>
      </c>
      <c r="U97" s="33"/>
      <c r="V97" s="34"/>
      <c r="W97" s="34"/>
    </row>
    <row r="98" spans="1:23">
      <c r="A98" s="27"/>
      <c r="B98" s="28"/>
      <c r="C98" s="28"/>
      <c r="D98" s="29">
        <v>26.7</v>
      </c>
      <c r="E98" s="29">
        <v>31.1</v>
      </c>
      <c r="F98" s="29" t="str">
        <f t="shared" si="5"/>
        <v>NO</v>
      </c>
      <c r="G98" s="30"/>
      <c r="H98" s="30">
        <v>23.529781442404236</v>
      </c>
      <c r="I98" s="31"/>
      <c r="J98" s="40"/>
      <c r="K98" s="40">
        <v>0</v>
      </c>
      <c r="L98" s="40"/>
      <c r="M98" s="32"/>
      <c r="N98" s="32">
        <f t="shared" si="6"/>
        <v>2.1150365341486954</v>
      </c>
      <c r="O98" s="32"/>
      <c r="P98" s="32"/>
      <c r="Q98" s="32"/>
      <c r="R98" s="32"/>
      <c r="S98" s="32"/>
      <c r="T98" s="32"/>
      <c r="U98" s="32"/>
    </row>
    <row r="99" spans="1:23">
      <c r="A99" s="27">
        <v>3</v>
      </c>
      <c r="B99" s="28" t="s">
        <v>99</v>
      </c>
      <c r="C99" s="28">
        <v>22</v>
      </c>
      <c r="D99" s="29">
        <v>27.1</v>
      </c>
      <c r="E99" s="29">
        <v>33.799999999999997</v>
      </c>
      <c r="F99" s="29" t="str">
        <f t="shared" si="5"/>
        <v>YES</v>
      </c>
      <c r="G99" s="30"/>
      <c r="H99" s="30">
        <v>15.64407557851659</v>
      </c>
      <c r="I99" s="31"/>
      <c r="J99" s="40"/>
      <c r="K99" s="42">
        <v>11.85</v>
      </c>
      <c r="L99" s="40"/>
      <c r="M99" s="32"/>
      <c r="N99" s="32">
        <f t="shared" si="6"/>
        <v>1.3854531877653067</v>
      </c>
      <c r="O99" s="32"/>
      <c r="P99" s="32"/>
      <c r="Q99" s="32">
        <f>AVERAGE(N99:N100)</f>
        <v>1.4711799613140506</v>
      </c>
      <c r="R99" s="32"/>
      <c r="S99" s="33"/>
      <c r="T99" s="33">
        <f>STDEV(N99:N100)</f>
        <v>0.12123596581112075</v>
      </c>
      <c r="U99" s="33"/>
      <c r="V99" s="34">
        <f>AVERAGE(Q99:Q101)</f>
        <v>1.4467796965937612</v>
      </c>
      <c r="W99" s="34">
        <f>STDEV(Q99:Q101)</f>
        <v>3.4507185292927088E-2</v>
      </c>
    </row>
    <row r="100" spans="1:23">
      <c r="A100" s="27"/>
      <c r="B100" s="28"/>
      <c r="C100" s="28"/>
      <c r="D100" s="29">
        <v>27.1</v>
      </c>
      <c r="E100" s="29">
        <v>33.799999999999997</v>
      </c>
      <c r="F100" s="29" t="str">
        <f t="shared" si="5"/>
        <v>YES</v>
      </c>
      <c r="G100" s="30"/>
      <c r="H100" s="30">
        <v>17.580071881159054</v>
      </c>
      <c r="I100" s="31"/>
      <c r="J100" s="40"/>
      <c r="K100" s="40">
        <v>0</v>
      </c>
      <c r="L100" s="40"/>
      <c r="M100" s="32"/>
      <c r="N100" s="32">
        <f t="shared" si="6"/>
        <v>1.5569067348627945</v>
      </c>
      <c r="O100" s="32"/>
      <c r="P100" s="32"/>
      <c r="Q100" s="32"/>
      <c r="R100" s="32"/>
      <c r="S100" s="32"/>
      <c r="T100" s="32"/>
      <c r="U100" s="32"/>
    </row>
    <row r="101" spans="1:23">
      <c r="A101" s="27">
        <v>4</v>
      </c>
      <c r="B101" s="28" t="s">
        <v>100</v>
      </c>
      <c r="C101" s="28"/>
      <c r="D101" s="29">
        <v>27.1</v>
      </c>
      <c r="E101" s="29">
        <v>30.3</v>
      </c>
      <c r="F101" s="29" t="str">
        <f t="shared" si="5"/>
        <v>YES</v>
      </c>
      <c r="G101" s="30"/>
      <c r="H101" s="30">
        <v>16.045508986342462</v>
      </c>
      <c r="I101" s="31"/>
      <c r="J101" s="40"/>
      <c r="K101" s="40">
        <v>0.18</v>
      </c>
      <c r="L101" s="40"/>
      <c r="M101" s="32"/>
      <c r="N101" s="32">
        <f t="shared" si="6"/>
        <v>1.4210044858753472</v>
      </c>
      <c r="O101" s="32"/>
      <c r="P101" s="32"/>
      <c r="Q101" s="32">
        <f>AVERAGE(N101:N102)</f>
        <v>1.4223794318734717</v>
      </c>
      <c r="R101" s="32"/>
      <c r="S101" s="33"/>
      <c r="T101" s="33">
        <f>STDEV(N101:N102)</f>
        <v>1.9444672780782634E-3</v>
      </c>
      <c r="U101" s="33"/>
      <c r="V101" s="34"/>
      <c r="W101" s="34"/>
    </row>
    <row r="102" spans="1:23">
      <c r="A102" s="27"/>
      <c r="B102" s="28"/>
      <c r="C102" s="28"/>
      <c r="D102" s="29">
        <v>27.1</v>
      </c>
      <c r="E102" s="29">
        <v>30.3</v>
      </c>
      <c r="F102" s="29" t="str">
        <f t="shared" si="5"/>
        <v>NO</v>
      </c>
      <c r="G102" s="30"/>
      <c r="H102" s="30">
        <v>16.076559850133439</v>
      </c>
      <c r="I102" s="31"/>
      <c r="J102" s="40"/>
      <c r="K102" s="40">
        <v>0</v>
      </c>
      <c r="L102" s="40"/>
      <c r="M102" s="32"/>
      <c r="N102" s="32">
        <f t="shared" si="6"/>
        <v>1.4237543778715962</v>
      </c>
      <c r="O102" s="32"/>
      <c r="P102" s="32"/>
      <c r="Q102" s="32"/>
      <c r="R102" s="32"/>
      <c r="S102" s="32"/>
      <c r="T102" s="32"/>
      <c r="U102" s="32"/>
    </row>
    <row r="103" spans="1:23">
      <c r="A103" s="27">
        <v>5</v>
      </c>
      <c r="B103" s="28" t="s">
        <v>101</v>
      </c>
      <c r="C103" s="28">
        <v>23</v>
      </c>
      <c r="D103" s="29">
        <v>27.3</v>
      </c>
      <c r="E103" s="29">
        <v>32.1</v>
      </c>
      <c r="F103" s="29" t="str">
        <f t="shared" si="5"/>
        <v>YES</v>
      </c>
      <c r="G103" s="30"/>
      <c r="H103" s="30">
        <v>23.987299192786509</v>
      </c>
      <c r="I103" s="31"/>
      <c r="J103" s="40"/>
      <c r="K103" s="40">
        <v>2.62</v>
      </c>
      <c r="L103" s="40"/>
      <c r="M103" s="32"/>
      <c r="N103" s="32">
        <f t="shared" si="6"/>
        <v>2.1087735554098033</v>
      </c>
      <c r="O103" s="32"/>
      <c r="P103" s="32"/>
      <c r="Q103" s="32">
        <f>AVERAGE(N103:N104)</f>
        <v>2.1365337221541001</v>
      </c>
      <c r="R103" s="32"/>
      <c r="S103" s="33"/>
      <c r="T103" s="33">
        <f>STDEV(N103:N104)</f>
        <v>3.9258804303523132E-2</v>
      </c>
      <c r="U103" s="33"/>
      <c r="V103" s="34">
        <f>AVERAGE(Q103:Q105)</f>
        <v>2.0702229802511773</v>
      </c>
      <c r="W103" s="34">
        <f>STDEV(Q103:Q105)</f>
        <v>9.3777550530134923E-2</v>
      </c>
    </row>
    <row r="104" spans="1:23">
      <c r="A104" s="27"/>
      <c r="B104" s="28"/>
      <c r="C104" s="28"/>
      <c r="D104" s="29">
        <v>27.3</v>
      </c>
      <c r="E104" s="29">
        <v>32.1</v>
      </c>
      <c r="F104" s="29" t="str">
        <f t="shared" si="5"/>
        <v>NO</v>
      </c>
      <c r="G104" s="30"/>
      <c r="H104" s="30">
        <v>24.618842986219263</v>
      </c>
      <c r="I104" s="31"/>
      <c r="J104" s="40"/>
      <c r="K104" s="40">
        <v>0</v>
      </c>
      <c r="L104" s="40"/>
      <c r="M104" s="32"/>
      <c r="N104" s="32">
        <f t="shared" si="6"/>
        <v>2.1642938888983969</v>
      </c>
      <c r="O104" s="32"/>
      <c r="P104" s="32"/>
      <c r="Q104" s="32"/>
      <c r="R104" s="32"/>
      <c r="S104" s="32"/>
      <c r="T104" s="32"/>
      <c r="U104" s="32"/>
    </row>
    <row r="105" spans="1:23">
      <c r="A105" s="27">
        <v>6</v>
      </c>
      <c r="B105" s="28" t="s">
        <v>102</v>
      </c>
      <c r="C105" s="28"/>
      <c r="D105" s="29">
        <v>27.7</v>
      </c>
      <c r="E105" s="29">
        <v>31</v>
      </c>
      <c r="F105" s="29" t="str">
        <f t="shared" si="5"/>
        <v>YES</v>
      </c>
      <c r="G105" s="30"/>
      <c r="H105" s="30">
        <v>22.955601778136032</v>
      </c>
      <c r="I105" s="31"/>
      <c r="J105" s="40"/>
      <c r="K105" s="40">
        <v>1.5</v>
      </c>
      <c r="L105" s="40"/>
      <c r="M105" s="32"/>
      <c r="N105" s="32">
        <f t="shared" si="6"/>
        <v>1.9889330060478869</v>
      </c>
      <c r="O105" s="32"/>
      <c r="P105" s="32"/>
      <c r="Q105" s="32">
        <f>AVERAGE(N105:N106)</f>
        <v>2.003912238348255</v>
      </c>
      <c r="R105" s="32"/>
      <c r="S105" s="33"/>
      <c r="T105" s="33">
        <f>STDEV(N105:N106)</f>
        <v>2.1183833473117742E-2</v>
      </c>
      <c r="U105" s="33"/>
      <c r="V105" s="34"/>
      <c r="W105" s="34"/>
    </row>
    <row r="106" spans="1:23">
      <c r="A106" s="27"/>
      <c r="B106" s="28"/>
      <c r="C106" s="28"/>
      <c r="D106" s="29">
        <v>27.7</v>
      </c>
      <c r="E106" s="29">
        <v>31</v>
      </c>
      <c r="F106" s="29" t="str">
        <f t="shared" si="5"/>
        <v>NO</v>
      </c>
      <c r="G106" s="30"/>
      <c r="H106" s="30">
        <v>23.301372390402857</v>
      </c>
      <c r="I106" s="31"/>
      <c r="J106" s="40"/>
      <c r="K106" s="40">
        <v>0</v>
      </c>
      <c r="L106" s="40"/>
      <c r="M106" s="32"/>
      <c r="N106" s="32">
        <f t="shared" si="6"/>
        <v>2.0188914706486232</v>
      </c>
      <c r="O106" s="32"/>
      <c r="P106" s="32"/>
      <c r="Q106" s="32"/>
      <c r="R106" s="32"/>
      <c r="S106" s="32"/>
      <c r="T106" s="32"/>
      <c r="U106" s="32"/>
    </row>
    <row r="107" spans="1:23">
      <c r="A107" s="27">
        <v>7</v>
      </c>
      <c r="B107" s="28" t="s">
        <v>103</v>
      </c>
      <c r="C107" s="28">
        <v>24</v>
      </c>
      <c r="D107" s="29">
        <v>25.9</v>
      </c>
      <c r="E107" s="29">
        <v>31.4</v>
      </c>
      <c r="F107" s="29" t="str">
        <f t="shared" si="5"/>
        <v>YES</v>
      </c>
      <c r="G107" s="30"/>
      <c r="H107" s="30">
        <v>12.190595875056722</v>
      </c>
      <c r="I107" s="31"/>
      <c r="J107" s="40"/>
      <c r="K107" s="40">
        <v>-1.45</v>
      </c>
      <c r="L107" s="40"/>
      <c r="M107" s="32"/>
      <c r="N107" s="32">
        <f t="shared" si="6"/>
        <v>1.1296305057967619</v>
      </c>
      <c r="O107" s="32"/>
      <c r="P107" s="32"/>
      <c r="Q107" s="32">
        <f>AVERAGE(N107:N108)</f>
        <v>1.1217714366060136</v>
      </c>
      <c r="R107" s="32"/>
      <c r="S107" s="33"/>
      <c r="T107" s="33">
        <f>STDEV(N107:N108)</f>
        <v>1.1114402237184793E-2</v>
      </c>
      <c r="U107" s="33"/>
      <c r="V107" s="34">
        <f>AVERAGE(Q107:Q109)</f>
        <v>1.1410031311840529</v>
      </c>
      <c r="W107" s="34">
        <f>STDEV(Q107:Q109)</f>
        <v>2.7197723299680301E-2</v>
      </c>
    </row>
    <row r="108" spans="1:23">
      <c r="A108" s="27"/>
      <c r="B108" s="28"/>
      <c r="C108" s="28"/>
      <c r="D108" s="29">
        <v>25.9</v>
      </c>
      <c r="E108" s="29">
        <v>31.4</v>
      </c>
      <c r="F108" s="29" t="str">
        <f t="shared" si="5"/>
        <v>NO</v>
      </c>
      <c r="G108" s="30"/>
      <c r="H108" s="30">
        <v>12.02097096502307</v>
      </c>
      <c r="I108" s="31"/>
      <c r="J108" s="40"/>
      <c r="K108" s="40">
        <v>0</v>
      </c>
      <c r="L108" s="40"/>
      <c r="M108" s="32"/>
      <c r="N108" s="32">
        <f t="shared" si="6"/>
        <v>1.1139123674152653</v>
      </c>
      <c r="O108" s="32"/>
      <c r="P108" s="32"/>
      <c r="Q108" s="32"/>
      <c r="R108" s="32"/>
      <c r="S108" s="32"/>
      <c r="T108" s="32"/>
      <c r="U108" s="32"/>
    </row>
    <row r="109" spans="1:23">
      <c r="A109" s="27">
        <v>8</v>
      </c>
      <c r="B109" s="28" t="s">
        <v>104</v>
      </c>
      <c r="C109" s="28"/>
      <c r="D109" s="29">
        <v>26.1</v>
      </c>
      <c r="E109" s="29">
        <v>28.6</v>
      </c>
      <c r="F109" s="29" t="str">
        <f t="shared" si="5"/>
        <v>YES</v>
      </c>
      <c r="G109" s="30"/>
      <c r="H109" s="30">
        <v>12.645233692656298</v>
      </c>
      <c r="I109" s="31"/>
      <c r="J109" s="40"/>
      <c r="K109" s="40">
        <v>-0.46</v>
      </c>
      <c r="L109" s="40"/>
      <c r="M109" s="32"/>
      <c r="N109" s="32">
        <f t="shared" si="6"/>
        <v>1.1627801096695449</v>
      </c>
      <c r="O109" s="32"/>
      <c r="P109" s="32"/>
      <c r="Q109" s="32">
        <f>AVERAGE(N109:N110)</f>
        <v>1.1602348257620922</v>
      </c>
      <c r="R109" s="32"/>
      <c r="S109" s="33"/>
      <c r="T109" s="33">
        <f>STDEV(N109:N110)</f>
        <v>3.5995750220095624E-3</v>
      </c>
      <c r="U109" s="33"/>
      <c r="V109" s="34"/>
      <c r="W109" s="34"/>
    </row>
    <row r="110" spans="1:23">
      <c r="A110" s="27"/>
      <c r="B110" s="28"/>
      <c r="C110" s="28"/>
      <c r="D110" s="29">
        <v>26.1</v>
      </c>
      <c r="E110" s="29">
        <v>28.6</v>
      </c>
      <c r="F110" s="29" t="str">
        <f t="shared" si="5"/>
        <v>NO</v>
      </c>
      <c r="G110" s="30"/>
      <c r="H110" s="30">
        <v>12.589873767669207</v>
      </c>
      <c r="I110" s="31"/>
      <c r="J110" s="40"/>
      <c r="K110" s="40">
        <v>0</v>
      </c>
      <c r="L110" s="40"/>
      <c r="M110" s="32"/>
      <c r="N110" s="32">
        <f t="shared" si="6"/>
        <v>1.1576895418546396</v>
      </c>
      <c r="O110" s="32"/>
      <c r="P110" s="32"/>
      <c r="Q110" s="32"/>
      <c r="R110" s="32"/>
      <c r="S110" s="32"/>
      <c r="T110" s="32"/>
      <c r="U110" s="32"/>
    </row>
    <row r="111" spans="1:23">
      <c r="A111" s="27">
        <v>9</v>
      </c>
      <c r="B111" s="28" t="s">
        <v>105</v>
      </c>
      <c r="C111" s="28">
        <v>25</v>
      </c>
      <c r="D111" s="29">
        <v>28.6</v>
      </c>
      <c r="E111" s="29">
        <v>35.4</v>
      </c>
      <c r="F111" s="29" t="str">
        <f t="shared" si="5"/>
        <v>YES</v>
      </c>
      <c r="G111" s="30"/>
      <c r="H111" s="30">
        <v>26.454128921206351</v>
      </c>
      <c r="I111" s="31"/>
      <c r="J111" s="40"/>
      <c r="K111" s="40">
        <v>-2.3199999999999998</v>
      </c>
      <c r="L111" s="40"/>
      <c r="M111" s="32"/>
      <c r="N111" s="32">
        <f t="shared" si="6"/>
        <v>2.2199269024788548</v>
      </c>
      <c r="O111" s="32"/>
      <c r="P111" s="32"/>
      <c r="Q111" s="32">
        <f>AVERAGE(N111:N112)</f>
        <v>2.1949323354304369</v>
      </c>
      <c r="R111" s="32"/>
      <c r="S111" s="33"/>
      <c r="T111" s="33">
        <f>STDEV(N111:N112)</f>
        <v>3.5347655705516651E-2</v>
      </c>
      <c r="U111" s="33"/>
      <c r="V111" s="34">
        <f>AVERAGE(Q111:Q113)</f>
        <v>2.219332813263847</v>
      </c>
      <c r="W111" s="34">
        <f>STDEV(Q111:Q113)</f>
        <v>3.4507486680393024E-2</v>
      </c>
    </row>
    <row r="112" spans="1:23">
      <c r="A112" s="27"/>
      <c r="B112" s="28"/>
      <c r="C112" s="28"/>
      <c r="D112" s="29">
        <v>28.6</v>
      </c>
      <c r="E112" s="29">
        <v>35.4</v>
      </c>
      <c r="F112" s="29" t="str">
        <f t="shared" si="5"/>
        <v>NO</v>
      </c>
      <c r="G112" s="30"/>
      <c r="H112" s="30">
        <v>25.858425073219053</v>
      </c>
      <c r="I112" s="31"/>
      <c r="J112" s="40"/>
      <c r="K112" s="40">
        <v>0</v>
      </c>
      <c r="L112" s="40"/>
      <c r="M112" s="32"/>
      <c r="N112" s="32">
        <f t="shared" si="6"/>
        <v>2.1699377683820185</v>
      </c>
      <c r="O112" s="32"/>
      <c r="P112" s="32"/>
      <c r="Q112" s="32"/>
      <c r="R112" s="32"/>
      <c r="S112" s="32"/>
      <c r="T112" s="32"/>
      <c r="U112" s="32"/>
    </row>
    <row r="113" spans="1:23">
      <c r="A113" s="35">
        <v>10</v>
      </c>
      <c r="B113" s="28" t="s">
        <v>106</v>
      </c>
      <c r="C113" s="28"/>
      <c r="D113" s="29">
        <v>26.6</v>
      </c>
      <c r="E113" s="29">
        <v>30.8</v>
      </c>
      <c r="F113" s="29" t="str">
        <f t="shared" si="5"/>
        <v>YES</v>
      </c>
      <c r="G113" s="30"/>
      <c r="H113" s="30">
        <v>25.023272851074818</v>
      </c>
      <c r="I113" s="31"/>
      <c r="J113" s="40"/>
      <c r="K113" s="40">
        <v>-1.28</v>
      </c>
      <c r="L113" s="40"/>
      <c r="M113" s="32"/>
      <c r="N113" s="32">
        <f t="shared" si="6"/>
        <v>2.2577389038563744</v>
      </c>
      <c r="O113" s="32"/>
      <c r="P113" s="32"/>
      <c r="Q113" s="32">
        <f>AVERAGE(N113:N114)</f>
        <v>2.2437332910972576</v>
      </c>
      <c r="R113" s="32"/>
      <c r="S113" s="33"/>
      <c r="T113" s="33">
        <f>STDEV(N113:N114)</f>
        <v>1.9806927513288677E-2</v>
      </c>
      <c r="U113" s="33"/>
      <c r="V113" s="34"/>
      <c r="W113" s="34"/>
    </row>
    <row r="114" spans="1:23">
      <c r="A114" s="27"/>
      <c r="B114" s="28"/>
      <c r="C114" s="28"/>
      <c r="D114" s="29">
        <v>26.6</v>
      </c>
      <c r="E114" s="29">
        <v>30.8</v>
      </c>
      <c r="F114" s="29" t="str">
        <f t="shared" si="5"/>
        <v>NO</v>
      </c>
      <c r="G114" s="30"/>
      <c r="H114" s="30">
        <v>24.712815101581061</v>
      </c>
      <c r="I114" s="31"/>
      <c r="J114" s="40"/>
      <c r="K114" s="40">
        <v>0</v>
      </c>
      <c r="L114" s="40"/>
      <c r="M114" s="32"/>
      <c r="N114" s="32">
        <f t="shared" si="6"/>
        <v>2.2297276783381408</v>
      </c>
      <c r="O114" s="32"/>
      <c r="P114" s="32"/>
      <c r="Q114" s="32"/>
      <c r="R114" s="32"/>
      <c r="S114" s="32"/>
      <c r="T114" s="32"/>
      <c r="U114" s="32"/>
    </row>
    <row r="115" spans="1:23">
      <c r="A115" s="27">
        <v>11</v>
      </c>
      <c r="B115" s="28" t="s">
        <v>107</v>
      </c>
      <c r="C115" s="28">
        <v>26</v>
      </c>
      <c r="D115" s="29">
        <v>27.9</v>
      </c>
      <c r="E115" s="29">
        <v>29.1</v>
      </c>
      <c r="F115" s="29" t="str">
        <f t="shared" si="5"/>
        <v>YES</v>
      </c>
      <c r="G115" s="30"/>
      <c r="H115" s="30">
        <v>16.233253634102965</v>
      </c>
      <c r="I115" s="31"/>
      <c r="J115" s="40"/>
      <c r="K115" s="40">
        <v>-1.44</v>
      </c>
      <c r="L115" s="40"/>
      <c r="M115" s="32"/>
      <c r="N115" s="32">
        <f t="shared" si="6"/>
        <v>1.3964089147615455</v>
      </c>
      <c r="O115" s="32"/>
      <c r="P115" s="32"/>
      <c r="Q115" s="32">
        <f>AVERAGE(N115:N116)</f>
        <v>1.3866877001687437</v>
      </c>
      <c r="R115" s="32"/>
      <c r="S115" s="33"/>
      <c r="T115" s="33">
        <f>STDEV(N115:N116)</f>
        <v>1.3747873519879765E-2</v>
      </c>
      <c r="U115" s="33"/>
      <c r="V115" s="34">
        <f>AVERAGE(Q115:Q117)</f>
        <v>1.4027898441483688</v>
      </c>
      <c r="W115" s="34">
        <f>STDEV(Q115:Q117)</f>
        <v>2.2771870399270356E-2</v>
      </c>
    </row>
    <row r="116" spans="1:23">
      <c r="A116" s="27"/>
      <c r="B116" s="28"/>
      <c r="C116" s="28"/>
      <c r="D116" s="29">
        <v>27.9</v>
      </c>
      <c r="E116" s="29">
        <v>29.1</v>
      </c>
      <c r="F116" s="29" t="str">
        <f t="shared" si="5"/>
        <v>NO</v>
      </c>
      <c r="G116" s="30"/>
      <c r="H116" s="30">
        <v>16.00723539482032</v>
      </c>
      <c r="I116" s="31"/>
      <c r="J116" s="40"/>
      <c r="K116" s="40">
        <v>0</v>
      </c>
      <c r="L116" s="40"/>
      <c r="M116" s="32"/>
      <c r="N116" s="32">
        <f t="shared" si="6"/>
        <v>1.3769664855759416</v>
      </c>
      <c r="O116" s="32"/>
      <c r="P116" s="32"/>
      <c r="Q116" s="32"/>
      <c r="R116" s="32"/>
      <c r="S116" s="32"/>
      <c r="T116" s="32"/>
      <c r="U116" s="32"/>
    </row>
    <row r="117" spans="1:23">
      <c r="A117" s="27">
        <v>12</v>
      </c>
      <c r="B117" s="28" t="s">
        <v>108</v>
      </c>
      <c r="C117" s="28"/>
      <c r="D117" s="29">
        <v>27.6</v>
      </c>
      <c r="E117" s="29">
        <v>29.5</v>
      </c>
      <c r="F117" s="29" t="str">
        <f t="shared" si="5"/>
        <v>YES</v>
      </c>
      <c r="G117" s="30"/>
      <c r="H117" s="30">
        <v>16.487280570152009</v>
      </c>
      <c r="I117" s="31"/>
      <c r="J117" s="40"/>
      <c r="K117" s="40">
        <v>-2.14</v>
      </c>
      <c r="L117" s="40"/>
      <c r="M117" s="32"/>
      <c r="N117" s="32">
        <f t="shared" si="6"/>
        <v>1.4336765713175661</v>
      </c>
      <c r="O117" s="32"/>
      <c r="P117" s="32"/>
      <c r="Q117" s="32">
        <f>AVERAGE(N117:N118)</f>
        <v>1.4188919881279942</v>
      </c>
      <c r="R117" s="32"/>
      <c r="S117" s="33"/>
      <c r="T117" s="33">
        <f>STDEV(N117:N118)</f>
        <v>2.0908558060725817E-2</v>
      </c>
      <c r="U117" s="33"/>
      <c r="W117" s="39"/>
    </row>
    <row r="118" spans="1:23">
      <c r="A118" s="27"/>
      <c r="B118" s="28"/>
      <c r="C118" s="28"/>
      <c r="D118" s="29">
        <v>27.6</v>
      </c>
      <c r="E118" s="29">
        <v>29.5</v>
      </c>
      <c r="F118" s="29" t="str">
        <f t="shared" si="5"/>
        <v>NO</v>
      </c>
      <c r="G118" s="30"/>
      <c r="H118" s="30">
        <v>16.147235156791854</v>
      </c>
      <c r="I118" s="31"/>
      <c r="J118" s="40"/>
      <c r="K118" s="40">
        <v>0</v>
      </c>
      <c r="L118" s="40"/>
      <c r="M118" s="32"/>
      <c r="N118" s="32">
        <f t="shared" si="6"/>
        <v>1.4041074049384223</v>
      </c>
      <c r="O118" s="32"/>
      <c r="P118" s="32"/>
      <c r="Q118" s="32"/>
      <c r="R118" s="32"/>
      <c r="S118" s="32"/>
      <c r="T118" s="32"/>
      <c r="U118" s="32"/>
    </row>
    <row r="119" spans="1:23">
      <c r="A119" s="27">
        <v>13</v>
      </c>
      <c r="B119" s="28" t="s">
        <v>109</v>
      </c>
      <c r="C119" s="28">
        <v>27</v>
      </c>
      <c r="D119" s="29">
        <v>28.7</v>
      </c>
      <c r="E119" s="29">
        <v>34</v>
      </c>
      <c r="F119" s="29" t="str">
        <f t="shared" si="5"/>
        <v>YES</v>
      </c>
      <c r="G119" s="30"/>
      <c r="H119" s="30">
        <v>23.528113394290479</v>
      </c>
      <c r="I119" s="31"/>
      <c r="J119" s="40"/>
      <c r="K119" s="40">
        <v>-0.74</v>
      </c>
      <c r="L119" s="40"/>
      <c r="M119" s="32"/>
      <c r="N119" s="32">
        <f t="shared" si="6"/>
        <v>1.9675077402890995</v>
      </c>
      <c r="O119" s="32"/>
      <c r="P119" s="32"/>
      <c r="Q119" s="32">
        <f>AVERAGE(N119:N120)</f>
        <v>1.9604873274399472</v>
      </c>
      <c r="R119" s="32"/>
      <c r="S119" s="33"/>
      <c r="T119" s="33">
        <f>STDEV(N119:N120)</f>
        <v>9.9283630647295749E-3</v>
      </c>
      <c r="U119" s="33"/>
      <c r="V119" s="34">
        <f>AVERAGE(Q119:Q121)</f>
        <v>2.053872489274724</v>
      </c>
      <c r="W119" s="34">
        <f>STDEV(Q119:Q121)</f>
        <v>0.13206656239114792</v>
      </c>
    </row>
    <row r="120" spans="1:23">
      <c r="A120" s="27"/>
      <c r="B120" s="28"/>
      <c r="C120" s="28"/>
      <c r="D120" s="29">
        <v>28.7</v>
      </c>
      <c r="E120" s="29">
        <v>34</v>
      </c>
      <c r="F120" s="29" t="str">
        <f t="shared" si="5"/>
        <v>NO</v>
      </c>
      <c r="G120" s="30"/>
      <c r="H120" s="30">
        <v>23.360208520314924</v>
      </c>
      <c r="I120" s="31"/>
      <c r="J120" s="40"/>
      <c r="K120" s="40">
        <v>0</v>
      </c>
      <c r="L120" s="40"/>
      <c r="M120" s="32"/>
      <c r="N120" s="32">
        <f t="shared" si="6"/>
        <v>1.9534669145907948</v>
      </c>
      <c r="O120" s="32"/>
      <c r="P120" s="32"/>
      <c r="Q120" s="32"/>
      <c r="R120" s="32"/>
      <c r="S120" s="32"/>
      <c r="T120" s="32"/>
      <c r="U120" s="32"/>
    </row>
    <row r="121" spans="1:23">
      <c r="A121" s="27">
        <v>14</v>
      </c>
      <c r="B121" s="28" t="s">
        <v>110</v>
      </c>
      <c r="C121" s="28"/>
      <c r="D121" s="29">
        <v>28</v>
      </c>
      <c r="E121" s="29">
        <v>28.7</v>
      </c>
      <c r="F121" s="29" t="str">
        <f t="shared" si="5"/>
        <v>YES</v>
      </c>
      <c r="G121" s="30"/>
      <c r="H121" s="30">
        <v>25.063883491504768</v>
      </c>
      <c r="I121" s="31"/>
      <c r="J121" s="40"/>
      <c r="K121" s="40">
        <v>-0.12</v>
      </c>
      <c r="L121" s="40"/>
      <c r="M121" s="32"/>
      <c r="N121" s="32">
        <f t="shared" si="6"/>
        <v>2.148332870700409</v>
      </c>
      <c r="O121" s="32"/>
      <c r="P121" s="32"/>
      <c r="Q121" s="32">
        <f>AVERAGE(N121:N122)</f>
        <v>2.1472576511095012</v>
      </c>
      <c r="R121" s="32"/>
      <c r="S121" s="33"/>
      <c r="T121" s="33">
        <f>STDEV(N121:N122)</f>
        <v>1.5205901279908027E-3</v>
      </c>
      <c r="U121" s="33"/>
      <c r="V121" s="34"/>
      <c r="W121" s="34"/>
    </row>
    <row r="122" spans="1:23">
      <c r="A122" s="27"/>
      <c r="B122" s="28"/>
      <c r="C122" s="28"/>
      <c r="D122" s="29">
        <v>28</v>
      </c>
      <c r="E122" s="29">
        <v>28.7</v>
      </c>
      <c r="F122" s="29" t="str">
        <f t="shared" si="5"/>
        <v>NO</v>
      </c>
      <c r="G122" s="30"/>
      <c r="H122" s="30">
        <v>25.0387950343836</v>
      </c>
      <c r="I122" s="31"/>
      <c r="J122" s="40"/>
      <c r="K122" s="40">
        <v>0</v>
      </c>
      <c r="L122" s="40"/>
      <c r="M122" s="32"/>
      <c r="N122" s="32">
        <f t="shared" si="6"/>
        <v>2.1461824315185938</v>
      </c>
      <c r="O122" s="32"/>
      <c r="P122" s="32"/>
      <c r="Q122" s="32"/>
      <c r="R122" s="32"/>
      <c r="S122" s="32"/>
      <c r="T122" s="32"/>
      <c r="U122" s="32"/>
    </row>
    <row r="123" spans="1:23">
      <c r="A123" s="27">
        <v>15</v>
      </c>
      <c r="B123" s="28" t="s">
        <v>111</v>
      </c>
      <c r="C123" s="28">
        <v>28</v>
      </c>
      <c r="D123" s="29">
        <v>29.4</v>
      </c>
      <c r="E123" s="29">
        <v>29.5</v>
      </c>
      <c r="F123" s="29" t="str">
        <f t="shared" si="5"/>
        <v>YES</v>
      </c>
      <c r="G123" s="30"/>
      <c r="H123" s="30">
        <v>11.376416507494605</v>
      </c>
      <c r="I123" s="31"/>
      <c r="J123" s="40"/>
      <c r="K123" s="40">
        <v>2.79</v>
      </c>
      <c r="L123" s="40"/>
      <c r="M123" s="32"/>
      <c r="N123" s="32">
        <f t="shared" si="6"/>
        <v>0.92868706183629413</v>
      </c>
      <c r="O123" s="32"/>
      <c r="P123" s="32"/>
      <c r="Q123" s="32">
        <f>AVERAGE(N123:N124)</f>
        <v>0.94155137063390137</v>
      </c>
      <c r="R123" s="32"/>
      <c r="S123" s="33"/>
      <c r="T123" s="33">
        <f>STDEV(N123:N124)</f>
        <v>1.8192879972131693E-2</v>
      </c>
      <c r="U123" s="33"/>
      <c r="V123" s="34">
        <f>AVERAGE(Q123:Q125)</f>
        <v>0.948605722017827</v>
      </c>
      <c r="W123" s="34">
        <f>STDEV(Q123:Q125)</f>
        <v>9.9763594008930347E-3</v>
      </c>
    </row>
    <row r="124" spans="1:23">
      <c r="A124" s="27"/>
      <c r="B124" s="28"/>
      <c r="C124" s="28"/>
      <c r="D124" s="29">
        <v>29.4</v>
      </c>
      <c r="E124" s="29">
        <v>29.5</v>
      </c>
      <c r="F124" s="29" t="str">
        <f t="shared" si="5"/>
        <v>NO</v>
      </c>
      <c r="G124" s="30"/>
      <c r="H124" s="30">
        <v>11.691592073035981</v>
      </c>
      <c r="I124" s="31"/>
      <c r="J124" s="40"/>
      <c r="K124" s="40">
        <v>0</v>
      </c>
      <c r="L124" s="40"/>
      <c r="M124" s="32"/>
      <c r="N124" s="32">
        <f t="shared" si="6"/>
        <v>0.95441567943150862</v>
      </c>
      <c r="O124" s="32"/>
      <c r="P124" s="32"/>
      <c r="Q124" s="32"/>
      <c r="R124" s="32"/>
      <c r="S124" s="32"/>
      <c r="T124" s="32"/>
      <c r="U124" s="32"/>
    </row>
    <row r="125" spans="1:23">
      <c r="A125" s="35">
        <v>16</v>
      </c>
      <c r="B125" s="28" t="s">
        <v>112</v>
      </c>
      <c r="C125" s="28"/>
      <c r="D125" s="29">
        <v>27.1</v>
      </c>
      <c r="E125" s="29">
        <v>33.9</v>
      </c>
      <c r="F125" s="29" t="str">
        <f t="shared" si="5"/>
        <v>YES</v>
      </c>
      <c r="G125" s="30"/>
      <c r="H125" s="30">
        <v>10.718996402521642</v>
      </c>
      <c r="I125" s="31"/>
      <c r="J125" s="40"/>
      <c r="K125" s="40">
        <v>1.36</v>
      </c>
      <c r="L125" s="40"/>
      <c r="M125" s="32"/>
      <c r="N125" s="32">
        <f t="shared" si="6"/>
        <v>0.94928381424545905</v>
      </c>
      <c r="O125" s="32"/>
      <c r="P125" s="32"/>
      <c r="Q125" s="32">
        <f>AVERAGE(N125:N126)</f>
        <v>0.95566007340175263</v>
      </c>
      <c r="R125" s="32"/>
      <c r="S125" s="33"/>
      <c r="T125" s="33">
        <f>STDEV(N125:N126)</f>
        <v>9.0173921760360164E-3</v>
      </c>
      <c r="U125" s="33"/>
      <c r="V125" s="34"/>
      <c r="W125" s="34"/>
    </row>
    <row r="126" spans="1:23">
      <c r="A126" s="27"/>
      <c r="B126" s="28"/>
      <c r="C126" s="28"/>
      <c r="D126" s="29">
        <v>27.1</v>
      </c>
      <c r="E126" s="29">
        <v>33.9</v>
      </c>
      <c r="F126" s="29" t="str">
        <f t="shared" si="5"/>
        <v>NO</v>
      </c>
      <c r="G126" s="30"/>
      <c r="H126" s="30">
        <v>10.862993588467939</v>
      </c>
      <c r="I126" s="31"/>
      <c r="J126" s="40"/>
      <c r="K126" s="40">
        <v>0</v>
      </c>
      <c r="L126" s="40"/>
      <c r="M126" s="32"/>
      <c r="N126" s="32">
        <f t="shared" si="6"/>
        <v>0.96203633255804621</v>
      </c>
      <c r="O126" s="32"/>
      <c r="P126" s="32"/>
      <c r="Q126" s="32"/>
      <c r="R126" s="32"/>
      <c r="S126" s="32"/>
      <c r="T126" s="32"/>
      <c r="U126" s="32"/>
    </row>
    <row r="127" spans="1:23">
      <c r="A127" s="27">
        <v>17</v>
      </c>
      <c r="B127" s="28" t="s">
        <v>113</v>
      </c>
      <c r="C127" s="28">
        <v>29</v>
      </c>
      <c r="D127" s="29">
        <v>29.5</v>
      </c>
      <c r="E127" s="29">
        <v>32.700000000000003</v>
      </c>
      <c r="F127" s="29" t="str">
        <f t="shared" si="5"/>
        <v>YES</v>
      </c>
      <c r="G127" s="30"/>
      <c r="H127" s="30">
        <v>8.0954425871892877</v>
      </c>
      <c r="I127" s="31"/>
      <c r="J127" s="40"/>
      <c r="K127" s="40">
        <v>6.02</v>
      </c>
      <c r="L127" s="40"/>
      <c r="M127" s="32"/>
      <c r="N127" s="32">
        <f t="shared" si="6"/>
        <v>0.65861227827980651</v>
      </c>
      <c r="O127" s="32"/>
      <c r="P127" s="32"/>
      <c r="Q127" s="32">
        <f>AVERAGE(N127:N128)</f>
        <v>0.67836736167578915</v>
      </c>
      <c r="R127" s="32"/>
      <c r="S127" s="33"/>
      <c r="T127" s="33">
        <f>STDEV(N127:N128)</f>
        <v>2.7937906864410195E-2</v>
      </c>
      <c r="U127" s="33"/>
      <c r="V127" s="34">
        <f>AVERAGE(Q127:Q129)</f>
        <v>0.67432744269890388</v>
      </c>
      <c r="W127" s="34">
        <f>STDEV(Q127:Q129)</f>
        <v>5.7133082079995085E-3</v>
      </c>
    </row>
    <row r="128" spans="1:23">
      <c r="A128" s="27"/>
      <c r="B128" s="28"/>
      <c r="C128" s="28"/>
      <c r="D128" s="29">
        <v>29.5</v>
      </c>
      <c r="E128" s="29">
        <v>32.700000000000003</v>
      </c>
      <c r="F128" s="29" t="str">
        <f t="shared" si="5"/>
        <v>NO</v>
      </c>
      <c r="G128" s="30"/>
      <c r="H128" s="30">
        <v>8.5810883873405288</v>
      </c>
      <c r="I128" s="31"/>
      <c r="J128" s="40"/>
      <c r="K128" s="40">
        <v>0</v>
      </c>
      <c r="L128" s="40"/>
      <c r="M128" s="32"/>
      <c r="N128" s="32">
        <f t="shared" si="6"/>
        <v>0.69812244507177179</v>
      </c>
      <c r="O128" s="32"/>
      <c r="P128" s="32"/>
      <c r="Q128" s="32"/>
      <c r="R128" s="32"/>
      <c r="S128" s="32"/>
      <c r="T128" s="32"/>
      <c r="U128" s="32"/>
    </row>
    <row r="129" spans="1:23">
      <c r="A129" s="27">
        <v>18</v>
      </c>
      <c r="B129" s="28" t="s">
        <v>114</v>
      </c>
      <c r="C129" s="28"/>
      <c r="D129" s="29">
        <v>27.3</v>
      </c>
      <c r="E129" s="29">
        <v>30.2</v>
      </c>
      <c r="F129" s="29" t="str">
        <f t="shared" si="5"/>
        <v>YES</v>
      </c>
      <c r="G129" s="30"/>
      <c r="H129" s="30">
        <v>7.5242668466331759</v>
      </c>
      <c r="I129" s="31"/>
      <c r="J129" s="40"/>
      <c r="K129" s="40">
        <v>2.72</v>
      </c>
      <c r="L129" s="40"/>
      <c r="M129" s="32"/>
      <c r="N129" s="32">
        <f t="shared" si="6"/>
        <v>0.6614740084952242</v>
      </c>
      <c r="O129" s="32"/>
      <c r="P129" s="32"/>
      <c r="Q129" s="32">
        <f>AVERAGE(N129:N130)</f>
        <v>0.67028752372201872</v>
      </c>
      <c r="R129" s="32"/>
      <c r="S129" s="33"/>
      <c r="T129" s="33">
        <f>STDEV(N129:N130)</f>
        <v>1.2464192765914676E-2</v>
      </c>
      <c r="U129" s="33"/>
      <c r="V129" s="34"/>
      <c r="W129" s="34"/>
    </row>
    <row r="130" spans="1:23">
      <c r="A130" s="27"/>
      <c r="B130" s="28"/>
      <c r="C130" s="28"/>
      <c r="D130" s="29">
        <v>27.3</v>
      </c>
      <c r="E130" s="29">
        <v>30.2</v>
      </c>
      <c r="F130" s="29" t="str">
        <f t="shared" si="5"/>
        <v>NO</v>
      </c>
      <c r="G130" s="30"/>
      <c r="H130" s="30">
        <v>7.7247743180427522</v>
      </c>
      <c r="I130" s="31"/>
      <c r="J130" s="40"/>
      <c r="K130" s="40">
        <v>0</v>
      </c>
      <c r="L130" s="40"/>
      <c r="M130" s="32"/>
      <c r="N130" s="32">
        <f t="shared" si="6"/>
        <v>0.67910103894881335</v>
      </c>
      <c r="O130" s="32"/>
      <c r="P130" s="32"/>
      <c r="Q130" s="32"/>
      <c r="R130" s="32"/>
      <c r="S130" s="32"/>
      <c r="T130" s="32"/>
      <c r="U130" s="32"/>
    </row>
    <row r="131" spans="1:23">
      <c r="A131" s="27">
        <v>19</v>
      </c>
      <c r="B131" s="28" t="s">
        <v>115</v>
      </c>
      <c r="C131" s="28">
        <v>30</v>
      </c>
      <c r="D131" s="29">
        <v>27.4</v>
      </c>
      <c r="E131" s="29">
        <v>30.3</v>
      </c>
      <c r="F131" s="29" t="str">
        <f t="shared" si="5"/>
        <v>YES</v>
      </c>
      <c r="G131" s="30"/>
      <c r="H131" s="30">
        <v>16.382860194800003</v>
      </c>
      <c r="I131" s="31"/>
      <c r="J131" s="40"/>
      <c r="K131" s="40">
        <v>-0.53</v>
      </c>
      <c r="L131" s="40"/>
      <c r="M131" s="32"/>
      <c r="N131" s="32">
        <f t="shared" si="6"/>
        <v>1.4349950535591243</v>
      </c>
      <c r="O131" s="32"/>
      <c r="P131" s="32"/>
      <c r="Q131" s="32">
        <f>AVERAGE(N131:N132)</f>
        <v>1.4313508348908355</v>
      </c>
      <c r="R131" s="32"/>
      <c r="S131" s="33"/>
      <c r="T131" s="33">
        <f>STDEV(N131:N132)</f>
        <v>5.1537034649472265E-3</v>
      </c>
      <c r="U131" s="33"/>
      <c r="V131" s="34">
        <f>AVERAGE(Q131:Q133)</f>
        <v>1.4466644158094875</v>
      </c>
      <c r="W131" s="34">
        <f>STDEV(Q131:Q133)</f>
        <v>2.1656673823655315E-2</v>
      </c>
    </row>
    <row r="132" spans="1:23">
      <c r="A132" s="27"/>
      <c r="B132" s="28"/>
      <c r="C132" s="28"/>
      <c r="D132" s="29">
        <v>27.4</v>
      </c>
      <c r="E132" s="29">
        <v>30.3</v>
      </c>
      <c r="F132" s="29" t="str">
        <f t="shared" si="5"/>
        <v>NO</v>
      </c>
      <c r="G132" s="30"/>
      <c r="H132" s="30">
        <v>16.299650535207409</v>
      </c>
      <c r="I132" s="31"/>
      <c r="J132" s="40"/>
      <c r="K132" s="40">
        <v>0</v>
      </c>
      <c r="L132" s="40"/>
      <c r="M132" s="32"/>
      <c r="N132" s="32">
        <f t="shared" si="6"/>
        <v>1.4277066162225467</v>
      </c>
      <c r="O132" s="32"/>
      <c r="P132" s="32"/>
      <c r="Q132" s="32"/>
      <c r="R132" s="32"/>
      <c r="S132" s="32"/>
      <c r="T132" s="32"/>
      <c r="U132" s="32"/>
    </row>
    <row r="133" spans="1:23">
      <c r="A133" s="27">
        <v>20</v>
      </c>
      <c r="B133" s="28" t="s">
        <v>116</v>
      </c>
      <c r="C133" s="28"/>
      <c r="D133" s="29">
        <v>29.3</v>
      </c>
      <c r="E133" s="29">
        <v>31.4</v>
      </c>
      <c r="F133" s="29" t="str">
        <f t="shared" si="5"/>
        <v>YES</v>
      </c>
      <c r="G133" s="30"/>
      <c r="H133" s="30">
        <v>17.747380439177142</v>
      </c>
      <c r="I133" s="31"/>
      <c r="J133" s="40"/>
      <c r="K133" s="40">
        <v>1.1399999999999999</v>
      </c>
      <c r="L133" s="40"/>
      <c r="M133" s="32"/>
      <c r="N133" s="32">
        <f t="shared" si="6"/>
        <v>1.4537103431407896</v>
      </c>
      <c r="O133" s="32"/>
      <c r="P133" s="32"/>
      <c r="Q133" s="32">
        <f>AVERAGE(N133:N134)</f>
        <v>1.4619779967281392</v>
      </c>
      <c r="R133" s="32"/>
      <c r="S133" s="33"/>
      <c r="T133" s="33">
        <f>STDEV(N133:N134)</f>
        <v>1.1692227832232375E-2</v>
      </c>
      <c r="U133" s="33"/>
      <c r="V133" s="34"/>
      <c r="W133" s="34"/>
    </row>
    <row r="134" spans="1:23">
      <c r="A134" s="27"/>
      <c r="B134" s="28"/>
      <c r="C134" s="28"/>
      <c r="D134" s="29">
        <v>29.3</v>
      </c>
      <c r="E134" s="29">
        <v>31.4</v>
      </c>
      <c r="F134" s="29" t="str">
        <f t="shared" si="5"/>
        <v>NO</v>
      </c>
      <c r="G134" s="30"/>
      <c r="H134" s="30">
        <v>17.949248980934925</v>
      </c>
      <c r="I134" s="31"/>
      <c r="J134" s="40"/>
      <c r="K134" s="40">
        <v>0</v>
      </c>
      <c r="L134" s="40"/>
      <c r="M134" s="32"/>
      <c r="N134" s="32">
        <f t="shared" si="6"/>
        <v>1.4702456503154888</v>
      </c>
      <c r="O134" s="32"/>
      <c r="P134" s="32"/>
      <c r="Q134" s="32"/>
      <c r="R134" s="32"/>
      <c r="S134" s="32"/>
      <c r="T134" s="32"/>
      <c r="U134" s="32"/>
    </row>
    <row r="135" spans="1:23">
      <c r="A135" s="27">
        <v>21</v>
      </c>
      <c r="B135" s="28" t="s">
        <v>117</v>
      </c>
      <c r="C135" s="28">
        <v>31</v>
      </c>
      <c r="D135" s="29">
        <v>30.2</v>
      </c>
      <c r="E135" s="29">
        <v>30</v>
      </c>
      <c r="F135" s="29" t="str">
        <f t="shared" si="5"/>
        <v>YES</v>
      </c>
      <c r="G135" s="37"/>
      <c r="H135" s="30">
        <v>18.484916307658573</v>
      </c>
      <c r="I135" s="31"/>
      <c r="J135" s="40"/>
      <c r="K135" s="40">
        <v>-0.31</v>
      </c>
      <c r="L135" s="40"/>
      <c r="M135" s="32"/>
      <c r="N135" s="32">
        <f t="shared" si="6"/>
        <v>1.4689999714695554</v>
      </c>
      <c r="O135" s="32"/>
      <c r="P135" s="32"/>
      <c r="Q135" s="32">
        <f>AVERAGE(N135:N136)</f>
        <v>1.4668381009340377</v>
      </c>
      <c r="R135" s="32"/>
      <c r="S135" s="33"/>
      <c r="T135" s="33">
        <f>STDEV(N135:N136)</f>
        <v>3.0573466314241468E-3</v>
      </c>
      <c r="U135" s="33"/>
      <c r="V135" s="34">
        <f>AVERAGE(Q135:Q137)</f>
        <v>1.462503527743694</v>
      </c>
      <c r="W135" s="34">
        <f>STDEV(Q135:Q137)</f>
        <v>6.1300121928830236E-3</v>
      </c>
    </row>
    <row r="136" spans="1:23">
      <c r="A136" s="27"/>
      <c r="B136" s="28"/>
      <c r="C136" s="28"/>
      <c r="D136" s="29">
        <v>30.2</v>
      </c>
      <c r="E136" s="29">
        <v>30</v>
      </c>
      <c r="F136" s="29" t="str">
        <f t="shared" si="5"/>
        <v>NO</v>
      </c>
      <c r="G136" s="37"/>
      <c r="H136" s="30">
        <v>18.430509232514709</v>
      </c>
      <c r="I136" s="31"/>
      <c r="J136" s="40"/>
      <c r="K136" s="40">
        <v>0</v>
      </c>
      <c r="L136" s="40"/>
      <c r="M136" s="32"/>
      <c r="N136" s="32">
        <f t="shared" si="6"/>
        <v>1.4646762303985197</v>
      </c>
      <c r="O136" s="32"/>
      <c r="P136" s="32"/>
      <c r="Q136" s="32"/>
      <c r="R136" s="32"/>
      <c r="S136" s="32"/>
      <c r="T136" s="32"/>
      <c r="U136" s="32"/>
    </row>
    <row r="137" spans="1:23">
      <c r="A137" s="35">
        <v>22</v>
      </c>
      <c r="B137" s="28" t="s">
        <v>118</v>
      </c>
      <c r="C137" s="28"/>
      <c r="D137" s="29">
        <v>27</v>
      </c>
      <c r="E137" s="29">
        <v>31.4</v>
      </c>
      <c r="F137" s="29" t="str">
        <f t="shared" si="5"/>
        <v>YES</v>
      </c>
      <c r="G137" s="30"/>
      <c r="H137" s="30">
        <v>16.374789168285716</v>
      </c>
      <c r="I137" s="31"/>
      <c r="J137" s="40"/>
      <c r="K137" s="40">
        <v>0.35</v>
      </c>
      <c r="L137" s="40"/>
      <c r="M137" s="32"/>
      <c r="N137" s="32">
        <f t="shared" si="6"/>
        <v>1.4555368149587304</v>
      </c>
      <c r="O137" s="32"/>
      <c r="P137" s="32"/>
      <c r="Q137" s="32">
        <f>AVERAGE(N137:N138)</f>
        <v>1.45816895455335</v>
      </c>
      <c r="R137" s="32"/>
      <c r="S137" s="33"/>
      <c r="T137" s="33">
        <f>STDEV(N137:N138)</f>
        <v>3.7224075127702716E-3</v>
      </c>
      <c r="U137" s="33"/>
      <c r="V137" s="34"/>
      <c r="W137" s="34"/>
    </row>
    <row r="138" spans="1:23">
      <c r="A138" s="27"/>
      <c r="B138" s="28"/>
      <c r="C138" s="28"/>
      <c r="D138" s="29">
        <v>27</v>
      </c>
      <c r="E138" s="29">
        <v>31.4</v>
      </c>
      <c r="F138" s="29" t="str">
        <f t="shared" si="5"/>
        <v>NO</v>
      </c>
      <c r="G138" s="30"/>
      <c r="H138" s="30">
        <v>16.434012309164657</v>
      </c>
      <c r="I138" s="31"/>
      <c r="J138" s="40"/>
      <c r="K138" s="40">
        <v>0</v>
      </c>
      <c r="L138" s="40"/>
      <c r="M138" s="32"/>
      <c r="N138" s="32">
        <f t="shared" si="6"/>
        <v>1.4608010941479697</v>
      </c>
      <c r="O138" s="32"/>
      <c r="P138" s="32"/>
      <c r="Q138" s="32"/>
      <c r="R138" s="32"/>
      <c r="S138" s="32"/>
      <c r="T138" s="32"/>
      <c r="U138" s="32"/>
    </row>
    <row r="139" spans="1:23">
      <c r="A139" s="27">
        <v>23</v>
      </c>
      <c r="B139" s="28" t="s">
        <v>119</v>
      </c>
      <c r="C139" s="28">
        <v>32</v>
      </c>
      <c r="D139" s="29">
        <v>26.7</v>
      </c>
      <c r="E139" s="29">
        <v>34.299999999999997</v>
      </c>
      <c r="F139" s="29" t="str">
        <f t="shared" si="5"/>
        <v>YES</v>
      </c>
      <c r="G139" s="30"/>
      <c r="H139" s="30">
        <v>14.236884890560715</v>
      </c>
      <c r="I139" s="31"/>
      <c r="J139" s="40"/>
      <c r="K139" s="40">
        <v>-2.27</v>
      </c>
      <c r="L139" s="40"/>
      <c r="M139" s="32"/>
      <c r="N139" s="32">
        <f t="shared" si="6"/>
        <v>1.2797199901627612</v>
      </c>
      <c r="O139" s="32"/>
      <c r="P139" s="32"/>
      <c r="Q139" s="32">
        <f>AVERAGE(N139:N140)</f>
        <v>1.2657318172227325</v>
      </c>
      <c r="R139" s="32"/>
      <c r="S139" s="33"/>
      <c r="T139" s="33">
        <f>STDEV(N139:N140)</f>
        <v>1.9782263884608822E-2</v>
      </c>
      <c r="U139" s="33"/>
      <c r="V139" s="34">
        <f>AVERAGE(Q139:Q141)</f>
        <v>1.2506290534732045</v>
      </c>
      <c r="W139" s="34">
        <f>STDEV(Q139:Q141)</f>
        <v>2.1358533323899098E-2</v>
      </c>
    </row>
    <row r="140" spans="1:23">
      <c r="A140" s="27"/>
      <c r="B140" s="28"/>
      <c r="C140" s="28"/>
      <c r="D140" s="29">
        <v>26.7</v>
      </c>
      <c r="E140" s="29">
        <v>34.299999999999997</v>
      </c>
      <c r="F140" s="29" t="str">
        <f t="shared" si="5"/>
        <v>NO</v>
      </c>
      <c r="G140" s="30"/>
      <c r="H140" s="30">
        <v>13.925648042645081</v>
      </c>
      <c r="I140" s="31"/>
      <c r="J140" s="40"/>
      <c r="K140" s="40">
        <v>0</v>
      </c>
      <c r="L140" s="40"/>
      <c r="M140" s="32"/>
      <c r="N140" s="32">
        <f t="shared" si="6"/>
        <v>1.2517436442827039</v>
      </c>
      <c r="O140" s="32"/>
      <c r="P140" s="32"/>
      <c r="Q140" s="32"/>
      <c r="R140" s="32"/>
      <c r="S140" s="32"/>
      <c r="T140" s="32"/>
      <c r="U140" s="32"/>
    </row>
    <row r="141" spans="1:23">
      <c r="A141" s="27">
        <v>24</v>
      </c>
      <c r="B141" s="28" t="s">
        <v>120</v>
      </c>
      <c r="C141" s="28"/>
      <c r="D141" s="29">
        <v>25.8</v>
      </c>
      <c r="E141" s="29">
        <v>30.5</v>
      </c>
      <c r="F141" s="29" t="str">
        <f t="shared" si="5"/>
        <v>YES</v>
      </c>
      <c r="G141" s="30"/>
      <c r="H141" s="30">
        <v>13.067486940454286</v>
      </c>
      <c r="I141" s="38"/>
      <c r="J141" s="40"/>
      <c r="K141" s="40">
        <v>3.29</v>
      </c>
      <c r="L141" s="40"/>
      <c r="M141" s="32"/>
      <c r="N141" s="32">
        <f t="shared" si="6"/>
        <v>1.2155801805073756</v>
      </c>
      <c r="O141" s="32"/>
      <c r="P141" s="32"/>
      <c r="Q141" s="32">
        <f>AVERAGE(N141:N142)</f>
        <v>1.2355262897236767</v>
      </c>
      <c r="R141" s="32"/>
      <c r="S141" s="33"/>
      <c r="T141" s="33">
        <f>STDEV(N141:N142)</f>
        <v>2.8208058170268207E-2</v>
      </c>
      <c r="U141" s="33"/>
      <c r="V141" s="34"/>
      <c r="W141" s="34"/>
    </row>
    <row r="142" spans="1:23">
      <c r="A142" s="27"/>
      <c r="B142" s="28"/>
      <c r="C142" s="28"/>
      <c r="D142" s="29">
        <v>25.8</v>
      </c>
      <c r="E142" s="29">
        <v>30.5</v>
      </c>
      <c r="F142" s="29" t="str">
        <f t="shared" si="5"/>
        <v>NO</v>
      </c>
      <c r="G142" s="30"/>
      <c r="H142" s="30">
        <v>13.496328288604763</v>
      </c>
      <c r="I142" s="31"/>
      <c r="J142" s="40"/>
      <c r="K142" s="40">
        <v>0</v>
      </c>
      <c r="L142" s="40"/>
      <c r="M142" s="32"/>
      <c r="N142" s="32">
        <f t="shared" si="6"/>
        <v>1.2554723989399781</v>
      </c>
      <c r="O142" s="32"/>
      <c r="P142" s="32"/>
      <c r="Q142" s="32"/>
      <c r="R142" s="32"/>
      <c r="S142" s="32"/>
      <c r="T142" s="32"/>
      <c r="U142" s="32"/>
    </row>
    <row r="143" spans="1:23">
      <c r="A143" s="27">
        <v>25</v>
      </c>
      <c r="B143" s="28" t="s">
        <v>121</v>
      </c>
      <c r="C143" s="28">
        <v>33</v>
      </c>
      <c r="D143" s="29">
        <v>28.8</v>
      </c>
      <c r="E143" s="29">
        <v>28.8</v>
      </c>
      <c r="F143" s="29" t="str">
        <f t="shared" si="5"/>
        <v>YES</v>
      </c>
      <c r="G143" s="30"/>
      <c r="H143" s="30">
        <v>34.808903534805715</v>
      </c>
      <c r="I143" s="31"/>
      <c r="J143" s="40"/>
      <c r="K143" s="40">
        <v>0.66</v>
      </c>
      <c r="L143" s="40"/>
      <c r="M143" s="32"/>
      <c r="N143" s="32">
        <f t="shared" si="6"/>
        <v>2.9007419612338099</v>
      </c>
      <c r="O143" s="32"/>
      <c r="P143" s="32"/>
      <c r="Q143" s="32">
        <f>AVERAGE(N143:N144)</f>
        <v>2.9104286568800797</v>
      </c>
      <c r="R143" s="32"/>
      <c r="S143" s="33"/>
      <c r="T143" s="33">
        <f>STDEV(N143:N144)</f>
        <v>1.369905635753514E-2</v>
      </c>
      <c r="U143" s="33"/>
      <c r="V143" s="34">
        <f>AVERAGE(Q143:Q145)</f>
        <v>2.9780977284493626</v>
      </c>
      <c r="W143" s="34">
        <f>STDEV(Q143:Q145)</f>
        <v>9.5698518766475518E-2</v>
      </c>
    </row>
    <row r="144" spans="1:23">
      <c r="A144" s="27"/>
      <c r="B144" s="28"/>
      <c r="C144" s="28"/>
      <c r="D144" s="29">
        <v>28.8</v>
      </c>
      <c r="E144" s="29">
        <v>28.8</v>
      </c>
      <c r="F144" s="29" t="str">
        <f t="shared" si="5"/>
        <v>NO</v>
      </c>
      <c r="G144" s="30"/>
      <c r="H144" s="30">
        <v>35.04138423031619</v>
      </c>
      <c r="I144" s="31"/>
      <c r="J144" s="40"/>
      <c r="K144" s="40">
        <v>0</v>
      </c>
      <c r="L144" s="40"/>
      <c r="M144" s="32"/>
      <c r="N144" s="32">
        <f t="shared" si="6"/>
        <v>2.9201153525263495</v>
      </c>
      <c r="O144" s="32"/>
      <c r="P144" s="32"/>
      <c r="Q144" s="32"/>
      <c r="R144" s="32"/>
      <c r="S144" s="32"/>
      <c r="T144" s="32"/>
      <c r="U144" s="32"/>
    </row>
    <row r="145" spans="1:23">
      <c r="A145" s="35">
        <v>26</v>
      </c>
      <c r="B145" s="28" t="s">
        <v>122</v>
      </c>
      <c r="C145" s="28"/>
      <c r="D145" s="29">
        <v>27</v>
      </c>
      <c r="E145" s="29">
        <v>31.9</v>
      </c>
      <c r="F145" s="29" t="str">
        <f t="shared" si="5"/>
        <v>YES</v>
      </c>
      <c r="G145" s="30"/>
      <c r="H145" s="30">
        <v>34.234071999660003</v>
      </c>
      <c r="I145" s="31"/>
      <c r="J145" s="40"/>
      <c r="K145" s="40">
        <v>0.17</v>
      </c>
      <c r="L145" s="40"/>
      <c r="M145" s="32"/>
      <c r="N145" s="32">
        <f t="shared" si="6"/>
        <v>3.0430286221920002</v>
      </c>
      <c r="O145" s="32"/>
      <c r="P145" s="32"/>
      <c r="Q145" s="32">
        <f>AVERAGE(N145:N146)</f>
        <v>3.0457668000186455</v>
      </c>
      <c r="R145" s="32"/>
      <c r="S145" s="33"/>
      <c r="T145" s="33">
        <f>STDEV(N145:N146)</f>
        <v>3.8723682186307777E-3</v>
      </c>
      <c r="U145" s="33"/>
      <c r="V145" s="34"/>
      <c r="W145" s="34"/>
    </row>
    <row r="146" spans="1:23">
      <c r="A146" s="27"/>
      <c r="B146" s="28"/>
      <c r="C146" s="28"/>
      <c r="D146" s="29">
        <v>27</v>
      </c>
      <c r="E146" s="29">
        <v>31.9</v>
      </c>
      <c r="F146" s="29" t="str">
        <f t="shared" si="5"/>
        <v>YES</v>
      </c>
      <c r="G146" s="30"/>
      <c r="H146" s="30">
        <v>34.295681000759522</v>
      </c>
      <c r="I146" s="31"/>
      <c r="J146" s="40"/>
      <c r="K146" s="40">
        <v>0</v>
      </c>
      <c r="L146" s="40"/>
      <c r="M146" s="32"/>
      <c r="N146" s="32">
        <f t="shared" si="6"/>
        <v>3.0485049778452904</v>
      </c>
      <c r="O146" s="32"/>
      <c r="P146" s="32"/>
      <c r="Q146" s="32"/>
      <c r="R146" s="32"/>
      <c r="S146" s="32"/>
      <c r="T146" s="32"/>
      <c r="U146" s="32"/>
    </row>
    <row r="147" spans="1:23">
      <c r="A147" s="27">
        <v>27</v>
      </c>
      <c r="B147" s="28" t="s">
        <v>123</v>
      </c>
      <c r="C147" s="28">
        <v>34</v>
      </c>
      <c r="D147" s="29">
        <v>27</v>
      </c>
      <c r="E147" s="29">
        <v>30.8</v>
      </c>
      <c r="F147" s="29" t="str">
        <f t="shared" si="5"/>
        <v>YES</v>
      </c>
      <c r="G147" s="30"/>
      <c r="H147" s="30">
        <v>5.1232690295892853</v>
      </c>
      <c r="I147" s="31"/>
      <c r="J147" s="40"/>
      <c r="K147" s="42">
        <v>13.71</v>
      </c>
      <c r="L147" s="40"/>
      <c r="M147" s="32"/>
      <c r="N147" s="32">
        <f t="shared" si="6"/>
        <v>0.45540169151904764</v>
      </c>
      <c r="O147" s="32"/>
      <c r="P147" s="32"/>
      <c r="Q147" s="32">
        <f>AVERAGE(N147:N148)</f>
        <v>0.48704923131878314</v>
      </c>
      <c r="R147" s="32"/>
      <c r="S147" s="33"/>
      <c r="T147" s="33">
        <f>STDEV(N147:N148)</f>
        <v>4.4756380000528256E-2</v>
      </c>
      <c r="U147" s="33"/>
      <c r="V147" s="34">
        <f>AVERAGE(Q147:Q149)</f>
        <v>0.455353980506638</v>
      </c>
      <c r="W147" s="34">
        <f>STDEV(Q147:Q149)</f>
        <v>4.4823853561352468E-2</v>
      </c>
    </row>
    <row r="148" spans="1:23">
      <c r="A148" s="27"/>
      <c r="B148" s="28"/>
      <c r="C148" s="28"/>
      <c r="D148" s="29">
        <v>27</v>
      </c>
      <c r="E148" s="29">
        <v>30.8</v>
      </c>
      <c r="F148" s="29" t="str">
        <f t="shared" si="5"/>
        <v>NO</v>
      </c>
      <c r="G148" s="30"/>
      <c r="H148" s="30">
        <v>5.8353386750833343</v>
      </c>
      <c r="I148" s="31"/>
      <c r="J148" s="40"/>
      <c r="K148" s="40">
        <v>0</v>
      </c>
      <c r="L148" s="40"/>
      <c r="M148" s="32"/>
      <c r="N148" s="32">
        <f t="shared" si="6"/>
        <v>0.51869677111851864</v>
      </c>
      <c r="O148" s="32"/>
      <c r="P148" s="32"/>
      <c r="Q148" s="32"/>
      <c r="R148" s="32"/>
      <c r="S148" s="32"/>
      <c r="T148" s="32"/>
      <c r="U148" s="32"/>
    </row>
    <row r="149" spans="1:23">
      <c r="A149" s="27">
        <v>28</v>
      </c>
      <c r="B149" s="28" t="s">
        <v>124</v>
      </c>
      <c r="C149" s="28"/>
      <c r="D149" s="29">
        <v>26.2</v>
      </c>
      <c r="E149" s="29">
        <v>30.4</v>
      </c>
      <c r="F149" s="29" t="str">
        <f t="shared" si="5"/>
        <v>YES</v>
      </c>
      <c r="G149" s="30"/>
      <c r="H149" s="30">
        <v>4.5535040376464284</v>
      </c>
      <c r="I149" s="31"/>
      <c r="J149" s="40"/>
      <c r="K149" s="40">
        <v>3.28</v>
      </c>
      <c r="L149" s="40"/>
      <c r="M149" s="32"/>
      <c r="N149" s="32">
        <f t="shared" si="6"/>
        <v>0.41711487367753541</v>
      </c>
      <c r="O149" s="32"/>
      <c r="P149" s="32"/>
      <c r="Q149" s="32">
        <f>AVERAGE(N149:N150)</f>
        <v>0.42365872969449292</v>
      </c>
      <c r="R149" s="32"/>
      <c r="S149" s="33"/>
      <c r="T149" s="33">
        <f>STDEV(N149:N150)</f>
        <v>9.2544099293981261E-3</v>
      </c>
      <c r="U149" s="33"/>
      <c r="W149" s="39"/>
    </row>
    <row r="150" spans="1:23">
      <c r="A150" s="27"/>
      <c r="B150" s="28"/>
      <c r="C150" s="28"/>
      <c r="D150" s="29">
        <v>26.2</v>
      </c>
      <c r="E150" s="29">
        <v>30.4</v>
      </c>
      <c r="F150" s="29" t="str">
        <f t="shared" si="5"/>
        <v>NO</v>
      </c>
      <c r="G150" s="30"/>
      <c r="H150" s="30">
        <v>4.6963782273500003</v>
      </c>
      <c r="I150" s="31"/>
      <c r="J150" s="40"/>
      <c r="K150" s="40">
        <v>0</v>
      </c>
      <c r="L150" s="40"/>
      <c r="M150" s="32"/>
      <c r="N150" s="32">
        <f t="shared" si="6"/>
        <v>0.43020258571145048</v>
      </c>
      <c r="O150" s="32"/>
      <c r="P150" s="32"/>
      <c r="Q150" s="32"/>
      <c r="R150" s="32"/>
      <c r="S150" s="32"/>
      <c r="T150" s="32"/>
      <c r="U150" s="32"/>
    </row>
    <row r="151" spans="1:23">
      <c r="A151" s="27">
        <v>29</v>
      </c>
      <c r="B151" s="28" t="s">
        <v>125</v>
      </c>
      <c r="C151" s="28">
        <v>35</v>
      </c>
      <c r="D151" s="29">
        <v>28.5</v>
      </c>
      <c r="E151" s="29">
        <v>28.4</v>
      </c>
      <c r="F151" s="29" t="str">
        <f t="shared" si="5"/>
        <v>YES</v>
      </c>
      <c r="G151" s="30"/>
      <c r="H151" s="30">
        <v>4.0976919742435713</v>
      </c>
      <c r="I151" s="31"/>
      <c r="J151" s="40"/>
      <c r="K151" s="42">
        <v>-37.200000000000003</v>
      </c>
      <c r="L151" s="40"/>
      <c r="M151" s="32"/>
      <c r="N151" s="32">
        <f t="shared" si="6"/>
        <v>0.34506879783103761</v>
      </c>
      <c r="O151" s="32"/>
      <c r="P151" s="32"/>
      <c r="Q151" s="32">
        <f>AVERAGE(N151:N152)</f>
        <v>0.29478909496342859</v>
      </c>
      <c r="R151" s="32"/>
      <c r="S151" s="33"/>
      <c r="T151" s="33">
        <f>STDEV(N151:N152)</f>
        <v>7.1106237707461994E-2</v>
      </c>
      <c r="U151" s="33"/>
      <c r="V151" s="34">
        <f>AVERAGE(Q151:Q153)</f>
        <v>0.25210846399122422</v>
      </c>
      <c r="W151" s="34">
        <f>STDEV(Q151:Q153)</f>
        <v>6.0359527171532514E-2</v>
      </c>
    </row>
    <row r="152" spans="1:23">
      <c r="A152" s="27"/>
      <c r="B152" s="28"/>
      <c r="C152" s="28"/>
      <c r="D152" s="29">
        <v>28.5</v>
      </c>
      <c r="E152" s="29">
        <v>28.4</v>
      </c>
      <c r="F152" s="29" t="str">
        <f t="shared" si="5"/>
        <v>NO</v>
      </c>
      <c r="G152" s="30"/>
      <c r="H152" s="30">
        <v>2.9035490311378571</v>
      </c>
      <c r="I152" s="31"/>
      <c r="J152" s="40"/>
      <c r="K152" s="40">
        <v>0</v>
      </c>
      <c r="L152" s="40"/>
      <c r="M152" s="32"/>
      <c r="N152" s="32">
        <f t="shared" si="6"/>
        <v>0.24450939209581959</v>
      </c>
      <c r="O152" s="32"/>
      <c r="P152" s="32"/>
      <c r="Q152" s="32"/>
      <c r="R152" s="32"/>
      <c r="S152" s="32"/>
      <c r="T152" s="32"/>
      <c r="U152" s="32"/>
    </row>
    <row r="153" spans="1:23">
      <c r="A153" s="27">
        <v>30</v>
      </c>
      <c r="B153" s="28" t="s">
        <v>126</v>
      </c>
      <c r="C153" s="28"/>
      <c r="D153" s="29">
        <v>27.4</v>
      </c>
      <c r="E153" s="29">
        <v>32.200000000000003</v>
      </c>
      <c r="F153" s="29" t="str">
        <f t="shared" si="5"/>
        <v>YES</v>
      </c>
      <c r="G153" s="30"/>
      <c r="H153" s="30">
        <v>2.5045587587664286</v>
      </c>
      <c r="I153" s="31"/>
      <c r="J153" s="40"/>
      <c r="K153" s="42">
        <v>-10.83</v>
      </c>
      <c r="L153" s="40"/>
      <c r="M153" s="32"/>
      <c r="N153" s="32">
        <f t="shared" si="6"/>
        <v>0.21937740952698645</v>
      </c>
      <c r="O153" s="32"/>
      <c r="P153" s="32"/>
      <c r="Q153" s="32">
        <f>AVERAGE(N153:N154)</f>
        <v>0.20942783301901982</v>
      </c>
      <c r="R153" s="32"/>
      <c r="S153" s="33"/>
      <c r="T153" s="33">
        <f>STDEV(N153:N154)</f>
        <v>1.4070826037435145E-2</v>
      </c>
      <c r="U153" s="33"/>
      <c r="V153" s="34"/>
      <c r="W153" s="34"/>
    </row>
    <row r="154" spans="1:23">
      <c r="A154" s="27"/>
      <c r="B154" s="28"/>
      <c r="C154" s="28"/>
      <c r="D154" s="29">
        <v>27.4</v>
      </c>
      <c r="E154" s="29">
        <v>32.200000000000003</v>
      </c>
      <c r="F154" s="29" t="str">
        <f t="shared" si="5"/>
        <v>NO</v>
      </c>
      <c r="G154" s="30"/>
      <c r="H154" s="30">
        <v>2.2773767618345242</v>
      </c>
      <c r="I154" s="31"/>
      <c r="J154" s="40"/>
      <c r="K154" s="40">
        <v>0</v>
      </c>
      <c r="L154" s="40"/>
      <c r="M154" s="32"/>
      <c r="N154" s="32">
        <f t="shared" si="6"/>
        <v>0.19947825651105319</v>
      </c>
      <c r="O154" s="32"/>
      <c r="P154" s="32"/>
      <c r="Q154" s="32"/>
      <c r="R154" s="32"/>
      <c r="S154" s="32"/>
      <c r="T154" s="32"/>
      <c r="U154" s="32"/>
    </row>
    <row r="155" spans="1:23">
      <c r="A155" s="27">
        <v>31</v>
      </c>
      <c r="B155" s="28" t="s">
        <v>127</v>
      </c>
      <c r="C155" s="28">
        <v>36</v>
      </c>
      <c r="D155" s="29">
        <v>27.5</v>
      </c>
      <c r="E155" s="29">
        <v>30.5</v>
      </c>
      <c r="F155" s="29" t="str">
        <f t="shared" si="5"/>
        <v>YES</v>
      </c>
      <c r="G155" s="30"/>
      <c r="H155" s="30">
        <v>6.9395532553835713</v>
      </c>
      <c r="I155" s="31"/>
      <c r="J155" s="40"/>
      <c r="K155" s="40">
        <v>-9.4</v>
      </c>
      <c r="L155" s="40"/>
      <c r="M155" s="32"/>
      <c r="N155" s="32">
        <f t="shared" si="6"/>
        <v>0.60563373865165693</v>
      </c>
      <c r="O155" s="32"/>
      <c r="P155" s="32"/>
      <c r="Q155" s="32">
        <f>AVERAGE(N155:N156)</f>
        <v>0.57961755142403115</v>
      </c>
      <c r="R155" s="32"/>
      <c r="S155" s="33"/>
      <c r="T155" s="33">
        <f>STDEV(N155:N156)</f>
        <v>3.6792444818546141E-2</v>
      </c>
      <c r="U155" s="33"/>
      <c r="V155" s="34">
        <f>AVERAGE(Q155:Q157)</f>
        <v>0.58912143262555583</v>
      </c>
      <c r="W155" s="34">
        <f>STDEV(Q155:Q157)</f>
        <v>1.3440517690378828E-2</v>
      </c>
    </row>
    <row r="156" spans="1:23">
      <c r="A156" s="27"/>
      <c r="B156" s="28"/>
      <c r="C156" s="28"/>
      <c r="D156" s="29">
        <v>27.5</v>
      </c>
      <c r="E156" s="29">
        <v>30.5</v>
      </c>
      <c r="F156" s="29" t="str">
        <f t="shared" si="5"/>
        <v>NO</v>
      </c>
      <c r="G156" s="30"/>
      <c r="H156" s="30">
        <v>6.3433489647504766</v>
      </c>
      <c r="I156" s="31"/>
      <c r="J156" s="40"/>
      <c r="K156" s="40">
        <v>0</v>
      </c>
      <c r="L156" s="40"/>
      <c r="M156" s="32"/>
      <c r="N156" s="32">
        <f t="shared" si="6"/>
        <v>0.55360136419640527</v>
      </c>
      <c r="O156" s="32"/>
      <c r="P156" s="32"/>
      <c r="Q156" s="32"/>
      <c r="R156" s="32"/>
      <c r="S156" s="32"/>
      <c r="T156" s="32"/>
      <c r="U156" s="32"/>
    </row>
    <row r="157" spans="1:23">
      <c r="A157" s="27">
        <v>32</v>
      </c>
      <c r="B157" s="28" t="s">
        <v>128</v>
      </c>
      <c r="C157" s="28"/>
      <c r="D157" s="29">
        <v>29.7</v>
      </c>
      <c r="E157" s="29">
        <v>30.6</v>
      </c>
      <c r="F157" s="29" t="str">
        <f t="shared" si="5"/>
        <v>YES</v>
      </c>
      <c r="G157" s="30"/>
      <c r="H157" s="30">
        <v>7.1658307327178568</v>
      </c>
      <c r="I157" s="31"/>
      <c r="J157" s="40"/>
      <c r="K157" s="40">
        <v>6.79</v>
      </c>
      <c r="L157" s="40"/>
      <c r="M157" s="32"/>
      <c r="N157" s="32">
        <f t="shared" si="6"/>
        <v>0.57905702890649358</v>
      </c>
      <c r="O157" s="32"/>
      <c r="P157" s="32"/>
      <c r="Q157" s="32">
        <f>AVERAGE(N157:N158)</f>
        <v>0.5986253138270804</v>
      </c>
      <c r="R157" s="32"/>
      <c r="S157" s="33"/>
      <c r="T157" s="33">
        <f>STDEV(N157:N158)</f>
        <v>2.7673733927074805E-2</v>
      </c>
      <c r="U157" s="33"/>
      <c r="V157" s="34"/>
      <c r="W157" s="34"/>
    </row>
    <row r="158" spans="1:23">
      <c r="A158" s="27"/>
      <c r="B158" s="28"/>
      <c r="C158" s="28"/>
      <c r="D158" s="29">
        <v>29.7</v>
      </c>
      <c r="E158" s="29">
        <v>30.6</v>
      </c>
      <c r="F158" s="29" t="str">
        <f t="shared" si="5"/>
        <v>NO</v>
      </c>
      <c r="G158" s="30"/>
      <c r="H158" s="30">
        <v>7.6501457845023815</v>
      </c>
      <c r="I158" s="31"/>
      <c r="J158" s="40"/>
      <c r="K158" s="40">
        <v>0</v>
      </c>
      <c r="L158" s="40"/>
      <c r="M158" s="32"/>
      <c r="N158" s="32">
        <f t="shared" si="6"/>
        <v>0.61819359874766722</v>
      </c>
      <c r="O158" s="32"/>
      <c r="P158" s="32"/>
      <c r="Q158" s="32"/>
      <c r="R158" s="32"/>
      <c r="S158" s="32"/>
      <c r="T158" s="32"/>
      <c r="U158" s="32"/>
    </row>
    <row r="159" spans="1:23">
      <c r="A159" s="27">
        <v>33</v>
      </c>
      <c r="B159" s="28" t="s">
        <v>129</v>
      </c>
      <c r="C159" s="28">
        <v>37</v>
      </c>
      <c r="D159" s="29">
        <v>28.7</v>
      </c>
      <c r="E159" s="29">
        <v>29.6</v>
      </c>
      <c r="F159" s="29" t="str">
        <f t="shared" ref="F159:F190" si="7">IF(D159=D160,"YES","NO")</f>
        <v>YES</v>
      </c>
      <c r="G159" s="30"/>
      <c r="H159" s="30">
        <v>7.4488788313850005</v>
      </c>
      <c r="I159" s="31"/>
      <c r="J159" s="40"/>
      <c r="K159" s="42">
        <v>19.04</v>
      </c>
      <c r="L159" s="40"/>
      <c r="M159" s="32"/>
      <c r="N159" s="32">
        <f t="shared" ref="N159:N195" si="8">(H159*0.04*10*60*100)/($D159*1000)</f>
        <v>0.62290275941895468</v>
      </c>
      <c r="O159" s="32"/>
      <c r="P159" s="32"/>
      <c r="Q159" s="32">
        <f>AVERAGE(N159:N160)</f>
        <v>0.68593969491724238</v>
      </c>
      <c r="R159" s="32"/>
      <c r="S159" s="33"/>
      <c r="T159" s="33">
        <f>STDEV(N159:N160)</f>
        <v>8.9147689112116471E-2</v>
      </c>
      <c r="U159" s="33"/>
      <c r="V159" s="34">
        <f>AVERAGE(Q159:Q161)</f>
        <v>0.76018846417522568</v>
      </c>
      <c r="W159" s="34">
        <f>STDEV(Q159:Q161)</f>
        <v>0.10500361647415057</v>
      </c>
    </row>
    <row r="160" spans="1:23">
      <c r="A160" s="27"/>
      <c r="B160" s="28"/>
      <c r="C160" s="28"/>
      <c r="D160" s="29">
        <v>28.7</v>
      </c>
      <c r="E160" s="29">
        <v>29.6</v>
      </c>
      <c r="F160" s="29" t="str">
        <f t="shared" si="7"/>
        <v>NO</v>
      </c>
      <c r="G160" s="30"/>
      <c r="H160" s="30">
        <v>8.9565122053857156</v>
      </c>
      <c r="I160" s="31"/>
      <c r="J160" s="40"/>
      <c r="K160" s="40">
        <v>0</v>
      </c>
      <c r="L160" s="40"/>
      <c r="M160" s="32"/>
      <c r="N160" s="32">
        <f t="shared" si="8"/>
        <v>0.74897663041553009</v>
      </c>
      <c r="O160" s="32"/>
      <c r="P160" s="32"/>
      <c r="Q160" s="32"/>
      <c r="R160" s="32"/>
      <c r="S160" s="32"/>
      <c r="T160" s="32"/>
      <c r="U160" s="32"/>
    </row>
    <row r="161" spans="1:23">
      <c r="A161" s="27">
        <v>34</v>
      </c>
      <c r="B161" s="28" t="s">
        <v>130</v>
      </c>
      <c r="C161" s="28"/>
      <c r="D161" s="29">
        <v>26</v>
      </c>
      <c r="E161" s="29">
        <v>0</v>
      </c>
      <c r="F161" s="29" t="str">
        <f t="shared" si="7"/>
        <v>YES</v>
      </c>
      <c r="G161" s="30"/>
      <c r="H161" s="30">
        <v>8.2717764748028575</v>
      </c>
      <c r="I161" s="31"/>
      <c r="J161" s="40"/>
      <c r="K161" s="42">
        <v>17.54</v>
      </c>
      <c r="L161" s="40"/>
      <c r="M161" s="32"/>
      <c r="N161" s="32">
        <f t="shared" si="8"/>
        <v>0.7635485976741101</v>
      </c>
      <c r="O161" s="32"/>
      <c r="P161" s="32"/>
      <c r="Q161" s="32">
        <f>AVERAGE(N161:N162)</f>
        <v>0.83443723343320908</v>
      </c>
      <c r="R161" s="32"/>
      <c r="S161" s="33"/>
      <c r="T161" s="33">
        <f>STDEV(N161:N162)</f>
        <v>0.10025167010864407</v>
      </c>
      <c r="U161" s="33"/>
      <c r="V161" s="34"/>
      <c r="W161" s="34"/>
    </row>
    <row r="162" spans="1:23">
      <c r="A162" s="27"/>
      <c r="B162" s="28"/>
      <c r="C162" s="28"/>
      <c r="D162" s="29">
        <v>26</v>
      </c>
      <c r="E162" s="29">
        <v>0</v>
      </c>
      <c r="F162" s="29" t="str">
        <f t="shared" si="7"/>
        <v>NO</v>
      </c>
      <c r="G162" s="30"/>
      <c r="H162" s="30">
        <v>9.8076969162500021</v>
      </c>
      <c r="I162" s="31"/>
      <c r="J162" s="40"/>
      <c r="K162" s="40">
        <v>0</v>
      </c>
      <c r="L162" s="40"/>
      <c r="M162" s="32"/>
      <c r="N162" s="32">
        <f t="shared" si="8"/>
        <v>0.90532586919230795</v>
      </c>
      <c r="O162" s="32"/>
      <c r="P162" s="32"/>
      <c r="Q162" s="32"/>
      <c r="R162" s="32"/>
      <c r="S162" s="32"/>
      <c r="T162" s="32"/>
      <c r="U162" s="32"/>
    </row>
    <row r="163" spans="1:23">
      <c r="A163" s="35">
        <v>35</v>
      </c>
      <c r="B163" s="28" t="s">
        <v>131</v>
      </c>
      <c r="C163" s="28">
        <v>38</v>
      </c>
      <c r="D163" s="29">
        <v>26.1</v>
      </c>
      <c r="E163" s="29">
        <v>0</v>
      </c>
      <c r="F163" s="29" t="str">
        <f t="shared" si="7"/>
        <v>YES</v>
      </c>
      <c r="G163" s="30"/>
      <c r="H163" s="30">
        <v>8.6966154575935715</v>
      </c>
      <c r="I163" s="31"/>
      <c r="J163" s="40"/>
      <c r="K163" s="40">
        <v>3</v>
      </c>
      <c r="L163" s="40"/>
      <c r="M163" s="32"/>
      <c r="N163" s="32">
        <f t="shared" si="8"/>
        <v>0.79968877770975377</v>
      </c>
      <c r="O163" s="32"/>
      <c r="P163" s="32"/>
      <c r="Q163" s="32">
        <f>AVERAGE(N163:N164)</f>
        <v>0.81150251346637114</v>
      </c>
      <c r="R163" s="32"/>
      <c r="S163" s="33"/>
      <c r="T163" s="33">
        <f>STDEV(N163:N164)</f>
        <v>1.6707145329300344E-2</v>
      </c>
      <c r="U163" s="33"/>
      <c r="V163" s="34">
        <f>AVERAGE(Q163:Q165)</f>
        <v>0.81483164222970383</v>
      </c>
      <c r="W163" s="34">
        <f>STDEV(Q163:Q165)</f>
        <v>4.7080990479914592E-3</v>
      </c>
    </row>
    <row r="164" spans="1:23">
      <c r="A164" s="27"/>
      <c r="B164" s="28"/>
      <c r="C164" s="28"/>
      <c r="D164" s="29">
        <v>26.1</v>
      </c>
      <c r="E164" s="29">
        <v>0</v>
      </c>
      <c r="F164" s="29" t="str">
        <f t="shared" si="7"/>
        <v>NO</v>
      </c>
      <c r="G164" s="30"/>
      <c r="H164" s="30">
        <v>8.9535642103000015</v>
      </c>
      <c r="I164" s="31"/>
      <c r="J164" s="40"/>
      <c r="K164" s="40">
        <v>0</v>
      </c>
      <c r="L164" s="40"/>
      <c r="M164" s="32"/>
      <c r="N164" s="32">
        <f t="shared" si="8"/>
        <v>0.82331624922298863</v>
      </c>
      <c r="O164" s="32"/>
      <c r="P164" s="32"/>
      <c r="Q164" s="32"/>
      <c r="R164" s="32"/>
      <c r="S164" s="32"/>
      <c r="T164" s="32"/>
      <c r="U164" s="32"/>
    </row>
    <row r="165" spans="1:23">
      <c r="A165" s="7">
        <v>36</v>
      </c>
      <c r="B165" s="28" t="s">
        <v>132</v>
      </c>
      <c r="C165" s="28"/>
      <c r="D165" s="29">
        <v>26.3</v>
      </c>
      <c r="E165" s="29">
        <v>29.1</v>
      </c>
      <c r="F165" s="29" t="str">
        <f t="shared" si="7"/>
        <v>YES</v>
      </c>
      <c r="G165" s="21"/>
      <c r="H165" s="30">
        <v>9.0076792852900009</v>
      </c>
      <c r="I165" s="21"/>
      <c r="J165" s="40"/>
      <c r="K165" s="40">
        <v>-0.98</v>
      </c>
      <c r="L165" s="40"/>
      <c r="M165" s="32"/>
      <c r="N165" s="32">
        <f t="shared" si="8"/>
        <v>0.82199354694661619</v>
      </c>
      <c r="O165" s="32"/>
      <c r="P165" s="32"/>
      <c r="Q165" s="32">
        <f>AVERAGE(N165:N166)</f>
        <v>0.81816077099303652</v>
      </c>
      <c r="R165" s="32"/>
      <c r="S165" s="33"/>
      <c r="T165" s="33">
        <f>STDEV(N165:N166)</f>
        <v>5.4203637350898415E-3</v>
      </c>
      <c r="U165" s="33"/>
      <c r="V165" s="34"/>
      <c r="W165" s="34"/>
    </row>
    <row r="166" spans="1:23">
      <c r="B166" s="28"/>
      <c r="C166" s="28"/>
      <c r="D166" s="29">
        <v>26.3</v>
      </c>
      <c r="E166" s="29">
        <v>29.1</v>
      </c>
      <c r="F166" s="29" t="str">
        <f t="shared" si="7"/>
        <v>NO</v>
      </c>
      <c r="G166" s="21"/>
      <c r="H166" s="30">
        <v>8.9236776123073813</v>
      </c>
      <c r="I166" s="21"/>
      <c r="J166" s="40"/>
      <c r="K166" s="40">
        <v>0</v>
      </c>
      <c r="L166" s="40"/>
      <c r="M166" s="32"/>
      <c r="N166" s="32">
        <f t="shared" si="8"/>
        <v>0.81432799503945685</v>
      </c>
      <c r="O166" s="32"/>
      <c r="P166" s="32"/>
      <c r="Q166" s="32"/>
      <c r="R166" s="32"/>
      <c r="S166" s="32"/>
      <c r="T166" s="32"/>
      <c r="U166" s="32"/>
    </row>
    <row r="167" spans="1:23">
      <c r="A167" s="7">
        <v>37</v>
      </c>
      <c r="B167" s="28" t="s">
        <v>133</v>
      </c>
      <c r="C167" s="28">
        <v>39</v>
      </c>
      <c r="D167" s="29">
        <v>27.1</v>
      </c>
      <c r="E167" s="29">
        <v>29.1</v>
      </c>
      <c r="F167" s="29" t="str">
        <f t="shared" si="7"/>
        <v>YES</v>
      </c>
      <c r="G167" s="30"/>
      <c r="H167" s="21">
        <v>18.436331786607145</v>
      </c>
      <c r="I167" s="30"/>
      <c r="J167" s="40"/>
      <c r="K167" s="40">
        <v>-0.47</v>
      </c>
      <c r="L167" s="40"/>
      <c r="M167" s="32"/>
      <c r="N167" s="32">
        <f t="shared" si="8"/>
        <v>1.6327378704006332</v>
      </c>
      <c r="O167" s="32"/>
      <c r="P167" s="32"/>
      <c r="Q167" s="32">
        <f>AVERAGE(N167:N168)</f>
        <v>1.629076173450132</v>
      </c>
      <c r="R167" s="32"/>
      <c r="S167" s="33"/>
      <c r="T167" s="33">
        <f>STDEV(N167:N168)</f>
        <v>5.1784214886988799E-3</v>
      </c>
      <c r="U167" s="33"/>
      <c r="V167" s="34">
        <f>AVERAGE(Q167:Q169)</f>
        <v>1.6074725791738682</v>
      </c>
      <c r="W167" s="34">
        <f>STDEV(Q167:Q169)</f>
        <v>3.0552096021498026E-2</v>
      </c>
    </row>
    <row r="168" spans="1:23">
      <c r="B168" s="28"/>
      <c r="C168" s="28"/>
      <c r="D168" s="29">
        <v>27.1</v>
      </c>
      <c r="E168" s="29">
        <v>29.1</v>
      </c>
      <c r="F168" s="29" t="str">
        <f t="shared" si="7"/>
        <v>NO</v>
      </c>
      <c r="G168" s="30"/>
      <c r="H168" s="21">
        <v>18.353638463808334</v>
      </c>
      <c r="I168" s="30"/>
      <c r="J168" s="40"/>
      <c r="K168" s="40">
        <v>0</v>
      </c>
      <c r="L168" s="40"/>
      <c r="M168" s="32"/>
      <c r="N168" s="32">
        <f t="shared" si="8"/>
        <v>1.625414476499631</v>
      </c>
      <c r="O168" s="32"/>
      <c r="P168" s="32"/>
      <c r="Q168" s="32"/>
      <c r="R168" s="32"/>
      <c r="S168" s="32"/>
      <c r="T168" s="32"/>
      <c r="U168" s="32"/>
    </row>
    <row r="169" spans="1:23">
      <c r="A169" s="7">
        <v>38</v>
      </c>
      <c r="B169" s="28" t="s">
        <v>134</v>
      </c>
      <c r="C169" s="28"/>
      <c r="D169" s="29">
        <v>28.5</v>
      </c>
      <c r="E169" s="29">
        <v>29.9</v>
      </c>
      <c r="F169" s="29" t="str">
        <f t="shared" si="7"/>
        <v>YES</v>
      </c>
      <c r="G169" s="40"/>
      <c r="H169" s="21">
        <v>18.603691326514291</v>
      </c>
      <c r="I169" s="40"/>
      <c r="J169" s="40"/>
      <c r="K169" s="40">
        <v>2.4500000000000002</v>
      </c>
      <c r="L169" s="40"/>
      <c r="M169" s="32"/>
      <c r="N169" s="32">
        <f t="shared" si="8"/>
        <v>1.5666266380222562</v>
      </c>
      <c r="O169" s="32"/>
      <c r="P169" s="32"/>
      <c r="Q169" s="32">
        <f>AVERAGE(N169:N170)</f>
        <v>1.5858689848976044</v>
      </c>
      <c r="R169" s="32"/>
      <c r="S169" s="33"/>
      <c r="T169" s="33">
        <f>STDEV(N169:N170)</f>
        <v>2.7212787923004821E-2</v>
      </c>
      <c r="U169" s="33"/>
      <c r="V169" s="34"/>
      <c r="W169" s="34"/>
    </row>
    <row r="170" spans="1:23">
      <c r="B170" s="28"/>
      <c r="C170" s="28"/>
      <c r="D170" s="29">
        <v>28.5</v>
      </c>
      <c r="E170" s="29">
        <v>29.9</v>
      </c>
      <c r="F170" s="29" t="str">
        <f t="shared" si="7"/>
        <v>NO</v>
      </c>
      <c r="G170" s="40"/>
      <c r="H170" s="30">
        <v>19.060697064803811</v>
      </c>
      <c r="I170" s="40"/>
      <c r="J170" s="40"/>
      <c r="K170" s="40">
        <v>0</v>
      </c>
      <c r="L170" s="40"/>
      <c r="M170" s="32"/>
      <c r="N170" s="32">
        <f t="shared" si="8"/>
        <v>1.6051113317729524</v>
      </c>
      <c r="O170" s="32"/>
      <c r="P170" s="32"/>
      <c r="Q170" s="32"/>
      <c r="R170" s="32"/>
      <c r="S170" s="32"/>
      <c r="T170" s="32"/>
      <c r="U170" s="32"/>
    </row>
    <row r="171" spans="1:23">
      <c r="F171" s="29" t="str">
        <f t="shared" si="7"/>
        <v>NO</v>
      </c>
      <c r="V171" s="34"/>
      <c r="W171" s="34"/>
    </row>
    <row r="172" spans="1:23">
      <c r="A172" s="27">
        <v>1</v>
      </c>
      <c r="B172" s="28" t="s">
        <v>135</v>
      </c>
      <c r="C172" s="28">
        <v>40</v>
      </c>
      <c r="D172" s="7">
        <v>27.5</v>
      </c>
      <c r="E172" s="29">
        <v>34.5</v>
      </c>
      <c r="F172" s="29" t="str">
        <f t="shared" si="7"/>
        <v>YES</v>
      </c>
      <c r="G172" s="30"/>
      <c r="H172" s="40">
        <v>4.4884771441621423</v>
      </c>
      <c r="I172" s="31"/>
      <c r="J172" s="31"/>
      <c r="K172" s="40">
        <v>-7.72</v>
      </c>
      <c r="L172" s="31"/>
      <c r="M172" s="32"/>
      <c r="N172" s="32">
        <f t="shared" si="8"/>
        <v>0.39172164167233242</v>
      </c>
      <c r="O172" s="32"/>
      <c r="P172" s="32"/>
      <c r="Q172" s="32">
        <f>AVERAGE(N172:N173)</f>
        <v>0.37811722149864935</v>
      </c>
      <c r="R172" s="32"/>
      <c r="S172" s="33"/>
      <c r="T172" s="33">
        <f>STDEV(N172:N173)</f>
        <v>1.9239555517844779E-2</v>
      </c>
      <c r="U172" s="33"/>
      <c r="V172" s="34">
        <f>AVERAGE(Q172:Q174)</f>
        <v>0.37189172512342855</v>
      </c>
      <c r="W172" s="34">
        <f>STDEV(Q172:Q174)</f>
        <v>8.804181406341793E-3</v>
      </c>
    </row>
    <row r="173" spans="1:23">
      <c r="A173" s="27"/>
      <c r="B173" s="28"/>
      <c r="C173" s="28"/>
      <c r="D173" s="29">
        <v>27.5</v>
      </c>
      <c r="E173" s="29">
        <v>34.5</v>
      </c>
      <c r="F173" s="29" t="str">
        <f t="shared" si="7"/>
        <v>YES</v>
      </c>
      <c r="G173" s="30"/>
      <c r="H173" s="40">
        <v>4.1767091818485715</v>
      </c>
      <c r="I173" s="31"/>
      <c r="J173" s="31"/>
      <c r="K173" s="40">
        <v>0</v>
      </c>
      <c r="L173" s="31"/>
      <c r="M173" s="32"/>
      <c r="N173" s="32">
        <f t="shared" si="8"/>
        <v>0.36451280132496622</v>
      </c>
      <c r="O173" s="32"/>
      <c r="P173" s="32"/>
      <c r="Q173" s="32"/>
      <c r="R173" s="32"/>
      <c r="S173" s="32"/>
      <c r="T173" s="32"/>
      <c r="U173" s="32"/>
    </row>
    <row r="174" spans="1:23">
      <c r="A174" s="35">
        <v>2</v>
      </c>
      <c r="B174" s="28" t="s">
        <v>136</v>
      </c>
      <c r="C174" s="28"/>
      <c r="D174" s="29">
        <v>27.5</v>
      </c>
      <c r="E174" s="29">
        <v>28.7</v>
      </c>
      <c r="F174" s="29" t="str">
        <f t="shared" si="7"/>
        <v>YES</v>
      </c>
      <c r="G174" s="30"/>
      <c r="H174" s="7">
        <v>4.2606177203249995</v>
      </c>
      <c r="I174" s="31"/>
      <c r="J174" s="31"/>
      <c r="K174" s="7">
        <v>-3.64</v>
      </c>
      <c r="L174" s="31"/>
      <c r="M174" s="32"/>
      <c r="N174" s="32">
        <f t="shared" si="8"/>
        <v>0.3718357283192727</v>
      </c>
      <c r="O174" s="32"/>
      <c r="P174" s="32"/>
      <c r="Q174" s="32">
        <f>AVERAGE(N174:N175)</f>
        <v>0.36566622874820776</v>
      </c>
      <c r="R174" s="32"/>
      <c r="S174" s="33"/>
      <c r="T174" s="33">
        <f>STDEV(N174:N175)</f>
        <v>8.7249899664550313E-3</v>
      </c>
      <c r="U174" s="33"/>
      <c r="W174" s="39"/>
    </row>
    <row r="175" spans="1:23">
      <c r="A175" s="27"/>
      <c r="B175" s="28"/>
      <c r="C175" s="28"/>
      <c r="D175" s="29">
        <v>27.5</v>
      </c>
      <c r="E175" s="29">
        <v>28.7</v>
      </c>
      <c r="F175" s="29" t="str">
        <f t="shared" si="7"/>
        <v>NO</v>
      </c>
      <c r="G175" s="30"/>
      <c r="H175" s="30">
        <v>4.119233355154762</v>
      </c>
      <c r="I175" s="31"/>
      <c r="J175" s="31"/>
      <c r="K175" s="31">
        <v>0</v>
      </c>
      <c r="L175" s="31"/>
      <c r="M175" s="32"/>
      <c r="N175" s="32">
        <f t="shared" si="8"/>
        <v>0.35949672917714282</v>
      </c>
      <c r="O175" s="32"/>
      <c r="P175" s="32"/>
      <c r="Q175" s="32"/>
      <c r="R175" s="32"/>
      <c r="S175" s="32"/>
      <c r="T175" s="32"/>
      <c r="U175" s="32"/>
    </row>
    <row r="176" spans="1:23">
      <c r="A176" s="27">
        <v>3</v>
      </c>
      <c r="B176" s="28" t="s">
        <v>137</v>
      </c>
      <c r="C176" s="28">
        <v>41</v>
      </c>
      <c r="D176" s="29">
        <v>27.6</v>
      </c>
      <c r="E176" s="29">
        <v>29.1</v>
      </c>
      <c r="F176" s="29" t="str">
        <f t="shared" si="7"/>
        <v>YES</v>
      </c>
      <c r="G176" s="30"/>
      <c r="H176" s="30">
        <v>27.876494108265</v>
      </c>
      <c r="I176" s="31"/>
      <c r="J176" s="31"/>
      <c r="K176" s="31">
        <v>-0.83</v>
      </c>
      <c r="L176" s="31"/>
      <c r="M176" s="32"/>
      <c r="N176" s="32">
        <f t="shared" si="8"/>
        <v>2.4240429659360867</v>
      </c>
      <c r="O176" s="32"/>
      <c r="P176" s="32"/>
      <c r="Q176" s="32">
        <f>AVERAGE(N176:N177)</f>
        <v>2.4143349217677437</v>
      </c>
      <c r="R176" s="32"/>
      <c r="S176" s="33"/>
      <c r="T176" s="33">
        <f>STDEV(N176:N177)</f>
        <v>1.3729247726987751E-2</v>
      </c>
      <c r="U176" s="33"/>
      <c r="V176" s="34">
        <f>AVERAGE(Q176:Q178)</f>
        <v>2.4527976671346861</v>
      </c>
      <c r="W176" s="34">
        <f>STDEV(Q176:Q178)</f>
        <v>5.4394536144032848E-2</v>
      </c>
    </row>
    <row r="177" spans="1:23">
      <c r="A177" s="27"/>
      <c r="B177" s="28"/>
      <c r="C177" s="28"/>
      <c r="D177" s="29">
        <v>27.6</v>
      </c>
      <c r="E177" s="29">
        <v>29.1</v>
      </c>
      <c r="F177" s="29" t="str">
        <f t="shared" si="7"/>
        <v>NO</v>
      </c>
      <c r="G177" s="30"/>
      <c r="H177" s="30">
        <v>27.653209092393098</v>
      </c>
      <c r="I177" s="31"/>
      <c r="J177" s="31"/>
      <c r="K177" s="31">
        <v>0</v>
      </c>
      <c r="L177" s="31"/>
      <c r="M177" s="32"/>
      <c r="N177" s="32">
        <f t="shared" si="8"/>
        <v>2.4046268775994006</v>
      </c>
      <c r="O177" s="32"/>
      <c r="P177" s="32"/>
      <c r="Q177" s="32"/>
      <c r="R177" s="32"/>
      <c r="S177" s="32"/>
      <c r="T177" s="32"/>
      <c r="U177" s="32"/>
    </row>
    <row r="178" spans="1:23">
      <c r="A178" s="27">
        <v>4</v>
      </c>
      <c r="B178" s="28" t="s">
        <v>138</v>
      </c>
      <c r="C178" s="28"/>
      <c r="D178" s="29">
        <v>25.8</v>
      </c>
      <c r="E178" s="29">
        <v>29</v>
      </c>
      <c r="F178" s="29" t="str">
        <f t="shared" si="7"/>
        <v>YES</v>
      </c>
      <c r="G178" s="30"/>
      <c r="H178" s="30">
        <v>26.992058916160005</v>
      </c>
      <c r="I178" s="31"/>
      <c r="J178" s="31"/>
      <c r="K178" s="31">
        <v>-1.61</v>
      </c>
      <c r="L178" s="31"/>
      <c r="M178" s="32"/>
      <c r="N178" s="32">
        <f t="shared" si="8"/>
        <v>2.510889201503256</v>
      </c>
      <c r="O178" s="32"/>
      <c r="P178" s="32"/>
      <c r="Q178" s="32">
        <f>AVERAGE(N178:N179)</f>
        <v>2.4912604125016284</v>
      </c>
      <c r="R178" s="32"/>
      <c r="S178" s="33"/>
      <c r="T178" s="33">
        <f>STDEV(N178:N179)</f>
        <v>2.775929961906155E-2</v>
      </c>
      <c r="U178" s="33"/>
      <c r="V178" s="34"/>
      <c r="W178" s="34"/>
    </row>
    <row r="179" spans="1:23">
      <c r="A179" s="27"/>
      <c r="B179" s="28"/>
      <c r="C179" s="28"/>
      <c r="D179" s="29">
        <v>25.8</v>
      </c>
      <c r="E179" s="29">
        <v>29</v>
      </c>
      <c r="F179" s="29" t="str">
        <f t="shared" si="7"/>
        <v>NO</v>
      </c>
      <c r="G179" s="30"/>
      <c r="H179" s="30">
        <v>26.570039952625006</v>
      </c>
      <c r="I179" s="31"/>
      <c r="J179" s="31"/>
      <c r="K179" s="31">
        <v>0</v>
      </c>
      <c r="L179" s="31"/>
      <c r="M179" s="32"/>
      <c r="N179" s="32">
        <f t="shared" si="8"/>
        <v>2.4716316235000009</v>
      </c>
      <c r="O179" s="32"/>
      <c r="P179" s="32"/>
      <c r="Q179" s="32"/>
      <c r="R179" s="32"/>
      <c r="S179" s="32"/>
      <c r="T179" s="32"/>
      <c r="U179" s="32"/>
    </row>
    <row r="180" spans="1:23">
      <c r="A180" s="27">
        <v>5</v>
      </c>
      <c r="B180" s="28" t="s">
        <v>139</v>
      </c>
      <c r="C180" s="28">
        <v>42</v>
      </c>
      <c r="D180" s="29">
        <v>26.4</v>
      </c>
      <c r="E180" s="29">
        <v>29.8</v>
      </c>
      <c r="F180" s="29" t="str">
        <f t="shared" si="7"/>
        <v>YES</v>
      </c>
      <c r="G180" s="30"/>
      <c r="H180" s="30">
        <v>17.396551684492486</v>
      </c>
      <c r="I180" s="31"/>
      <c r="J180" s="31"/>
      <c r="K180" s="31">
        <v>-1.17</v>
      </c>
      <c r="L180" s="31"/>
      <c r="M180" s="32"/>
      <c r="N180" s="32">
        <f t="shared" si="8"/>
        <v>1.5815046985902261</v>
      </c>
      <c r="O180" s="32"/>
      <c r="P180" s="32"/>
      <c r="Q180" s="32">
        <f>AVERAGE(N180:N181)</f>
        <v>1.5725845933177431</v>
      </c>
      <c r="R180" s="32"/>
      <c r="S180" s="33"/>
      <c r="T180" s="33">
        <f>STDEV(N180:N181)</f>
        <v>1.2614933854141199E-2</v>
      </c>
      <c r="U180" s="33"/>
      <c r="V180" s="34">
        <f>AVERAGE(Q180:Q182)</f>
        <v>1.6017753336300711</v>
      </c>
      <c r="W180" s="34">
        <f>STDEV(Q180:Q182)</f>
        <v>4.1281940845405353E-2</v>
      </c>
    </row>
    <row r="181" spans="1:23">
      <c r="A181" s="27"/>
      <c r="B181" s="28"/>
      <c r="C181" s="28"/>
      <c r="D181" s="29">
        <v>26.4</v>
      </c>
      <c r="E181" s="29">
        <v>29.8</v>
      </c>
      <c r="F181" s="29" t="str">
        <f t="shared" si="7"/>
        <v>NO</v>
      </c>
      <c r="G181" s="30"/>
      <c r="H181" s="30">
        <v>17.200309368497862</v>
      </c>
      <c r="I181" s="31"/>
      <c r="J181" s="31"/>
      <c r="K181" s="31">
        <v>0</v>
      </c>
      <c r="L181" s="31"/>
      <c r="M181" s="32"/>
      <c r="N181" s="32">
        <f t="shared" si="8"/>
        <v>1.5636644880452601</v>
      </c>
      <c r="O181" s="32"/>
      <c r="P181" s="32"/>
      <c r="Q181" s="32"/>
      <c r="R181" s="32"/>
      <c r="S181" s="32"/>
      <c r="T181" s="32"/>
      <c r="U181" s="32"/>
    </row>
    <row r="182" spans="1:23">
      <c r="A182" s="27">
        <v>6</v>
      </c>
      <c r="B182" s="28" t="s">
        <v>140</v>
      </c>
      <c r="C182" s="28"/>
      <c r="D182" s="29">
        <v>27.1</v>
      </c>
      <c r="E182" s="29">
        <v>34.9</v>
      </c>
      <c r="F182" s="29" t="str">
        <f t="shared" si="7"/>
        <v>YES</v>
      </c>
      <c r="G182" s="30"/>
      <c r="H182" s="30">
        <v>18.443419175208469</v>
      </c>
      <c r="I182" s="31"/>
      <c r="J182" s="31"/>
      <c r="K182" s="31">
        <v>-0.31</v>
      </c>
      <c r="L182" s="31"/>
      <c r="M182" s="32"/>
      <c r="N182" s="32">
        <f t="shared" si="8"/>
        <v>1.63336553581182</v>
      </c>
      <c r="O182" s="32"/>
      <c r="P182" s="32"/>
      <c r="Q182" s="32">
        <f>AVERAGE(N182:N183)</f>
        <v>1.6309660739423992</v>
      </c>
      <c r="R182" s="32"/>
      <c r="S182" s="33"/>
      <c r="T182" s="33">
        <f>STDEV(N182:N183)</f>
        <v>3.3933515181319238E-3</v>
      </c>
      <c r="U182" s="33"/>
      <c r="V182" s="34"/>
      <c r="W182" s="34"/>
    </row>
    <row r="183" spans="1:23">
      <c r="A183" s="27"/>
      <c r="B183" s="28"/>
      <c r="C183" s="28"/>
      <c r="D183" s="29">
        <v>27.1</v>
      </c>
      <c r="E183" s="29">
        <v>34.9</v>
      </c>
      <c r="F183" s="29" t="str">
        <f t="shared" si="7"/>
        <v>NO</v>
      </c>
      <c r="G183" s="30"/>
      <c r="H183" s="30">
        <v>18.389231327990714</v>
      </c>
      <c r="I183" s="31"/>
      <c r="J183" s="31"/>
      <c r="K183" s="31">
        <v>0</v>
      </c>
      <c r="L183" s="31"/>
      <c r="M183" s="32"/>
      <c r="N183" s="32">
        <f t="shared" si="8"/>
        <v>1.6285666120729785</v>
      </c>
      <c r="O183" s="32"/>
      <c r="P183" s="32"/>
      <c r="Q183" s="32"/>
      <c r="R183" s="32"/>
      <c r="S183" s="32"/>
      <c r="T183" s="32"/>
      <c r="U183" s="32"/>
    </row>
    <row r="184" spans="1:23">
      <c r="A184" s="27">
        <v>7</v>
      </c>
      <c r="B184" s="28" t="s">
        <v>141</v>
      </c>
      <c r="C184" s="28">
        <v>43</v>
      </c>
      <c r="D184" s="29">
        <v>27</v>
      </c>
      <c r="E184" s="29">
        <v>29.3</v>
      </c>
      <c r="F184" s="29" t="str">
        <f t="shared" si="7"/>
        <v>YES</v>
      </c>
      <c r="G184" s="30"/>
      <c r="H184" s="30">
        <v>21.929464150062437</v>
      </c>
      <c r="I184" s="31"/>
      <c r="J184" s="31"/>
      <c r="K184" s="31">
        <v>1.56</v>
      </c>
      <c r="L184" s="31"/>
      <c r="M184" s="32"/>
      <c r="N184" s="32">
        <f t="shared" si="8"/>
        <v>1.9492857022277719</v>
      </c>
      <c r="O184" s="32"/>
      <c r="P184" s="32"/>
      <c r="Q184" s="32">
        <f>AVERAGE(N184:N185)</f>
        <v>1.9645520713273252</v>
      </c>
      <c r="R184" s="32"/>
      <c r="S184" s="33"/>
      <c r="T184" s="33">
        <f>STDEV(N184:N185)</f>
        <v>2.1589906228781749E-2</v>
      </c>
      <c r="U184" s="33"/>
      <c r="V184" s="34">
        <f>AVERAGE(Q184:Q186)</f>
        <v>2.0021768839238039</v>
      </c>
      <c r="W184" s="34">
        <f>STDEV(Q184:Q186)</f>
        <v>5.3209520255686489E-2</v>
      </c>
    </row>
    <row r="185" spans="1:23">
      <c r="A185" s="27"/>
      <c r="B185" s="28"/>
      <c r="C185" s="28"/>
      <c r="D185" s="29">
        <v>27</v>
      </c>
      <c r="E185" s="29">
        <v>29.3</v>
      </c>
      <c r="F185" s="29" t="str">
        <f t="shared" si="7"/>
        <v>NO</v>
      </c>
      <c r="G185" s="30"/>
      <c r="H185" s="30">
        <v>22.272957454802384</v>
      </c>
      <c r="I185" s="31"/>
      <c r="J185" s="31"/>
      <c r="K185" s="31">
        <v>0</v>
      </c>
      <c r="L185" s="31"/>
      <c r="M185" s="32"/>
      <c r="N185" s="32">
        <f t="shared" si="8"/>
        <v>1.9798184404268784</v>
      </c>
      <c r="O185" s="32"/>
      <c r="P185" s="32"/>
      <c r="Q185" s="32"/>
      <c r="R185" s="32"/>
      <c r="S185" s="32"/>
      <c r="T185" s="32"/>
      <c r="U185" s="32"/>
    </row>
    <row r="186" spans="1:23">
      <c r="A186" s="27">
        <v>8</v>
      </c>
      <c r="B186" s="28" t="s">
        <v>142</v>
      </c>
      <c r="C186" s="28"/>
      <c r="D186" s="29">
        <v>26.3</v>
      </c>
      <c r="E186" s="29">
        <v>29.2</v>
      </c>
      <c r="F186" s="29" t="str">
        <f t="shared" si="7"/>
        <v>YES</v>
      </c>
      <c r="G186" s="30"/>
      <c r="H186" s="30">
        <v>22.379637532377146</v>
      </c>
      <c r="I186" s="31"/>
      <c r="J186" s="31"/>
      <c r="K186" s="31">
        <v>-0.26</v>
      </c>
      <c r="L186" s="31"/>
      <c r="M186" s="32"/>
      <c r="N186" s="32">
        <f t="shared" si="8"/>
        <v>2.0422482919279523</v>
      </c>
      <c r="O186" s="32"/>
      <c r="P186" s="32"/>
      <c r="Q186" s="32">
        <f>AVERAGE(N186:N187)</f>
        <v>2.039801696520283</v>
      </c>
      <c r="R186" s="32"/>
      <c r="S186" s="33"/>
      <c r="T186" s="33">
        <f>STDEV(N186:N187)</f>
        <v>3.4600084071660241E-3</v>
      </c>
      <c r="U186" s="33"/>
      <c r="V186" s="34"/>
      <c r="W186" s="34"/>
    </row>
    <row r="187" spans="1:23">
      <c r="A187" s="27"/>
      <c r="B187" s="28"/>
      <c r="C187" s="28"/>
      <c r="D187" s="29">
        <v>26.3</v>
      </c>
      <c r="E187" s="29">
        <v>29.2</v>
      </c>
      <c r="F187" s="29" t="str">
        <f t="shared" si="7"/>
        <v>NO</v>
      </c>
      <c r="G187" s="30"/>
      <c r="H187" s="30">
        <v>22.326016316359052</v>
      </c>
      <c r="I187" s="31"/>
      <c r="J187" s="31"/>
      <c r="K187" s="31">
        <v>0</v>
      </c>
      <c r="L187" s="31"/>
      <c r="M187" s="32"/>
      <c r="N187" s="32">
        <f t="shared" si="8"/>
        <v>2.0373551011126132</v>
      </c>
      <c r="O187" s="32"/>
      <c r="P187" s="32"/>
      <c r="Q187" s="32"/>
      <c r="R187" s="32"/>
      <c r="S187" s="32"/>
      <c r="T187" s="32"/>
      <c r="U187" s="32"/>
    </row>
    <row r="188" spans="1:23">
      <c r="A188" s="27">
        <v>9</v>
      </c>
      <c r="B188" s="28" t="s">
        <v>143</v>
      </c>
      <c r="C188" s="28">
        <v>44</v>
      </c>
      <c r="D188" s="29">
        <v>25.5</v>
      </c>
      <c r="E188" s="29">
        <v>31.4</v>
      </c>
      <c r="F188" s="29" t="str">
        <f t="shared" si="7"/>
        <v>YES</v>
      </c>
      <c r="G188" s="30"/>
      <c r="H188" s="30">
        <v>31.677106942397245</v>
      </c>
      <c r="I188" s="31"/>
      <c r="J188" s="31"/>
      <c r="K188" s="31">
        <v>1.7</v>
      </c>
      <c r="L188" s="31"/>
      <c r="M188" s="32"/>
      <c r="N188" s="32">
        <f t="shared" si="8"/>
        <v>2.9813747710491527</v>
      </c>
      <c r="O188" s="32"/>
      <c r="P188" s="32"/>
      <c r="Q188" s="32">
        <f>AVERAGE(N188:N189)</f>
        <v>3.0069401829924196</v>
      </c>
      <c r="R188" s="32"/>
      <c r="S188" s="33"/>
      <c r="T188" s="33">
        <f>STDEV(N188:N189)</f>
        <v>3.6154952297822826E-2</v>
      </c>
      <c r="U188" s="33"/>
      <c r="V188" s="34">
        <f>AVERAGE(Q188:Q190)</f>
        <v>3.1664315488486254</v>
      </c>
      <c r="W188" s="34">
        <f>STDEV(Q188:Q190)</f>
        <v>0.22555485267525546</v>
      </c>
    </row>
    <row r="189" spans="1:23">
      <c r="A189" s="27"/>
      <c r="B189" s="28"/>
      <c r="C189" s="28"/>
      <c r="D189" s="29">
        <v>25.5</v>
      </c>
      <c r="E189" s="29">
        <v>31.4</v>
      </c>
      <c r="F189" s="29" t="str">
        <f t="shared" si="7"/>
        <v>NO</v>
      </c>
      <c r="G189" s="30"/>
      <c r="H189" s="30">
        <v>32.220371946191662</v>
      </c>
      <c r="I189" s="31"/>
      <c r="J189" s="31"/>
      <c r="K189" s="31">
        <v>0</v>
      </c>
      <c r="L189" s="31"/>
      <c r="M189" s="32"/>
      <c r="N189" s="32">
        <f t="shared" si="8"/>
        <v>3.0325055949356861</v>
      </c>
      <c r="O189" s="32"/>
      <c r="P189" s="32"/>
      <c r="Q189" s="32"/>
      <c r="R189" s="32"/>
      <c r="S189" s="32"/>
      <c r="T189" s="32"/>
      <c r="U189" s="32"/>
    </row>
    <row r="190" spans="1:23">
      <c r="A190" s="35">
        <v>10</v>
      </c>
      <c r="B190" s="28" t="s">
        <v>144</v>
      </c>
      <c r="C190" s="28"/>
      <c r="D190" s="29">
        <v>28.8</v>
      </c>
      <c r="E190" s="29">
        <v>31.3</v>
      </c>
      <c r="F190" s="29" t="str">
        <f t="shared" si="7"/>
        <v>YES</v>
      </c>
      <c r="G190" s="30"/>
      <c r="H190" s="30">
        <v>39.723996558544762</v>
      </c>
      <c r="I190" s="31"/>
      <c r="J190" s="31"/>
      <c r="K190" s="31">
        <v>0.93</v>
      </c>
      <c r="L190" s="31"/>
      <c r="M190" s="32"/>
      <c r="N190" s="32">
        <f t="shared" si="8"/>
        <v>3.3103330465453968</v>
      </c>
      <c r="O190" s="32"/>
      <c r="P190" s="32"/>
      <c r="Q190" s="32">
        <f>AVERAGE(N190:N191)</f>
        <v>3.3259229147048313</v>
      </c>
      <c r="R190" s="32"/>
      <c r="S190" s="33"/>
      <c r="T190" s="33">
        <f>STDEV(N190:N191)</f>
        <v>2.2047402986680634E-2</v>
      </c>
      <c r="U190" s="33"/>
      <c r="V190" s="34"/>
      <c r="W190" s="34"/>
    </row>
    <row r="191" spans="1:23">
      <c r="D191" s="7">
        <v>28.8</v>
      </c>
      <c r="H191" s="30">
        <v>40.098153394371188</v>
      </c>
      <c r="K191" s="31">
        <v>0</v>
      </c>
      <c r="N191" s="32">
        <f t="shared" si="8"/>
        <v>3.3415127828642657</v>
      </c>
      <c r="O191" s="32"/>
      <c r="P191" s="32"/>
      <c r="Q191" s="32"/>
      <c r="R191" s="32"/>
      <c r="S191" s="33"/>
      <c r="T191" s="33"/>
    </row>
    <row r="192" spans="1:23">
      <c r="B192" s="18" t="s">
        <v>145</v>
      </c>
      <c r="H192" s="30">
        <v>5.8811919377037065E-2</v>
      </c>
      <c r="K192" s="31">
        <v>11.63</v>
      </c>
      <c r="N192" s="32" t="e">
        <f t="shared" si="8"/>
        <v>#DIV/0!</v>
      </c>
      <c r="O192" s="32"/>
      <c r="P192" s="32"/>
      <c r="Q192" s="32" t="e">
        <f>AVERAGE(N192:N193)</f>
        <v>#DIV/0!</v>
      </c>
      <c r="R192" s="32"/>
      <c r="S192" s="33"/>
      <c r="T192" s="33" t="e">
        <f>STDEV(N192:N193)</f>
        <v>#DIV/0!</v>
      </c>
      <c r="V192" s="34"/>
      <c r="W192" s="34"/>
    </row>
    <row r="193" spans="2:23">
      <c r="B193" s="18" t="s">
        <v>146</v>
      </c>
      <c r="H193" s="30">
        <v>3.0468314143333338E-2</v>
      </c>
      <c r="K193" s="31">
        <v>0</v>
      </c>
      <c r="N193" s="32" t="e">
        <f t="shared" si="8"/>
        <v>#DIV/0!</v>
      </c>
      <c r="O193" s="32"/>
      <c r="P193" s="32"/>
      <c r="Q193" s="32"/>
      <c r="R193" s="32"/>
      <c r="S193" s="33"/>
      <c r="T193" s="33"/>
    </row>
    <row r="194" spans="2:23">
      <c r="B194" s="18" t="s">
        <v>147</v>
      </c>
      <c r="H194" s="7">
        <v>-0.5364042117185186</v>
      </c>
      <c r="K194" s="7" t="s">
        <v>87</v>
      </c>
      <c r="N194" s="32" t="e">
        <f t="shared" si="8"/>
        <v>#DIV/0!</v>
      </c>
      <c r="O194" s="32"/>
      <c r="P194" s="32"/>
      <c r="Q194" s="32" t="e">
        <f>AVERAGE(N194:N195)</f>
        <v>#DIV/0!</v>
      </c>
      <c r="R194" s="32"/>
      <c r="S194" s="33"/>
      <c r="T194" s="33" t="e">
        <f>STDEV(N194:N195)</f>
        <v>#DIV/0!</v>
      </c>
      <c r="V194" s="34"/>
      <c r="W194" s="34"/>
    </row>
    <row r="195" spans="2:23">
      <c r="B195" s="18" t="s">
        <v>147</v>
      </c>
      <c r="H195" s="7">
        <v>-0.28135443807804233</v>
      </c>
      <c r="K195" s="7" t="s">
        <v>87</v>
      </c>
      <c r="N195" s="32" t="e">
        <f t="shared" si="8"/>
        <v>#DIV/0!</v>
      </c>
      <c r="O195" s="32"/>
      <c r="P195" s="32"/>
      <c r="Q195" s="32"/>
      <c r="R195" s="32"/>
      <c r="S195" s="33"/>
      <c r="T195" s="33"/>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J33"/>
  <sheetViews>
    <sheetView topLeftCell="A4" workbookViewId="0">
      <selection activeCell="H22" sqref="H22"/>
    </sheetView>
  </sheetViews>
  <sheetFormatPr defaultRowHeight="15"/>
  <sheetData>
    <row r="1" spans="1:10">
      <c r="C1" t="s">
        <v>2</v>
      </c>
      <c r="D1" t="s">
        <v>156</v>
      </c>
      <c r="E1" t="s">
        <v>155</v>
      </c>
    </row>
    <row r="2" spans="1:10">
      <c r="A2" t="s">
        <v>5</v>
      </c>
      <c r="B2" t="s">
        <v>155</v>
      </c>
      <c r="C2">
        <v>591</v>
      </c>
      <c r="D2" s="46">
        <v>47</v>
      </c>
      <c r="E2" s="48">
        <v>7.6781296862069395</v>
      </c>
      <c r="H2" t="s">
        <v>157</v>
      </c>
      <c r="I2" t="s">
        <v>150</v>
      </c>
      <c r="J2" s="48">
        <f>AVERAGE(E2:E5)</f>
        <v>6.8863936886116281</v>
      </c>
    </row>
    <row r="3" spans="1:10">
      <c r="A3" t="s">
        <v>5</v>
      </c>
      <c r="B3" t="s">
        <v>155</v>
      </c>
      <c r="C3">
        <v>1432</v>
      </c>
      <c r="D3" s="46">
        <v>49</v>
      </c>
      <c r="E3" s="48">
        <v>7.58172023469215</v>
      </c>
      <c r="I3" t="s">
        <v>151</v>
      </c>
      <c r="J3" s="48">
        <f>AVERAGE(E6:E9)</f>
        <v>6.8936708819290669</v>
      </c>
    </row>
    <row r="4" spans="1:10">
      <c r="A4" t="s">
        <v>5</v>
      </c>
      <c r="B4" s="47" t="s">
        <v>155</v>
      </c>
      <c r="C4">
        <v>1422</v>
      </c>
      <c r="D4" s="46">
        <v>1</v>
      </c>
      <c r="E4" s="48">
        <v>6.5828526006130836</v>
      </c>
      <c r="H4" t="s">
        <v>11</v>
      </c>
      <c r="I4" t="s">
        <v>150</v>
      </c>
      <c r="J4" s="48">
        <f>AVERAGE(E10:E13)</f>
        <v>6.3992390099107874</v>
      </c>
    </row>
    <row r="5" spans="1:10">
      <c r="A5" t="s">
        <v>5</v>
      </c>
      <c r="B5" s="47" t="s">
        <v>155</v>
      </c>
      <c r="C5">
        <v>848</v>
      </c>
      <c r="D5" s="46">
        <v>3</v>
      </c>
      <c r="E5" s="48">
        <v>5.7028722329343395</v>
      </c>
      <c r="I5" t="s">
        <v>151</v>
      </c>
      <c r="J5" s="48">
        <f>AVERAGE(E14:E17)</f>
        <v>6.818773197565231</v>
      </c>
    </row>
    <row r="6" spans="1:10">
      <c r="A6" t="s">
        <v>5</v>
      </c>
      <c r="B6" t="s">
        <v>6</v>
      </c>
      <c r="C6">
        <v>1419</v>
      </c>
      <c r="D6" s="46">
        <v>20</v>
      </c>
      <c r="E6" s="48">
        <v>6.5158748276032057</v>
      </c>
      <c r="H6" t="s">
        <v>8</v>
      </c>
      <c r="I6" t="s">
        <v>150</v>
      </c>
      <c r="J6" s="48">
        <f>AVERAGE(E18:E21)</f>
        <v>9.3929802623139196</v>
      </c>
    </row>
    <row r="7" spans="1:10">
      <c r="A7" t="s">
        <v>5</v>
      </c>
      <c r="B7" t="s">
        <v>6</v>
      </c>
      <c r="C7">
        <v>1417</v>
      </c>
      <c r="D7" s="46">
        <v>39</v>
      </c>
      <c r="E7" s="48">
        <v>5.7651592714030304</v>
      </c>
      <c r="I7" t="s">
        <v>151</v>
      </c>
      <c r="J7" s="48">
        <f>AVERAGE(E22:E25)</f>
        <v>8.7000138244935066</v>
      </c>
    </row>
    <row r="8" spans="1:10">
      <c r="A8" t="s">
        <v>5</v>
      </c>
      <c r="B8" t="s">
        <v>6</v>
      </c>
      <c r="C8">
        <v>1418</v>
      </c>
      <c r="D8" s="46">
        <v>58</v>
      </c>
      <c r="E8" s="48">
        <v>9.0240226119124696</v>
      </c>
      <c r="H8" t="s">
        <v>12</v>
      </c>
      <c r="I8" t="s">
        <v>150</v>
      </c>
      <c r="J8" s="48">
        <f>AVERAGE(E26:E29)</f>
        <v>5.7542222033551678</v>
      </c>
    </row>
    <row r="9" spans="1:10">
      <c r="A9" t="s">
        <v>5</v>
      </c>
      <c r="B9" t="s">
        <v>6</v>
      </c>
      <c r="C9">
        <v>1488</v>
      </c>
      <c r="D9" s="46">
        <v>76</v>
      </c>
      <c r="E9" s="48">
        <v>6.2696268167975626</v>
      </c>
      <c r="I9" t="s">
        <v>151</v>
      </c>
      <c r="J9" s="48">
        <f>AVERAGE(E30:E33)</f>
        <v>8.681997959358295</v>
      </c>
    </row>
    <row r="10" spans="1:10">
      <c r="A10" t="s">
        <v>11</v>
      </c>
      <c r="B10" t="s">
        <v>155</v>
      </c>
      <c r="C10">
        <v>563</v>
      </c>
      <c r="D10" s="46">
        <v>56</v>
      </c>
      <c r="E10" s="48">
        <v>8.9644982352345952</v>
      </c>
    </row>
    <row r="11" spans="1:10">
      <c r="A11" t="s">
        <v>11</v>
      </c>
      <c r="B11" t="s">
        <v>155</v>
      </c>
      <c r="C11">
        <v>533</v>
      </c>
      <c r="D11" s="46">
        <v>84</v>
      </c>
      <c r="E11" s="48">
        <v>5.9947681718563341</v>
      </c>
    </row>
    <row r="12" spans="1:10">
      <c r="A12" t="s">
        <v>11</v>
      </c>
      <c r="B12" t="s">
        <v>155</v>
      </c>
      <c r="C12">
        <v>540</v>
      </c>
      <c r="D12" s="46">
        <v>15</v>
      </c>
      <c r="E12" s="48">
        <v>6.3467438539707128</v>
      </c>
      <c r="H12" t="s">
        <v>5</v>
      </c>
    </row>
    <row r="13" spans="1:10">
      <c r="A13" t="s">
        <v>11</v>
      </c>
      <c r="B13" t="s">
        <v>155</v>
      </c>
      <c r="C13">
        <v>555</v>
      </c>
      <c r="D13" s="46">
        <v>17</v>
      </c>
      <c r="E13" s="48">
        <v>4.2909457785815066</v>
      </c>
      <c r="H13" t="s">
        <v>11</v>
      </c>
    </row>
    <row r="14" spans="1:10">
      <c r="A14" t="s">
        <v>11</v>
      </c>
      <c r="B14" t="s">
        <v>6</v>
      </c>
      <c r="C14">
        <v>270</v>
      </c>
      <c r="D14" s="46">
        <v>2</v>
      </c>
      <c r="E14" s="48">
        <v>5.8313748752196384</v>
      </c>
      <c r="H14" t="s">
        <v>8</v>
      </c>
    </row>
    <row r="15" spans="1:10">
      <c r="A15" t="s">
        <v>11</v>
      </c>
      <c r="B15" t="s">
        <v>6</v>
      </c>
      <c r="C15">
        <v>651</v>
      </c>
      <c r="D15" s="46">
        <v>36</v>
      </c>
      <c r="E15" s="48">
        <v>7.4523426022760297</v>
      </c>
      <c r="H15" t="s">
        <v>12</v>
      </c>
    </row>
    <row r="16" spans="1:10">
      <c r="A16" t="s">
        <v>11</v>
      </c>
      <c r="B16" t="s">
        <v>6</v>
      </c>
      <c r="C16">
        <v>265</v>
      </c>
      <c r="D16" s="46">
        <v>48</v>
      </c>
      <c r="E16" s="48">
        <v>5.2342715427264492</v>
      </c>
    </row>
    <row r="17" spans="1:5">
      <c r="A17" t="s">
        <v>11</v>
      </c>
      <c r="B17" t="s">
        <v>6</v>
      </c>
      <c r="C17">
        <v>250</v>
      </c>
      <c r="D17" s="46">
        <v>70</v>
      </c>
      <c r="E17" s="48">
        <v>8.7571037700388068</v>
      </c>
    </row>
    <row r="18" spans="1:5">
      <c r="A18" t="s">
        <v>8</v>
      </c>
      <c r="B18" t="s">
        <v>155</v>
      </c>
      <c r="C18">
        <v>1422</v>
      </c>
      <c r="D18" s="46">
        <v>55</v>
      </c>
      <c r="E18" s="48">
        <v>8.6600887242756102</v>
      </c>
    </row>
    <row r="19" spans="1:5">
      <c r="A19" t="s">
        <v>8</v>
      </c>
      <c r="B19" t="s">
        <v>155</v>
      </c>
      <c r="C19">
        <v>1457</v>
      </c>
      <c r="D19" s="46">
        <v>77</v>
      </c>
      <c r="E19" s="48">
        <v>8.4599026016386549</v>
      </c>
    </row>
    <row r="20" spans="1:5">
      <c r="A20" t="s">
        <v>8</v>
      </c>
      <c r="B20" t="s">
        <v>155</v>
      </c>
      <c r="C20">
        <v>1438</v>
      </c>
      <c r="D20" s="46">
        <v>81</v>
      </c>
      <c r="E20" s="48">
        <v>9.1900475303879148</v>
      </c>
    </row>
    <row r="21" spans="1:5">
      <c r="A21" t="s">
        <v>8</v>
      </c>
      <c r="B21" t="s">
        <v>155</v>
      </c>
      <c r="C21">
        <v>1429</v>
      </c>
      <c r="D21" s="46">
        <v>34</v>
      </c>
      <c r="E21" s="48">
        <v>11.261882192953504</v>
      </c>
    </row>
    <row r="22" spans="1:5">
      <c r="A22" t="s">
        <v>8</v>
      </c>
      <c r="B22" t="s">
        <v>6</v>
      </c>
      <c r="C22">
        <v>8326</v>
      </c>
      <c r="D22" s="46">
        <v>19</v>
      </c>
      <c r="E22" s="48">
        <v>7.6900327382746232</v>
      </c>
    </row>
    <row r="23" spans="1:5">
      <c r="A23" t="s">
        <v>8</v>
      </c>
      <c r="B23" t="s">
        <v>6</v>
      </c>
      <c r="C23">
        <v>8303</v>
      </c>
      <c r="D23" s="46">
        <v>65</v>
      </c>
      <c r="E23" s="48">
        <v>12.832134072732691</v>
      </c>
    </row>
    <row r="24" spans="1:5">
      <c r="A24" t="s">
        <v>8</v>
      </c>
      <c r="B24" t="s">
        <v>6</v>
      </c>
      <c r="C24">
        <v>8298</v>
      </c>
      <c r="D24" s="46">
        <v>68</v>
      </c>
      <c r="E24" s="48">
        <v>5.3409704863176852</v>
      </c>
    </row>
    <row r="25" spans="1:5">
      <c r="A25" t="s">
        <v>8</v>
      </c>
      <c r="B25" t="s">
        <v>6</v>
      </c>
      <c r="C25">
        <v>1476</v>
      </c>
      <c r="D25" s="46">
        <v>86</v>
      </c>
      <c r="E25" s="48">
        <v>8.9369180006490332</v>
      </c>
    </row>
    <row r="26" spans="1:5">
      <c r="A26" t="s">
        <v>12</v>
      </c>
      <c r="B26" s="47" t="s">
        <v>155</v>
      </c>
      <c r="C26">
        <v>1147</v>
      </c>
      <c r="D26" s="46">
        <v>54</v>
      </c>
      <c r="E26" s="48">
        <v>7.4018016875199359</v>
      </c>
    </row>
    <row r="27" spans="1:5">
      <c r="A27" t="s">
        <v>12</v>
      </c>
      <c r="B27" s="47" t="s">
        <v>155</v>
      </c>
      <c r="C27">
        <v>1154</v>
      </c>
      <c r="D27" s="46">
        <v>80</v>
      </c>
      <c r="E27" s="48">
        <v>3.6079731949841727</v>
      </c>
    </row>
    <row r="28" spans="1:5">
      <c r="A28" t="s">
        <v>12</v>
      </c>
      <c r="B28" s="47" t="s">
        <v>155</v>
      </c>
      <c r="C28">
        <v>1346</v>
      </c>
      <c r="D28" s="46">
        <v>4</v>
      </c>
      <c r="E28" s="48">
        <v>5.4104988811580697</v>
      </c>
    </row>
    <row r="29" spans="1:5">
      <c r="A29" t="s">
        <v>12</v>
      </c>
      <c r="B29" s="47" t="s">
        <v>155</v>
      </c>
      <c r="C29">
        <v>1357</v>
      </c>
      <c r="D29" s="46">
        <v>30</v>
      </c>
      <c r="E29" s="48">
        <v>6.5966150497584906</v>
      </c>
    </row>
    <row r="30" spans="1:5">
      <c r="A30" t="s">
        <v>12</v>
      </c>
      <c r="B30" t="s">
        <v>6</v>
      </c>
      <c r="C30">
        <v>61</v>
      </c>
      <c r="D30" s="46">
        <v>14</v>
      </c>
      <c r="E30" s="48">
        <v>6.5145810394677834</v>
      </c>
    </row>
    <row r="31" spans="1:5">
      <c r="A31" t="s">
        <v>12</v>
      </c>
      <c r="B31" t="s">
        <v>6</v>
      </c>
      <c r="C31">
        <v>50</v>
      </c>
      <c r="D31" s="46">
        <v>40</v>
      </c>
      <c r="E31" s="48">
        <v>9.4718582102889926</v>
      </c>
    </row>
    <row r="32" spans="1:5">
      <c r="A32" t="s">
        <v>12</v>
      </c>
      <c r="B32" t="s">
        <v>6</v>
      </c>
      <c r="C32">
        <v>30</v>
      </c>
      <c r="D32" s="46">
        <v>46</v>
      </c>
      <c r="E32" s="48">
        <v>9.1563864503914782</v>
      </c>
    </row>
    <row r="33" spans="1:5">
      <c r="A33" t="s">
        <v>12</v>
      </c>
      <c r="B33" t="s">
        <v>6</v>
      </c>
      <c r="C33">
        <v>10</v>
      </c>
      <c r="D33" s="46">
        <v>51</v>
      </c>
      <c r="E33" s="48">
        <v>9.5851661372849257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G32"/>
  <sheetViews>
    <sheetView tabSelected="1" workbookViewId="0">
      <selection activeCell="Q19" sqref="Q19"/>
    </sheetView>
  </sheetViews>
  <sheetFormatPr defaultRowHeight="15"/>
  <sheetData>
    <row r="1" spans="1:7">
      <c r="A1" s="2" t="s">
        <v>0</v>
      </c>
      <c r="B1" s="2" t="s">
        <v>1</v>
      </c>
      <c r="C1" s="2" t="s">
        <v>2</v>
      </c>
      <c r="D1" s="2" t="s">
        <v>3</v>
      </c>
      <c r="E1" s="4" t="s">
        <v>148</v>
      </c>
      <c r="F1" s="50" t="s">
        <v>161</v>
      </c>
      <c r="G1" s="52" t="s">
        <v>162</v>
      </c>
    </row>
    <row r="2" spans="1:7">
      <c r="A2" t="s">
        <v>12</v>
      </c>
      <c r="B2" t="s">
        <v>6</v>
      </c>
      <c r="C2">
        <v>10</v>
      </c>
      <c r="D2" t="s">
        <v>7</v>
      </c>
      <c r="E2">
        <v>1.1064570616467035</v>
      </c>
      <c r="F2" s="51">
        <v>1.4666666666666668</v>
      </c>
      <c r="G2">
        <v>10</v>
      </c>
    </row>
    <row r="3" spans="1:7">
      <c r="A3" s="43" t="s">
        <v>12</v>
      </c>
      <c r="B3" s="43" t="s">
        <v>10</v>
      </c>
      <c r="C3" s="43">
        <v>30</v>
      </c>
      <c r="D3" s="43" t="s">
        <v>7</v>
      </c>
      <c r="E3" s="43">
        <v>1.1917796915858534</v>
      </c>
      <c r="F3" s="51">
        <v>1.75</v>
      </c>
      <c r="G3">
        <v>30</v>
      </c>
    </row>
    <row r="4" spans="1:7">
      <c r="A4" t="s">
        <v>12</v>
      </c>
      <c r="B4" t="s">
        <v>6</v>
      </c>
      <c r="C4">
        <v>61</v>
      </c>
      <c r="D4" t="s">
        <v>7</v>
      </c>
      <c r="E4">
        <v>1.3332628765720682</v>
      </c>
      <c r="F4" s="51">
        <v>3.45</v>
      </c>
      <c r="G4">
        <v>61</v>
      </c>
    </row>
    <row r="5" spans="1:7">
      <c r="A5" t="s">
        <v>11</v>
      </c>
      <c r="B5" t="s">
        <v>6</v>
      </c>
      <c r="C5">
        <v>250</v>
      </c>
      <c r="D5" t="s">
        <v>7</v>
      </c>
      <c r="E5">
        <v>0.948605722017827</v>
      </c>
      <c r="F5" s="51">
        <v>2.2666666666666671</v>
      </c>
      <c r="G5">
        <v>250</v>
      </c>
    </row>
    <row r="6" spans="1:7">
      <c r="A6" t="s">
        <v>11</v>
      </c>
      <c r="B6" t="s">
        <v>6</v>
      </c>
      <c r="C6">
        <v>265</v>
      </c>
      <c r="D6" t="s">
        <v>7</v>
      </c>
      <c r="E6">
        <v>1.4467796965937612</v>
      </c>
      <c r="F6" s="51">
        <v>1.7</v>
      </c>
      <c r="G6">
        <v>265</v>
      </c>
    </row>
    <row r="7" spans="1:7">
      <c r="A7" t="s">
        <v>11</v>
      </c>
      <c r="B7" t="s">
        <v>6</v>
      </c>
      <c r="C7">
        <v>270</v>
      </c>
      <c r="D7" t="s">
        <v>7</v>
      </c>
      <c r="E7">
        <v>1.5448607331175146</v>
      </c>
      <c r="F7" s="51">
        <v>1.7250000000000001</v>
      </c>
      <c r="G7">
        <v>270</v>
      </c>
    </row>
    <row r="8" spans="1:7">
      <c r="A8" s="43" t="s">
        <v>11</v>
      </c>
      <c r="B8" s="43" t="s">
        <v>10</v>
      </c>
      <c r="C8" s="43">
        <v>533</v>
      </c>
      <c r="D8" s="43" t="s">
        <v>7</v>
      </c>
      <c r="E8" s="43">
        <v>2.219332813263847</v>
      </c>
      <c r="F8" s="51">
        <v>1.35</v>
      </c>
      <c r="G8">
        <v>533</v>
      </c>
    </row>
    <row r="9" spans="1:7">
      <c r="A9" s="43" t="s">
        <v>11</v>
      </c>
      <c r="B9" s="43" t="s">
        <v>10</v>
      </c>
      <c r="C9" s="43">
        <v>540</v>
      </c>
      <c r="D9" s="43" t="s">
        <v>7</v>
      </c>
      <c r="E9" s="43">
        <v>2.2262384464556524</v>
      </c>
      <c r="F9" s="51">
        <v>1.6</v>
      </c>
      <c r="G9">
        <v>540</v>
      </c>
    </row>
    <row r="10" spans="1:7">
      <c r="A10" s="43" t="s">
        <v>11</v>
      </c>
      <c r="B10" s="43" t="s">
        <v>10</v>
      </c>
      <c r="C10" s="43">
        <v>555</v>
      </c>
      <c r="D10" s="43" t="s">
        <v>7</v>
      </c>
      <c r="E10" s="43">
        <v>2.0405173370518055</v>
      </c>
      <c r="F10" s="51">
        <v>2.4500000000000002</v>
      </c>
      <c r="G10">
        <v>555</v>
      </c>
    </row>
    <row r="11" spans="1:7">
      <c r="A11" s="43" t="s">
        <v>11</v>
      </c>
      <c r="B11" s="43" t="s">
        <v>10</v>
      </c>
      <c r="C11" s="43">
        <v>563</v>
      </c>
      <c r="D11" s="43" t="s">
        <v>7</v>
      </c>
      <c r="E11" s="43">
        <v>2.1156812865987913</v>
      </c>
      <c r="F11" s="51">
        <v>2.3333333333333335</v>
      </c>
      <c r="G11">
        <v>563</v>
      </c>
    </row>
    <row r="12" spans="1:7">
      <c r="A12" s="43" t="s">
        <v>5</v>
      </c>
      <c r="B12" s="43" t="s">
        <v>10</v>
      </c>
      <c r="C12" s="43">
        <v>591</v>
      </c>
      <c r="D12" s="43" t="s">
        <v>7</v>
      </c>
      <c r="E12" s="43">
        <v>2.0702229802511773</v>
      </c>
      <c r="F12" s="51">
        <v>1.75</v>
      </c>
      <c r="G12">
        <v>591</v>
      </c>
    </row>
    <row r="13" spans="1:7">
      <c r="A13" t="s">
        <v>13</v>
      </c>
      <c r="B13" t="s">
        <v>6</v>
      </c>
      <c r="C13">
        <v>651</v>
      </c>
      <c r="D13" t="s">
        <v>7</v>
      </c>
      <c r="E13">
        <v>1.03612545465651</v>
      </c>
      <c r="F13" s="51">
        <v>2.2749999999999995</v>
      </c>
      <c r="G13">
        <v>651</v>
      </c>
    </row>
    <row r="14" spans="1:7">
      <c r="A14" s="43" t="s">
        <v>5</v>
      </c>
      <c r="B14" s="43" t="s">
        <v>10</v>
      </c>
      <c r="C14" s="43">
        <v>848</v>
      </c>
      <c r="D14" s="43" t="s">
        <v>7</v>
      </c>
      <c r="E14" s="43">
        <v>1.734290540674994</v>
      </c>
      <c r="F14" s="51">
        <v>3.5</v>
      </c>
      <c r="G14">
        <v>848</v>
      </c>
    </row>
    <row r="15" spans="1:7">
      <c r="A15" s="43" t="s">
        <v>12</v>
      </c>
      <c r="B15" s="43" t="s">
        <v>10</v>
      </c>
      <c r="C15" s="43">
        <v>1147</v>
      </c>
      <c r="D15" s="43" t="s">
        <v>7</v>
      </c>
      <c r="E15" s="43">
        <v>1.7862250427224291</v>
      </c>
      <c r="F15" s="51">
        <v>1.9</v>
      </c>
      <c r="G15">
        <v>1147</v>
      </c>
    </row>
    <row r="16" spans="1:7">
      <c r="A16" s="43" t="s">
        <v>12</v>
      </c>
      <c r="B16" s="43" t="s">
        <v>10</v>
      </c>
      <c r="C16" s="43">
        <v>1154</v>
      </c>
      <c r="D16" s="43" t="s">
        <v>7</v>
      </c>
      <c r="E16" s="43">
        <v>2.053872489274724</v>
      </c>
      <c r="F16" s="51">
        <v>1.9333333333333333</v>
      </c>
      <c r="G16">
        <v>1154</v>
      </c>
    </row>
    <row r="17" spans="1:7">
      <c r="A17" s="43" t="s">
        <v>12</v>
      </c>
      <c r="B17" s="43" t="s">
        <v>10</v>
      </c>
      <c r="C17" s="43">
        <v>1346</v>
      </c>
      <c r="D17" s="43" t="s">
        <v>7</v>
      </c>
      <c r="E17" s="43">
        <v>1.6781243762596252</v>
      </c>
      <c r="F17" s="51">
        <v>2.9</v>
      </c>
      <c r="G17">
        <v>1346</v>
      </c>
    </row>
    <row r="18" spans="1:7">
      <c r="A18" s="43" t="s">
        <v>12</v>
      </c>
      <c r="B18" s="43" t="s">
        <v>10</v>
      </c>
      <c r="C18" s="43">
        <v>1357</v>
      </c>
      <c r="D18" s="43" t="s">
        <v>7</v>
      </c>
      <c r="E18" s="43">
        <v>1.9692212294132405</v>
      </c>
      <c r="F18" s="51">
        <v>2.8</v>
      </c>
      <c r="G18">
        <v>1357</v>
      </c>
    </row>
    <row r="19" spans="1:7">
      <c r="A19" t="s">
        <v>5</v>
      </c>
      <c r="B19" t="s">
        <v>6</v>
      </c>
      <c r="C19">
        <v>1417</v>
      </c>
      <c r="D19" t="s">
        <v>7</v>
      </c>
      <c r="E19">
        <v>1.1151180195191746</v>
      </c>
      <c r="F19" s="51">
        <v>3.05</v>
      </c>
      <c r="G19">
        <v>1417</v>
      </c>
    </row>
    <row r="20" spans="1:7">
      <c r="A20" t="s">
        <v>5</v>
      </c>
      <c r="B20" t="s">
        <v>6</v>
      </c>
      <c r="C20">
        <v>1418</v>
      </c>
      <c r="D20" t="s">
        <v>7</v>
      </c>
      <c r="E20">
        <v>1.3540298473338095</v>
      </c>
      <c r="F20" s="51">
        <v>3.25</v>
      </c>
      <c r="G20">
        <v>1418</v>
      </c>
    </row>
    <row r="21" spans="1:7">
      <c r="A21" t="s">
        <v>5</v>
      </c>
      <c r="B21" t="s">
        <v>6</v>
      </c>
      <c r="C21">
        <v>1419</v>
      </c>
      <c r="D21" t="s">
        <v>7</v>
      </c>
      <c r="E21">
        <v>1.1410481623390831</v>
      </c>
      <c r="F21" s="51">
        <v>2.2000000000000002</v>
      </c>
      <c r="G21">
        <v>1419</v>
      </c>
    </row>
    <row r="22" spans="1:7">
      <c r="A22" s="43" t="s">
        <v>5</v>
      </c>
      <c r="B22" s="43" t="s">
        <v>10</v>
      </c>
      <c r="C22" s="43">
        <v>1422</v>
      </c>
      <c r="D22" s="43" t="s">
        <v>7</v>
      </c>
      <c r="E22" s="43">
        <v>1.757452284422504</v>
      </c>
      <c r="F22" s="51">
        <v>4.4666666666666668</v>
      </c>
      <c r="G22">
        <v>1422</v>
      </c>
    </row>
    <row r="23" spans="1:7">
      <c r="A23" s="43" t="s">
        <v>8</v>
      </c>
      <c r="B23" s="43" t="s">
        <v>10</v>
      </c>
      <c r="C23" s="43">
        <v>1422</v>
      </c>
      <c r="D23" s="43" t="s">
        <v>7</v>
      </c>
      <c r="E23" s="43">
        <v>1.3069316492395719</v>
      </c>
      <c r="F23" s="51">
        <v>3.0666666666666664</v>
      </c>
      <c r="G23">
        <v>1422</v>
      </c>
    </row>
    <row r="24" spans="1:7">
      <c r="A24" s="43" t="s">
        <v>8</v>
      </c>
      <c r="B24" s="43" t="s">
        <v>10</v>
      </c>
      <c r="C24" s="43">
        <v>1429</v>
      </c>
      <c r="D24" s="43" t="s">
        <v>7</v>
      </c>
      <c r="E24" s="43">
        <v>1.620124454512742</v>
      </c>
      <c r="F24" s="51">
        <v>2.7999999999999994</v>
      </c>
      <c r="G24">
        <v>1429</v>
      </c>
    </row>
    <row r="25" spans="1:7">
      <c r="A25" s="43" t="s">
        <v>5</v>
      </c>
      <c r="B25" s="43" t="s">
        <v>10</v>
      </c>
      <c r="C25" s="43">
        <v>1432</v>
      </c>
      <c r="D25" s="43" t="s">
        <v>7</v>
      </c>
      <c r="E25" s="43">
        <v>2.0526119804365006</v>
      </c>
      <c r="F25" s="51">
        <v>1.9333333333333333</v>
      </c>
      <c r="G25">
        <v>1432</v>
      </c>
    </row>
    <row r="26" spans="1:7">
      <c r="A26" s="43" t="s">
        <v>8</v>
      </c>
      <c r="B26" s="43" t="s">
        <v>10</v>
      </c>
      <c r="C26" s="43">
        <v>1438</v>
      </c>
      <c r="D26" s="43" t="s">
        <v>7</v>
      </c>
      <c r="E26" s="43">
        <v>1.4027898441483688</v>
      </c>
      <c r="F26" s="51">
        <v>1.75</v>
      </c>
      <c r="G26">
        <v>1438</v>
      </c>
    </row>
    <row r="27" spans="1:7">
      <c r="A27" s="43" t="s">
        <v>8</v>
      </c>
      <c r="B27" s="43" t="s">
        <v>10</v>
      </c>
      <c r="C27" s="43">
        <v>1457</v>
      </c>
      <c r="D27" s="43" t="s">
        <v>7</v>
      </c>
      <c r="E27" s="43">
        <v>1.462503527743694</v>
      </c>
      <c r="F27" s="51">
        <v>1.9</v>
      </c>
      <c r="G27">
        <v>1457</v>
      </c>
    </row>
    <row r="28" spans="1:7">
      <c r="A28" t="s">
        <v>8</v>
      </c>
      <c r="B28" t="s">
        <v>6</v>
      </c>
      <c r="C28">
        <v>1476</v>
      </c>
      <c r="D28" t="s">
        <v>7</v>
      </c>
      <c r="E28">
        <v>1.1410031311840529</v>
      </c>
      <c r="F28" s="51">
        <v>1.9500000000000002</v>
      </c>
      <c r="G28">
        <v>1476</v>
      </c>
    </row>
    <row r="29" spans="1:7">
      <c r="A29" t="s">
        <v>5</v>
      </c>
      <c r="B29" t="s">
        <v>6</v>
      </c>
      <c r="C29">
        <v>1488</v>
      </c>
      <c r="D29" t="s">
        <v>7</v>
      </c>
      <c r="E29">
        <v>1.2506290534732045</v>
      </c>
      <c r="F29" s="51">
        <v>2.35</v>
      </c>
      <c r="G29">
        <v>1488</v>
      </c>
    </row>
    <row r="30" spans="1:7">
      <c r="A30" t="s">
        <v>8</v>
      </c>
      <c r="B30" t="s">
        <v>6</v>
      </c>
      <c r="C30">
        <v>8298</v>
      </c>
      <c r="D30" t="s">
        <v>7</v>
      </c>
      <c r="E30">
        <v>0.67432744269890388</v>
      </c>
      <c r="F30" s="51">
        <v>2.4000000000000004</v>
      </c>
      <c r="G30">
        <v>8298</v>
      </c>
    </row>
    <row r="31" spans="1:7">
      <c r="A31" t="s">
        <v>8</v>
      </c>
      <c r="B31" t="s">
        <v>6</v>
      </c>
      <c r="C31">
        <v>8303</v>
      </c>
      <c r="D31" t="s">
        <v>7</v>
      </c>
      <c r="E31">
        <v>1.4466644158094875</v>
      </c>
      <c r="F31" s="51">
        <v>1.9000000000000001</v>
      </c>
      <c r="G31">
        <v>8303</v>
      </c>
    </row>
    <row r="32" spans="1:7">
      <c r="A32" t="s">
        <v>8</v>
      </c>
      <c r="B32" t="s">
        <v>6</v>
      </c>
      <c r="C32">
        <v>8326</v>
      </c>
      <c r="D32" t="s">
        <v>7</v>
      </c>
      <c r="E32">
        <v>0.9710005710046079</v>
      </c>
      <c r="F32" s="51">
        <v>2.7333333333333338</v>
      </c>
      <c r="G32">
        <v>8326</v>
      </c>
    </row>
  </sheetData>
  <sortState ref="A2:E32">
    <sortCondition ref="C2:C32"/>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Notes</vt:lpstr>
      <vt:lpstr>Data</vt:lpstr>
      <vt:lpstr>Smartchem</vt:lpstr>
      <vt:lpstr>Ca Data</vt:lpstr>
      <vt:lpstr>Si and Sugar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Wild</dc:creator>
  <cp:lastModifiedBy>Adam Wild</cp:lastModifiedBy>
  <dcterms:created xsi:type="dcterms:W3CDTF">2013-10-17T20:39:31Z</dcterms:created>
  <dcterms:modified xsi:type="dcterms:W3CDTF">2015-07-20T18:45:40Z</dcterms:modified>
</cp:coreProperties>
</file>