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cuments\MELNHE Folder\MELNHE data\"/>
    </mc:Choice>
  </mc:AlternateContent>
  <bookViews>
    <workbookView xWindow="0" yWindow="0" windowWidth="19180" windowHeight="6900" tabRatio="853"/>
  </bookViews>
  <sheets>
    <sheet name="Notes" sheetId="6" r:id="rId1"/>
    <sheet name="litterfallm2" sheetId="1" r:id="rId2"/>
    <sheet name="Litterfallm2 averages" sheetId="7" r:id="rId3"/>
    <sheet name="litter conc" sheetId="4" r:id="rId4"/>
    <sheet name="Litter conc averages" sheetId="5" r:id="rId5"/>
  </sheets>
  <calcPr calcId="152511"/>
</workbook>
</file>

<file path=xl/calcChain.xml><?xml version="1.0" encoding="utf-8"?>
<calcChain xmlns="http://schemas.openxmlformats.org/spreadsheetml/2006/main">
  <c r="F10" i="5" l="1"/>
  <c r="E10" i="5"/>
  <c r="D10" i="5"/>
  <c r="F9" i="5"/>
  <c r="E9" i="5"/>
  <c r="D9" i="5"/>
  <c r="F8" i="5"/>
  <c r="E8" i="5"/>
  <c r="D8" i="5"/>
  <c r="F7" i="5"/>
  <c r="E7" i="5"/>
  <c r="D7" i="5"/>
  <c r="F5" i="5"/>
  <c r="E5" i="5"/>
  <c r="D5" i="5"/>
  <c r="F4" i="5"/>
  <c r="E4" i="5"/>
  <c r="D4" i="5"/>
  <c r="F3" i="5"/>
  <c r="E3" i="5"/>
  <c r="D3" i="5"/>
  <c r="F2" i="5"/>
  <c r="E2" i="5"/>
  <c r="D2" i="5"/>
  <c r="E44" i="4" l="1"/>
  <c r="F44" i="4"/>
  <c r="E45" i="4"/>
  <c r="F45" i="4"/>
  <c r="E33" i="4"/>
  <c r="F33" i="4"/>
  <c r="E34" i="4"/>
  <c r="F34" i="4"/>
  <c r="E12" i="4"/>
  <c r="F12" i="4"/>
  <c r="E23" i="4"/>
  <c r="F23" i="4"/>
  <c r="E22" i="4"/>
  <c r="F22" i="4"/>
  <c r="C11" i="4"/>
  <c r="E11" i="4" s="1"/>
  <c r="D3" i="4"/>
  <c r="E3" i="4"/>
  <c r="F3" i="4"/>
  <c r="D4" i="4"/>
  <c r="E4" i="4"/>
  <c r="F4" i="4"/>
  <c r="D5" i="4"/>
  <c r="E5" i="4"/>
  <c r="F5" i="4"/>
  <c r="D6" i="4"/>
  <c r="E6" i="4"/>
  <c r="F6" i="4"/>
  <c r="D7" i="4"/>
  <c r="E7" i="4"/>
  <c r="F7" i="4"/>
  <c r="D8" i="4"/>
  <c r="E8" i="4"/>
  <c r="F8" i="4"/>
  <c r="D9" i="4"/>
  <c r="E9" i="4"/>
  <c r="F9" i="4"/>
  <c r="D10" i="4"/>
  <c r="E10" i="4"/>
  <c r="F10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19" i="4"/>
  <c r="E19" i="4"/>
  <c r="F19" i="4"/>
  <c r="D20" i="4"/>
  <c r="E20" i="4"/>
  <c r="F20" i="4"/>
  <c r="D21" i="4"/>
  <c r="E21" i="4"/>
  <c r="F21" i="4"/>
  <c r="D24" i="4"/>
  <c r="E24" i="4"/>
  <c r="F24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0" i="4"/>
  <c r="E30" i="4"/>
  <c r="F30" i="4"/>
  <c r="D31" i="4"/>
  <c r="E31" i="4"/>
  <c r="F31" i="4"/>
  <c r="D32" i="4"/>
  <c r="E32" i="4"/>
  <c r="F32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F2" i="4"/>
  <c r="E2" i="4"/>
  <c r="D2" i="4"/>
  <c r="F11" i="4" l="1"/>
  <c r="M47" i="1" l="1"/>
  <c r="M48" i="1"/>
  <c r="M49" i="1"/>
  <c r="M50" i="1"/>
  <c r="M52" i="1"/>
  <c r="M53" i="1"/>
  <c r="M54" i="1"/>
  <c r="M55" i="1"/>
  <c r="M57" i="1"/>
  <c r="M58" i="1"/>
  <c r="M59" i="1"/>
  <c r="M60" i="1"/>
  <c r="M62" i="1"/>
  <c r="M63" i="1"/>
  <c r="M64" i="1"/>
  <c r="M65" i="1"/>
  <c r="M67" i="1"/>
  <c r="M68" i="1"/>
  <c r="M69" i="1"/>
  <c r="M70" i="1"/>
  <c r="M72" i="1"/>
  <c r="M73" i="1"/>
  <c r="M74" i="1"/>
  <c r="M75" i="1"/>
  <c r="M77" i="1"/>
  <c r="M78" i="1"/>
  <c r="M79" i="1"/>
  <c r="M80" i="1"/>
  <c r="M82" i="1"/>
  <c r="M83" i="1"/>
  <c r="M84" i="1"/>
  <c r="M85" i="1"/>
  <c r="S85" i="1" l="1"/>
  <c r="R85" i="1"/>
  <c r="Q85" i="1"/>
  <c r="P85" i="1"/>
  <c r="O85" i="1"/>
  <c r="N85" i="1"/>
  <c r="Z85" i="1"/>
  <c r="Y85" i="1"/>
  <c r="X85" i="1"/>
  <c r="W85" i="1"/>
  <c r="V85" i="1"/>
  <c r="U85" i="1"/>
  <c r="T85" i="1"/>
  <c r="S84" i="1"/>
  <c r="R84" i="1"/>
  <c r="Q84" i="1"/>
  <c r="P84" i="1"/>
  <c r="O84" i="1"/>
  <c r="N84" i="1"/>
  <c r="Z84" i="1"/>
  <c r="Y84" i="1"/>
  <c r="X84" i="1"/>
  <c r="W84" i="1"/>
  <c r="V84" i="1"/>
  <c r="U84" i="1"/>
  <c r="T84" i="1"/>
  <c r="S83" i="1"/>
  <c r="R83" i="1"/>
  <c r="Q83" i="1"/>
  <c r="P83" i="1"/>
  <c r="O83" i="1"/>
  <c r="N83" i="1"/>
  <c r="Z83" i="1"/>
  <c r="Y83" i="1"/>
  <c r="X83" i="1"/>
  <c r="W83" i="1"/>
  <c r="V83" i="1"/>
  <c r="U83" i="1"/>
  <c r="T83" i="1"/>
  <c r="S82" i="1"/>
  <c r="R82" i="1"/>
  <c r="Q82" i="1"/>
  <c r="P82" i="1"/>
  <c r="O82" i="1"/>
  <c r="N82" i="1"/>
  <c r="Z82" i="1"/>
  <c r="Y82" i="1"/>
  <c r="X82" i="1"/>
  <c r="W82" i="1"/>
  <c r="V82" i="1"/>
  <c r="U82" i="1"/>
  <c r="T82" i="1"/>
  <c r="S80" i="1"/>
  <c r="R80" i="1"/>
  <c r="Q80" i="1"/>
  <c r="P80" i="1"/>
  <c r="O80" i="1"/>
  <c r="N80" i="1"/>
  <c r="Z80" i="1"/>
  <c r="Y80" i="1"/>
  <c r="X80" i="1"/>
  <c r="W80" i="1"/>
  <c r="V80" i="1"/>
  <c r="U80" i="1"/>
  <c r="T80" i="1"/>
  <c r="S79" i="1"/>
  <c r="R79" i="1"/>
  <c r="Q79" i="1"/>
  <c r="P79" i="1"/>
  <c r="O79" i="1"/>
  <c r="N79" i="1"/>
  <c r="Z79" i="1"/>
  <c r="Y79" i="1"/>
  <c r="X79" i="1"/>
  <c r="W79" i="1"/>
  <c r="V79" i="1"/>
  <c r="U79" i="1"/>
  <c r="T79" i="1"/>
  <c r="S78" i="1"/>
  <c r="R78" i="1"/>
  <c r="Q78" i="1"/>
  <c r="P78" i="1"/>
  <c r="O78" i="1"/>
  <c r="N78" i="1"/>
  <c r="Z78" i="1"/>
  <c r="Y78" i="1"/>
  <c r="X78" i="1"/>
  <c r="W78" i="1"/>
  <c r="V78" i="1"/>
  <c r="U78" i="1"/>
  <c r="T78" i="1"/>
  <c r="S77" i="1"/>
  <c r="R77" i="1"/>
  <c r="Q77" i="1"/>
  <c r="P77" i="1"/>
  <c r="O77" i="1"/>
  <c r="N77" i="1"/>
  <c r="Z77" i="1"/>
  <c r="Y77" i="1"/>
  <c r="X77" i="1"/>
  <c r="W77" i="1"/>
  <c r="V77" i="1"/>
  <c r="U77" i="1"/>
  <c r="T77" i="1"/>
  <c r="S75" i="1"/>
  <c r="R75" i="1"/>
  <c r="Q75" i="1"/>
  <c r="P75" i="1"/>
  <c r="O75" i="1"/>
  <c r="N75" i="1"/>
  <c r="Z75" i="1"/>
  <c r="Y75" i="1"/>
  <c r="X75" i="1"/>
  <c r="W75" i="1"/>
  <c r="V75" i="1"/>
  <c r="U75" i="1"/>
  <c r="T75" i="1"/>
  <c r="S74" i="1"/>
  <c r="R74" i="1"/>
  <c r="Q74" i="1"/>
  <c r="P74" i="1"/>
  <c r="O74" i="1"/>
  <c r="N74" i="1"/>
  <c r="Z74" i="1"/>
  <c r="Y74" i="1"/>
  <c r="X74" i="1"/>
  <c r="W74" i="1"/>
  <c r="V74" i="1"/>
  <c r="U74" i="1"/>
  <c r="T74" i="1"/>
  <c r="S73" i="1"/>
  <c r="R73" i="1"/>
  <c r="Q73" i="1"/>
  <c r="P73" i="1"/>
  <c r="O73" i="1"/>
  <c r="N73" i="1"/>
  <c r="Z73" i="1"/>
  <c r="Y73" i="1"/>
  <c r="X73" i="1"/>
  <c r="W73" i="1"/>
  <c r="V73" i="1"/>
  <c r="U73" i="1"/>
  <c r="T73" i="1"/>
  <c r="S72" i="1"/>
  <c r="R72" i="1"/>
  <c r="Q72" i="1"/>
  <c r="P72" i="1"/>
  <c r="O72" i="1"/>
  <c r="N72" i="1"/>
  <c r="Z72" i="1"/>
  <c r="Y72" i="1"/>
  <c r="X72" i="1"/>
  <c r="W72" i="1"/>
  <c r="V72" i="1"/>
  <c r="U72" i="1"/>
  <c r="T72" i="1"/>
  <c r="S70" i="1"/>
  <c r="R70" i="1"/>
  <c r="Q70" i="1"/>
  <c r="P70" i="1"/>
  <c r="O70" i="1"/>
  <c r="N70" i="1"/>
  <c r="Z70" i="1"/>
  <c r="Y70" i="1"/>
  <c r="X70" i="1"/>
  <c r="W70" i="1"/>
  <c r="V70" i="1"/>
  <c r="U70" i="1"/>
  <c r="T70" i="1"/>
  <c r="S69" i="1"/>
  <c r="R69" i="1"/>
  <c r="Q69" i="1"/>
  <c r="P69" i="1"/>
  <c r="O69" i="1"/>
  <c r="N69" i="1"/>
  <c r="Z69" i="1"/>
  <c r="Y69" i="1"/>
  <c r="X69" i="1"/>
  <c r="W69" i="1"/>
  <c r="V69" i="1"/>
  <c r="U69" i="1"/>
  <c r="T69" i="1"/>
  <c r="S68" i="1"/>
  <c r="R68" i="1"/>
  <c r="Q68" i="1"/>
  <c r="P68" i="1"/>
  <c r="O68" i="1"/>
  <c r="N68" i="1"/>
  <c r="Z68" i="1"/>
  <c r="Y68" i="1"/>
  <c r="X68" i="1"/>
  <c r="W68" i="1"/>
  <c r="V68" i="1"/>
  <c r="U68" i="1"/>
  <c r="T68" i="1"/>
  <c r="S67" i="1"/>
  <c r="R67" i="1"/>
  <c r="Q67" i="1"/>
  <c r="P67" i="1"/>
  <c r="O67" i="1"/>
  <c r="N67" i="1"/>
  <c r="Z67" i="1"/>
  <c r="Y67" i="1"/>
  <c r="X67" i="1"/>
  <c r="W67" i="1"/>
  <c r="V67" i="1"/>
  <c r="U67" i="1"/>
  <c r="T67" i="1"/>
  <c r="S65" i="1"/>
  <c r="R65" i="1"/>
  <c r="Q65" i="1"/>
  <c r="P65" i="1"/>
  <c r="O65" i="1"/>
  <c r="N65" i="1"/>
  <c r="Z65" i="1"/>
  <c r="Y65" i="1"/>
  <c r="X65" i="1"/>
  <c r="W65" i="1"/>
  <c r="V65" i="1"/>
  <c r="U65" i="1"/>
  <c r="T65" i="1"/>
  <c r="S64" i="1"/>
  <c r="R64" i="1"/>
  <c r="Q64" i="1"/>
  <c r="P64" i="1"/>
  <c r="O64" i="1"/>
  <c r="N64" i="1"/>
  <c r="Z64" i="1"/>
  <c r="Y64" i="1"/>
  <c r="X64" i="1"/>
  <c r="W64" i="1"/>
  <c r="V64" i="1"/>
  <c r="U64" i="1"/>
  <c r="T64" i="1"/>
  <c r="S63" i="1"/>
  <c r="R63" i="1"/>
  <c r="Q63" i="1"/>
  <c r="P63" i="1"/>
  <c r="O63" i="1"/>
  <c r="N63" i="1"/>
  <c r="Z63" i="1"/>
  <c r="Y63" i="1"/>
  <c r="X63" i="1"/>
  <c r="W63" i="1"/>
  <c r="V63" i="1"/>
  <c r="U63" i="1"/>
  <c r="T63" i="1"/>
  <c r="S62" i="1"/>
  <c r="R62" i="1"/>
  <c r="Q62" i="1"/>
  <c r="P62" i="1"/>
  <c r="O62" i="1"/>
  <c r="N62" i="1"/>
  <c r="Z62" i="1"/>
  <c r="Y62" i="1"/>
  <c r="X62" i="1"/>
  <c r="W62" i="1"/>
  <c r="V62" i="1"/>
  <c r="U62" i="1"/>
  <c r="T62" i="1"/>
  <c r="S60" i="1"/>
  <c r="R60" i="1"/>
  <c r="Q60" i="1"/>
  <c r="P60" i="1"/>
  <c r="O60" i="1"/>
  <c r="N60" i="1"/>
  <c r="Z60" i="1"/>
  <c r="Y60" i="1"/>
  <c r="X60" i="1"/>
  <c r="W60" i="1"/>
  <c r="V60" i="1"/>
  <c r="U60" i="1"/>
  <c r="T60" i="1"/>
  <c r="S59" i="1"/>
  <c r="R59" i="1"/>
  <c r="Q59" i="1"/>
  <c r="P59" i="1"/>
  <c r="O59" i="1"/>
  <c r="N59" i="1"/>
  <c r="Z59" i="1"/>
  <c r="Y59" i="1"/>
  <c r="X59" i="1"/>
  <c r="W59" i="1"/>
  <c r="V59" i="1"/>
  <c r="U59" i="1"/>
  <c r="T59" i="1"/>
  <c r="S58" i="1"/>
  <c r="R58" i="1"/>
  <c r="Q58" i="1"/>
  <c r="P58" i="1"/>
  <c r="O58" i="1"/>
  <c r="N58" i="1"/>
  <c r="Z58" i="1"/>
  <c r="Y58" i="1"/>
  <c r="X58" i="1"/>
  <c r="W58" i="1"/>
  <c r="V58" i="1"/>
  <c r="U58" i="1"/>
  <c r="T58" i="1"/>
  <c r="S57" i="1"/>
  <c r="R57" i="1"/>
  <c r="Q57" i="1"/>
  <c r="P57" i="1"/>
  <c r="O57" i="1"/>
  <c r="N57" i="1"/>
  <c r="Z57" i="1"/>
  <c r="Y57" i="1"/>
  <c r="X57" i="1"/>
  <c r="W57" i="1"/>
  <c r="V57" i="1"/>
  <c r="U57" i="1"/>
  <c r="T57" i="1"/>
  <c r="S55" i="1"/>
  <c r="R55" i="1"/>
  <c r="Q55" i="1"/>
  <c r="P55" i="1"/>
  <c r="O55" i="1"/>
  <c r="N55" i="1"/>
  <c r="Z55" i="1"/>
  <c r="Y55" i="1"/>
  <c r="X55" i="1"/>
  <c r="W55" i="1"/>
  <c r="V55" i="1"/>
  <c r="U55" i="1"/>
  <c r="T55" i="1"/>
  <c r="S54" i="1"/>
  <c r="R54" i="1"/>
  <c r="Q54" i="1"/>
  <c r="P54" i="1"/>
  <c r="O54" i="1"/>
  <c r="N54" i="1"/>
  <c r="Z54" i="1"/>
  <c r="Y54" i="1"/>
  <c r="X54" i="1"/>
  <c r="W54" i="1"/>
  <c r="V54" i="1"/>
  <c r="U54" i="1"/>
  <c r="T54" i="1"/>
  <c r="S53" i="1"/>
  <c r="R53" i="1"/>
  <c r="Q53" i="1"/>
  <c r="P53" i="1"/>
  <c r="O53" i="1"/>
  <c r="N53" i="1"/>
  <c r="Z53" i="1"/>
  <c r="Y53" i="1"/>
  <c r="X53" i="1"/>
  <c r="W53" i="1"/>
  <c r="V53" i="1"/>
  <c r="U53" i="1"/>
  <c r="T53" i="1"/>
  <c r="S52" i="1"/>
  <c r="R52" i="1"/>
  <c r="Q52" i="1"/>
  <c r="P52" i="1"/>
  <c r="O52" i="1"/>
  <c r="N52" i="1"/>
  <c r="Z52" i="1"/>
  <c r="Y52" i="1"/>
  <c r="X52" i="1"/>
  <c r="W52" i="1"/>
  <c r="V52" i="1"/>
  <c r="U52" i="1"/>
  <c r="T52" i="1"/>
  <c r="S50" i="1"/>
  <c r="R50" i="1"/>
  <c r="Q50" i="1"/>
  <c r="P50" i="1"/>
  <c r="O50" i="1"/>
  <c r="N50" i="1"/>
  <c r="Z50" i="1"/>
  <c r="Y50" i="1"/>
  <c r="X50" i="1"/>
  <c r="W50" i="1"/>
  <c r="V50" i="1"/>
  <c r="U50" i="1"/>
  <c r="T50" i="1"/>
  <c r="S49" i="1"/>
  <c r="R49" i="1"/>
  <c r="Q49" i="1"/>
  <c r="P49" i="1"/>
  <c r="O49" i="1"/>
  <c r="N49" i="1"/>
  <c r="Z49" i="1"/>
  <c r="Y49" i="1"/>
  <c r="X49" i="1"/>
  <c r="W49" i="1"/>
  <c r="V49" i="1"/>
  <c r="U49" i="1"/>
  <c r="T49" i="1"/>
  <c r="S48" i="1"/>
  <c r="R48" i="1"/>
  <c r="Q48" i="1"/>
  <c r="P48" i="1"/>
  <c r="O48" i="1"/>
  <c r="N48" i="1"/>
  <c r="Z48" i="1"/>
  <c r="Y48" i="1"/>
  <c r="X48" i="1"/>
  <c r="W48" i="1"/>
  <c r="V48" i="1"/>
  <c r="U48" i="1"/>
  <c r="T48" i="1"/>
  <c r="S47" i="1"/>
  <c r="R47" i="1"/>
  <c r="Q47" i="1"/>
  <c r="P47" i="1"/>
  <c r="O47" i="1"/>
  <c r="N47" i="1"/>
  <c r="Z47" i="1"/>
  <c r="Y47" i="1"/>
  <c r="X47" i="1"/>
  <c r="W47" i="1"/>
  <c r="V47" i="1"/>
  <c r="U47" i="1"/>
  <c r="T47" i="1"/>
</calcChain>
</file>

<file path=xl/sharedStrings.xml><?xml version="1.0" encoding="utf-8"?>
<sst xmlns="http://schemas.openxmlformats.org/spreadsheetml/2006/main" count="462" uniqueCount="67">
  <si>
    <t>trt</t>
  </si>
  <si>
    <t>mg P/ g tissue</t>
  </si>
  <si>
    <t>mg Al/g tissue</t>
  </si>
  <si>
    <t>mg Ca/g tissue</t>
  </si>
  <si>
    <t>mg Fe/g tissue</t>
  </si>
  <si>
    <t>mg K/g tissue</t>
  </si>
  <si>
    <t>mg Mg/g tissue</t>
  </si>
  <si>
    <t>mg Mn/g tissue</t>
  </si>
  <si>
    <t>mg Na/g tissue</t>
  </si>
  <si>
    <t>mg S/g tissue</t>
  </si>
  <si>
    <t>mg N/g tissue</t>
  </si>
  <si>
    <t>g N/m2</t>
  </si>
  <si>
    <t>gP/ m2</t>
  </si>
  <si>
    <t>g Al/m2</t>
  </si>
  <si>
    <t>g Ca/m2</t>
  </si>
  <si>
    <t>g Fe/m2</t>
  </si>
  <si>
    <t>g K/m2</t>
  </si>
  <si>
    <t>g mg/m2</t>
  </si>
  <si>
    <t>g Mn/m2</t>
  </si>
  <si>
    <t>g Na/m2</t>
  </si>
  <si>
    <t>g S/m2</t>
  </si>
  <si>
    <t>N:P</t>
  </si>
  <si>
    <t>P:Ca</t>
  </si>
  <si>
    <t>C1</t>
  </si>
  <si>
    <t>Con</t>
  </si>
  <si>
    <t>N</t>
  </si>
  <si>
    <t>P</t>
  </si>
  <si>
    <t>NP</t>
  </si>
  <si>
    <t>C2</t>
  </si>
  <si>
    <t>C4</t>
  </si>
  <si>
    <t>C6</t>
  </si>
  <si>
    <t>C7</t>
  </si>
  <si>
    <t>C8</t>
  </si>
  <si>
    <t>C9</t>
  </si>
  <si>
    <t>HBM</t>
  </si>
  <si>
    <t>HBO</t>
  </si>
  <si>
    <t>JBM</t>
  </si>
  <si>
    <t>JBO</t>
  </si>
  <si>
    <t>All</t>
  </si>
  <si>
    <t>con</t>
  </si>
  <si>
    <t>ages</t>
  </si>
  <si>
    <t xml:space="preserve">All </t>
  </si>
  <si>
    <t>Young</t>
  </si>
  <si>
    <t xml:space="preserve"> </t>
  </si>
  <si>
    <t>Mid</t>
  </si>
  <si>
    <t>Old</t>
  </si>
  <si>
    <t>litter mass (g/m2)</t>
  </si>
  <si>
    <t>mg C/g tissue</t>
  </si>
  <si>
    <t>C:N</t>
  </si>
  <si>
    <t>C:P</t>
  </si>
  <si>
    <t>C:Ca</t>
  </si>
  <si>
    <t>Mid-age</t>
  </si>
  <si>
    <t>YSE</t>
  </si>
  <si>
    <t>MidSE</t>
  </si>
  <si>
    <t>OldSE</t>
  </si>
  <si>
    <t>N+P</t>
  </si>
  <si>
    <t>stand</t>
  </si>
  <si>
    <t>Author</t>
  </si>
  <si>
    <t>Note</t>
  </si>
  <si>
    <t>Date</t>
  </si>
  <si>
    <t>Alex re-arranged some data. And made this note page</t>
  </si>
  <si>
    <t>Litter conc tab has raw values for concentration</t>
  </si>
  <si>
    <t>literfallm2 has a per unit area measurement?</t>
  </si>
  <si>
    <t xml:space="preserve">Each sheet had acverages by young, or treatment. I made 2 new tabs with these values. </t>
  </si>
  <si>
    <t>Litterfall conc averages and litterfallm2 averages.</t>
  </si>
  <si>
    <t>Alex</t>
  </si>
  <si>
    <t>4.22.17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</si>
</sst>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1B29"/>
      <color rgb="FF101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2" sqref="C2"/>
    </sheetView>
  </sheetViews>
  <sheetFormatPr defaultRowHeight="14.5" x14ac:dyDescent="0.35"/>
  <cols>
    <col min="2" max="2" width="82.6328125" customWidth="1"/>
  </cols>
  <sheetData>
    <row r="1" spans="1:3" x14ac:dyDescent="0.35">
      <c r="A1" t="s">
        <v>57</v>
      </c>
      <c r="B1" t="s">
        <v>58</v>
      </c>
      <c r="C1" t="s">
        <v>59</v>
      </c>
    </row>
    <row r="2" spans="1:3" x14ac:dyDescent="0.35">
      <c r="A2" t="s">
        <v>65</v>
      </c>
      <c r="B2" t="s">
        <v>60</v>
      </c>
      <c r="C2" t="s">
        <v>66</v>
      </c>
    </row>
    <row r="3" spans="1:3" x14ac:dyDescent="0.35">
      <c r="B3" t="s">
        <v>61</v>
      </c>
    </row>
    <row r="4" spans="1:3" x14ac:dyDescent="0.35">
      <c r="B4" t="s">
        <v>62</v>
      </c>
    </row>
    <row r="6" spans="1:3" x14ac:dyDescent="0.35">
      <c r="B6" t="s">
        <v>63</v>
      </c>
    </row>
    <row r="7" spans="1:3" x14ac:dyDescent="0.35">
      <c r="B7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workbookViewId="0">
      <pane ySplit="1" topLeftCell="A2" activePane="bottomLeft" state="frozen"/>
      <selection pane="bottomLeft" sqref="A1:Z1"/>
    </sheetView>
  </sheetViews>
  <sheetFormatPr defaultRowHeight="14.5" x14ac:dyDescent="0.35"/>
  <cols>
    <col min="1" max="1" width="6" bestFit="1" customWidth="1"/>
    <col min="2" max="2" width="4.08984375" bestFit="1" customWidth="1"/>
  </cols>
  <sheetData>
    <row r="1" spans="1:26" s="2" customFormat="1" ht="32.25" customHeight="1" x14ac:dyDescent="0.35">
      <c r="A1" s="1" t="s">
        <v>56</v>
      </c>
      <c r="B1" s="1" t="s">
        <v>0</v>
      </c>
      <c r="C1" s="2" t="s">
        <v>10</v>
      </c>
      <c r="D1" s="2" t="s">
        <v>1</v>
      </c>
      <c r="E1" s="2" t="s">
        <v>3</v>
      </c>
      <c r="F1" s="2" t="s">
        <v>46</v>
      </c>
      <c r="G1" s="2" t="s">
        <v>11</v>
      </c>
      <c r="H1" s="2" t="s">
        <v>12</v>
      </c>
      <c r="I1" s="2" t="s">
        <v>14</v>
      </c>
      <c r="J1" t="s">
        <v>21</v>
      </c>
      <c r="K1" t="s">
        <v>22</v>
      </c>
      <c r="L1"/>
      <c r="M1" s="2" t="s">
        <v>13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</v>
      </c>
      <c r="U1" s="2" t="s">
        <v>4</v>
      </c>
      <c r="V1" s="2" t="s">
        <v>5</v>
      </c>
      <c r="W1" s="2" t="s">
        <v>6</v>
      </c>
      <c r="X1" s="2" t="s">
        <v>7</v>
      </c>
      <c r="Y1" s="2" t="s">
        <v>8</v>
      </c>
      <c r="Z1" s="2" t="s">
        <v>9</v>
      </c>
    </row>
    <row r="2" spans="1:26" x14ac:dyDescent="0.35">
      <c r="A2" t="s">
        <v>23</v>
      </c>
      <c r="B2" t="s">
        <v>24</v>
      </c>
      <c r="C2">
        <v>18.002998974012531</v>
      </c>
      <c r="D2">
        <v>0.57826709360396999</v>
      </c>
      <c r="E2">
        <v>1.2291255539219486</v>
      </c>
      <c r="F2">
        <v>254.77777777777774</v>
      </c>
      <c r="G2">
        <v>4.5879414125367051</v>
      </c>
      <c r="H2">
        <v>0.14721925076198455</v>
      </c>
      <c r="I2">
        <v>0.297288557446103</v>
      </c>
      <c r="J2">
        <v>31.164004631121372</v>
      </c>
      <c r="K2">
        <v>0.49520658321561772</v>
      </c>
      <c r="M2">
        <v>1.0555524705066903E-2</v>
      </c>
      <c r="N2">
        <v>1.9305254231561424E-2</v>
      </c>
      <c r="O2">
        <v>0.77731037148286164</v>
      </c>
      <c r="P2">
        <v>0.43565442407825666</v>
      </c>
      <c r="Q2">
        <v>0.21812187448477074</v>
      </c>
      <c r="R2">
        <v>2.7296430509570591E-2</v>
      </c>
      <c r="S2">
        <v>0.18600305318927307</v>
      </c>
      <c r="T2">
        <v>3.9856284854004068E-2</v>
      </c>
      <c r="U2">
        <v>7.3987414381878031E-2</v>
      </c>
      <c r="V2">
        <v>3.0302440664564156</v>
      </c>
      <c r="W2">
        <v>1.7093602719026406</v>
      </c>
      <c r="X2">
        <v>0.86018576157877913</v>
      </c>
      <c r="Y2">
        <v>0.10766580545162548</v>
      </c>
      <c r="Z2">
        <v>0.73101191756362938</v>
      </c>
    </row>
    <row r="3" spans="1:26" x14ac:dyDescent="0.35">
      <c r="A3" t="s">
        <v>28</v>
      </c>
      <c r="B3" t="s">
        <v>24</v>
      </c>
      <c r="C3">
        <v>15.834531458572574</v>
      </c>
      <c r="D3">
        <v>0.41082725954003313</v>
      </c>
      <c r="E3">
        <v>0.27741199575453462</v>
      </c>
      <c r="F3">
        <v>269.28205128205121</v>
      </c>
      <c r="G3">
        <v>4.2697342509716778</v>
      </c>
      <c r="H3">
        <v>0.11179035251176148</v>
      </c>
      <c r="I3">
        <v>7.5870924468759066E-2</v>
      </c>
      <c r="J3">
        <v>38.194121004515651</v>
      </c>
      <c r="K3">
        <v>1.4734281056215777</v>
      </c>
      <c r="M3">
        <v>1.361040950820799E-2</v>
      </c>
      <c r="N3">
        <v>2.3782085674500377E-2</v>
      </c>
      <c r="O3">
        <v>0.75730437177716026</v>
      </c>
      <c r="P3">
        <v>0.36252014818307654</v>
      </c>
      <c r="Q3">
        <v>0.26291159088984994</v>
      </c>
      <c r="R3">
        <v>2.1002807571613567E-2</v>
      </c>
      <c r="S3">
        <v>0.13892711241469186</v>
      </c>
      <c r="T3">
        <v>5.0473013632379216E-2</v>
      </c>
      <c r="U3">
        <v>8.671530618194237E-2</v>
      </c>
      <c r="V3">
        <v>2.7805743071478899</v>
      </c>
      <c r="W3">
        <v>1.3331273093739691</v>
      </c>
      <c r="X3">
        <v>0.99646502742777354</v>
      </c>
      <c r="Y3">
        <v>7.7798258618360067E-2</v>
      </c>
      <c r="Z3">
        <v>0.51386778117005727</v>
      </c>
    </row>
    <row r="4" spans="1:26" x14ac:dyDescent="0.35">
      <c r="A4" t="s">
        <v>29</v>
      </c>
      <c r="B4" t="s">
        <v>24</v>
      </c>
      <c r="C4">
        <v>14.910869560849369</v>
      </c>
      <c r="D4">
        <v>0.45042819764817377</v>
      </c>
      <c r="E4">
        <v>0.34328639469104816</v>
      </c>
      <c r="F4">
        <v>294.14529914529902</v>
      </c>
      <c r="G4">
        <v>4.3872111161050835</v>
      </c>
      <c r="H4">
        <v>0.13237965756031306</v>
      </c>
      <c r="I4">
        <v>0.10200174526140655</v>
      </c>
      <c r="J4">
        <v>33.141127549043858</v>
      </c>
      <c r="K4">
        <v>1.2978175738175366</v>
      </c>
      <c r="M4">
        <v>1.3688494082498129E-2</v>
      </c>
      <c r="N4">
        <v>1.5886703007692776E-2</v>
      </c>
      <c r="O4">
        <v>1.2190787690970395</v>
      </c>
      <c r="P4">
        <v>0.41824039556796128</v>
      </c>
      <c r="Q4">
        <v>0.22553001278876544</v>
      </c>
      <c r="R4">
        <v>2.6147094620984006E-2</v>
      </c>
      <c r="S4">
        <v>0.16022861345558703</v>
      </c>
      <c r="T4">
        <v>4.7254663689312401E-2</v>
      </c>
      <c r="U4">
        <v>5.4048602115089481E-2</v>
      </c>
      <c r="V4">
        <v>4.1595473346005232</v>
      </c>
      <c r="W4">
        <v>1.4245696825087668</v>
      </c>
      <c r="X4">
        <v>0.76709775746700348</v>
      </c>
      <c r="Y4">
        <v>8.936017288011168E-2</v>
      </c>
      <c r="Z4">
        <v>0.54591342415283217</v>
      </c>
    </row>
    <row r="5" spans="1:26" x14ac:dyDescent="0.35">
      <c r="A5" t="s">
        <v>30</v>
      </c>
      <c r="B5" t="s">
        <v>24</v>
      </c>
      <c r="C5">
        <v>14.478865483384812</v>
      </c>
      <c r="D5">
        <v>0.39772324486876764</v>
      </c>
      <c r="E5">
        <v>0.23824527420515143</v>
      </c>
      <c r="F5">
        <v>292.14529914529913</v>
      </c>
      <c r="G5">
        <v>4.2388510606928289</v>
      </c>
      <c r="H5">
        <v>0.11655799587991356</v>
      </c>
      <c r="I5">
        <v>6.9498201582439037E-2</v>
      </c>
      <c r="J5">
        <v>36.366883530324237</v>
      </c>
      <c r="K5">
        <v>1.6771368643496769</v>
      </c>
      <c r="M5">
        <v>5.8502851245252089E-3</v>
      </c>
      <c r="N5">
        <v>1.5313012975358208E-2</v>
      </c>
      <c r="O5">
        <v>1.0407044064999609</v>
      </c>
      <c r="P5">
        <v>0.34549375877035882</v>
      </c>
      <c r="Q5">
        <v>0.2286036307946159</v>
      </c>
      <c r="R5">
        <v>2.2086277376328671E-2</v>
      </c>
      <c r="S5">
        <v>0.19525570276263426</v>
      </c>
      <c r="T5">
        <v>1.9961283058844918E-2</v>
      </c>
      <c r="U5">
        <v>5.2304859510244647E-2</v>
      </c>
      <c r="V5">
        <v>3.5154901195611301</v>
      </c>
      <c r="W5">
        <v>1.1910624548368915</v>
      </c>
      <c r="X5">
        <v>0.78035050066429412</v>
      </c>
      <c r="Y5">
        <v>7.5069946536753238E-2</v>
      </c>
      <c r="Z5">
        <v>0.66319733171915174</v>
      </c>
    </row>
    <row r="6" spans="1:26" x14ac:dyDescent="0.35">
      <c r="A6" t="s">
        <v>31</v>
      </c>
      <c r="B6" t="s">
        <v>24</v>
      </c>
      <c r="C6">
        <v>10.843120985811714</v>
      </c>
      <c r="D6">
        <v>0.30798034780251882</v>
      </c>
      <c r="E6">
        <v>0.14292090429949755</v>
      </c>
      <c r="F6">
        <v>283.87179487179486</v>
      </c>
      <c r="G6">
        <v>3.0580083231587887</v>
      </c>
      <c r="H6">
        <v>7.7726046167914037E-2</v>
      </c>
      <c r="I6">
        <v>3.6346581219394443E-2</v>
      </c>
      <c r="J6">
        <v>39.343417990829955</v>
      </c>
      <c r="K6">
        <v>2.1384692469078663</v>
      </c>
      <c r="M6">
        <v>6.5139161854818571E-3</v>
      </c>
      <c r="N6">
        <v>1.018607110082667E-2</v>
      </c>
      <c r="O6">
        <v>1.0227515353354308</v>
      </c>
      <c r="P6">
        <v>0.18565752757903492</v>
      </c>
      <c r="Q6">
        <v>0.30762404204454219</v>
      </c>
      <c r="R6">
        <v>7.7592092116335627E-3</v>
      </c>
      <c r="S6">
        <v>0.1191078899628335</v>
      </c>
      <c r="T6">
        <v>2.582799023455374E-2</v>
      </c>
      <c r="U6">
        <v>4.0762193670049143E-2</v>
      </c>
      <c r="V6">
        <v>4.039996245614434</v>
      </c>
      <c r="W6">
        <v>0.72996407475108993</v>
      </c>
      <c r="X6">
        <v>1.2127533344797681</v>
      </c>
      <c r="Y6">
        <v>3.0788853276938241E-2</v>
      </c>
      <c r="Z6">
        <v>0.47163479360537597</v>
      </c>
    </row>
    <row r="7" spans="1:26" x14ac:dyDescent="0.35">
      <c r="A7" t="s">
        <v>32</v>
      </c>
      <c r="B7" t="s">
        <v>24</v>
      </c>
      <c r="C7">
        <v>11.694541458654367</v>
      </c>
      <c r="D7">
        <v>0.61221361792559859</v>
      </c>
      <c r="E7">
        <v>0.53628316225400563</v>
      </c>
      <c r="F7">
        <v>278.55555555555554</v>
      </c>
      <c r="G7">
        <v>3.2288048381089185</v>
      </c>
      <c r="H7">
        <v>0.17057090436011657</v>
      </c>
      <c r="I7">
        <v>0.15034716491343852</v>
      </c>
      <c r="J7">
        <v>18.929399772027519</v>
      </c>
      <c r="K7">
        <v>1.1345136069464412</v>
      </c>
      <c r="M7">
        <v>7.4890243875531783E-3</v>
      </c>
      <c r="N7">
        <v>1.4228833565609861E-2</v>
      </c>
      <c r="O7">
        <v>1.4045217103875387</v>
      </c>
      <c r="P7">
        <v>0.37262133589581514</v>
      </c>
      <c r="Q7">
        <v>0.22536271605111699</v>
      </c>
      <c r="R7">
        <v>1.3177741478102935E-2</v>
      </c>
      <c r="S7">
        <v>0.15254652795705687</v>
      </c>
      <c r="T7">
        <v>2.7240486723261896E-2</v>
      </c>
      <c r="U7">
        <v>5.1248965935165494E-2</v>
      </c>
      <c r="V7">
        <v>5.0389996156764036</v>
      </c>
      <c r="W7">
        <v>1.3392646125285927</v>
      </c>
      <c r="X7">
        <v>0.81158558377971646</v>
      </c>
      <c r="Y7">
        <v>4.7789027970330258E-2</v>
      </c>
      <c r="Z7">
        <v>0.54306361276106707</v>
      </c>
    </row>
    <row r="8" spans="1:26" x14ac:dyDescent="0.35">
      <c r="A8" t="s">
        <v>33</v>
      </c>
      <c r="B8" t="s">
        <v>24</v>
      </c>
      <c r="C8">
        <v>14.832839509332114</v>
      </c>
      <c r="D8">
        <v>0.4188846125329147</v>
      </c>
      <c r="E8">
        <v>0.2047536534806651</v>
      </c>
      <c r="F8">
        <v>343.55555555555549</v>
      </c>
      <c r="G8">
        <v>5.0781531134097859</v>
      </c>
      <c r="H8">
        <v>0.14351743431718528</v>
      </c>
      <c r="I8">
        <v>7.075369186905002E-2</v>
      </c>
      <c r="J8">
        <v>35.383527705676869</v>
      </c>
      <c r="K8">
        <v>2.0284091264496191</v>
      </c>
      <c r="M8">
        <v>1.3350008023190816E-2</v>
      </c>
      <c r="N8">
        <v>1.7541354418091043E-2</v>
      </c>
      <c r="O8">
        <v>1.3624954818911079</v>
      </c>
      <c r="P8">
        <v>0.32540870425559199</v>
      </c>
      <c r="Q8">
        <v>0.28787270683897098</v>
      </c>
      <c r="R8">
        <v>2.5944119489081586E-2</v>
      </c>
      <c r="S8">
        <v>0.21367806494936731</v>
      </c>
      <c r="T8">
        <v>3.9438378575316665E-2</v>
      </c>
      <c r="U8">
        <v>5.1335788787117663E-2</v>
      </c>
      <c r="V8">
        <v>3.9659098110604427</v>
      </c>
      <c r="W8">
        <v>0.93778129818381628</v>
      </c>
      <c r="X8">
        <v>0.84135339242801022</v>
      </c>
      <c r="Y8">
        <v>7.6320084441374142E-2</v>
      </c>
      <c r="Z8">
        <v>0.62248788170224689</v>
      </c>
    </row>
    <row r="9" spans="1:26" x14ac:dyDescent="0.35">
      <c r="A9" t="s">
        <v>34</v>
      </c>
      <c r="B9" t="s">
        <v>24</v>
      </c>
      <c r="C9">
        <v>15.681091503426321</v>
      </c>
      <c r="D9">
        <v>0.62787062701720242</v>
      </c>
      <c r="E9">
        <v>0.39976428754404003</v>
      </c>
      <c r="F9">
        <v>304.00854700854694</v>
      </c>
      <c r="G9">
        <v>4.7647711987598171</v>
      </c>
      <c r="H9">
        <v>0.19011542586613778</v>
      </c>
      <c r="I9">
        <v>0.12075868420549045</v>
      </c>
      <c r="J9">
        <v>25.062517557700666</v>
      </c>
      <c r="K9">
        <v>1.5743416476998509</v>
      </c>
      <c r="M9">
        <v>1.7123120631401402E-2</v>
      </c>
      <c r="N9">
        <v>2.7370897135160589E-2</v>
      </c>
      <c r="O9">
        <v>0.93368804915173109</v>
      </c>
      <c r="P9">
        <v>0.44851523958000844</v>
      </c>
      <c r="Q9">
        <v>0.216457561574846</v>
      </c>
      <c r="R9">
        <v>3.4940262224220094E-2</v>
      </c>
      <c r="S9">
        <v>0.19675573713707872</v>
      </c>
      <c r="T9">
        <v>5.6608768998194191E-2</v>
      </c>
      <c r="U9">
        <v>9.1177899377311869E-2</v>
      </c>
      <c r="V9">
        <v>3.0776048316077338</v>
      </c>
      <c r="W9">
        <v>1.4847091323823904</v>
      </c>
      <c r="X9">
        <v>0.7114550794096699</v>
      </c>
      <c r="Y9">
        <v>0.11565253973119012</v>
      </c>
      <c r="Z9">
        <v>0.64604803624050078</v>
      </c>
    </row>
    <row r="10" spans="1:26" x14ac:dyDescent="0.35">
      <c r="A10" t="s">
        <v>35</v>
      </c>
      <c r="B10" t="s">
        <v>24</v>
      </c>
      <c r="C10">
        <v>14.186564396623771</v>
      </c>
      <c r="D10">
        <v>0.4797974021574925</v>
      </c>
      <c r="E10">
        <v>0.27966729894954706</v>
      </c>
      <c r="F10">
        <v>324.65811965811963</v>
      </c>
      <c r="G10">
        <v>4.5995986267244477</v>
      </c>
      <c r="H10">
        <v>0.1562321967310521</v>
      </c>
      <c r="I10">
        <v>8.954491977457435E-2</v>
      </c>
      <c r="J10">
        <v>29.44078572128436</v>
      </c>
      <c r="K10">
        <v>1.744735459301993</v>
      </c>
      <c r="M10">
        <v>1.0156319264581371E-2</v>
      </c>
      <c r="N10">
        <v>1.8628900426266984E-2</v>
      </c>
      <c r="O10">
        <v>0.84891868897291933</v>
      </c>
      <c r="P10">
        <v>0.5804234496864592</v>
      </c>
      <c r="Q10">
        <v>0.23811452453506049</v>
      </c>
      <c r="R10">
        <v>3.0272772575153251E-2</v>
      </c>
      <c r="S10">
        <v>0.1638425683671241</v>
      </c>
      <c r="T10">
        <v>3.1269022212924533E-2</v>
      </c>
      <c r="U10">
        <v>5.737343219181458E-2</v>
      </c>
      <c r="V10">
        <v>2.6019977109330359</v>
      </c>
      <c r="W10">
        <v>1.8288761383514918</v>
      </c>
      <c r="X10">
        <v>0.73080786221637761</v>
      </c>
      <c r="Y10">
        <v>9.0562629834236671E-2</v>
      </c>
      <c r="Z10">
        <v>0.49416902204055402</v>
      </c>
    </row>
    <row r="11" spans="1:26" x14ac:dyDescent="0.35">
      <c r="A11" t="s">
        <v>36</v>
      </c>
      <c r="B11" t="s">
        <v>24</v>
      </c>
      <c r="D11">
        <v>0.50164557981419844</v>
      </c>
      <c r="E11">
        <v>0.4719354818904084</v>
      </c>
      <c r="F11">
        <v>346.58119658119654</v>
      </c>
      <c r="H11">
        <v>0.17399485555386843</v>
      </c>
      <c r="I11">
        <v>0.16325154781246409</v>
      </c>
      <c r="M11">
        <v>1.7019929937374542E-2</v>
      </c>
      <c r="N11">
        <v>3.7556725065960153E-2</v>
      </c>
      <c r="O11">
        <v>1.596528472081959</v>
      </c>
      <c r="P11">
        <v>0.56019554126497884</v>
      </c>
      <c r="Q11">
        <v>0.12072840274531456</v>
      </c>
      <c r="R11">
        <v>3.6212648023966891E-2</v>
      </c>
      <c r="S11">
        <v>0.24516508147807353</v>
      </c>
      <c r="T11">
        <v>5.0246778676765767E-2</v>
      </c>
      <c r="U11">
        <v>0.11150163888839786</v>
      </c>
      <c r="V11">
        <v>4.6148896468076313</v>
      </c>
      <c r="W11">
        <v>1.621408897578106</v>
      </c>
      <c r="X11">
        <v>0.34842507714848636</v>
      </c>
      <c r="Y11">
        <v>0.10589756818326421</v>
      </c>
      <c r="Z11">
        <v>0.7092478669962724</v>
      </c>
    </row>
    <row r="12" spans="1:26" x14ac:dyDescent="0.35">
      <c r="A12" t="s">
        <v>37</v>
      </c>
      <c r="B12" t="s">
        <v>24</v>
      </c>
      <c r="D12">
        <v>0.31462255201916828</v>
      </c>
      <c r="E12">
        <v>0.18280672504830911</v>
      </c>
      <c r="F12">
        <v>306.04273504273499</v>
      </c>
      <c r="H12">
        <v>9.6150808226768442E-2</v>
      </c>
      <c r="I12">
        <v>5.6153408881473375E-2</v>
      </c>
      <c r="M12">
        <v>5.4892777593076609E-3</v>
      </c>
      <c r="N12">
        <v>1.3440467500235323E-2</v>
      </c>
      <c r="O12">
        <v>1.0495774884194771</v>
      </c>
      <c r="P12">
        <v>0.27063485431859968</v>
      </c>
      <c r="Q12">
        <v>0.15624195206357241</v>
      </c>
      <c r="R12">
        <v>1.7324282315341201E-2</v>
      </c>
      <c r="S12">
        <v>0.1928012004776396</v>
      </c>
      <c r="T12">
        <v>1.8049880080242713E-2</v>
      </c>
      <c r="U12">
        <v>4.4007201207950888E-2</v>
      </c>
      <c r="V12">
        <v>3.4323853444141434</v>
      </c>
      <c r="W12">
        <v>0.88610728973796782</v>
      </c>
      <c r="X12">
        <v>0.51075141251252298</v>
      </c>
      <c r="Y12">
        <v>5.6655306576633001E-2</v>
      </c>
      <c r="Z12">
        <v>0.62984216178057972</v>
      </c>
    </row>
    <row r="13" spans="1:26" x14ac:dyDescent="0.35">
      <c r="A13" t="s">
        <v>23</v>
      </c>
      <c r="B13" t="s">
        <v>25</v>
      </c>
      <c r="C13">
        <v>17.626564626464479</v>
      </c>
      <c r="D13">
        <v>0.54458785368138152</v>
      </c>
      <c r="E13">
        <v>0.35147069634939387</v>
      </c>
      <c r="F13">
        <v>256.16239316239319</v>
      </c>
      <c r="G13">
        <v>4.5053616909293401</v>
      </c>
      <c r="H13">
        <v>0.13982606313468465</v>
      </c>
      <c r="I13">
        <v>9.0108424933832559E-2</v>
      </c>
      <c r="J13">
        <v>32.221186736764807</v>
      </c>
      <c r="K13">
        <v>1.5517534929431982</v>
      </c>
      <c r="M13">
        <v>6.7805285613503404E-3</v>
      </c>
      <c r="N13">
        <v>1.5767855492756982E-2</v>
      </c>
      <c r="O13">
        <v>0.96803250947295949</v>
      </c>
      <c r="P13">
        <v>0.42718861291302546</v>
      </c>
      <c r="Q13">
        <v>0.23581790186921775</v>
      </c>
      <c r="R13">
        <v>2.9181156731430669E-2</v>
      </c>
      <c r="S13">
        <v>0.18461862152891512</v>
      </c>
      <c r="T13">
        <v>2.6135213127322303E-2</v>
      </c>
      <c r="U13">
        <v>6.140492617645079E-2</v>
      </c>
      <c r="V13">
        <v>3.7870716091435619</v>
      </c>
      <c r="W13">
        <v>1.6673844925917258</v>
      </c>
      <c r="X13">
        <v>0.91759228458404818</v>
      </c>
      <c r="Y13">
        <v>0.1142865640504139</v>
      </c>
      <c r="Z13">
        <v>0.71951548456048064</v>
      </c>
    </row>
    <row r="14" spans="1:26" x14ac:dyDescent="0.35">
      <c r="A14" t="s">
        <v>28</v>
      </c>
      <c r="B14" t="s">
        <v>25</v>
      </c>
      <c r="C14">
        <v>17.137971534854358</v>
      </c>
      <c r="D14">
        <v>0.42682062566551515</v>
      </c>
      <c r="E14">
        <v>0.27024901438393567</v>
      </c>
      <c r="F14">
        <v>262.12820512820514</v>
      </c>
      <c r="G14">
        <v>4.5048656250018713</v>
      </c>
      <c r="H14">
        <v>0.11152763199824163</v>
      </c>
      <c r="I14">
        <v>7.0128220536492397E-2</v>
      </c>
      <c r="J14">
        <v>40.392372224606149</v>
      </c>
      <c r="K14">
        <v>1.5903388271517078</v>
      </c>
      <c r="M14">
        <v>8.7661099938150834E-3</v>
      </c>
      <c r="N14">
        <v>2.5658946167464659E-2</v>
      </c>
      <c r="O14">
        <v>0.74226410708472979</v>
      </c>
      <c r="P14">
        <v>0.3358457349381318</v>
      </c>
      <c r="Q14">
        <v>0.24134352960471914</v>
      </c>
      <c r="R14">
        <v>2.3390467360827623E-2</v>
      </c>
      <c r="S14">
        <v>0.1499813383794629</v>
      </c>
      <c r="T14">
        <v>3.3796497981511534E-2</v>
      </c>
      <c r="U14">
        <v>0.10170354078402752</v>
      </c>
      <c r="V14">
        <v>2.8044321665692538</v>
      </c>
      <c r="W14">
        <v>1.2822752781663931</v>
      </c>
      <c r="X14">
        <v>0.92577657596895779</v>
      </c>
      <c r="Y14">
        <v>8.9620939783580184E-2</v>
      </c>
      <c r="Z14">
        <v>0.56942040548157991</v>
      </c>
    </row>
    <row r="15" spans="1:26" x14ac:dyDescent="0.35">
      <c r="A15" t="s">
        <v>29</v>
      </c>
      <c r="B15" t="s">
        <v>25</v>
      </c>
      <c r="C15">
        <v>16.829974842415126</v>
      </c>
      <c r="D15">
        <v>0.44842271616243562</v>
      </c>
      <c r="E15">
        <v>0.22208882180275452</v>
      </c>
      <c r="F15">
        <v>325.5042735042735</v>
      </c>
      <c r="G15">
        <v>5.5090376993994887</v>
      </c>
      <c r="H15">
        <v>0.14549269215217217</v>
      </c>
      <c r="I15">
        <v>7.2263445551628877E-2</v>
      </c>
      <c r="J15">
        <v>37.864703841190419</v>
      </c>
      <c r="K15">
        <v>2.0133650013716049</v>
      </c>
      <c r="M15">
        <v>2.4363623612204614E-2</v>
      </c>
      <c r="N15">
        <v>2.1276847328796044E-2</v>
      </c>
      <c r="O15">
        <v>1.7214474195084364</v>
      </c>
      <c r="P15">
        <v>0.35845964310575934</v>
      </c>
      <c r="Q15">
        <v>0.22766308431557061</v>
      </c>
      <c r="R15">
        <v>3.4252567990285074E-2</v>
      </c>
      <c r="S15">
        <v>0.23361999154167606</v>
      </c>
      <c r="T15">
        <v>7.695231542439937E-2</v>
      </c>
      <c r="U15">
        <v>6.5626228551579333E-2</v>
      </c>
      <c r="V15">
        <v>5.2956787180005893</v>
      </c>
      <c r="W15">
        <v>1.0956461907022994</v>
      </c>
      <c r="X15">
        <v>0.69980918724982355</v>
      </c>
      <c r="Y15">
        <v>0.10627556991323887</v>
      </c>
      <c r="Z15">
        <v>0.71874918163319867</v>
      </c>
    </row>
    <row r="16" spans="1:26" x14ac:dyDescent="0.35">
      <c r="A16" t="s">
        <v>30</v>
      </c>
      <c r="B16" t="s">
        <v>25</v>
      </c>
      <c r="C16">
        <v>15.123054904317002</v>
      </c>
      <c r="D16">
        <v>0.40329436860976919</v>
      </c>
      <c r="E16">
        <v>0.22558806276654014</v>
      </c>
      <c r="F16">
        <v>311.51282051282044</v>
      </c>
      <c r="G16">
        <v>4.6983489882882425</v>
      </c>
      <c r="H16">
        <v>0.1253111428731383</v>
      </c>
      <c r="I16">
        <v>6.9546661586811276E-2</v>
      </c>
      <c r="J16">
        <v>37.493465310141872</v>
      </c>
      <c r="K16">
        <v>1.8018282979222415</v>
      </c>
      <c r="M16">
        <v>5.6777166454647313E-3</v>
      </c>
      <c r="N16">
        <v>1.7625687989510221E-2</v>
      </c>
      <c r="O16">
        <v>0.92892036015191537</v>
      </c>
      <c r="P16">
        <v>0.39730389254663268</v>
      </c>
      <c r="Q16">
        <v>0.2677440239678639</v>
      </c>
      <c r="R16">
        <v>2.2554152797244535E-2</v>
      </c>
      <c r="S16">
        <v>0.19966453964884223</v>
      </c>
      <c r="T16">
        <v>1.8482733647423314E-2</v>
      </c>
      <c r="U16">
        <v>5.6893731391560308E-2</v>
      </c>
      <c r="V16">
        <v>2.9781375154538745</v>
      </c>
      <c r="W16">
        <v>1.2734196691201212</v>
      </c>
      <c r="X16">
        <v>0.86263591705671483</v>
      </c>
      <c r="Y16">
        <v>7.2968863669472694E-2</v>
      </c>
      <c r="Z16">
        <v>0.64075825299214118</v>
      </c>
    </row>
    <row r="17" spans="1:26" x14ac:dyDescent="0.35">
      <c r="A17" t="s">
        <v>31</v>
      </c>
      <c r="B17" t="s">
        <v>25</v>
      </c>
      <c r="C17">
        <v>12.101547267965833</v>
      </c>
      <c r="D17">
        <v>0.39675901723458223</v>
      </c>
      <c r="E17">
        <v>0.22519694681914526</v>
      </c>
      <c r="F17">
        <v>258.017094017094</v>
      </c>
      <c r="G17">
        <v>3.1301100722990687</v>
      </c>
      <c r="H17">
        <v>0.10218871971176169</v>
      </c>
      <c r="I17">
        <v>5.816888177470636E-2</v>
      </c>
      <c r="J17">
        <v>30.630680970737323</v>
      </c>
      <c r="K17">
        <v>1.7567592257927249</v>
      </c>
      <c r="M17">
        <v>7.4465236020176354E-3</v>
      </c>
      <c r="N17">
        <v>1.2020660251906503E-2</v>
      </c>
      <c r="O17">
        <v>1.2204652359155728</v>
      </c>
      <c r="P17">
        <v>0.22573542853070969</v>
      </c>
      <c r="Q17">
        <v>0.31964675282390881</v>
      </c>
      <c r="R17">
        <v>1.1994094817624319E-2</v>
      </c>
      <c r="S17">
        <v>0.12758885698215666</v>
      </c>
      <c r="T17">
        <v>2.9159625085262496E-2</v>
      </c>
      <c r="U17">
        <v>4.6535148406779289E-2</v>
      </c>
      <c r="V17">
        <v>4.7096380378254308</v>
      </c>
      <c r="W17">
        <v>0.87364020168908263</v>
      </c>
      <c r="X17">
        <v>1.2384762446280084</v>
      </c>
      <c r="Y17">
        <v>4.6678353497423906E-2</v>
      </c>
      <c r="Z17">
        <v>0.49398211668016739</v>
      </c>
    </row>
    <row r="18" spans="1:26" x14ac:dyDescent="0.35">
      <c r="A18" t="s">
        <v>32</v>
      </c>
      <c r="B18" t="s">
        <v>25</v>
      </c>
      <c r="C18">
        <v>12.479507159948446</v>
      </c>
      <c r="D18">
        <v>0.63910800582346305</v>
      </c>
      <c r="E18">
        <v>0.43101494600480833</v>
      </c>
      <c r="F18">
        <v>277.29914529914527</v>
      </c>
      <c r="G18">
        <v>3.4725426695680213</v>
      </c>
      <c r="H18">
        <v>0.17628650604101526</v>
      </c>
      <c r="I18">
        <v>0.11910093504182148</v>
      </c>
      <c r="J18">
        <v>19.698289719123999</v>
      </c>
      <c r="K18">
        <v>1.480143761920202</v>
      </c>
      <c r="M18">
        <v>9.0759244676122067E-3</v>
      </c>
      <c r="N18">
        <v>1.4510911705567241E-2</v>
      </c>
      <c r="O18">
        <v>1.1749133349299468</v>
      </c>
      <c r="P18">
        <v>0.33160516603662338</v>
      </c>
      <c r="Q18">
        <v>0.27661814690813902</v>
      </c>
      <c r="R18">
        <v>1.2259385270141166E-2</v>
      </c>
      <c r="S18">
        <v>0.11352887692458617</v>
      </c>
      <c r="T18">
        <v>3.2127907714944337E-2</v>
      </c>
      <c r="U18">
        <v>5.2286534612697479E-2</v>
      </c>
      <c r="V18">
        <v>4.2857422545528623</v>
      </c>
      <c r="W18">
        <v>1.2005917951274356</v>
      </c>
      <c r="X18">
        <v>0.98889244135845333</v>
      </c>
      <c r="Y18">
        <v>4.4013699066545287E-2</v>
      </c>
      <c r="Z18">
        <v>0.40970241076161151</v>
      </c>
    </row>
    <row r="19" spans="1:26" x14ac:dyDescent="0.35">
      <c r="A19" t="s">
        <v>33</v>
      </c>
      <c r="B19" t="s">
        <v>25</v>
      </c>
      <c r="C19">
        <v>15.255344624145531</v>
      </c>
      <c r="D19">
        <v>0.37366308084944239</v>
      </c>
      <c r="E19">
        <v>0.21803355359720555</v>
      </c>
      <c r="F19">
        <v>281.73504273504273</v>
      </c>
      <c r="G19">
        <v>4.3027439774135052</v>
      </c>
      <c r="H19">
        <v>0.10602503025178064</v>
      </c>
      <c r="I19">
        <v>6.2777202744642713E-2</v>
      </c>
      <c r="J19">
        <v>40.582341426318457</v>
      </c>
      <c r="K19">
        <v>1.6889097573056266</v>
      </c>
      <c r="M19">
        <v>6.4225978304478706E-3</v>
      </c>
      <c r="N19">
        <v>1.3507883251178538E-2</v>
      </c>
      <c r="O19">
        <v>1.0240023827193783</v>
      </c>
      <c r="P19">
        <v>0.24172536982676859</v>
      </c>
      <c r="Q19">
        <v>0.3034901917713474</v>
      </c>
      <c r="R19">
        <v>1.9534799005697715E-2</v>
      </c>
      <c r="S19">
        <v>0.151526248240683</v>
      </c>
      <c r="T19">
        <v>2.2779189425778782E-2</v>
      </c>
      <c r="U19">
        <v>4.7727619443102845E-2</v>
      </c>
      <c r="V19">
        <v>3.5812189612344421</v>
      </c>
      <c r="W19">
        <v>0.85083226254295163</v>
      </c>
      <c r="X19">
        <v>1.07239759015497</v>
      </c>
      <c r="Y19">
        <v>7.1041693409551979E-2</v>
      </c>
      <c r="Z19">
        <v>0.53393906668894942</v>
      </c>
    </row>
    <row r="20" spans="1:26" x14ac:dyDescent="0.35">
      <c r="A20" t="s">
        <v>34</v>
      </c>
      <c r="B20" t="s">
        <v>25</v>
      </c>
      <c r="C20">
        <v>17.849161734666207</v>
      </c>
      <c r="D20">
        <v>0.65629815432060978</v>
      </c>
      <c r="E20">
        <v>0.33773232504406081</v>
      </c>
      <c r="F20">
        <v>348.9487179487179</v>
      </c>
      <c r="G20">
        <v>6.2326800849843425</v>
      </c>
      <c r="H20">
        <v>0.22864058310842778</v>
      </c>
      <c r="I20">
        <v>0.1181162949835752</v>
      </c>
      <c r="J20">
        <v>27.259727911158407</v>
      </c>
      <c r="K20">
        <v>1.9357243057803468</v>
      </c>
      <c r="M20">
        <v>1.0774006925279439E-2</v>
      </c>
      <c r="N20">
        <v>2.2249513625470695E-2</v>
      </c>
      <c r="O20">
        <v>1.2032718704639052</v>
      </c>
      <c r="P20">
        <v>0.47748216517850584</v>
      </c>
      <c r="Q20">
        <v>0.27706266356743708</v>
      </c>
      <c r="R20">
        <v>3.9451833490665715E-2</v>
      </c>
      <c r="S20">
        <v>0.24673878685432932</v>
      </c>
      <c r="T20">
        <v>3.0408983006936296E-2</v>
      </c>
      <c r="U20">
        <v>6.3665967507891358E-2</v>
      </c>
      <c r="V20">
        <v>3.4343486495127857</v>
      </c>
      <c r="W20">
        <v>1.3675425364549973</v>
      </c>
      <c r="X20">
        <v>0.79363302587783868</v>
      </c>
      <c r="Y20">
        <v>0.11197872125102634</v>
      </c>
      <c r="Z20">
        <v>0.70652844077926336</v>
      </c>
    </row>
    <row r="21" spans="1:26" x14ac:dyDescent="0.35">
      <c r="A21" t="s">
        <v>35</v>
      </c>
      <c r="B21" t="s">
        <v>25</v>
      </c>
      <c r="C21">
        <v>15.3477351238701</v>
      </c>
      <c r="D21">
        <v>0.47092043648308746</v>
      </c>
      <c r="E21">
        <v>0.27412788621821099</v>
      </c>
      <c r="F21">
        <v>305.32478632478626</v>
      </c>
      <c r="G21">
        <v>4.6833110585099647</v>
      </c>
      <c r="H21">
        <v>0.14340053334329667</v>
      </c>
      <c r="I21">
        <v>8.3382705289957212E-2</v>
      </c>
      <c r="J21">
        <v>32.658951464972972</v>
      </c>
      <c r="K21">
        <v>1.7197874888399445</v>
      </c>
      <c r="M21">
        <v>1.0614015984946937E-2</v>
      </c>
      <c r="N21">
        <v>1.9191942816298151E-2</v>
      </c>
      <c r="O21">
        <v>0.73450381024009026</v>
      </c>
      <c r="P21">
        <v>0.59461934978785336</v>
      </c>
      <c r="Q21">
        <v>0.24062679230883868</v>
      </c>
      <c r="R21">
        <v>2.1434712740878523E-2</v>
      </c>
      <c r="S21">
        <v>0.14951308359156895</v>
      </c>
      <c r="T21">
        <v>3.4825582461881346E-2</v>
      </c>
      <c r="U21">
        <v>6.2939560009533255E-2</v>
      </c>
      <c r="V21">
        <v>2.4049544127905071</v>
      </c>
      <c r="W21">
        <v>1.9479290460267074</v>
      </c>
      <c r="X21">
        <v>0.78689697449299811</v>
      </c>
      <c r="Y21">
        <v>7.026695645469648E-2</v>
      </c>
      <c r="Z21">
        <v>0.48983784349593379</v>
      </c>
    </row>
    <row r="22" spans="1:26" x14ac:dyDescent="0.35">
      <c r="A22" t="s">
        <v>36</v>
      </c>
      <c r="B22" t="s">
        <v>25</v>
      </c>
      <c r="D22">
        <v>0.53884327651854957</v>
      </c>
      <c r="E22">
        <v>0.36902046100587949</v>
      </c>
      <c r="F22">
        <v>310.79487179487177</v>
      </c>
      <c r="H22">
        <v>0.16758348224372216</v>
      </c>
      <c r="I22">
        <v>0.11446038298695578</v>
      </c>
      <c r="M22">
        <v>1.1302940853988006E-2</v>
      </c>
      <c r="N22">
        <v>2.2502510101461416E-2</v>
      </c>
      <c r="O22">
        <v>1.1513502748588667</v>
      </c>
      <c r="P22">
        <v>0.54548988615219496</v>
      </c>
      <c r="Q22">
        <v>0.18265413351294041</v>
      </c>
      <c r="R22">
        <v>3.9337014652296956E-2</v>
      </c>
      <c r="S22">
        <v>0.21867415451519548</v>
      </c>
      <c r="T22">
        <v>3.6270648509783815E-2</v>
      </c>
      <c r="U22">
        <v>7.2492322528880063E-2</v>
      </c>
      <c r="V22">
        <v>3.6978750733060011</v>
      </c>
      <c r="W22">
        <v>1.7603296743386501</v>
      </c>
      <c r="X22">
        <v>0.58791666199993453</v>
      </c>
      <c r="Y22">
        <v>0.12666775337149705</v>
      </c>
      <c r="Z22">
        <v>0.7034243156059905</v>
      </c>
    </row>
    <row r="23" spans="1:26" x14ac:dyDescent="0.35">
      <c r="A23" t="s">
        <v>37</v>
      </c>
      <c r="B23" t="s">
        <v>25</v>
      </c>
      <c r="D23">
        <v>0.35268481936711454</v>
      </c>
      <c r="E23">
        <v>0.15583112748315914</v>
      </c>
      <c r="F23">
        <v>320.35042735042725</v>
      </c>
      <c r="H23">
        <v>0.1126137286896354</v>
      </c>
      <c r="I23">
        <v>5.0205316912388734E-2</v>
      </c>
      <c r="M23">
        <v>7.6014735807371017E-3</v>
      </c>
      <c r="N23">
        <v>1.7720600991237904E-2</v>
      </c>
      <c r="O23">
        <v>0.98656926408402534</v>
      </c>
      <c r="P23">
        <v>0.32997306383160313</v>
      </c>
      <c r="Q23">
        <v>0.17403244951931623</v>
      </c>
      <c r="R23">
        <v>1.7526594084618791E-2</v>
      </c>
      <c r="S23">
        <v>0.19629610014923685</v>
      </c>
      <c r="T23">
        <v>2.4237742429004477E-2</v>
      </c>
      <c r="U23">
        <v>5.587166398896326E-2</v>
      </c>
      <c r="V23">
        <v>3.0707493982733309</v>
      </c>
      <c r="W23">
        <v>1.0342180955491647</v>
      </c>
      <c r="X23">
        <v>0.54355911423018433</v>
      </c>
      <c r="Y23">
        <v>5.5588612638181358E-2</v>
      </c>
      <c r="Z23">
        <v>0.61042728784501388</v>
      </c>
    </row>
    <row r="24" spans="1:26" x14ac:dyDescent="0.35">
      <c r="A24" t="s">
        <v>23</v>
      </c>
      <c r="B24" t="s">
        <v>27</v>
      </c>
      <c r="C24">
        <v>17.85831659627198</v>
      </c>
      <c r="D24">
        <v>0.6436670501388988</v>
      </c>
      <c r="E24">
        <v>0.4357811693170589</v>
      </c>
      <c r="F24">
        <v>270.48717948717945</v>
      </c>
      <c r="G24">
        <v>4.8172376171545634</v>
      </c>
      <c r="H24">
        <v>0.17374143912540035</v>
      </c>
      <c r="I24">
        <v>0.11780767891506641</v>
      </c>
      <c r="J24">
        <v>27.72647470519485</v>
      </c>
      <c r="K24">
        <v>1.4747887465863703</v>
      </c>
      <c r="M24">
        <v>8.6673237014865921E-3</v>
      </c>
      <c r="N24">
        <v>1.6484498216169107E-2</v>
      </c>
      <c r="O24">
        <v>0.91138436155465141</v>
      </c>
      <c r="P24">
        <v>0.38282814103217877</v>
      </c>
      <c r="Q24">
        <v>0.23675416861455703</v>
      </c>
      <c r="R24">
        <v>2.6488367718747418E-2</v>
      </c>
      <c r="S24">
        <v>0.18564428308978481</v>
      </c>
      <c r="T24">
        <v>3.2127317485306707E-2</v>
      </c>
      <c r="U24">
        <v>6.1142503302807086E-2</v>
      </c>
      <c r="V24">
        <v>3.3673048793147968</v>
      </c>
      <c r="W24">
        <v>1.4139357444977478</v>
      </c>
      <c r="X24">
        <v>0.87665076213036452</v>
      </c>
      <c r="Y24">
        <v>9.7727467014343136E-2</v>
      </c>
      <c r="Z24">
        <v>0.68709958231276236</v>
      </c>
    </row>
    <row r="25" spans="1:26" x14ac:dyDescent="0.35">
      <c r="A25" t="s">
        <v>28</v>
      </c>
      <c r="B25" t="s">
        <v>27</v>
      </c>
      <c r="C25">
        <v>13.025283838998599</v>
      </c>
      <c r="D25">
        <v>0.48976524687295014</v>
      </c>
      <c r="E25">
        <v>0.27699821494838639</v>
      </c>
      <c r="F25">
        <v>249.34188034188031</v>
      </c>
      <c r="G25">
        <v>3.2166593826319123</v>
      </c>
      <c r="H25">
        <v>0.12299933351522636</v>
      </c>
      <c r="I25">
        <v>6.9809643133509597E-2</v>
      </c>
      <c r="J25">
        <v>26.151844003558889</v>
      </c>
      <c r="K25">
        <v>1.7619246853904196</v>
      </c>
      <c r="M25">
        <v>9.7728011172999348E-3</v>
      </c>
      <c r="N25">
        <v>1.6538179309277801E-2</v>
      </c>
      <c r="O25">
        <v>0.81371983551339111</v>
      </c>
      <c r="P25">
        <v>0.3141232905555047</v>
      </c>
      <c r="Q25">
        <v>0.25267927059006323</v>
      </c>
      <c r="R25">
        <v>1.8388821261366466E-2</v>
      </c>
      <c r="S25">
        <v>0.11152815038272904</v>
      </c>
      <c r="T25">
        <v>3.858080198764087E-2</v>
      </c>
      <c r="U25">
        <v>6.418403025568245E-2</v>
      </c>
      <c r="V25">
        <v>3.1941299113568378</v>
      </c>
      <c r="W25">
        <v>1.2469457220157583</v>
      </c>
      <c r="X25">
        <v>1.0173680975192223</v>
      </c>
      <c r="Y25">
        <v>7.3723844875456038E-2</v>
      </c>
      <c r="Z25">
        <v>0.44539597530428993</v>
      </c>
    </row>
    <row r="26" spans="1:26" x14ac:dyDescent="0.35">
      <c r="A26" t="s">
        <v>29</v>
      </c>
      <c r="B26" t="s">
        <v>27</v>
      </c>
      <c r="C26">
        <v>16.684263741128614</v>
      </c>
      <c r="D26">
        <v>0.4803854590362272</v>
      </c>
      <c r="E26">
        <v>0.27652460655151867</v>
      </c>
      <c r="F26">
        <v>349.29914529914521</v>
      </c>
      <c r="G26">
        <v>5.8681309886930695</v>
      </c>
      <c r="H26">
        <v>0.16740109456203461</v>
      </c>
      <c r="I26">
        <v>9.6486682865195531E-2</v>
      </c>
      <c r="J26">
        <v>35.054316723828158</v>
      </c>
      <c r="K26">
        <v>1.7349657962220109</v>
      </c>
      <c r="M26">
        <v>3.2217657564412319E-2</v>
      </c>
      <c r="N26">
        <v>1.995341993405151E-2</v>
      </c>
      <c r="O26">
        <v>1.7860705667560588</v>
      </c>
      <c r="P26">
        <v>0.47466573816414914</v>
      </c>
      <c r="Q26">
        <v>0.23276108331962636</v>
      </c>
      <c r="R26">
        <v>2.9845514609101224E-2</v>
      </c>
      <c r="S26">
        <v>0.21246507382636043</v>
      </c>
      <c r="T26">
        <v>9.1214228716402376E-2</v>
      </c>
      <c r="U26">
        <v>5.7118537642955068E-2</v>
      </c>
      <c r="V26">
        <v>5.0955236935926784</v>
      </c>
      <c r="W26">
        <v>1.3598539337809314</v>
      </c>
      <c r="X26">
        <v>0.66718473883728679</v>
      </c>
      <c r="Y26">
        <v>8.5640101667514637E-2</v>
      </c>
      <c r="Z26">
        <v>0.60579526890426139</v>
      </c>
    </row>
    <row r="27" spans="1:26" x14ac:dyDescent="0.35">
      <c r="A27" t="s">
        <v>30</v>
      </c>
      <c r="B27" t="s">
        <v>27</v>
      </c>
      <c r="C27">
        <v>14.140194792217262</v>
      </c>
      <c r="D27">
        <v>0.5611934738483163</v>
      </c>
      <c r="E27">
        <v>0.38154610065469396</v>
      </c>
      <c r="F27">
        <v>310.23076923076917</v>
      </c>
      <c r="G27">
        <v>4.3749558809235882</v>
      </c>
      <c r="H27">
        <v>0.17308423704117901</v>
      </c>
      <c r="I27">
        <v>0.11802674346394829</v>
      </c>
      <c r="J27">
        <v>25.27645472350396</v>
      </c>
      <c r="K27">
        <v>1.4664832050885843</v>
      </c>
      <c r="M27">
        <v>9.4691470773855708E-3</v>
      </c>
      <c r="N27">
        <v>1.6321539570224964E-2</v>
      </c>
      <c r="O27">
        <v>1.0600308524326123</v>
      </c>
      <c r="P27">
        <v>0.3562581346339857</v>
      </c>
      <c r="Q27">
        <v>0.26905912213545291</v>
      </c>
      <c r="R27">
        <v>2.9619005175415415E-2</v>
      </c>
      <c r="S27">
        <v>0.20064043514352567</v>
      </c>
      <c r="T27">
        <v>3.0534222610548233E-2</v>
      </c>
      <c r="U27">
        <v>5.2759423852915863E-2</v>
      </c>
      <c r="V27">
        <v>3.3897197430767947</v>
      </c>
      <c r="W27">
        <v>1.1470810320785003</v>
      </c>
      <c r="X27">
        <v>0.87044992193825421</v>
      </c>
      <c r="Y27">
        <v>9.6638737876627537E-2</v>
      </c>
      <c r="Z27">
        <v>0.64818246365475307</v>
      </c>
    </row>
    <row r="28" spans="1:26" x14ac:dyDescent="0.35">
      <c r="A28" t="s">
        <v>31</v>
      </c>
      <c r="B28" t="s">
        <v>27</v>
      </c>
      <c r="C28">
        <v>11.939788819988681</v>
      </c>
      <c r="D28">
        <v>0.44486470206598361</v>
      </c>
      <c r="E28">
        <v>0.24831062472748303</v>
      </c>
      <c r="F28">
        <v>255.4871794871795</v>
      </c>
      <c r="G28">
        <v>3.0513252122059642</v>
      </c>
      <c r="H28">
        <v>0.11358361823342508</v>
      </c>
      <c r="I28">
        <v>6.4900890131968453E-2</v>
      </c>
      <c r="J28">
        <v>26.864131110308549</v>
      </c>
      <c r="K28">
        <v>1.7501087889929696</v>
      </c>
      <c r="M28">
        <v>1.2735753956236662E-2</v>
      </c>
      <c r="N28">
        <v>1.4269912075153782E-2</v>
      </c>
      <c r="O28">
        <v>1.3524769862520027</v>
      </c>
      <c r="P28">
        <v>0.21455468028159547</v>
      </c>
      <c r="Q28">
        <v>0.2933776555054699</v>
      </c>
      <c r="R28">
        <v>1.120152425799666E-2</v>
      </c>
      <c r="S28">
        <v>0.11682741113130164</v>
      </c>
      <c r="T28">
        <v>4.8787935936742258E-2</v>
      </c>
      <c r="U28">
        <v>5.556075899715731E-2</v>
      </c>
      <c r="V28">
        <v>5.2845589908750936</v>
      </c>
      <c r="W28">
        <v>0.81862891437685337</v>
      </c>
      <c r="X28">
        <v>1.1491764202645485</v>
      </c>
      <c r="Y28">
        <v>4.3001079552420239E-2</v>
      </c>
      <c r="Z28">
        <v>0.45346224994872014</v>
      </c>
    </row>
    <row r="29" spans="1:26" x14ac:dyDescent="0.35">
      <c r="A29" t="s">
        <v>32</v>
      </c>
      <c r="B29" t="s">
        <v>27</v>
      </c>
      <c r="C29">
        <v>12.272259142093382</v>
      </c>
      <c r="D29">
        <v>0.38084367231411481</v>
      </c>
      <c r="E29">
        <v>0.17609500406365353</v>
      </c>
      <c r="F29">
        <v>226.96581196581195</v>
      </c>
      <c r="G29">
        <v>2.8090277736902669</v>
      </c>
      <c r="H29">
        <v>8.8653076209654791E-2</v>
      </c>
      <c r="I29">
        <v>4.1401233554534678E-2</v>
      </c>
      <c r="J29">
        <v>31.685621004816852</v>
      </c>
      <c r="K29">
        <v>2.1413148497828907</v>
      </c>
      <c r="M29">
        <v>1.0155524081414475E-2</v>
      </c>
      <c r="N29">
        <v>9.3567823379785732E-3</v>
      </c>
      <c r="O29">
        <v>0.99806205466420972</v>
      </c>
      <c r="P29">
        <v>0.19725178534949211</v>
      </c>
      <c r="Q29">
        <v>0.24409623789310833</v>
      </c>
      <c r="R29">
        <v>6.5689430916448383E-3</v>
      </c>
      <c r="S29">
        <v>8.1109600267295606E-2</v>
      </c>
      <c r="T29">
        <v>4.3098673753658043E-2</v>
      </c>
      <c r="U29">
        <v>4.0654944781343426E-2</v>
      </c>
      <c r="V29">
        <v>4.3802669773340721</v>
      </c>
      <c r="W29">
        <v>0.86740916831860615</v>
      </c>
      <c r="X29">
        <v>1.0730686823149964</v>
      </c>
      <c r="Y29">
        <v>2.8133379819501016E-2</v>
      </c>
      <c r="Z29">
        <v>0.35302800070918455</v>
      </c>
    </row>
    <row r="30" spans="1:26" x14ac:dyDescent="0.35">
      <c r="A30" t="s">
        <v>33</v>
      </c>
      <c r="B30" t="s">
        <v>27</v>
      </c>
      <c r="C30">
        <v>15.201381665613596</v>
      </c>
      <c r="D30">
        <v>0.56906309524729126</v>
      </c>
      <c r="E30">
        <v>0.30569870436004182</v>
      </c>
      <c r="F30">
        <v>298.29914529914527</v>
      </c>
      <c r="G30">
        <v>4.5694872240078483</v>
      </c>
      <c r="H30">
        <v>0.17060081962377308</v>
      </c>
      <c r="I30">
        <v>9.1567225148249026E-2</v>
      </c>
      <c r="J30">
        <v>26.784673333252229</v>
      </c>
      <c r="K30">
        <v>1.8631209949582637</v>
      </c>
      <c r="M30">
        <v>1.3115741613751392E-2</v>
      </c>
      <c r="N30">
        <v>1.6867243618976929E-2</v>
      </c>
      <c r="O30">
        <v>1.1718252224749621</v>
      </c>
      <c r="P30">
        <v>0.20524729399648786</v>
      </c>
      <c r="Q30">
        <v>0.32598822284829287</v>
      </c>
      <c r="R30">
        <v>2.1233453681356713E-2</v>
      </c>
      <c r="S30">
        <v>0.17534152097075784</v>
      </c>
      <c r="T30">
        <v>4.2905591260475398E-2</v>
      </c>
      <c r="U30">
        <v>5.5989157615754827E-2</v>
      </c>
      <c r="V30">
        <v>3.8914335670015299</v>
      </c>
      <c r="W30">
        <v>0.69230702247850839</v>
      </c>
      <c r="X30">
        <v>1.0891561630237163</v>
      </c>
      <c r="Y30">
        <v>7.1502691286440434E-2</v>
      </c>
      <c r="Z30">
        <v>0.5844757558657967</v>
      </c>
    </row>
    <row r="31" spans="1:26" x14ac:dyDescent="0.35">
      <c r="A31" t="s">
        <v>34</v>
      </c>
      <c r="B31" t="s">
        <v>27</v>
      </c>
      <c r="C31">
        <v>17.070061364548195</v>
      </c>
      <c r="D31">
        <v>0.80705290737539637</v>
      </c>
      <c r="E31">
        <v>0.52164198004501894</v>
      </c>
      <c r="F31">
        <v>389.9401709401709</v>
      </c>
      <c r="G31">
        <v>6.6585056858255172</v>
      </c>
      <c r="H31">
        <v>0.31420152554694569</v>
      </c>
      <c r="I31">
        <v>0.2000957249292652</v>
      </c>
      <c r="J31">
        <v>21.191831179796903</v>
      </c>
      <c r="K31">
        <v>1.5702560644812249</v>
      </c>
      <c r="M31">
        <v>1.2870914008755049E-2</v>
      </c>
      <c r="N31">
        <v>2.8206667028713533E-2</v>
      </c>
      <c r="O31">
        <v>1.463514283907714</v>
      </c>
      <c r="P31">
        <v>0.54599897216427906</v>
      </c>
      <c r="Q31">
        <v>0.31488223165731066</v>
      </c>
      <c r="R31">
        <v>4.0195430280950531E-2</v>
      </c>
      <c r="S31">
        <v>0.24616315069046418</v>
      </c>
      <c r="T31">
        <v>3.2558082909232268E-2</v>
      </c>
      <c r="U31">
        <v>7.2590983882864904E-2</v>
      </c>
      <c r="V31">
        <v>3.7475962515742074</v>
      </c>
      <c r="W31">
        <v>1.4105799957309932</v>
      </c>
      <c r="X31">
        <v>0.80293910726138229</v>
      </c>
      <c r="Y31">
        <v>0.10227823288173266</v>
      </c>
      <c r="Z31">
        <v>0.63290934524318621</v>
      </c>
    </row>
    <row r="32" spans="1:26" x14ac:dyDescent="0.35">
      <c r="A32" t="s">
        <v>35</v>
      </c>
      <c r="B32" t="s">
        <v>27</v>
      </c>
      <c r="C32">
        <v>13.981434004946639</v>
      </c>
      <c r="D32">
        <v>0.55455646801664815</v>
      </c>
      <c r="E32">
        <v>0.35384784487772036</v>
      </c>
      <c r="F32">
        <v>289.58974358974359</v>
      </c>
      <c r="G32">
        <v>4.0442477590313048</v>
      </c>
      <c r="H32">
        <v>0.16185788916456684</v>
      </c>
      <c r="I32">
        <v>0.10325708666069844</v>
      </c>
      <c r="J32">
        <v>24.986411103627887</v>
      </c>
      <c r="K32">
        <v>1.5675232993589092</v>
      </c>
      <c r="M32">
        <v>1.1246477881181102E-2</v>
      </c>
      <c r="N32">
        <v>2.0032014238406462E-2</v>
      </c>
      <c r="O32">
        <v>0.81390719086214425</v>
      </c>
      <c r="P32">
        <v>0.52333722722817333</v>
      </c>
      <c r="Q32">
        <v>0.21716593039774956</v>
      </c>
      <c r="R32">
        <v>1.8457402748274981E-2</v>
      </c>
      <c r="S32">
        <v>0.13433743977470267</v>
      </c>
      <c r="T32">
        <v>3.9448226475183777E-2</v>
      </c>
      <c r="U32">
        <v>6.9706426941599814E-2</v>
      </c>
      <c r="V32">
        <v>2.7872660740663076</v>
      </c>
      <c r="W32">
        <v>1.8034681469138014</v>
      </c>
      <c r="X32">
        <v>0.75136004091059383</v>
      </c>
      <c r="Y32">
        <v>6.285208438997214E-2</v>
      </c>
      <c r="Z32">
        <v>0.46104971883322488</v>
      </c>
    </row>
    <row r="33" spans="1:26" x14ac:dyDescent="0.35">
      <c r="A33" t="s">
        <v>36</v>
      </c>
      <c r="B33" t="s">
        <v>27</v>
      </c>
      <c r="D33">
        <v>0.63136997653064486</v>
      </c>
      <c r="E33">
        <v>0.42859627428595398</v>
      </c>
      <c r="F33">
        <v>287.79487179487177</v>
      </c>
      <c r="H33">
        <v>0.18140900766657531</v>
      </c>
      <c r="I33">
        <v>0.1230783367741328</v>
      </c>
      <c r="M33">
        <v>1.2129991408781716E-2</v>
      </c>
      <c r="N33">
        <v>2.36231753443189E-2</v>
      </c>
      <c r="O33">
        <v>1.1630101633284871</v>
      </c>
      <c r="P33">
        <v>0.47141161274837423</v>
      </c>
      <c r="Q33">
        <v>0.16551726457576982</v>
      </c>
      <c r="R33">
        <v>2.5263416045351199E-2</v>
      </c>
      <c r="S33">
        <v>0.18227671268499215</v>
      </c>
      <c r="T33">
        <v>4.1688716135271552E-2</v>
      </c>
      <c r="U33">
        <v>8.1979362836962624E-2</v>
      </c>
      <c r="V33">
        <v>4.0408525124850048</v>
      </c>
      <c r="W33">
        <v>1.6379602467346888</v>
      </c>
      <c r="X33">
        <v>0.57607168407190801</v>
      </c>
      <c r="Y33">
        <v>8.7032350625800087E-2</v>
      </c>
      <c r="Z33">
        <v>0.63263882583738273</v>
      </c>
    </row>
    <row r="34" spans="1:26" x14ac:dyDescent="0.35">
      <c r="A34" t="s">
        <v>37</v>
      </c>
      <c r="B34" t="s">
        <v>27</v>
      </c>
      <c r="D34">
        <v>0.43394789945826745</v>
      </c>
      <c r="E34">
        <v>0.39350214295934355</v>
      </c>
      <c r="F34">
        <v>305.56410256410254</v>
      </c>
      <c r="H34">
        <v>0.13272908043670686</v>
      </c>
      <c r="I34">
        <v>0.12141516374288282</v>
      </c>
      <c r="M34">
        <v>8.2906509274143728E-3</v>
      </c>
      <c r="N34">
        <v>1.5895924762689695E-2</v>
      </c>
      <c r="O34">
        <v>1.0855704537503668</v>
      </c>
      <c r="P34">
        <v>0.35478829138541296</v>
      </c>
      <c r="Q34">
        <v>0.16565747697799274</v>
      </c>
      <c r="R34">
        <v>1.6743949582081374E-2</v>
      </c>
      <c r="S34">
        <v>0.17023134238368465</v>
      </c>
      <c r="T34">
        <v>2.6515659328364964E-2</v>
      </c>
      <c r="U34">
        <v>5.1540501546605236E-2</v>
      </c>
      <c r="V34">
        <v>3.5354390908789952</v>
      </c>
      <c r="W34">
        <v>1.1578122875747348</v>
      </c>
      <c r="X34">
        <v>0.54000514993671822</v>
      </c>
      <c r="Y34">
        <v>5.4865898959878867E-2</v>
      </c>
      <c r="Z34">
        <v>0.55722009469797729</v>
      </c>
    </row>
    <row r="35" spans="1:26" x14ac:dyDescent="0.35">
      <c r="A35" t="s">
        <v>23</v>
      </c>
      <c r="B35" t="s">
        <v>26</v>
      </c>
      <c r="C35">
        <v>16.653085344929607</v>
      </c>
      <c r="D35">
        <v>0.73048428444857039</v>
      </c>
      <c r="E35">
        <v>0.63322443192787992</v>
      </c>
      <c r="F35">
        <v>272.99145299145295</v>
      </c>
      <c r="G35">
        <v>4.560634080021563</v>
      </c>
      <c r="H35">
        <v>0.1999899785284894</v>
      </c>
      <c r="I35">
        <v>0.1730481982652933</v>
      </c>
      <c r="J35">
        <v>22.804313063976263</v>
      </c>
      <c r="K35">
        <v>1.1556894583894641</v>
      </c>
      <c r="M35">
        <v>1.1800326597560109E-2</v>
      </c>
      <c r="N35">
        <v>2.1141078323936302E-2</v>
      </c>
      <c r="O35">
        <v>0.98818575989368007</v>
      </c>
      <c r="P35">
        <v>0.49541614704246062</v>
      </c>
      <c r="Q35">
        <v>0.23335699873080248</v>
      </c>
      <c r="R35">
        <v>2.8438608635859348E-2</v>
      </c>
      <c r="S35">
        <v>0.17592447792601168</v>
      </c>
      <c r="T35">
        <v>4.2742726880291154E-2</v>
      </c>
      <c r="U35">
        <v>7.6561708308729298E-2</v>
      </c>
      <c r="V35">
        <v>3.5670531608679612</v>
      </c>
      <c r="W35">
        <v>1.7898662424327021</v>
      </c>
      <c r="X35">
        <v>0.86226280094275842</v>
      </c>
      <c r="Y35">
        <v>0.10630604913350353</v>
      </c>
      <c r="Z35">
        <v>0.64358543554697312</v>
      </c>
    </row>
    <row r="36" spans="1:26" x14ac:dyDescent="0.35">
      <c r="A36" t="s">
        <v>28</v>
      </c>
      <c r="B36" t="s">
        <v>26</v>
      </c>
      <c r="C36">
        <v>14.58090205774522</v>
      </c>
      <c r="D36">
        <v>0.61486559244753947</v>
      </c>
      <c r="E36">
        <v>0.45614671328525336</v>
      </c>
      <c r="F36">
        <v>277.91452991452991</v>
      </c>
      <c r="G36">
        <v>4.0533624692919012</v>
      </c>
      <c r="H36">
        <v>0.16734608000800955</v>
      </c>
      <c r="I36">
        <v>0.12242306580989606</v>
      </c>
      <c r="J36">
        <v>24.221436612664597</v>
      </c>
      <c r="K36">
        <v>1.3669489397355228</v>
      </c>
      <c r="M36">
        <v>9.4621329788374779E-3</v>
      </c>
      <c r="N36">
        <v>1.8247731120632611E-2</v>
      </c>
      <c r="O36">
        <v>1.0939288140435006</v>
      </c>
      <c r="P36">
        <v>0.4260457099496554</v>
      </c>
      <c r="Q36">
        <v>0.2737409443358283</v>
      </c>
      <c r="R36">
        <v>2.7901023501901146E-2</v>
      </c>
      <c r="S36">
        <v>0.15703029142679464</v>
      </c>
      <c r="T36">
        <v>3.4855367484232479E-2</v>
      </c>
      <c r="U36">
        <v>6.5614042218015117E-2</v>
      </c>
      <c r="V36">
        <v>3.9469485408759972</v>
      </c>
      <c r="W36">
        <v>1.553259939300204</v>
      </c>
      <c r="X36">
        <v>1.0002474126344889</v>
      </c>
      <c r="Y36">
        <v>0.10187861672948104</v>
      </c>
      <c r="Z36">
        <v>0.57385774509076848</v>
      </c>
    </row>
    <row r="37" spans="1:26" x14ac:dyDescent="0.35">
      <c r="A37" t="s">
        <v>29</v>
      </c>
      <c r="B37" t="s">
        <v>26</v>
      </c>
      <c r="C37">
        <v>14.076787712548191</v>
      </c>
      <c r="D37">
        <v>0.58121094519513727</v>
      </c>
      <c r="E37">
        <v>0.36295721962994565</v>
      </c>
      <c r="F37">
        <v>255.69230769230762</v>
      </c>
      <c r="G37">
        <v>3.5794928604514191</v>
      </c>
      <c r="H37">
        <v>0.14967109631446052</v>
      </c>
      <c r="I37">
        <v>9.3719719828015205E-2</v>
      </c>
      <c r="J37">
        <v>23.915725538155126</v>
      </c>
      <c r="K37">
        <v>1.5970075090826299</v>
      </c>
      <c r="M37">
        <v>1.5550264913663226E-2</v>
      </c>
      <c r="N37">
        <v>1.705586425711501E-2</v>
      </c>
      <c r="O37">
        <v>0.86598298531702245</v>
      </c>
      <c r="P37">
        <v>0.32922230322735208</v>
      </c>
      <c r="Q37">
        <v>0.26180697507962858</v>
      </c>
      <c r="R37">
        <v>2.1931486438605572E-2</v>
      </c>
      <c r="S37">
        <v>0.1228758062770374</v>
      </c>
      <c r="T37">
        <v>6.8045959703858558E-2</v>
      </c>
      <c r="U37">
        <v>6.9417552533267951E-2</v>
      </c>
      <c r="V37">
        <v>3.3821271255486947</v>
      </c>
      <c r="W37">
        <v>1.2776046948208881</v>
      </c>
      <c r="X37">
        <v>1.0201693130378053</v>
      </c>
      <c r="Y37">
        <v>8.6378732865490943E-2</v>
      </c>
      <c r="Z37">
        <v>0.48075782056871164</v>
      </c>
    </row>
    <row r="38" spans="1:26" x14ac:dyDescent="0.35">
      <c r="A38" t="s">
        <v>30</v>
      </c>
      <c r="B38" t="s">
        <v>26</v>
      </c>
      <c r="C38">
        <v>14.024432586677785</v>
      </c>
      <c r="D38">
        <v>0.57014207587367971</v>
      </c>
      <c r="E38">
        <v>0.35922504521942283</v>
      </c>
      <c r="F38">
        <v>326.10256410256409</v>
      </c>
      <c r="G38">
        <v>4.5422421159376087</v>
      </c>
      <c r="H38">
        <v>0.18394362050127575</v>
      </c>
      <c r="I38">
        <v>0.11599309246161463</v>
      </c>
      <c r="J38">
        <v>24.693664849910387</v>
      </c>
      <c r="K38">
        <v>1.5858152981148239</v>
      </c>
      <c r="M38">
        <v>9.2271070000155084E-3</v>
      </c>
      <c r="N38">
        <v>1.7809812457848691E-2</v>
      </c>
      <c r="O38">
        <v>1.1180018152057258</v>
      </c>
      <c r="P38">
        <v>0.37235483009011172</v>
      </c>
      <c r="Q38">
        <v>0.31286880987177851</v>
      </c>
      <c r="R38">
        <v>2.8559570589584991E-2</v>
      </c>
      <c r="S38">
        <v>0.21876814017717788</v>
      </c>
      <c r="T38">
        <v>2.8221943656517329E-2</v>
      </c>
      <c r="U38">
        <v>5.4815635488241352E-2</v>
      </c>
      <c r="V38">
        <v>3.4338119646562371</v>
      </c>
      <c r="W38">
        <v>1.1561662397711356</v>
      </c>
      <c r="X38">
        <v>0.96780875352312878</v>
      </c>
      <c r="Y38">
        <v>8.945859328381911E-2</v>
      </c>
      <c r="Z38">
        <v>0.67845716496343522</v>
      </c>
    </row>
    <row r="39" spans="1:26" x14ac:dyDescent="0.35">
      <c r="A39" t="s">
        <v>31</v>
      </c>
      <c r="B39" t="s">
        <v>26</v>
      </c>
      <c r="C39">
        <v>12.358007221474969</v>
      </c>
      <c r="D39">
        <v>0.39552212833562239</v>
      </c>
      <c r="E39">
        <v>0.23365598758753364</v>
      </c>
      <c r="F39">
        <v>226.86324786324786</v>
      </c>
      <c r="G39">
        <v>2.8055862638363105</v>
      </c>
      <c r="H39">
        <v>9.0120967632601925E-2</v>
      </c>
      <c r="I39">
        <v>5.3641946679219156E-2</v>
      </c>
      <c r="J39">
        <v>31.131337551477522</v>
      </c>
      <c r="K39">
        <v>1.6800465533349989</v>
      </c>
      <c r="M39">
        <v>7.5165754086909901E-3</v>
      </c>
      <c r="N39">
        <v>1.1041682777467678E-2</v>
      </c>
      <c r="O39">
        <v>0.92200902681191343</v>
      </c>
      <c r="P39">
        <v>0.2152504987353327</v>
      </c>
      <c r="Q39">
        <v>0.26859600606863837</v>
      </c>
      <c r="R39">
        <v>7.4194732525986479E-3</v>
      </c>
      <c r="S39">
        <v>9.7669798035268998E-2</v>
      </c>
      <c r="T39">
        <v>3.2490523742255181E-2</v>
      </c>
      <c r="U39">
        <v>4.8340116562470448E-2</v>
      </c>
      <c r="V39">
        <v>4.0710934004981301</v>
      </c>
      <c r="W39">
        <v>0.94655341954346872</v>
      </c>
      <c r="X39">
        <v>1.1828936233617544</v>
      </c>
      <c r="Y39">
        <v>3.2742516674224606E-2</v>
      </c>
      <c r="Z39">
        <v>0.42928220433309716</v>
      </c>
    </row>
    <row r="40" spans="1:26" x14ac:dyDescent="0.35">
      <c r="A40" t="s">
        <v>32</v>
      </c>
      <c r="B40" t="s">
        <v>26</v>
      </c>
      <c r="C40">
        <v>11.519102503249265</v>
      </c>
      <c r="D40">
        <v>0.63553044210634613</v>
      </c>
      <c r="E40">
        <v>0.41920554546307798</v>
      </c>
      <c r="F40">
        <v>301.20512820512818</v>
      </c>
      <c r="G40">
        <v>3.4810742288401095</v>
      </c>
      <c r="H40">
        <v>0.19273510737673888</v>
      </c>
      <c r="I40">
        <v>0.12782531173552852</v>
      </c>
      <c r="J40">
        <v>18.061443378012402</v>
      </c>
      <c r="K40">
        <v>1.5078008006388373</v>
      </c>
      <c r="M40">
        <v>7.4979423377959471E-3</v>
      </c>
      <c r="N40">
        <v>1.4129998549878026E-2</v>
      </c>
      <c r="O40">
        <v>1.4802487732675806</v>
      </c>
      <c r="P40">
        <v>0.30917483668206525</v>
      </c>
      <c r="Q40">
        <v>0.26777429913634992</v>
      </c>
      <c r="R40">
        <v>1.1672941347944894E-2</v>
      </c>
      <c r="S40">
        <v>0.15759717786494201</v>
      </c>
      <c r="T40">
        <v>2.5643702637842419E-2</v>
      </c>
      <c r="U40">
        <v>4.6765956691746061E-2</v>
      </c>
      <c r="V40">
        <v>4.9152120576088478</v>
      </c>
      <c r="W40">
        <v>1.0360469551294813</v>
      </c>
      <c r="X40">
        <v>0.87596844192461276</v>
      </c>
      <c r="Y40">
        <v>3.97296047008074E-2</v>
      </c>
      <c r="Z40">
        <v>0.52859556214875436</v>
      </c>
    </row>
    <row r="41" spans="1:26" x14ac:dyDescent="0.35">
      <c r="A41" t="s">
        <v>33</v>
      </c>
      <c r="B41" t="s">
        <v>26</v>
      </c>
      <c r="C41">
        <v>15.325009132552946</v>
      </c>
      <c r="D41">
        <v>0.61404039062085436</v>
      </c>
      <c r="E41">
        <v>0.30282167490756828</v>
      </c>
      <c r="F41">
        <v>249.69230769230768</v>
      </c>
      <c r="G41">
        <v>3.8451772263590636</v>
      </c>
      <c r="H41">
        <v>0.1542810981772349</v>
      </c>
      <c r="I41">
        <v>7.6382726850261123E-2</v>
      </c>
      <c r="J41">
        <v>24.923190668125816</v>
      </c>
      <c r="K41">
        <v>2.0198427647088835</v>
      </c>
      <c r="M41">
        <v>1.0858253977047171E-2</v>
      </c>
      <c r="N41">
        <v>1.2415365659551796E-2</v>
      </c>
      <c r="O41">
        <v>1.0336968362051056</v>
      </c>
      <c r="P41">
        <v>0.19822172689745196</v>
      </c>
      <c r="Q41">
        <v>0.26690364212933532</v>
      </c>
      <c r="R41">
        <v>2.3304003285191797E-2</v>
      </c>
      <c r="S41">
        <v>0.1589821344798179</v>
      </c>
      <c r="T41">
        <v>4.4659809152701978E-2</v>
      </c>
      <c r="U41">
        <v>4.9628968595519109E-2</v>
      </c>
      <c r="V41">
        <v>4.0838662189997565</v>
      </c>
      <c r="W41">
        <v>0.79340464618807471</v>
      </c>
      <c r="X41">
        <v>1.0658106499247142</v>
      </c>
      <c r="Y41">
        <v>9.3354061674734881E-2</v>
      </c>
      <c r="Z41">
        <v>0.63115958676242878</v>
      </c>
    </row>
    <row r="42" spans="1:26" x14ac:dyDescent="0.35">
      <c r="A42" t="s">
        <v>34</v>
      </c>
      <c r="B42" t="s">
        <v>26</v>
      </c>
      <c r="C42">
        <v>15.221171752654133</v>
      </c>
      <c r="D42">
        <v>0.75885726136245102</v>
      </c>
      <c r="E42">
        <v>0.45364726270340683</v>
      </c>
      <c r="F42">
        <v>333.67521367521368</v>
      </c>
      <c r="G42">
        <v>5.0850596799883148</v>
      </c>
      <c r="H42">
        <v>0.25370264842286716</v>
      </c>
      <c r="I42">
        <v>0.15198232159142305</v>
      </c>
      <c r="J42">
        <v>20.043384298900286</v>
      </c>
      <c r="K42">
        <v>1.6692905185703162</v>
      </c>
      <c r="M42">
        <v>1.5770460236727162E-2</v>
      </c>
      <c r="N42">
        <v>2.7353760520341684E-2</v>
      </c>
      <c r="O42">
        <v>1.4681032685254602</v>
      </c>
      <c r="P42">
        <v>0.4614631468052971</v>
      </c>
      <c r="Q42">
        <v>0.27060036480816174</v>
      </c>
      <c r="R42">
        <v>3.5430079546909077E-2</v>
      </c>
      <c r="S42">
        <v>0.19799196254330828</v>
      </c>
      <c r="T42">
        <v>4.6867849480309795E-2</v>
      </c>
      <c r="U42">
        <v>8.0107467978708588E-2</v>
      </c>
      <c r="V42">
        <v>4.4102317038303704</v>
      </c>
      <c r="W42">
        <v>1.3835028845078443</v>
      </c>
      <c r="X42">
        <v>0.81129127603038786</v>
      </c>
      <c r="Y42">
        <v>0.10709389037726955</v>
      </c>
      <c r="Z42">
        <v>0.59288001960426151</v>
      </c>
    </row>
    <row r="43" spans="1:26" x14ac:dyDescent="0.35">
      <c r="A43" t="s">
        <v>35</v>
      </c>
      <c r="B43" t="s">
        <v>26</v>
      </c>
      <c r="C43">
        <v>11.735092696287804</v>
      </c>
      <c r="D43">
        <v>0.6071920083990896</v>
      </c>
      <c r="E43">
        <v>0.4344046466018831</v>
      </c>
      <c r="F43">
        <v>278.14529914529913</v>
      </c>
      <c r="G43">
        <v>3.2791903441888124</v>
      </c>
      <c r="H43">
        <v>0.16698150958997515</v>
      </c>
      <c r="I43">
        <v>0.11910051723087436</v>
      </c>
      <c r="J43">
        <v>19.63804466878338</v>
      </c>
      <c r="K43">
        <v>1.4020216995891317</v>
      </c>
      <c r="M43">
        <v>8.5439100784994206E-3</v>
      </c>
      <c r="N43">
        <v>1.9371311009794785E-2</v>
      </c>
      <c r="O43">
        <v>0.84202340343799487</v>
      </c>
      <c r="P43">
        <v>0.5910622595146543</v>
      </c>
      <c r="Q43">
        <v>0.17454792218481158</v>
      </c>
      <c r="R43">
        <v>2.0773833991556471E-2</v>
      </c>
      <c r="S43">
        <v>0.12411231459119679</v>
      </c>
      <c r="T43">
        <v>3.199652566309711E-2</v>
      </c>
      <c r="U43">
        <v>7.2507085173756397E-2</v>
      </c>
      <c r="V43">
        <v>3.017284406324825</v>
      </c>
      <c r="W43">
        <v>2.1222035306938904</v>
      </c>
      <c r="X43">
        <v>0.62605341700574191</v>
      </c>
      <c r="Y43">
        <v>7.640997292383811E-2</v>
      </c>
      <c r="Z43">
        <v>0.44855361636275548</v>
      </c>
    </row>
    <row r="44" spans="1:26" x14ac:dyDescent="0.35">
      <c r="A44" t="s">
        <v>36</v>
      </c>
      <c r="B44" t="s">
        <v>26</v>
      </c>
      <c r="D44">
        <v>0.62676466709416656</v>
      </c>
      <c r="E44">
        <v>0.52102140103951333</v>
      </c>
      <c r="F44">
        <v>312.05128205128204</v>
      </c>
      <c r="H44">
        <v>0.19509309647244985</v>
      </c>
      <c r="I44">
        <v>0.16199494900571326</v>
      </c>
      <c r="M44">
        <v>1.3742081744910026E-2</v>
      </c>
      <c r="N44">
        <v>2.9756049709085595E-2</v>
      </c>
      <c r="O44">
        <v>1.5113635434253418</v>
      </c>
      <c r="P44">
        <v>0.6152660287484959</v>
      </c>
      <c r="Q44">
        <v>0.16898389334096939</v>
      </c>
      <c r="R44">
        <v>4.116149200920919E-2</v>
      </c>
      <c r="S44">
        <v>0.19987579272556616</v>
      </c>
      <c r="T44">
        <v>4.427276859488103E-2</v>
      </c>
      <c r="U44">
        <v>9.5809061257916869E-2</v>
      </c>
      <c r="V44">
        <v>4.8531273386197871</v>
      </c>
      <c r="W44">
        <v>1.973261941264564</v>
      </c>
      <c r="X44">
        <v>0.54348973004050127</v>
      </c>
      <c r="Y44">
        <v>0.13249600561812133</v>
      </c>
      <c r="Z44">
        <v>0.64145713462669107</v>
      </c>
    </row>
    <row r="45" spans="1:26" x14ac:dyDescent="0.35">
      <c r="A45" t="s">
        <v>37</v>
      </c>
      <c r="B45" t="s">
        <v>26</v>
      </c>
      <c r="D45">
        <v>0.44353317889684901</v>
      </c>
      <c r="E45">
        <v>0.27525918186986786</v>
      </c>
      <c r="F45">
        <v>322.96581196581195</v>
      </c>
      <c r="H45">
        <v>0.14441564495224812</v>
      </c>
      <c r="I45">
        <v>8.9463327376464952E-2</v>
      </c>
      <c r="M45">
        <v>9.5369428865170192E-3</v>
      </c>
      <c r="N45">
        <v>1.6147338187133386E-2</v>
      </c>
      <c r="O45">
        <v>1.280374377188612</v>
      </c>
      <c r="P45">
        <v>0.34724128139294697</v>
      </c>
      <c r="Q45">
        <v>0.17422837786874024</v>
      </c>
      <c r="R45">
        <v>2.5264358773428502E-2</v>
      </c>
      <c r="S45">
        <v>0.19689405123035447</v>
      </c>
      <c r="T45">
        <v>3.0047493466721663E-2</v>
      </c>
      <c r="U45">
        <v>4.9756549301483377E-2</v>
      </c>
      <c r="V45">
        <v>3.9933288751623879</v>
      </c>
      <c r="W45">
        <v>1.0753394539350167</v>
      </c>
      <c r="X45">
        <v>0.53771459777392761</v>
      </c>
      <c r="Y45">
        <v>7.8215442332595309E-2</v>
      </c>
      <c r="Z45">
        <v>0.61030433168231313</v>
      </c>
    </row>
    <row r="47" spans="1:26" x14ac:dyDescent="0.35">
      <c r="A47" t="s">
        <v>38</v>
      </c>
      <c r="B47" t="s">
        <v>39</v>
      </c>
      <c r="C47" s="3">
        <v>14.496158147852</v>
      </c>
      <c r="D47" s="3">
        <v>0.46366004863000343</v>
      </c>
      <c r="E47" s="3">
        <v>0.39147279382174144</v>
      </c>
      <c r="F47" s="3">
        <v>299.78399378399376</v>
      </c>
      <c r="G47" s="3">
        <v>4.2458971044964509</v>
      </c>
      <c r="H47" s="3">
        <v>0.13784135708518319</v>
      </c>
      <c r="I47" s="3">
        <v>0.11198322067587209</v>
      </c>
      <c r="J47" s="3">
        <v>31.891753940280505</v>
      </c>
      <c r="K47" s="3">
        <v>1.5071175793677978</v>
      </c>
      <c r="L47" s="3"/>
      <c r="M47" s="3">
        <f t="shared" ref="M47:Z47" si="0">AVERAGE(M2,M6,M10,M14,M18,M22,M26,M30,M34,M38,M42)</f>
        <v>1.2272032073896927E-2</v>
      </c>
      <c r="N47" s="3">
        <f t="shared" si="0"/>
        <v>1.8970250457005174E-2</v>
      </c>
      <c r="O47" s="3">
        <f t="shared" si="0"/>
        <v>1.1224617853979391</v>
      </c>
      <c r="P47" s="3">
        <f t="shared" si="0"/>
        <v>0.38938140808292371</v>
      </c>
      <c r="Q47" s="3">
        <f t="shared" si="0"/>
        <v>0.25203201899236582</v>
      </c>
      <c r="R47" s="3">
        <f t="shared" si="0"/>
        <v>2.4738895235332407E-2</v>
      </c>
      <c r="S47" s="3">
        <f t="shared" si="0"/>
        <v>0.17508508374906948</v>
      </c>
      <c r="T47" s="3">
        <f t="shared" si="0"/>
        <v>3.9533965813617448E-2</v>
      </c>
      <c r="U47" s="3">
        <f t="shared" si="0"/>
        <v>6.3470612585601077E-2</v>
      </c>
      <c r="V47" s="3">
        <f t="shared" si="0"/>
        <v>3.7115206852174372</v>
      </c>
      <c r="W47" s="3">
        <f t="shared" si="0"/>
        <v>1.296458145522805</v>
      </c>
      <c r="X47" s="3">
        <f t="shared" si="0"/>
        <v>0.85288897445031897</v>
      </c>
      <c r="Y47" s="3">
        <f t="shared" si="0"/>
        <v>8.1625532396304143E-2</v>
      </c>
      <c r="Z47" s="3">
        <f t="shared" si="0"/>
        <v>0.58165374264495207</v>
      </c>
    </row>
    <row r="48" spans="1:26" x14ac:dyDescent="0.35">
      <c r="A48" t="s">
        <v>40</v>
      </c>
      <c r="B48" t="s">
        <v>25</v>
      </c>
      <c r="C48" s="3">
        <v>15.527873535405231</v>
      </c>
      <c r="D48" s="3">
        <v>0.47740021406508643</v>
      </c>
      <c r="E48" s="3">
        <v>0.28003216740682668</v>
      </c>
      <c r="F48" s="3">
        <v>296.16161616161611</v>
      </c>
      <c r="G48" s="3">
        <v>4.5598890962659828</v>
      </c>
      <c r="H48" s="3">
        <v>0.14171782850435238</v>
      </c>
      <c r="I48" s="3">
        <v>8.256895203116478E-2</v>
      </c>
      <c r="J48" s="3">
        <v>33.200191067223827</v>
      </c>
      <c r="K48" s="3">
        <v>1.7265122398919555</v>
      </c>
      <c r="L48" s="3"/>
      <c r="M48" s="3">
        <f t="shared" ref="M48:Z48" si="1">AVERAGE(M3,M7,M11,M15,M19,M23,M27,M31,M35,M39,M43)</f>
        <v>1.1518902911583312E-2</v>
      </c>
      <c r="N48" s="3">
        <f t="shared" si="1"/>
        <v>2.0377750417038196E-2</v>
      </c>
      <c r="O48" s="3">
        <f t="shared" si="1"/>
        <v>1.160557904276583</v>
      </c>
      <c r="P48" s="3">
        <f t="shared" si="1"/>
        <v>0.40268010129079224</v>
      </c>
      <c r="Q48" s="3">
        <f t="shared" si="1"/>
        <v>0.23405733782450291</v>
      </c>
      <c r="R48" s="3">
        <f t="shared" si="1"/>
        <v>2.4377591771878673E-2</v>
      </c>
      <c r="S48" s="3">
        <f t="shared" si="1"/>
        <v>0.17841738528798959</v>
      </c>
      <c r="T48" s="3">
        <f t="shared" si="1"/>
        <v>3.8386509828819408E-2</v>
      </c>
      <c r="U48" s="3">
        <f t="shared" si="1"/>
        <v>6.740461279726255E-2</v>
      </c>
      <c r="V48" s="3">
        <f t="shared" si="1"/>
        <v>3.8340779644983827</v>
      </c>
      <c r="W48" s="3">
        <f t="shared" si="1"/>
        <v>1.3355255989776942</v>
      </c>
      <c r="X48" s="3">
        <f t="shared" si="1"/>
        <v>0.80153095004553154</v>
      </c>
      <c r="Y48" s="3">
        <f t="shared" si="1"/>
        <v>7.9887840020259379E-2</v>
      </c>
      <c r="Z48" s="3">
        <f t="shared" si="1"/>
        <v>0.58470980565775676</v>
      </c>
    </row>
    <row r="49" spans="1:26" x14ac:dyDescent="0.35">
      <c r="B49" t="s">
        <v>26</v>
      </c>
      <c r="C49" s="3">
        <v>13.943732334235545</v>
      </c>
      <c r="D49" s="3">
        <v>0.59801299770730043</v>
      </c>
      <c r="E49" s="3">
        <v>0.40468810093048657</v>
      </c>
      <c r="F49" s="3">
        <v>287.02719502719503</v>
      </c>
      <c r="G49" s="3">
        <v>3.9146465854350114</v>
      </c>
      <c r="H49" s="3">
        <v>0.17257098617966829</v>
      </c>
      <c r="I49" s="3">
        <v>0.11687047062130032</v>
      </c>
      <c r="J49" s="3">
        <v>23.270282292222863</v>
      </c>
      <c r="K49" s="3">
        <v>1.553829282462734</v>
      </c>
      <c r="L49" s="3"/>
      <c r="M49" s="3">
        <f t="shared" ref="M49:Z49" si="2">AVERAGE(M4,M8,M12,M16,M20,M24,M28,M32,M36,M40,M44)</f>
        <v>1.0211928730562599E-2</v>
      </c>
      <c r="N49" s="3">
        <f t="shared" si="2"/>
        <v>1.815126640457506E-2</v>
      </c>
      <c r="O49" s="3">
        <f t="shared" si="2"/>
        <v>1.1751503308571516</v>
      </c>
      <c r="P49" s="3">
        <f t="shared" si="2"/>
        <v>0.39638878507176867</v>
      </c>
      <c r="Q49" s="3">
        <f t="shared" si="2"/>
        <v>0.24293165914159404</v>
      </c>
      <c r="R49" s="3">
        <f t="shared" si="2"/>
        <v>2.439129402703558E-2</v>
      </c>
      <c r="S49" s="3">
        <f t="shared" si="2"/>
        <v>0.1785839637635325</v>
      </c>
      <c r="T49" s="3">
        <f t="shared" si="2"/>
        <v>3.443363251031091E-2</v>
      </c>
      <c r="U49" s="3">
        <f t="shared" si="2"/>
        <v>6.0413640038077455E-2</v>
      </c>
      <c r="V49" s="3">
        <f t="shared" si="2"/>
        <v>3.9204315033093278</v>
      </c>
      <c r="W49" s="3">
        <f t="shared" si="2"/>
        <v>1.3170929197716656</v>
      </c>
      <c r="X49" s="3">
        <f t="shared" si="2"/>
        <v>0.81566948302247289</v>
      </c>
      <c r="Y49" s="3">
        <f t="shared" si="2"/>
        <v>8.0451636983978489E-2</v>
      </c>
      <c r="Z49" s="3">
        <f t="shared" si="2"/>
        <v>0.59009565039708967</v>
      </c>
    </row>
    <row r="50" spans="1:26" x14ac:dyDescent="0.35">
      <c r="B50" t="s">
        <v>27</v>
      </c>
      <c r="C50" s="3">
        <v>14.685887107311885</v>
      </c>
      <c r="D50" s="3">
        <v>0.54515545008224908</v>
      </c>
      <c r="E50" s="3">
        <v>0.34532206061735216</v>
      </c>
      <c r="F50" s="3">
        <v>293.90909090909088</v>
      </c>
      <c r="G50" s="3">
        <v>4.3788419471293372</v>
      </c>
      <c r="H50" s="3">
        <v>0.1636601019204989</v>
      </c>
      <c r="I50" s="3">
        <v>0.10434967357449555</v>
      </c>
      <c r="J50" s="3">
        <v>27.302417543098699</v>
      </c>
      <c r="K50" s="3">
        <v>1.7033873812068492</v>
      </c>
      <c r="L50" s="3"/>
      <c r="M50" s="3">
        <f t="shared" ref="M50:Z50" si="3">AVERAGE(M5,M9,M13,M17,M21,M25,M29,M33,M37,M41,M45)</f>
        <v>1.052893202626955E-2</v>
      </c>
      <c r="N50" s="3">
        <f t="shared" si="3"/>
        <v>1.6800097615168711E-2</v>
      </c>
      <c r="O50" s="3">
        <f t="shared" si="3"/>
        <v>1.0047491148633763</v>
      </c>
      <c r="P50" s="3">
        <f t="shared" si="3"/>
        <v>0.35445676270482529</v>
      </c>
      <c r="Q50" s="3">
        <f t="shared" si="3"/>
        <v>0.23694403704618841</v>
      </c>
      <c r="R50" s="3">
        <f t="shared" si="3"/>
        <v>2.1850684798733696E-2</v>
      </c>
      <c r="S50" s="3">
        <f t="shared" si="3"/>
        <v>0.15521804157496186</v>
      </c>
      <c r="T50" s="3">
        <f t="shared" si="3"/>
        <v>3.9346538811941618E-2</v>
      </c>
      <c r="U50" s="3">
        <f t="shared" si="3"/>
        <v>6.090761834405263E-2</v>
      </c>
      <c r="V50" s="3">
        <f t="shared" si="3"/>
        <v>3.6881209665286474</v>
      </c>
      <c r="W50" s="3">
        <f t="shared" si="3"/>
        <v>1.2784899326854389</v>
      </c>
      <c r="X50" s="3">
        <f t="shared" si="3"/>
        <v>0.8840885553110539</v>
      </c>
      <c r="Y50" s="3">
        <f t="shared" si="3"/>
        <v>7.8981106587641445E-2</v>
      </c>
      <c r="Z50" s="3">
        <f t="shared" si="3"/>
        <v>0.56053321396004951</v>
      </c>
    </row>
    <row r="52" spans="1:26" x14ac:dyDescent="0.35">
      <c r="A52" t="s">
        <v>41</v>
      </c>
      <c r="B52" t="s">
        <v>24</v>
      </c>
      <c r="C52" s="4">
        <v>0.59701554675309221</v>
      </c>
      <c r="D52" s="4">
        <v>3.0336395812712698E-2</v>
      </c>
      <c r="E52" s="4">
        <v>8.4155064106907013E-2</v>
      </c>
      <c r="F52" s="4">
        <v>8.1010853081540528</v>
      </c>
      <c r="G52" s="4">
        <v>0.18785539157345793</v>
      </c>
      <c r="H52" s="4">
        <v>9.6407315572541522E-3</v>
      </c>
      <c r="I52" s="4">
        <v>2.0146623180103757E-2</v>
      </c>
      <c r="J52" s="4">
        <v>1.8350887906760849</v>
      </c>
      <c r="K52" s="4">
        <v>0.13756036269511401</v>
      </c>
      <c r="L52" s="4"/>
      <c r="M52" s="4">
        <f t="shared" ref="M52:Z52" si="4">STDEV(M2,M6,M10,M14,M18,M22,M26,M30,M34,M38,M42)/SQRT(13)</f>
        <v>1.961016326420424E-3</v>
      </c>
      <c r="N52" s="4">
        <f t="shared" si="4"/>
        <v>1.3614538629575983E-3</v>
      </c>
      <c r="O52" s="4">
        <f t="shared" si="4"/>
        <v>8.3927427566109561E-2</v>
      </c>
      <c r="P52" s="4">
        <f t="shared" si="4"/>
        <v>3.4925948761091397E-2</v>
      </c>
      <c r="Q52" s="4">
        <f t="shared" si="4"/>
        <v>1.4494940553363679E-2</v>
      </c>
      <c r="R52" s="4">
        <f t="shared" si="4"/>
        <v>2.6708106804900771E-3</v>
      </c>
      <c r="S52" s="4">
        <f t="shared" si="4"/>
        <v>1.0210189816630624E-2</v>
      </c>
      <c r="T52" s="4">
        <f t="shared" si="4"/>
        <v>5.105145106721957E-3</v>
      </c>
      <c r="U52" s="4">
        <f t="shared" si="4"/>
        <v>4.7410034862187768E-3</v>
      </c>
      <c r="V52" s="4">
        <f t="shared" si="4"/>
        <v>0.20568755937636107</v>
      </c>
      <c r="W52" s="4">
        <f t="shared" si="4"/>
        <v>0.10432714110180503</v>
      </c>
      <c r="X52" s="4">
        <f t="shared" si="4"/>
        <v>5.8284496541123477E-2</v>
      </c>
      <c r="Y52" s="4">
        <f t="shared" si="4"/>
        <v>8.0356773936485198E-3</v>
      </c>
      <c r="Z52" s="4">
        <f t="shared" si="4"/>
        <v>2.7357365691273686E-2</v>
      </c>
    </row>
    <row r="53" spans="1:26" x14ac:dyDescent="0.35">
      <c r="A53" t="s">
        <v>40</v>
      </c>
      <c r="B53" t="s">
        <v>25</v>
      </c>
      <c r="C53" s="4">
        <v>0.58328987227362594</v>
      </c>
      <c r="D53" s="4">
        <v>2.8848848915599721E-2</v>
      </c>
      <c r="E53" s="4">
        <v>2.2850059373481477E-2</v>
      </c>
      <c r="F53" s="4">
        <v>8.5680344569679647</v>
      </c>
      <c r="G53" s="4">
        <v>0.26003386663182093</v>
      </c>
      <c r="H53" s="4">
        <v>1.0489721290880947E-2</v>
      </c>
      <c r="I53" s="4">
        <v>6.8712363386873821E-3</v>
      </c>
      <c r="J53" s="4">
        <v>1.8909137781687695</v>
      </c>
      <c r="K53" s="4">
        <v>4.8425398405791582E-2</v>
      </c>
      <c r="L53" s="4"/>
      <c r="M53" s="4">
        <f t="shared" ref="M53:Z53" si="5">STDEV(M3,M7,M11,M15,M19,M23,M27,M31,M35,M39,M43)/SQRT(13)</f>
        <v>1.488827331763649E-3</v>
      </c>
      <c r="N53" s="4">
        <f t="shared" si="5"/>
        <v>2.0867388445103877E-3</v>
      </c>
      <c r="O53" s="4">
        <f t="shared" si="5"/>
        <v>9.0540632581507297E-2</v>
      </c>
      <c r="P53" s="4">
        <f t="shared" si="5"/>
        <v>3.5343220240875863E-2</v>
      </c>
      <c r="Q53" s="4">
        <f t="shared" si="5"/>
        <v>1.6339893557663788E-2</v>
      </c>
      <c r="R53" s="4">
        <f t="shared" si="5"/>
        <v>2.8277899487886486E-3</v>
      </c>
      <c r="S53" s="4">
        <f t="shared" si="5"/>
        <v>1.3959537160003831E-2</v>
      </c>
      <c r="T53" s="4">
        <f t="shared" si="5"/>
        <v>4.4135115656599349E-3</v>
      </c>
      <c r="U53" s="4">
        <f t="shared" si="5"/>
        <v>5.4182979049701855E-3</v>
      </c>
      <c r="V53" s="4">
        <f t="shared" si="5"/>
        <v>0.23128107371915563</v>
      </c>
      <c r="W53" s="4">
        <f t="shared" si="5"/>
        <v>0.10679730719520721</v>
      </c>
      <c r="X53" s="4">
        <f t="shared" si="5"/>
        <v>6.669914441672993E-2</v>
      </c>
      <c r="Y53" s="4">
        <f t="shared" si="5"/>
        <v>7.227536132934388E-3</v>
      </c>
      <c r="Z53" s="4">
        <f t="shared" si="5"/>
        <v>2.7172228262413695E-2</v>
      </c>
    </row>
    <row r="54" spans="1:26" x14ac:dyDescent="0.35">
      <c r="B54" t="s">
        <v>26</v>
      </c>
      <c r="C54" s="4">
        <v>0.48617438427005816</v>
      </c>
      <c r="D54" s="4">
        <v>2.9378765414950863E-2</v>
      </c>
      <c r="E54" s="4">
        <v>3.1875969054655492E-2</v>
      </c>
      <c r="F54" s="4">
        <v>9.6779389611159008</v>
      </c>
      <c r="G54" s="4">
        <v>0.19950041769072593</v>
      </c>
      <c r="H54" s="4">
        <v>1.1396867807545336E-2</v>
      </c>
      <c r="I54" s="4">
        <v>1.0192679449727968E-2</v>
      </c>
      <c r="J54" s="4">
        <v>1.0689262957925936</v>
      </c>
      <c r="K54" s="4">
        <v>6.7076439745172647E-2</v>
      </c>
      <c r="L54" s="4"/>
      <c r="M54" s="4">
        <f t="shared" ref="M54:Z54" si="6">STDEV(M4,M8,M12,M16,M20,M24,M28,M32,M36,M40,M44)/SQRT(13)</f>
        <v>8.5632568455534948E-4</v>
      </c>
      <c r="N54" s="4">
        <f t="shared" si="6"/>
        <v>1.2919718544952177E-3</v>
      </c>
      <c r="O54" s="4">
        <f t="shared" si="6"/>
        <v>6.5542213387934006E-2</v>
      </c>
      <c r="P54" s="4">
        <f t="shared" si="6"/>
        <v>3.206521996189992E-2</v>
      </c>
      <c r="Q54" s="4">
        <f t="shared" si="6"/>
        <v>1.2979176484376928E-2</v>
      </c>
      <c r="R54" s="4">
        <f t="shared" si="6"/>
        <v>2.7097044127229355E-3</v>
      </c>
      <c r="S54" s="4">
        <f t="shared" si="6"/>
        <v>1.0392281889848512E-2</v>
      </c>
      <c r="T54" s="4">
        <f t="shared" si="6"/>
        <v>2.9603056500767935E-3</v>
      </c>
      <c r="U54" s="4">
        <f t="shared" si="6"/>
        <v>3.9141131114586248E-3</v>
      </c>
      <c r="V54" s="4">
        <f t="shared" si="6"/>
        <v>0.22757412978227323</v>
      </c>
      <c r="W54" s="4">
        <f t="shared" si="6"/>
        <v>0.10397318181649214</v>
      </c>
      <c r="X54" s="4">
        <f t="shared" si="6"/>
        <v>5.0349046987505933E-2</v>
      </c>
      <c r="Y54" s="4">
        <f t="shared" si="6"/>
        <v>8.1095406800747727E-3</v>
      </c>
      <c r="Z54" s="4">
        <f t="shared" si="6"/>
        <v>2.3553480679213958E-2</v>
      </c>
    </row>
    <row r="55" spans="1:26" x14ac:dyDescent="0.35">
      <c r="B55" t="s">
        <v>27</v>
      </c>
      <c r="C55" s="4">
        <v>0.59586824830014473</v>
      </c>
      <c r="D55" s="4">
        <v>3.320471132157192E-2</v>
      </c>
      <c r="E55" s="4">
        <v>2.7586592716457813E-2</v>
      </c>
      <c r="F55" s="4">
        <v>12.788228967645981</v>
      </c>
      <c r="G55" s="4">
        <v>0.35804811266211939</v>
      </c>
      <c r="H55" s="4">
        <v>1.6166761348771548E-2</v>
      </c>
      <c r="I55" s="4">
        <v>1.1474258130604086E-2</v>
      </c>
      <c r="J55" s="4">
        <v>1.1097292132588155</v>
      </c>
      <c r="K55" s="4">
        <v>5.9522613508122477E-2</v>
      </c>
      <c r="L55" s="4"/>
      <c r="M55" s="4">
        <f t="shared" ref="M55:Z55" si="7">STDEV(M5,M9,M13,M17,M21,M25,M29,M33,M37,M41,M45)/SQRT(13)</f>
        <v>9.5479723042191697E-4</v>
      </c>
      <c r="N55" s="4">
        <f t="shared" si="7"/>
        <v>1.428624973596545E-3</v>
      </c>
      <c r="O55" s="4">
        <f t="shared" si="7"/>
        <v>4.6814140946879017E-2</v>
      </c>
      <c r="P55" s="4">
        <f t="shared" si="7"/>
        <v>3.4371428543008425E-2</v>
      </c>
      <c r="Q55" s="4">
        <f t="shared" si="7"/>
        <v>1.1830001308629105E-2</v>
      </c>
      <c r="R55" s="4">
        <f t="shared" si="7"/>
        <v>2.1364752702557467E-3</v>
      </c>
      <c r="S55" s="4">
        <f t="shared" si="7"/>
        <v>1.1065825653930791E-2</v>
      </c>
      <c r="T55" s="4">
        <f t="shared" si="7"/>
        <v>3.8541033330643454E-3</v>
      </c>
      <c r="U55" s="4">
        <f t="shared" si="7"/>
        <v>4.2878528836782946E-3</v>
      </c>
      <c r="V55" s="4">
        <f t="shared" si="7"/>
        <v>0.18172776196659599</v>
      </c>
      <c r="W55" s="4">
        <f t="shared" si="7"/>
        <v>0.10337537672411959</v>
      </c>
      <c r="X55" s="4">
        <f t="shared" si="7"/>
        <v>6.1805549108349574E-2</v>
      </c>
      <c r="Y55" s="4">
        <f t="shared" si="7"/>
        <v>7.1606920492482632E-3</v>
      </c>
      <c r="Z55" s="4">
        <f t="shared" si="7"/>
        <v>3.1366141817307402E-2</v>
      </c>
    </row>
    <row r="57" spans="1:26" x14ac:dyDescent="0.35">
      <c r="A57" t="s">
        <v>42</v>
      </c>
      <c r="B57" t="s">
        <v>39</v>
      </c>
      <c r="C57" s="4">
        <v>16.918765216292552</v>
      </c>
      <c r="D57" s="4">
        <v>0.49454717657200153</v>
      </c>
      <c r="E57" s="4">
        <v>0.75326877483824162</v>
      </c>
      <c r="F57" s="5">
        <v>262.02991452991449</v>
      </c>
      <c r="G57" s="3">
        <v>4.4288378317541914</v>
      </c>
      <c r="H57" s="4">
        <v>0.129504801636873</v>
      </c>
      <c r="I57" s="4">
        <v>0.18657974095743102</v>
      </c>
      <c r="J57" s="4">
        <v>34.679062817818512</v>
      </c>
      <c r="K57" s="4">
        <v>0.98431734441859775</v>
      </c>
      <c r="L57" s="4"/>
      <c r="M57" s="4">
        <f t="shared" ref="M57:Z57" si="8">AVERAGE(M2,M6)</f>
        <v>8.534720445274379E-3</v>
      </c>
      <c r="N57" s="4">
        <f t="shared" si="8"/>
        <v>1.4745662666194048E-2</v>
      </c>
      <c r="O57" s="4">
        <f t="shared" si="8"/>
        <v>0.90003095340914618</v>
      </c>
      <c r="P57" s="4">
        <f t="shared" si="8"/>
        <v>0.31065597582864579</v>
      </c>
      <c r="Q57" s="4">
        <f t="shared" si="8"/>
        <v>0.26287295826465645</v>
      </c>
      <c r="R57" s="4">
        <f t="shared" si="8"/>
        <v>1.7527819860602076E-2</v>
      </c>
      <c r="S57" s="4">
        <f t="shared" si="8"/>
        <v>0.15255547157605329</v>
      </c>
      <c r="T57" s="4">
        <f t="shared" si="8"/>
        <v>3.2842137544278907E-2</v>
      </c>
      <c r="U57" s="4">
        <f t="shared" si="8"/>
        <v>5.7374804025963587E-2</v>
      </c>
      <c r="V57" s="4">
        <f t="shared" si="8"/>
        <v>3.5351201560354246</v>
      </c>
      <c r="W57" s="4">
        <f t="shared" si="8"/>
        <v>1.2196621733268653</v>
      </c>
      <c r="X57" s="4">
        <f t="shared" si="8"/>
        <v>1.0364695480292736</v>
      </c>
      <c r="Y57" s="4">
        <f t="shared" si="8"/>
        <v>6.9227329364281859E-2</v>
      </c>
      <c r="Z57" s="4">
        <f t="shared" si="8"/>
        <v>0.60132335558450267</v>
      </c>
    </row>
    <row r="58" spans="1:26" x14ac:dyDescent="0.35">
      <c r="A58" t="s">
        <v>43</v>
      </c>
      <c r="B58" t="s">
        <v>25</v>
      </c>
      <c r="C58" s="4">
        <v>17.382268080659419</v>
      </c>
      <c r="D58" s="4">
        <v>0.48570423967344833</v>
      </c>
      <c r="E58" s="4">
        <v>0.31085985536666477</v>
      </c>
      <c r="F58" s="5">
        <v>259.14529914529919</v>
      </c>
      <c r="G58" s="3">
        <v>4.5051136579656053</v>
      </c>
      <c r="H58" s="4">
        <v>0.12567684756646313</v>
      </c>
      <c r="I58" s="4">
        <v>8.0118322735162478E-2</v>
      </c>
      <c r="J58" s="4">
        <v>36.306779480685478</v>
      </c>
      <c r="K58" s="4">
        <v>1.571046160047453</v>
      </c>
      <c r="L58" s="4"/>
      <c r="M58" s="4">
        <f t="shared" ref="M58:Z58" si="9">AVERAGE(M3,M7)</f>
        <v>1.0549716947880584E-2</v>
      </c>
      <c r="N58" s="4">
        <f t="shared" si="9"/>
        <v>1.9005459620055121E-2</v>
      </c>
      <c r="O58" s="4">
        <f t="shared" si="9"/>
        <v>1.0809130410823495</v>
      </c>
      <c r="P58" s="4">
        <f t="shared" si="9"/>
        <v>0.36757074203944584</v>
      </c>
      <c r="Q58" s="4">
        <f t="shared" si="9"/>
        <v>0.24413715347048348</v>
      </c>
      <c r="R58" s="4">
        <f t="shared" si="9"/>
        <v>1.709027452485825E-2</v>
      </c>
      <c r="S58" s="4">
        <f t="shared" si="9"/>
        <v>0.14573682018587436</v>
      </c>
      <c r="T58" s="4">
        <f t="shared" si="9"/>
        <v>3.8856750177820559E-2</v>
      </c>
      <c r="U58" s="4">
        <f t="shared" si="9"/>
        <v>6.8982136058553939E-2</v>
      </c>
      <c r="V58" s="4">
        <f t="shared" si="9"/>
        <v>3.9097869614121468</v>
      </c>
      <c r="W58" s="4">
        <f t="shared" si="9"/>
        <v>1.3361959609512808</v>
      </c>
      <c r="X58" s="4">
        <f t="shared" si="9"/>
        <v>0.90402530560374506</v>
      </c>
      <c r="Y58" s="4">
        <f t="shared" si="9"/>
        <v>6.2793643294345169E-2</v>
      </c>
      <c r="Z58" s="4">
        <f t="shared" si="9"/>
        <v>0.52846569696556212</v>
      </c>
    </row>
    <row r="59" spans="1:26" x14ac:dyDescent="0.35">
      <c r="B59" t="s">
        <v>26</v>
      </c>
      <c r="C59" s="4">
        <v>15.616993701337414</v>
      </c>
      <c r="D59" s="4">
        <v>0.67267493844805493</v>
      </c>
      <c r="E59" s="4">
        <v>0.54468557260656669</v>
      </c>
      <c r="F59" s="5">
        <v>275.45299145299145</v>
      </c>
      <c r="G59" s="3">
        <v>4.3069982746567321</v>
      </c>
      <c r="H59" s="4">
        <v>0.18366802926824949</v>
      </c>
      <c r="I59" s="4">
        <v>0.14773563203759468</v>
      </c>
      <c r="J59" s="4">
        <v>23.512874838320428</v>
      </c>
      <c r="K59" s="4">
        <v>1.2613191990624935</v>
      </c>
      <c r="L59" s="4"/>
      <c r="M59" s="4">
        <f t="shared" ref="M59:Z59" si="10">AVERAGE(M4,M8)</f>
        <v>1.3519251052844471E-2</v>
      </c>
      <c r="N59" s="4">
        <f t="shared" si="10"/>
        <v>1.6714028712891911E-2</v>
      </c>
      <c r="O59" s="4">
        <f t="shared" si="10"/>
        <v>1.2907871254940737</v>
      </c>
      <c r="P59" s="4">
        <f t="shared" si="10"/>
        <v>0.3718245499117766</v>
      </c>
      <c r="Q59" s="4">
        <f t="shared" si="10"/>
        <v>0.25670135981386821</v>
      </c>
      <c r="R59" s="4">
        <f t="shared" si="10"/>
        <v>2.6045607055032796E-2</v>
      </c>
      <c r="S59" s="4">
        <f t="shared" si="10"/>
        <v>0.18695333920247717</v>
      </c>
      <c r="T59" s="4">
        <f t="shared" si="10"/>
        <v>4.3346521132314533E-2</v>
      </c>
      <c r="U59" s="4">
        <f t="shared" si="10"/>
        <v>5.2692195451103568E-2</v>
      </c>
      <c r="V59" s="4">
        <f t="shared" si="10"/>
        <v>4.0627285728304834</v>
      </c>
      <c r="W59" s="4">
        <f t="shared" si="10"/>
        <v>1.1811754903462917</v>
      </c>
      <c r="X59" s="4">
        <f t="shared" si="10"/>
        <v>0.8042255749475069</v>
      </c>
      <c r="Y59" s="4">
        <f t="shared" si="10"/>
        <v>8.2840128660742918E-2</v>
      </c>
      <c r="Z59" s="4">
        <f t="shared" si="10"/>
        <v>0.58420065292753953</v>
      </c>
    </row>
    <row r="60" spans="1:26" x14ac:dyDescent="0.35">
      <c r="B60" t="s">
        <v>27</v>
      </c>
      <c r="C60" s="4">
        <v>15.44180021763529</v>
      </c>
      <c r="D60" s="4">
        <v>0.56671614850592444</v>
      </c>
      <c r="E60" s="4">
        <v>0.35638969213272265</v>
      </c>
      <c r="F60" s="5">
        <v>259.91452991452991</v>
      </c>
      <c r="G60" s="3">
        <v>4.0169484998932381</v>
      </c>
      <c r="H60" s="4">
        <v>0.14837038632031335</v>
      </c>
      <c r="I60" s="4">
        <v>9.3808661024288004E-2</v>
      </c>
      <c r="J60" s="4">
        <v>26.939159354376869</v>
      </c>
      <c r="K60" s="4">
        <v>1.6183567159883949</v>
      </c>
      <c r="L60" s="4"/>
      <c r="M60" s="4">
        <f t="shared" ref="M60:Z60" si="11">AVERAGE(M5,M9)</f>
        <v>1.1486702877963306E-2</v>
      </c>
      <c r="N60" s="4">
        <f t="shared" si="11"/>
        <v>2.1341955055259397E-2</v>
      </c>
      <c r="O60" s="4">
        <f t="shared" si="11"/>
        <v>0.98719622782584593</v>
      </c>
      <c r="P60" s="4">
        <f t="shared" si="11"/>
        <v>0.39700449917518366</v>
      </c>
      <c r="Q60" s="4">
        <f t="shared" si="11"/>
        <v>0.22253059618473095</v>
      </c>
      <c r="R60" s="4">
        <f t="shared" si="11"/>
        <v>2.8513269800274382E-2</v>
      </c>
      <c r="S60" s="4">
        <f t="shared" si="11"/>
        <v>0.19600571994985649</v>
      </c>
      <c r="T60" s="4">
        <f t="shared" si="11"/>
        <v>3.8285026028519555E-2</v>
      </c>
      <c r="U60" s="4">
        <f t="shared" si="11"/>
        <v>7.1741379443778258E-2</v>
      </c>
      <c r="V60" s="4">
        <f t="shared" si="11"/>
        <v>3.2965474755844317</v>
      </c>
      <c r="W60" s="4">
        <f t="shared" si="11"/>
        <v>1.3378857936096411</v>
      </c>
      <c r="X60" s="4">
        <f t="shared" si="11"/>
        <v>0.74590279003698201</v>
      </c>
      <c r="Y60" s="4">
        <f t="shared" si="11"/>
        <v>9.5361243133971679E-2</v>
      </c>
      <c r="Z60" s="4">
        <f t="shared" si="11"/>
        <v>0.65462268397982626</v>
      </c>
    </row>
    <row r="61" spans="1:26" x14ac:dyDescent="0.35">
      <c r="G61" s="3"/>
    </row>
    <row r="62" spans="1:26" x14ac:dyDescent="0.35">
      <c r="A62" t="s">
        <v>42</v>
      </c>
      <c r="B62" t="s">
        <v>24</v>
      </c>
      <c r="C62" s="4">
        <v>1.0842337577199785</v>
      </c>
      <c r="D62" s="4">
        <v>8.3719917031968488E-2</v>
      </c>
      <c r="E62" s="4">
        <v>0.47585677908370705</v>
      </c>
      <c r="F62" s="5">
        <v>7.2521367521367344</v>
      </c>
      <c r="G62" s="3">
        <v>0.15910358078251363</v>
      </c>
      <c r="H62" s="4">
        <v>1.7714449125111689E-2</v>
      </c>
      <c r="I62" s="4">
        <v>0.11070881648867202</v>
      </c>
      <c r="J62" s="4">
        <v>3.515058186697146</v>
      </c>
      <c r="K62" s="4">
        <v>0.48911076120297975</v>
      </c>
      <c r="L62" s="4"/>
      <c r="M62" s="4">
        <f t="shared" ref="M62:Z62" si="12">STDEV(M2,M6)/SQRT(2)</f>
        <v>2.0208042597925227E-3</v>
      </c>
      <c r="N62" s="4">
        <f t="shared" si="12"/>
        <v>4.5595915653673718E-3</v>
      </c>
      <c r="O62" s="4">
        <f t="shared" si="12"/>
        <v>0.12272058192628488</v>
      </c>
      <c r="P62" s="4">
        <f t="shared" si="12"/>
        <v>0.12499844824961083</v>
      </c>
      <c r="Q62" s="4">
        <f t="shared" si="12"/>
        <v>4.4751083779885917E-2</v>
      </c>
      <c r="R62" s="4">
        <f t="shared" si="12"/>
        <v>9.7686106489685148E-3</v>
      </c>
      <c r="S62" s="4">
        <f t="shared" si="12"/>
        <v>3.3447581613219757E-2</v>
      </c>
      <c r="T62" s="4">
        <f t="shared" si="12"/>
        <v>7.0141473097251467E-3</v>
      </c>
      <c r="U62" s="4">
        <f t="shared" si="12"/>
        <v>1.6612610355914444E-2</v>
      </c>
      <c r="V62" s="4">
        <f t="shared" si="12"/>
        <v>0.50487608957901198</v>
      </c>
      <c r="W62" s="4">
        <f t="shared" si="12"/>
        <v>0.48969809857577529</v>
      </c>
      <c r="X62" s="4">
        <f t="shared" si="12"/>
        <v>0.17628378645049411</v>
      </c>
      <c r="Y62" s="4">
        <f t="shared" si="12"/>
        <v>3.8438476087343618E-2</v>
      </c>
      <c r="Z62" s="4">
        <f t="shared" si="12"/>
        <v>0.12968856197912682</v>
      </c>
    </row>
    <row r="63" spans="1:26" x14ac:dyDescent="0.35">
      <c r="A63" t="s">
        <v>43</v>
      </c>
      <c r="B63" t="s">
        <v>25</v>
      </c>
      <c r="C63" s="4">
        <v>0.24429654580506008</v>
      </c>
      <c r="D63" s="4">
        <v>5.8883614007933273E-2</v>
      </c>
      <c r="E63" s="4">
        <v>4.0610840982729234E-2</v>
      </c>
      <c r="F63" s="5">
        <v>2.9829059829059759</v>
      </c>
      <c r="G63" s="3">
        <v>2.4803296373443473E-4</v>
      </c>
      <c r="H63" s="4">
        <v>1.4149215568221678E-2</v>
      </c>
      <c r="I63" s="4">
        <v>9.9901021986701141E-3</v>
      </c>
      <c r="J63" s="4">
        <v>4.0855927439206585</v>
      </c>
      <c r="K63" s="4">
        <v>1.9292667104254809E-2</v>
      </c>
      <c r="L63" s="4"/>
      <c r="M63" s="4">
        <f t="shared" ref="M63:Z63" si="13">STDEV(M3,M7)/SQRT(2)</f>
        <v>3.0606925603274063E-3</v>
      </c>
      <c r="N63" s="4">
        <f t="shared" si="13"/>
        <v>4.7766260544452512E-3</v>
      </c>
      <c r="O63" s="4">
        <f t="shared" si="13"/>
        <v>0.32360866930518906</v>
      </c>
      <c r="P63" s="4">
        <f t="shared" si="13"/>
        <v>5.0505938563693E-3</v>
      </c>
      <c r="Q63" s="4">
        <f t="shared" si="13"/>
        <v>1.8774437419366474E-2</v>
      </c>
      <c r="R63" s="4">
        <f t="shared" si="13"/>
        <v>3.9125330467553185E-3</v>
      </c>
      <c r="S63" s="4">
        <f t="shared" si="13"/>
        <v>6.8097077711825049E-3</v>
      </c>
      <c r="T63" s="4">
        <f t="shared" si="13"/>
        <v>1.1616263454558648E-2</v>
      </c>
      <c r="U63" s="4">
        <f t="shared" si="13"/>
        <v>1.7733170123388403E-2</v>
      </c>
      <c r="V63" s="4">
        <f t="shared" si="13"/>
        <v>1.1292126542642564</v>
      </c>
      <c r="W63" s="4">
        <f t="shared" si="13"/>
        <v>3.0686515773118428E-3</v>
      </c>
      <c r="X63" s="4">
        <f t="shared" si="13"/>
        <v>9.2439721824028459E-2</v>
      </c>
      <c r="Y63" s="4">
        <f t="shared" si="13"/>
        <v>1.5004615324014856E-2</v>
      </c>
      <c r="Z63" s="4">
        <f t="shared" si="13"/>
        <v>1.4597915795504901E-2</v>
      </c>
    </row>
    <row r="64" spans="1:26" x14ac:dyDescent="0.35">
      <c r="B64" t="s">
        <v>26</v>
      </c>
      <c r="C64" s="4">
        <v>1.0360916435921936</v>
      </c>
      <c r="D64" s="4">
        <v>5.7809346000515453E-2</v>
      </c>
      <c r="E64" s="4">
        <v>8.8538859321312835E-2</v>
      </c>
      <c r="F64" s="5">
        <v>2.4615384615384808</v>
      </c>
      <c r="G64" s="3">
        <v>0.25363580536483088</v>
      </c>
      <c r="H64" s="4">
        <v>1.6321949260239926E-2</v>
      </c>
      <c r="I64" s="4">
        <v>2.5312566227698587E-2</v>
      </c>
      <c r="J64" s="4">
        <v>0.70856177434416701</v>
      </c>
      <c r="K64" s="4">
        <v>0.10562974067302931</v>
      </c>
      <c r="L64" s="4"/>
      <c r="M64" s="4">
        <f t="shared" ref="M64:Z64" si="14">STDEV(M4,M8)/SQRT(2)</f>
        <v>1.6924302965365661E-4</v>
      </c>
      <c r="N64" s="4">
        <f t="shared" si="14"/>
        <v>8.2732570519913375E-4</v>
      </c>
      <c r="O64" s="4">
        <f t="shared" si="14"/>
        <v>7.1708356397034212E-2</v>
      </c>
      <c r="P64" s="4">
        <f t="shared" si="14"/>
        <v>4.6415845656185131E-2</v>
      </c>
      <c r="Q64" s="4">
        <f t="shared" si="14"/>
        <v>3.1171347025102804E-2</v>
      </c>
      <c r="R64" s="4">
        <f t="shared" si="14"/>
        <v>1.0148756595121029E-4</v>
      </c>
      <c r="S64" s="4">
        <f t="shared" si="14"/>
        <v>2.6724725746890134E-2</v>
      </c>
      <c r="T64" s="4">
        <f t="shared" si="14"/>
        <v>3.9081425569978678E-3</v>
      </c>
      <c r="U64" s="4">
        <f t="shared" si="14"/>
        <v>1.3564066639859089E-3</v>
      </c>
      <c r="V64" s="4">
        <f t="shared" si="14"/>
        <v>9.6818761770040215E-2</v>
      </c>
      <c r="W64" s="4">
        <f t="shared" si="14"/>
        <v>0.24339419216247471</v>
      </c>
      <c r="X64" s="4">
        <f t="shared" si="14"/>
        <v>3.7127817480503367E-2</v>
      </c>
      <c r="Y64" s="4">
        <f t="shared" si="14"/>
        <v>6.5200442193687688E-3</v>
      </c>
      <c r="Z64" s="4">
        <f t="shared" si="14"/>
        <v>3.828722877470736E-2</v>
      </c>
    </row>
    <row r="65" spans="1:26" x14ac:dyDescent="0.35">
      <c r="B65" t="s">
        <v>27</v>
      </c>
      <c r="C65" s="4">
        <v>2.4165163786366861</v>
      </c>
      <c r="D65" s="4">
        <v>7.6950901632974605E-2</v>
      </c>
      <c r="E65" s="4">
        <v>7.9391477184336173E-2</v>
      </c>
      <c r="F65" s="5">
        <v>10.572649572649567</v>
      </c>
      <c r="G65" s="3">
        <v>0.80028911726132335</v>
      </c>
      <c r="H65" s="4">
        <v>2.5371052805087033E-2</v>
      </c>
      <c r="I65" s="4">
        <v>2.3999017890778376E-2</v>
      </c>
      <c r="J65" s="4">
        <v>0.78731535081798043</v>
      </c>
      <c r="K65" s="4">
        <v>0.14356796940202463</v>
      </c>
      <c r="L65" s="4"/>
      <c r="M65" s="4">
        <f t="shared" ref="M65:Z65" si="15">STDEV(M5,M9)/SQRT(2)</f>
        <v>5.6364177534380961E-3</v>
      </c>
      <c r="N65" s="4">
        <f t="shared" si="15"/>
        <v>6.0289420799011922E-3</v>
      </c>
      <c r="O65" s="4">
        <f t="shared" si="15"/>
        <v>5.3508178674114885E-2</v>
      </c>
      <c r="P65" s="4">
        <f t="shared" si="15"/>
        <v>5.1510740404824749E-2</v>
      </c>
      <c r="Q65" s="4">
        <f t="shared" si="15"/>
        <v>6.073034609884953E-3</v>
      </c>
      <c r="R65" s="4">
        <f t="shared" si="15"/>
        <v>6.4269924239457165E-3</v>
      </c>
      <c r="S65" s="4">
        <f t="shared" si="15"/>
        <v>7.5001718722222932E-4</v>
      </c>
      <c r="T65" s="4">
        <f t="shared" si="15"/>
        <v>1.8323742969674633E-2</v>
      </c>
      <c r="U65" s="4">
        <f t="shared" si="15"/>
        <v>1.9436519933533628E-2</v>
      </c>
      <c r="V65" s="4">
        <f t="shared" si="15"/>
        <v>0.21894264397669816</v>
      </c>
      <c r="W65" s="4">
        <f t="shared" si="15"/>
        <v>0.14682333877274842</v>
      </c>
      <c r="X65" s="4">
        <f t="shared" si="15"/>
        <v>3.4447710627312111E-2</v>
      </c>
      <c r="Y65" s="4">
        <f t="shared" si="15"/>
        <v>2.0291296597218449E-2</v>
      </c>
      <c r="Z65" s="4">
        <f t="shared" si="15"/>
        <v>8.5746477393254805E-3</v>
      </c>
    </row>
    <row r="66" spans="1:26" x14ac:dyDescent="0.35">
      <c r="F66" s="5"/>
      <c r="G66" s="3"/>
    </row>
    <row r="67" spans="1:26" x14ac:dyDescent="0.35">
      <c r="A67" t="s">
        <v>44</v>
      </c>
      <c r="B67" t="s">
        <v>39</v>
      </c>
      <c r="C67" s="4">
        <v>15.023608849220167</v>
      </c>
      <c r="D67" s="4">
        <v>0.49441691233708551</v>
      </c>
      <c r="E67" s="4">
        <v>0.36330785958266198</v>
      </c>
      <c r="F67" s="5">
        <v>309.22008547008539</v>
      </c>
      <c r="G67" s="3">
        <v>4.4636111251859099</v>
      </c>
      <c r="H67" s="4">
        <v>0.1532619837150582</v>
      </c>
      <c r="I67" s="4">
        <v>0.11387754471545003</v>
      </c>
      <c r="J67" s="4">
        <v>31.523509545689581</v>
      </c>
      <c r="K67" s="4">
        <v>1.5164320286223549</v>
      </c>
      <c r="L67" s="4"/>
      <c r="M67" s="4">
        <f t="shared" ref="M67:Z67" si="16">AVERAGE(M10,M14,M30,M38)</f>
        <v>1.0316319468040838E-2</v>
      </c>
      <c r="N67" s="4">
        <f t="shared" si="16"/>
        <v>1.9741225667639313E-2</v>
      </c>
      <c r="O67" s="4">
        <f t="shared" si="16"/>
        <v>0.97025245843458419</v>
      </c>
      <c r="P67" s="4">
        <f t="shared" si="16"/>
        <v>0.37346782717779758</v>
      </c>
      <c r="Q67" s="4">
        <f t="shared" si="16"/>
        <v>0.27957877171496276</v>
      </c>
      <c r="R67" s="4">
        <f t="shared" si="16"/>
        <v>2.5864066051730646E-2</v>
      </c>
      <c r="S67" s="4">
        <f t="shared" si="16"/>
        <v>0.17698339197363067</v>
      </c>
      <c r="T67" s="4">
        <f t="shared" si="16"/>
        <v>3.4048263777857198E-2</v>
      </c>
      <c r="U67" s="4">
        <f t="shared" si="16"/>
        <v>6.7470441519959568E-2</v>
      </c>
      <c r="V67" s="4">
        <f t="shared" si="16"/>
        <v>3.1829188522900145</v>
      </c>
      <c r="W67" s="4">
        <f t="shared" si="16"/>
        <v>1.2399061696918823</v>
      </c>
      <c r="X67" s="4">
        <f t="shared" si="16"/>
        <v>0.92838733868304524</v>
      </c>
      <c r="Y67" s="4">
        <f t="shared" si="16"/>
        <v>8.5286213547019096E-2</v>
      </c>
      <c r="Z67" s="4">
        <f t="shared" si="16"/>
        <v>0.58163058708784154</v>
      </c>
    </row>
    <row r="68" spans="1:26" x14ac:dyDescent="0.35">
      <c r="A68" t="s">
        <v>43</v>
      </c>
      <c r="B68" t="s">
        <v>25</v>
      </c>
      <c r="C68" s="4">
        <v>16.600730493799446</v>
      </c>
      <c r="D68" s="4">
        <v>0.51171462890284114</v>
      </c>
      <c r="E68" s="4">
        <v>0.28860741765480874</v>
      </c>
      <c r="F68" s="5">
        <v>324.1901709401709</v>
      </c>
      <c r="G68" s="3">
        <v>5.4800222575573576</v>
      </c>
      <c r="H68" s="4">
        <v>0.1667569750943651</v>
      </c>
      <c r="I68" s="4">
        <v>9.3596696277242777E-2</v>
      </c>
      <c r="J68" s="4">
        <v>34.205965687496899</v>
      </c>
      <c r="K68" s="4">
        <v>1.9169725350247309</v>
      </c>
      <c r="L68" s="4"/>
      <c r="M68" s="4">
        <f t="shared" ref="M68:Z68" si="17">AVERAGE(M11,M15,M31,M39)</f>
        <v>1.5442760741756299E-2</v>
      </c>
      <c r="N68" s="4">
        <f t="shared" si="17"/>
        <v>2.4520480550234355E-2</v>
      </c>
      <c r="O68" s="4">
        <f t="shared" si="17"/>
        <v>1.4258748005775057</v>
      </c>
      <c r="P68" s="4">
        <f t="shared" si="17"/>
        <v>0.41997616381758751</v>
      </c>
      <c r="Q68" s="4">
        <f t="shared" si="17"/>
        <v>0.23296743119670854</v>
      </c>
      <c r="R68" s="4">
        <f t="shared" si="17"/>
        <v>2.9520029886950284E-2</v>
      </c>
      <c r="S68" s="4">
        <f t="shared" si="17"/>
        <v>0.2056545054363707</v>
      </c>
      <c r="T68" s="4">
        <f t="shared" si="17"/>
        <v>4.8061925188163143E-2</v>
      </c>
      <c r="U68" s="4">
        <f t="shared" si="17"/>
        <v>7.4514741971328138E-2</v>
      </c>
      <c r="V68" s="4">
        <f t="shared" si="17"/>
        <v>4.4323145042201393</v>
      </c>
      <c r="W68" s="4">
        <f t="shared" si="17"/>
        <v>1.2685471258887169</v>
      </c>
      <c r="X68" s="4">
        <f t="shared" si="17"/>
        <v>0.75851674875536168</v>
      </c>
      <c r="Y68" s="4">
        <f t="shared" si="17"/>
        <v>8.6798471913115086E-2</v>
      </c>
      <c r="Z68" s="4">
        <f t="shared" si="17"/>
        <v>0.62254714955143864</v>
      </c>
    </row>
    <row r="69" spans="1:26" x14ac:dyDescent="0.35">
      <c r="B69" t="s">
        <v>26</v>
      </c>
      <c r="C69" s="4">
        <v>14.440797350626703</v>
      </c>
      <c r="D69" s="4">
        <v>0.63424373738135864</v>
      </c>
      <c r="E69" s="4">
        <v>0.4242127321480722</v>
      </c>
      <c r="F69" s="5">
        <v>306.88034188034186</v>
      </c>
      <c r="G69" s="3">
        <v>4.4022648854591147</v>
      </c>
      <c r="H69" s="4">
        <v>0.19560261542776333</v>
      </c>
      <c r="I69" s="4">
        <v>0.13092252072169153</v>
      </c>
      <c r="J69" s="4">
        <v>22.8842582289886</v>
      </c>
      <c r="K69" s="4">
        <v>1.6173711085892564</v>
      </c>
      <c r="L69" s="4"/>
      <c r="M69" s="4">
        <f t="shared" ref="M69:Z69" si="18">AVERAGE(M12,M16,M32,M40)</f>
        <v>7.4778536559373604E-3</v>
      </c>
      <c r="N69" s="4">
        <f t="shared" si="18"/>
        <v>1.6307042069507508E-2</v>
      </c>
      <c r="O69" s="4">
        <f t="shared" si="18"/>
        <v>1.0681634531752793</v>
      </c>
      <c r="P69" s="4">
        <f t="shared" si="18"/>
        <v>0.37511270269386771</v>
      </c>
      <c r="Q69" s="4">
        <f t="shared" si="18"/>
        <v>0.22723155139138396</v>
      </c>
      <c r="R69" s="4">
        <f t="shared" si="18"/>
        <v>1.7502194802201401E-2</v>
      </c>
      <c r="S69" s="4">
        <f t="shared" si="18"/>
        <v>0.17110008944153163</v>
      </c>
      <c r="T69" s="4">
        <f t="shared" si="18"/>
        <v>2.5406135710173059E-2</v>
      </c>
      <c r="U69" s="4">
        <f t="shared" si="18"/>
        <v>5.4343329058214263E-2</v>
      </c>
      <c r="V69" s="4">
        <f t="shared" si="18"/>
        <v>3.5282502478857936</v>
      </c>
      <c r="W69" s="4">
        <f t="shared" si="18"/>
        <v>1.2497605152253428</v>
      </c>
      <c r="X69" s="4">
        <f t="shared" si="18"/>
        <v>0.75017895310111116</v>
      </c>
      <c r="Y69" s="4">
        <f t="shared" si="18"/>
        <v>5.8051464834221314E-2</v>
      </c>
      <c r="Z69" s="4">
        <f t="shared" si="18"/>
        <v>0.56506142393867509</v>
      </c>
    </row>
    <row r="70" spans="1:26" x14ac:dyDescent="0.35">
      <c r="B70" t="s">
        <v>27</v>
      </c>
      <c r="C70" s="4">
        <v>15.964839965964691</v>
      </c>
      <c r="D70" s="4">
        <v>0.62000045419764627</v>
      </c>
      <c r="E70" s="4">
        <v>0.40207724038429637</v>
      </c>
      <c r="F70" s="5">
        <v>334.31623931623926</v>
      </c>
      <c r="G70" s="3">
        <v>5.6338641851473916</v>
      </c>
      <c r="H70" s="4">
        <v>0.20902396620418365</v>
      </c>
      <c r="I70" s="4">
        <v>0.13442187200813546</v>
      </c>
      <c r="J70" s="4">
        <v>27.174200875709673</v>
      </c>
      <c r="K70" s="4">
        <v>1.5905683552639402</v>
      </c>
      <c r="L70" s="4"/>
      <c r="M70" s="4">
        <f t="shared" ref="M70:Z70" si="19">AVERAGE(M13,M17,M33,M41)</f>
        <v>9.3038243872992157E-3</v>
      </c>
      <c r="N70" s="4">
        <f t="shared" si="19"/>
        <v>1.5956764187133547E-2</v>
      </c>
      <c r="O70" s="4">
        <f t="shared" si="19"/>
        <v>1.0963011862305312</v>
      </c>
      <c r="P70" s="4">
        <f t="shared" si="19"/>
        <v>0.33063934527239036</v>
      </c>
      <c r="Q70" s="4">
        <f t="shared" si="19"/>
        <v>0.24697139034955795</v>
      </c>
      <c r="R70" s="4">
        <f t="shared" si="19"/>
        <v>2.2435667719899501E-2</v>
      </c>
      <c r="S70" s="4">
        <f t="shared" si="19"/>
        <v>0.16336658141897045</v>
      </c>
      <c r="T70" s="4">
        <f t="shared" si="19"/>
        <v>3.5410840875139585E-2</v>
      </c>
      <c r="U70" s="4">
        <f t="shared" si="19"/>
        <v>5.9887101503927946E-2</v>
      </c>
      <c r="V70" s="4">
        <f t="shared" si="19"/>
        <v>4.1553570946134384</v>
      </c>
      <c r="W70" s="4">
        <f t="shared" si="19"/>
        <v>1.2430973968008929</v>
      </c>
      <c r="X70" s="4">
        <f t="shared" si="19"/>
        <v>0.94948771580216973</v>
      </c>
      <c r="Y70" s="4">
        <f t="shared" si="19"/>
        <v>8.5337832462093199E-2</v>
      </c>
      <c r="Z70" s="4">
        <f t="shared" si="19"/>
        <v>0.61932400346011485</v>
      </c>
    </row>
    <row r="71" spans="1:26" x14ac:dyDescent="0.35">
      <c r="F71" s="5"/>
      <c r="G71" s="3"/>
    </row>
    <row r="72" spans="1:26" x14ac:dyDescent="0.35">
      <c r="A72" t="s">
        <v>44</v>
      </c>
      <c r="B72" t="s">
        <v>24</v>
      </c>
      <c r="C72" s="4">
        <v>0.30449526317045456</v>
      </c>
      <c r="D72" s="4">
        <v>4.9283888462553549E-2</v>
      </c>
      <c r="E72" s="4">
        <v>4.9303938978587064E-2</v>
      </c>
      <c r="F72" s="5">
        <v>12.720751639768125</v>
      </c>
      <c r="G72" s="3">
        <v>0.13557813148399225</v>
      </c>
      <c r="H72" s="4">
        <v>1.7251286043130993E-2</v>
      </c>
      <c r="I72" s="4">
        <v>1.9569753388191381E-2</v>
      </c>
      <c r="J72" s="4">
        <v>2.9116012997290213</v>
      </c>
      <c r="K72" s="4">
        <v>9.808914826412625E-2</v>
      </c>
      <c r="L72" s="4"/>
      <c r="M72" s="4">
        <f t="shared" ref="M72:Z72" si="20">STDEV(M10,M14,M30,M38)/SQRT(4)</f>
        <v>9.7689549208546675E-4</v>
      </c>
      <c r="N72" s="4">
        <f t="shared" si="20"/>
        <v>2.0051353478762663E-3</v>
      </c>
      <c r="O72" s="4">
        <f t="shared" si="20"/>
        <v>0.10374729859622273</v>
      </c>
      <c r="P72" s="4">
        <f t="shared" si="20"/>
        <v>7.7752512316730013E-2</v>
      </c>
      <c r="Q72" s="4">
        <f t="shared" si="20"/>
        <v>2.317196820946273E-2</v>
      </c>
      <c r="R72" s="4">
        <f t="shared" si="20"/>
        <v>2.1264935796509324E-3</v>
      </c>
      <c r="S72" s="4">
        <f t="shared" si="20"/>
        <v>1.4861732363645632E-2</v>
      </c>
      <c r="T72" s="4">
        <f t="shared" si="20"/>
        <v>3.1647251853193178E-3</v>
      </c>
      <c r="U72" s="4">
        <f t="shared" si="20"/>
        <v>1.1422998287028741E-2</v>
      </c>
      <c r="V72" s="4">
        <f t="shared" si="20"/>
        <v>0.29519230999171331</v>
      </c>
      <c r="W72" s="4">
        <f t="shared" si="20"/>
        <v>0.23373025179106427</v>
      </c>
      <c r="X72" s="4">
        <f t="shared" si="20"/>
        <v>7.4411652554481469E-2</v>
      </c>
      <c r="Y72" s="4">
        <f t="shared" si="20"/>
        <v>4.6009479001421797E-3</v>
      </c>
      <c r="Z72" s="4">
        <f t="shared" si="20"/>
        <v>3.7839678319470348E-2</v>
      </c>
    </row>
    <row r="73" spans="1:26" x14ac:dyDescent="0.35">
      <c r="A73" t="s">
        <v>43</v>
      </c>
      <c r="B73" t="s">
        <v>25</v>
      </c>
      <c r="C73" s="4">
        <v>0.68871789238198233</v>
      </c>
      <c r="D73" s="4">
        <v>5.5827993578523548E-2</v>
      </c>
      <c r="E73" s="4">
        <v>3.7942584641848673E-2</v>
      </c>
      <c r="F73" s="5">
        <v>8.920303472852007</v>
      </c>
      <c r="G73" s="3">
        <v>0.38378848356586243</v>
      </c>
      <c r="H73" s="4">
        <v>2.2361035292933519E-2</v>
      </c>
      <c r="I73" s="4">
        <v>1.3133975975098288E-2</v>
      </c>
      <c r="J73" s="4">
        <v>3.0092407242445636</v>
      </c>
      <c r="K73" s="4">
        <v>5.3503892163115921E-2</v>
      </c>
      <c r="L73" s="4"/>
      <c r="M73" s="4">
        <f t="shared" ref="M73:Z73" si="21">STDEV(M11,M15,M31,M39)/SQRT(4)</f>
        <v>3.5532621933595421E-3</v>
      </c>
      <c r="N73" s="4">
        <f t="shared" si="21"/>
        <v>5.5956142625443045E-3</v>
      </c>
      <c r="O73" s="4">
        <f t="shared" si="21"/>
        <v>0.17601687829518967</v>
      </c>
      <c r="P73" s="4">
        <f t="shared" si="21"/>
        <v>8.2280061527272561E-2</v>
      </c>
      <c r="Q73" s="4">
        <f t="shared" si="21"/>
        <v>4.1437870647365226E-2</v>
      </c>
      <c r="R73" s="4">
        <f t="shared" si="21"/>
        <v>7.4698663059647253E-3</v>
      </c>
      <c r="S73" s="4">
        <f t="shared" si="21"/>
        <v>3.6107249277992103E-2</v>
      </c>
      <c r="T73" s="4">
        <f t="shared" si="21"/>
        <v>1.0497086505185866E-2</v>
      </c>
      <c r="U73" s="4">
        <f t="shared" si="21"/>
        <v>1.3341189586027487E-2</v>
      </c>
      <c r="V73" s="4">
        <f t="shared" si="21"/>
        <v>0.33887697123590249</v>
      </c>
      <c r="W73" s="4">
        <f t="shared" si="21"/>
        <v>0.15227700809973838</v>
      </c>
      <c r="X73" s="4">
        <f t="shared" si="21"/>
        <v>0.17168062270176151</v>
      </c>
      <c r="Y73" s="4">
        <f t="shared" si="21"/>
        <v>1.8041161550921368E-2</v>
      </c>
      <c r="Z73" s="4">
        <f t="shared" si="21"/>
        <v>6.722509423069585E-2</v>
      </c>
    </row>
    <row r="74" spans="1:26" x14ac:dyDescent="0.35">
      <c r="B74" t="s">
        <v>26</v>
      </c>
      <c r="C74" s="4">
        <v>0.33816542560778534</v>
      </c>
      <c r="D74" s="4">
        <v>4.3307011467023961E-2</v>
      </c>
      <c r="E74" s="4">
        <v>3.8959324116891396E-2</v>
      </c>
      <c r="F74" s="5">
        <v>17.640891058255619</v>
      </c>
      <c r="G74" s="3">
        <v>0.38124076408876023</v>
      </c>
      <c r="H74" s="4">
        <v>2.1643917648979202E-2</v>
      </c>
      <c r="I74" s="4">
        <v>1.5853357253921903E-2</v>
      </c>
      <c r="J74" s="4">
        <v>1.2454136770753252</v>
      </c>
      <c r="K74" s="4">
        <v>2.2655215989772513E-2</v>
      </c>
      <c r="L74" s="4"/>
      <c r="M74" s="4">
        <f t="shared" ref="M74:Z74" si="22">STDEV(M12,M16,M32,M40)/SQRT(4)</f>
        <v>1.335348252309822E-3</v>
      </c>
      <c r="N74" s="4">
        <f t="shared" si="22"/>
        <v>1.5430222770310845E-3</v>
      </c>
      <c r="O74" s="4">
        <f t="shared" si="22"/>
        <v>0.14554341706218285</v>
      </c>
      <c r="P74" s="4">
        <f t="shared" si="22"/>
        <v>5.6070180396103016E-2</v>
      </c>
      <c r="Q74" s="4">
        <f t="shared" si="22"/>
        <v>2.6498136361642919E-2</v>
      </c>
      <c r="R74" s="4">
        <f t="shared" si="22"/>
        <v>2.2443735297194615E-3</v>
      </c>
      <c r="S74" s="4">
        <f t="shared" si="22"/>
        <v>1.5331577075376787E-2</v>
      </c>
      <c r="T74" s="4">
        <f t="shared" si="22"/>
        <v>4.9940359773207686E-3</v>
      </c>
      <c r="U74" s="4">
        <f t="shared" si="22"/>
        <v>5.8222378254523038E-3</v>
      </c>
      <c r="V74" s="4">
        <f t="shared" si="22"/>
        <v>0.48171003601600842</v>
      </c>
      <c r="W74" s="4">
        <f t="shared" si="22"/>
        <v>0.20105327882787644</v>
      </c>
      <c r="X74" s="4">
        <f t="shared" si="22"/>
        <v>8.4555951102067775E-2</v>
      </c>
      <c r="Y74" s="4">
        <f t="shared" si="22"/>
        <v>6.971457001933132E-3</v>
      </c>
      <c r="Z74" s="4">
        <f t="shared" si="22"/>
        <v>4.2890119102107785E-2</v>
      </c>
    </row>
    <row r="75" spans="1:26" x14ac:dyDescent="0.35">
      <c r="B75" t="s">
        <v>27</v>
      </c>
      <c r="C75" s="4">
        <v>0.79595971303811719</v>
      </c>
      <c r="D75" s="4">
        <v>6.9563217105991754E-2</v>
      </c>
      <c r="E75" s="4">
        <v>5.0977100815102656E-2</v>
      </c>
      <c r="F75" s="5">
        <v>22.477501244379031</v>
      </c>
      <c r="G75" s="3">
        <v>0.5798298520470363</v>
      </c>
      <c r="H75" s="4">
        <v>3.5176972226613201E-2</v>
      </c>
      <c r="I75" s="4">
        <v>2.2637744227289733E-2</v>
      </c>
      <c r="J75" s="4">
        <v>3.5617133064115976</v>
      </c>
      <c r="K75" s="4">
        <v>6.7694474115434375E-2</v>
      </c>
      <c r="L75" s="4"/>
      <c r="M75" s="4">
        <f t="shared" ref="M75:Z75" si="23">STDEV(M13,M17,M33,M41)/SQRT(4)</f>
        <v>1.2980774057254141E-3</v>
      </c>
      <c r="N75" s="4">
        <f t="shared" si="23"/>
        <v>2.6901667272664072E-3</v>
      </c>
      <c r="O75" s="4">
        <f t="shared" si="23"/>
        <v>5.7907222447412594E-2</v>
      </c>
      <c r="P75" s="4">
        <f t="shared" si="23"/>
        <v>6.9328835857400822E-2</v>
      </c>
      <c r="Q75" s="4">
        <f t="shared" si="23"/>
        <v>3.2194950280341417E-2</v>
      </c>
      <c r="R75" s="4">
        <f t="shared" si="23"/>
        <v>3.6887015999791037E-3</v>
      </c>
      <c r="S75" s="4">
        <f t="shared" si="23"/>
        <v>1.3255537252319944E-2</v>
      </c>
      <c r="T75" s="4">
        <f t="shared" si="23"/>
        <v>4.5649945322057302E-3</v>
      </c>
      <c r="U75" s="4">
        <f t="shared" si="23"/>
        <v>8.0305445270887378E-3</v>
      </c>
      <c r="V75" s="4">
        <f t="shared" si="23"/>
        <v>0.196019515916183</v>
      </c>
      <c r="W75" s="4">
        <f t="shared" si="23"/>
        <v>0.23711080371949653</v>
      </c>
      <c r="X75" s="4">
        <f t="shared" si="23"/>
        <v>0.14068352369815923</v>
      </c>
      <c r="Y75" s="4">
        <f t="shared" si="23"/>
        <v>1.4141297963144108E-2</v>
      </c>
      <c r="Z75" s="4">
        <f t="shared" si="23"/>
        <v>4.6606765418844807E-2</v>
      </c>
    </row>
    <row r="76" spans="1:26" x14ac:dyDescent="0.35">
      <c r="F76" s="5"/>
      <c r="G76" s="3"/>
    </row>
    <row r="77" spans="1:26" x14ac:dyDescent="0.35">
      <c r="A77" t="s">
        <v>45</v>
      </c>
      <c r="B77" t="s">
        <v>39</v>
      </c>
      <c r="C77" s="4">
        <v>12.889266587605492</v>
      </c>
      <c r="D77" s="4">
        <v>0.42669970648753858</v>
      </c>
      <c r="E77" s="4">
        <v>0.2692863488064049</v>
      </c>
      <c r="F77" s="5">
        <v>307.33675213675207</v>
      </c>
      <c r="G77" s="3">
        <v>3.9911412253504848</v>
      </c>
      <c r="H77" s="4">
        <v>0.1288394779606073</v>
      </c>
      <c r="I77" s="4">
        <v>8.0629153331586129E-2</v>
      </c>
      <c r="J77" s="4">
        <v>30.774282797454674</v>
      </c>
      <c r="K77" s="4">
        <v>1.76153185990148</v>
      </c>
      <c r="L77" s="4"/>
      <c r="M77" s="4">
        <f t="shared" ref="M77:Z77" si="24">AVERAGE(M18,M22,M26,M34,M42)</f>
        <v>1.5331526810030813E-2</v>
      </c>
      <c r="N77" s="4">
        <f t="shared" si="24"/>
        <v>2.0043305404822308E-2</v>
      </c>
      <c r="O77" s="4">
        <f t="shared" si="24"/>
        <v>1.3332015797641397</v>
      </c>
      <c r="P77" s="4">
        <f t="shared" si="24"/>
        <v>0.43360244570873557</v>
      </c>
      <c r="Q77" s="4">
        <f t="shared" si="24"/>
        <v>0.22565824110537208</v>
      </c>
      <c r="R77" s="4">
        <f t="shared" si="24"/>
        <v>2.6723188732105961E-2</v>
      </c>
      <c r="S77" s="4">
        <f t="shared" si="24"/>
        <v>0.182578282038627</v>
      </c>
      <c r="T77" s="4">
        <f t="shared" si="24"/>
        <v>4.6599258749961056E-2</v>
      </c>
      <c r="U77" s="4">
        <f t="shared" si="24"/>
        <v>6.2709072861969292E-2</v>
      </c>
      <c r="V77" s="4">
        <f t="shared" si="24"/>
        <v>4.2049623632321813</v>
      </c>
      <c r="W77" s="4">
        <f t="shared" si="24"/>
        <v>1.3724181150659192</v>
      </c>
      <c r="X77" s="4">
        <f t="shared" si="24"/>
        <v>0.71905805363255604</v>
      </c>
      <c r="Y77" s="4">
        <f t="shared" si="24"/>
        <v>8.3656268688541077E-2</v>
      </c>
      <c r="Z77" s="4">
        <f t="shared" si="24"/>
        <v>0.5738044219148204</v>
      </c>
    </row>
    <row r="78" spans="1:26" x14ac:dyDescent="0.35">
      <c r="A78" t="s">
        <v>43</v>
      </c>
      <c r="B78" t="s">
        <v>25</v>
      </c>
      <c r="C78" s="4">
        <v>13.796033543982478</v>
      </c>
      <c r="D78" s="4">
        <v>0.44662707195153795</v>
      </c>
      <c r="E78" s="4">
        <v>0.26084089202450589</v>
      </c>
      <c r="F78" s="5">
        <v>288.54529914529911</v>
      </c>
      <c r="G78" s="3">
        <v>3.8971769444476401</v>
      </c>
      <c r="H78" s="4">
        <v>0.12810290360749793</v>
      </c>
      <c r="I78" s="4">
        <v>7.4727008352703295E-2</v>
      </c>
      <c r="J78" s="4">
        <v>30.892565895288186</v>
      </c>
      <c r="K78" s="4">
        <v>1.6614000584646247</v>
      </c>
      <c r="L78" s="4"/>
      <c r="M78" s="4">
        <f t="shared" ref="M78:Z78" si="25">AVERAGE(M19,M23,M27,M35,M43)</f>
        <v>8.7674910329260149E-3</v>
      </c>
      <c r="N78" s="4">
        <f t="shared" si="25"/>
        <v>1.7612482629274499E-2</v>
      </c>
      <c r="O78" s="4">
        <f t="shared" si="25"/>
        <v>0.98016233251353813</v>
      </c>
      <c r="P78" s="4">
        <f t="shared" si="25"/>
        <v>0.40288699496989444</v>
      </c>
      <c r="Q78" s="4">
        <f t="shared" si="25"/>
        <v>0.2308973368683461</v>
      </c>
      <c r="R78" s="4">
        <f t="shared" si="25"/>
        <v>2.3178568178629545E-2</v>
      </c>
      <c r="S78" s="4">
        <f t="shared" si="25"/>
        <v>0.16969991521013081</v>
      </c>
      <c r="T78" s="4">
        <f t="shared" si="25"/>
        <v>3.0458081401743952E-2</v>
      </c>
      <c r="U78" s="4">
        <f t="shared" si="25"/>
        <v>6.1085500153493531E-2</v>
      </c>
      <c r="V78" s="4">
        <f t="shared" si="25"/>
        <v>3.3252051339554711</v>
      </c>
      <c r="W78" s="4">
        <f t="shared" si="25"/>
        <v>1.3888402326594418</v>
      </c>
      <c r="X78" s="4">
        <f t="shared" si="25"/>
        <v>0.79494456885438181</v>
      </c>
      <c r="Y78" s="4">
        <f t="shared" si="25"/>
        <v>8.1197013196340498E-2</v>
      </c>
      <c r="Z78" s="4">
        <f t="shared" si="25"/>
        <v>0.57693757401968893</v>
      </c>
    </row>
    <row r="79" spans="1:26" x14ac:dyDescent="0.35">
      <c r="B79" t="s">
        <v>26</v>
      </c>
      <c r="C79" s="4">
        <v>12.734302888391248</v>
      </c>
      <c r="D79" s="4">
        <v>0.53916362967175235</v>
      </c>
      <c r="E79" s="4">
        <v>0.33306940728598616</v>
      </c>
      <c r="F79" s="5">
        <v>275.77435897435896</v>
      </c>
      <c r="G79" s="3">
        <v>3.3527570158060742</v>
      </c>
      <c r="H79" s="4">
        <v>0.14970686554575979</v>
      </c>
      <c r="I79" s="4">
        <v>9.328276597446962E-2</v>
      </c>
      <c r="J79" s="4">
        <v>23.43850406659978</v>
      </c>
      <c r="K79" s="4">
        <v>1.652427954567963</v>
      </c>
      <c r="L79" s="4"/>
      <c r="M79" s="4">
        <f t="shared" ref="M79:Z79" si="26">AVERAGE(M20,M24,M28,M36,M44)</f>
        <v>1.1076259861350041E-2</v>
      </c>
      <c r="N79" s="4">
        <f t="shared" si="26"/>
        <v>2.0201540949302359E-2</v>
      </c>
      <c r="O79" s="4">
        <f t="shared" si="26"/>
        <v>1.2144851151478804</v>
      </c>
      <c r="P79" s="4">
        <f t="shared" si="26"/>
        <v>0.4232353450380863</v>
      </c>
      <c r="Q79" s="4">
        <f t="shared" si="26"/>
        <v>0.24998386507285236</v>
      </c>
      <c r="R79" s="4">
        <f t="shared" si="26"/>
        <v>2.9240848195704022E-2</v>
      </c>
      <c r="S79" s="4">
        <f t="shared" si="26"/>
        <v>0.18122331304555531</v>
      </c>
      <c r="T79" s="4">
        <f t="shared" si="26"/>
        <v>3.8090474501619752E-2</v>
      </c>
      <c r="U79" s="4">
        <f t="shared" si="26"/>
        <v>6.8358466656757544E-2</v>
      </c>
      <c r="V79" s="4">
        <f t="shared" si="26"/>
        <v>4.177257679839693</v>
      </c>
      <c r="W79" s="4">
        <f t="shared" si="26"/>
        <v>1.4253258151788732</v>
      </c>
      <c r="X79" s="4">
        <f t="shared" si="26"/>
        <v>0.87263947018954835</v>
      </c>
      <c r="Y79" s="4">
        <f t="shared" si="26"/>
        <v>9.7416378033078413E-2</v>
      </c>
      <c r="Z79" s="4">
        <f t="shared" si="26"/>
        <v>0.61248103055164105</v>
      </c>
    </row>
    <row r="80" spans="1:26" x14ac:dyDescent="0.35">
      <c r="B80" t="s">
        <v>27</v>
      </c>
      <c r="C80" s="4">
        <v>13.348715908160575</v>
      </c>
      <c r="D80" s="4">
        <v>0.47665516742046099</v>
      </c>
      <c r="E80" s="4">
        <v>0.29549086419764847</v>
      </c>
      <c r="F80" s="5">
        <v>275.18119658119656</v>
      </c>
      <c r="G80" s="3">
        <v>3.6185219922338456</v>
      </c>
      <c r="H80" s="4">
        <v>0.13348489673362532</v>
      </c>
      <c r="I80" s="4">
        <v>8.4508319847666685E-2</v>
      </c>
      <c r="J80" s="4">
        <v>27.580209138001379</v>
      </c>
      <c r="K80" s="4">
        <v>1.8305169832732582</v>
      </c>
      <c r="L80" s="4"/>
      <c r="M80" s="4">
        <f t="shared" ref="M80:Z80" si="27">AVERAGE(M21,M25,M29,M37,M45)</f>
        <v>1.1125909796768318E-2</v>
      </c>
      <c r="N80" s="4">
        <f t="shared" si="27"/>
        <v>1.5658021381560586E-2</v>
      </c>
      <c r="O80" s="4">
        <f t="shared" si="27"/>
        <v>0.93852861258466513</v>
      </c>
      <c r="P80" s="4">
        <f t="shared" si="27"/>
        <v>0.35649160206262981</v>
      </c>
      <c r="Q80" s="4">
        <f t="shared" si="27"/>
        <v>0.2346875307480758</v>
      </c>
      <c r="R80" s="4">
        <f t="shared" si="27"/>
        <v>1.871766446118478E-2</v>
      </c>
      <c r="S80" s="4">
        <f t="shared" si="27"/>
        <v>0.13238413834979709</v>
      </c>
      <c r="T80" s="4">
        <f t="shared" si="27"/>
        <v>4.29197022747521E-2</v>
      </c>
      <c r="U80" s="4">
        <f t="shared" si="27"/>
        <v>5.7390527376262088E-2</v>
      </c>
      <c r="V80" s="4">
        <f t="shared" si="27"/>
        <v>3.4709614604384997</v>
      </c>
      <c r="W80" s="4">
        <f t="shared" si="27"/>
        <v>1.2830456170233955</v>
      </c>
      <c r="X80" s="4">
        <f t="shared" si="27"/>
        <v>0.88704353302778993</v>
      </c>
      <c r="Y80" s="4">
        <f t="shared" si="27"/>
        <v>6.7343671269547961E-2</v>
      </c>
      <c r="Z80" s="4">
        <f t="shared" si="27"/>
        <v>0.47586479435208667</v>
      </c>
    </row>
    <row r="81" spans="1:26" x14ac:dyDescent="0.35">
      <c r="F81" s="5"/>
      <c r="G81" s="3"/>
    </row>
    <row r="82" spans="1:26" x14ac:dyDescent="0.35">
      <c r="A82" t="s">
        <v>45</v>
      </c>
      <c r="B82" t="s">
        <v>24</v>
      </c>
      <c r="C82" s="4">
        <v>0.85924529927294591</v>
      </c>
      <c r="D82" s="4">
        <v>5.6547071982701445E-2</v>
      </c>
      <c r="E82" s="4">
        <v>7.03585396998197E-2</v>
      </c>
      <c r="F82" s="5">
        <v>12.232063338275289</v>
      </c>
      <c r="G82" s="3">
        <v>0.44748996521592443</v>
      </c>
      <c r="H82" s="4">
        <v>1.7872391323455028E-2</v>
      </c>
      <c r="I82" s="4">
        <v>1.9490542615009383E-2</v>
      </c>
      <c r="J82" s="4">
        <v>3.972863660086364</v>
      </c>
      <c r="K82" s="4">
        <v>0.20112007652731495</v>
      </c>
      <c r="L82" s="4"/>
      <c r="M82" s="4">
        <f t="shared" ref="M82:Z82" si="28">STDEV(M18,M22,M26,M34,M42)/SQRT(5)</f>
        <v>4.417409156243334E-3</v>
      </c>
      <c r="N82" s="4">
        <f t="shared" si="28"/>
        <v>2.3163189263154583E-3</v>
      </c>
      <c r="O82" s="4">
        <f t="shared" si="28"/>
        <v>0.13090741482609683</v>
      </c>
      <c r="P82" s="4">
        <f t="shared" si="28"/>
        <v>3.9746904259370289E-2</v>
      </c>
      <c r="Q82" s="4">
        <f t="shared" si="28"/>
        <v>2.2490666748181481E-2</v>
      </c>
      <c r="R82" s="4">
        <f t="shared" si="28"/>
        <v>5.2604861728155266E-3</v>
      </c>
      <c r="S82" s="4">
        <f t="shared" si="28"/>
        <v>1.9175480626771914E-2</v>
      </c>
      <c r="T82" s="4">
        <f t="shared" si="28"/>
        <v>1.1640487193597605E-2</v>
      </c>
      <c r="U82" s="4">
        <f t="shared" si="28"/>
        <v>5.7577621499252055E-3</v>
      </c>
      <c r="V82" s="4">
        <f t="shared" si="28"/>
        <v>0.27813299947975206</v>
      </c>
      <c r="W82" s="4">
        <f t="shared" si="28"/>
        <v>0.10638046202172728</v>
      </c>
      <c r="X82" s="4">
        <f t="shared" si="28"/>
        <v>8.1629165076705021E-2</v>
      </c>
      <c r="Y82" s="4">
        <f t="shared" si="28"/>
        <v>1.5497845388460323E-2</v>
      </c>
      <c r="Z82" s="4">
        <f t="shared" si="28"/>
        <v>4.7640906547097073E-2</v>
      </c>
    </row>
    <row r="83" spans="1:26" x14ac:dyDescent="0.35">
      <c r="A83" t="s">
        <v>43</v>
      </c>
      <c r="B83" t="s">
        <v>25</v>
      </c>
      <c r="C83" s="4">
        <v>0.78067885335686116</v>
      </c>
      <c r="D83" s="4">
        <v>5.2093565420264019E-2</v>
      </c>
      <c r="E83" s="4">
        <v>4.6511161329758098E-2</v>
      </c>
      <c r="F83" s="5">
        <v>10.949758552602379</v>
      </c>
      <c r="G83" s="3">
        <v>0.32157915741660614</v>
      </c>
      <c r="H83" s="4">
        <v>1.4061594819817076E-2</v>
      </c>
      <c r="I83" s="4">
        <v>1.2373862008722718E-2</v>
      </c>
      <c r="J83" s="4">
        <v>3.8504741755138698</v>
      </c>
      <c r="K83" s="4">
        <v>5.5445523646587107E-2</v>
      </c>
      <c r="L83" s="4"/>
      <c r="M83" s="4">
        <f t="shared" ref="M83:Z83" si="29">STDEV(M19,M23,M27,M35,M43)/SQRT(5)</f>
        <v>9.1100280021127469E-4</v>
      </c>
      <c r="N83" s="4">
        <f t="shared" si="29"/>
        <v>1.3051901100046112E-3</v>
      </c>
      <c r="O83" s="4">
        <f t="shared" si="29"/>
        <v>3.7073385575993337E-2</v>
      </c>
      <c r="P83" s="4">
        <f t="shared" si="29"/>
        <v>6.2223522705965865E-2</v>
      </c>
      <c r="Q83" s="4">
        <f t="shared" si="29"/>
        <v>2.5632953714519E-2</v>
      </c>
      <c r="R83" s="4">
        <f t="shared" si="29"/>
        <v>2.4510392262948213E-3</v>
      </c>
      <c r="S83" s="4">
        <f t="shared" si="29"/>
        <v>1.4338635760377741E-2</v>
      </c>
      <c r="T83" s="4">
        <f t="shared" si="29"/>
        <v>3.5421965055377922E-3</v>
      </c>
      <c r="U83" s="4">
        <f t="shared" si="29"/>
        <v>5.6784955508739875E-3</v>
      </c>
      <c r="V83" s="4">
        <f t="shared" si="29"/>
        <v>0.11994969332926494</v>
      </c>
      <c r="W83" s="4">
        <f t="shared" si="29"/>
        <v>0.24210540416538504</v>
      </c>
      <c r="X83" s="4">
        <f t="shared" si="29"/>
        <v>9.4586428654967317E-2</v>
      </c>
      <c r="Y83" s="4">
        <f t="shared" si="29"/>
        <v>9.0850068808041116E-3</v>
      </c>
      <c r="Z83" s="4">
        <f t="shared" si="29"/>
        <v>3.8059588078238241E-2</v>
      </c>
    </row>
    <row r="84" spans="1:26" x14ac:dyDescent="0.35">
      <c r="B84" t="s">
        <v>26</v>
      </c>
      <c r="C84" s="4">
        <v>0.78860595384221355</v>
      </c>
      <c r="D84" s="4">
        <v>4.964827096828827E-2</v>
      </c>
      <c r="E84" s="4">
        <v>3.9892505887768367E-2</v>
      </c>
      <c r="F84" s="5">
        <v>17.251012732025846</v>
      </c>
      <c r="G84" s="3">
        <v>0.19386436115763447</v>
      </c>
      <c r="H84" s="4">
        <v>1.6954708448647687E-2</v>
      </c>
      <c r="I84" s="4">
        <v>1.3658948963216112E-2</v>
      </c>
      <c r="J84" s="4">
        <v>2.6424768004533132</v>
      </c>
      <c r="K84" s="4">
        <v>0.12093434469300676</v>
      </c>
      <c r="L84" s="4"/>
      <c r="M84" s="4">
        <f t="shared" ref="M84:Z84" si="30">STDEV(M20,M24,M28,M36,M44)/SQRT(5)</f>
        <v>9.5813002297030531E-4</v>
      </c>
      <c r="N84" s="4">
        <f t="shared" si="30"/>
        <v>2.7230573841757746E-3</v>
      </c>
      <c r="O84" s="4">
        <f t="shared" si="30"/>
        <v>0.10337025275397366</v>
      </c>
      <c r="P84" s="4">
        <f t="shared" si="30"/>
        <v>6.5194616768317767E-2</v>
      </c>
      <c r="Q84" s="4">
        <f t="shared" si="30"/>
        <v>2.2267354445546523E-2</v>
      </c>
      <c r="R84" s="4">
        <f t="shared" si="30"/>
        <v>5.3905215737351259E-3</v>
      </c>
      <c r="S84" s="4">
        <f t="shared" si="30"/>
        <v>2.1670108169007114E-2</v>
      </c>
      <c r="T84" s="4">
        <f t="shared" si="30"/>
        <v>3.5894770650441057E-3</v>
      </c>
      <c r="U84" s="4">
        <f t="shared" si="30"/>
        <v>7.0673120993253917E-3</v>
      </c>
      <c r="V84" s="4">
        <f t="shared" si="30"/>
        <v>0.38365972260518838</v>
      </c>
      <c r="W84" s="4">
        <f t="shared" si="30"/>
        <v>0.18549270994266381</v>
      </c>
      <c r="X84" s="4">
        <f t="shared" si="30"/>
        <v>0.10182193572060355</v>
      </c>
      <c r="Y84" s="4">
        <f t="shared" si="30"/>
        <v>1.4872247931600125E-2</v>
      </c>
      <c r="Z84" s="4">
        <f t="shared" si="30"/>
        <v>4.5842768791298963E-2</v>
      </c>
    </row>
    <row r="85" spans="1:26" x14ac:dyDescent="0.35">
      <c r="B85" t="s">
        <v>27</v>
      </c>
      <c r="C85" s="4">
        <v>0.6819842279620999</v>
      </c>
      <c r="D85" s="4">
        <v>3.6484397198383686E-2</v>
      </c>
      <c r="E85" s="4">
        <v>3.8469009847523064E-2</v>
      </c>
      <c r="F85" s="5">
        <v>14.794837577172272</v>
      </c>
      <c r="G85" s="3">
        <v>0.37081625078446923</v>
      </c>
      <c r="H85" s="4">
        <v>1.5147842597519289E-2</v>
      </c>
      <c r="I85" s="4">
        <v>1.4152970917968877E-2</v>
      </c>
      <c r="J85" s="4">
        <v>1.2839480726179811</v>
      </c>
      <c r="K85" s="4">
        <v>0.10748317415333868</v>
      </c>
      <c r="L85" s="4"/>
      <c r="M85" s="4">
        <f t="shared" ref="M85:Z85" si="31">STDEV(M21,M25,M29,M37,M45)/SQRT(5)</f>
        <v>1.1210334707729339E-3</v>
      </c>
      <c r="N85" s="4">
        <f t="shared" si="31"/>
        <v>1.6607571738507959E-3</v>
      </c>
      <c r="O85" s="4">
        <f t="shared" si="31"/>
        <v>9.5621382636134858E-2</v>
      </c>
      <c r="P85" s="4">
        <f t="shared" si="31"/>
        <v>6.5071652958467979E-2</v>
      </c>
      <c r="Q85" s="4">
        <f t="shared" si="31"/>
        <v>1.5553576322359109E-2</v>
      </c>
      <c r="R85" s="4">
        <f t="shared" si="31"/>
        <v>3.2269937886482444E-3</v>
      </c>
      <c r="S85" s="4">
        <f t="shared" si="31"/>
        <v>1.9505625462177534E-2</v>
      </c>
      <c r="T85" s="4">
        <f t="shared" si="31"/>
        <v>6.6385067373172331E-3</v>
      </c>
      <c r="U85" s="4">
        <f t="shared" si="31"/>
        <v>5.2912669782510455E-3</v>
      </c>
      <c r="V85" s="4">
        <f t="shared" si="31"/>
        <v>0.34063195022483622</v>
      </c>
      <c r="W85" s="4">
        <f t="shared" si="31"/>
        <v>0.18156242561361641</v>
      </c>
      <c r="X85" s="4">
        <f t="shared" si="31"/>
        <v>0.10034250340021507</v>
      </c>
      <c r="Y85" s="4">
        <f t="shared" si="31"/>
        <v>1.0166681226244676E-2</v>
      </c>
      <c r="Z85" s="4">
        <f t="shared" si="31"/>
        <v>4.141883859558005E-2</v>
      </c>
    </row>
    <row r="88" spans="1:26" x14ac:dyDescent="0.35">
      <c r="B88" t="s">
        <v>25</v>
      </c>
      <c r="D88" t="s">
        <v>42</v>
      </c>
      <c r="E88" s="6" t="s">
        <v>51</v>
      </c>
      <c r="G88" s="6" t="s">
        <v>52</v>
      </c>
      <c r="H88" s="6" t="s">
        <v>53</v>
      </c>
      <c r="I88" s="6" t="s">
        <v>54</v>
      </c>
    </row>
    <row r="89" spans="1:26" x14ac:dyDescent="0.35">
      <c r="C89" t="s">
        <v>24</v>
      </c>
      <c r="D89">
        <v>16.918765216292552</v>
      </c>
      <c r="E89" s="6">
        <v>15.023608849220167</v>
      </c>
      <c r="G89" s="6">
        <v>1.0842337577199785</v>
      </c>
      <c r="H89" s="6">
        <v>0.30449526317045456</v>
      </c>
      <c r="I89" s="6">
        <v>0.85924529927294591</v>
      </c>
    </row>
    <row r="90" spans="1:26" x14ac:dyDescent="0.35">
      <c r="C90" t="s">
        <v>25</v>
      </c>
      <c r="D90">
        <v>17.382268080659419</v>
      </c>
      <c r="E90" s="6">
        <v>16.600730493799446</v>
      </c>
      <c r="G90" s="6">
        <v>0.24429654580506008</v>
      </c>
      <c r="H90" s="6">
        <v>0.68871789238198233</v>
      </c>
      <c r="I90" s="6">
        <v>0.78067885335686116</v>
      </c>
    </row>
    <row r="91" spans="1:26" x14ac:dyDescent="0.35">
      <c r="C91" t="s">
        <v>26</v>
      </c>
      <c r="D91">
        <v>15.616993701337414</v>
      </c>
      <c r="E91" s="6">
        <v>14.440797350626703</v>
      </c>
      <c r="G91" s="6">
        <v>1.0360916435921936</v>
      </c>
      <c r="H91" s="6">
        <v>0.33816542560778534</v>
      </c>
      <c r="I91" s="6">
        <v>0.78860595384221355</v>
      </c>
    </row>
    <row r="92" spans="1:26" x14ac:dyDescent="0.35">
      <c r="C92" t="s">
        <v>55</v>
      </c>
      <c r="D92">
        <v>15.44180021763529</v>
      </c>
      <c r="E92" s="6">
        <v>15.964839965964691</v>
      </c>
      <c r="G92" s="6">
        <v>2.4165163786366861</v>
      </c>
      <c r="H92" s="6">
        <v>0.79595971303811719</v>
      </c>
      <c r="I92" s="6">
        <v>0.6819842279620999</v>
      </c>
    </row>
    <row r="93" spans="1:26" x14ac:dyDescent="0.35">
      <c r="E93" s="6"/>
      <c r="G93" s="6"/>
      <c r="H93" s="6"/>
      <c r="I93" s="6"/>
    </row>
    <row r="94" spans="1:26" x14ac:dyDescent="0.35">
      <c r="B94" t="s">
        <v>26</v>
      </c>
      <c r="D94" t="s">
        <v>42</v>
      </c>
      <c r="E94" s="6" t="s">
        <v>51</v>
      </c>
      <c r="G94" s="6" t="s">
        <v>52</v>
      </c>
      <c r="H94" s="6" t="s">
        <v>53</v>
      </c>
      <c r="I94" s="6" t="s">
        <v>54</v>
      </c>
    </row>
    <row r="95" spans="1:26" x14ac:dyDescent="0.35">
      <c r="C95" t="s">
        <v>24</v>
      </c>
      <c r="D95">
        <v>0.49454717657200153</v>
      </c>
      <c r="E95" s="6">
        <v>0.49441691233708551</v>
      </c>
      <c r="G95" s="6">
        <v>8.3719917031968488E-2</v>
      </c>
      <c r="H95" s="6">
        <v>4.9283888462553549E-2</v>
      </c>
      <c r="I95" s="6">
        <v>5.6547071982701445E-2</v>
      </c>
    </row>
    <row r="96" spans="1:26" x14ac:dyDescent="0.35">
      <c r="C96" t="s">
        <v>25</v>
      </c>
      <c r="D96">
        <v>0.48570423967344833</v>
      </c>
      <c r="E96" s="6">
        <v>0.51171462890284114</v>
      </c>
      <c r="G96" s="6">
        <v>5.8883614007933273E-2</v>
      </c>
      <c r="H96" s="6">
        <v>5.5827993578523548E-2</v>
      </c>
      <c r="I96" s="6">
        <v>5.2093565420264019E-2</v>
      </c>
    </row>
    <row r="97" spans="2:9" x14ac:dyDescent="0.35">
      <c r="C97" t="s">
        <v>26</v>
      </c>
      <c r="D97">
        <v>0.67267493844805493</v>
      </c>
      <c r="E97" s="6">
        <v>0.63424373738135864</v>
      </c>
      <c r="G97" s="6">
        <v>5.7809346000515453E-2</v>
      </c>
      <c r="H97" s="6">
        <v>4.3307011467023961E-2</v>
      </c>
      <c r="I97" s="6">
        <v>4.964827096828827E-2</v>
      </c>
    </row>
    <row r="98" spans="2:9" x14ac:dyDescent="0.35">
      <c r="C98" t="s">
        <v>55</v>
      </c>
      <c r="D98">
        <v>0.56671614850592444</v>
      </c>
      <c r="E98" s="6">
        <v>0.62000045419764627</v>
      </c>
      <c r="G98" s="6">
        <v>7.6950901632974605E-2</v>
      </c>
      <c r="H98" s="6">
        <v>6.9563217105991754E-2</v>
      </c>
      <c r="I98" s="6">
        <v>3.6484397198383686E-2</v>
      </c>
    </row>
    <row r="99" spans="2:9" x14ac:dyDescent="0.35">
      <c r="E99" s="6"/>
      <c r="G99" s="6"/>
      <c r="H99" s="6"/>
      <c r="I99" s="6"/>
    </row>
    <row r="100" spans="2:9" x14ac:dyDescent="0.35">
      <c r="B100" t="s">
        <v>21</v>
      </c>
      <c r="D100" t="s">
        <v>42</v>
      </c>
      <c r="E100" s="6" t="s">
        <v>51</v>
      </c>
      <c r="G100" s="6" t="s">
        <v>52</v>
      </c>
      <c r="H100" s="6" t="s">
        <v>53</v>
      </c>
      <c r="I100" s="6" t="s">
        <v>54</v>
      </c>
    </row>
    <row r="101" spans="2:9" x14ac:dyDescent="0.35">
      <c r="C101" t="s">
        <v>24</v>
      </c>
      <c r="D101">
        <v>34.679062817818512</v>
      </c>
      <c r="E101" s="6">
        <v>31.523509545689581</v>
      </c>
      <c r="G101" s="6">
        <v>3.515058186697146</v>
      </c>
      <c r="H101" s="6">
        <v>2.9116012997290213</v>
      </c>
      <c r="I101" s="6">
        <v>3.972863660086364</v>
      </c>
    </row>
    <row r="102" spans="2:9" x14ac:dyDescent="0.35">
      <c r="C102" t="s">
        <v>25</v>
      </c>
      <c r="D102">
        <v>36.306779480685478</v>
      </c>
      <c r="E102" s="6">
        <v>34.205965687496899</v>
      </c>
      <c r="G102" s="6">
        <v>4.0855927439206585</v>
      </c>
      <c r="H102" s="6">
        <v>3.0092407242445636</v>
      </c>
      <c r="I102" s="6">
        <v>3.8504741755138698</v>
      </c>
    </row>
    <row r="103" spans="2:9" x14ac:dyDescent="0.35">
      <c r="C103" t="s">
        <v>26</v>
      </c>
      <c r="D103">
        <v>23.512874838320428</v>
      </c>
      <c r="E103" s="6">
        <v>22.8842582289886</v>
      </c>
      <c r="G103" s="6">
        <v>0.70856177434416701</v>
      </c>
      <c r="H103" s="6">
        <v>1.2454136770753252</v>
      </c>
      <c r="I103" s="6">
        <v>2.6424768004533132</v>
      </c>
    </row>
    <row r="104" spans="2:9" x14ac:dyDescent="0.35">
      <c r="C104" t="s">
        <v>55</v>
      </c>
      <c r="D104">
        <v>26.939159354376869</v>
      </c>
      <c r="E104" s="6">
        <v>27.174200875709673</v>
      </c>
      <c r="G104" s="6">
        <v>0.78731535081798043</v>
      </c>
      <c r="H104" s="6">
        <v>3.5617133064115976</v>
      </c>
      <c r="I104" s="6">
        <v>1.2839480726179811</v>
      </c>
    </row>
  </sheetData>
  <sortState ref="A4:AY47">
    <sortCondition ref="B4:B4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workbookViewId="0">
      <selection activeCell="A2" sqref="A2:XFD2"/>
    </sheetView>
  </sheetViews>
  <sheetFormatPr defaultRowHeight="14.5" x14ac:dyDescent="0.35"/>
  <sheetData>
    <row r="1" spans="1:26" ht="43.5" x14ac:dyDescent="0.35">
      <c r="A1" s="1" t="s">
        <v>56</v>
      </c>
      <c r="B1" s="1" t="s">
        <v>0</v>
      </c>
      <c r="C1" s="2" t="s">
        <v>10</v>
      </c>
      <c r="D1" s="2" t="s">
        <v>1</v>
      </c>
      <c r="E1" s="2" t="s">
        <v>3</v>
      </c>
      <c r="F1" s="2" t="s">
        <v>46</v>
      </c>
      <c r="G1" s="2" t="s">
        <v>11</v>
      </c>
      <c r="H1" s="2" t="s">
        <v>12</v>
      </c>
      <c r="I1" s="2" t="s">
        <v>14</v>
      </c>
      <c r="J1" t="s">
        <v>21</v>
      </c>
      <c r="K1" t="s">
        <v>22</v>
      </c>
      <c r="M1" s="2" t="s">
        <v>13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</v>
      </c>
      <c r="U1" s="2" t="s">
        <v>4</v>
      </c>
      <c r="V1" s="2" t="s">
        <v>5</v>
      </c>
      <c r="W1" s="2" t="s">
        <v>6</v>
      </c>
      <c r="X1" s="2" t="s">
        <v>7</v>
      </c>
      <c r="Y1" s="2" t="s">
        <v>8</v>
      </c>
      <c r="Z1" s="2" t="s">
        <v>9</v>
      </c>
    </row>
    <row r="2" spans="1:26" x14ac:dyDescent="0.35">
      <c r="A2" t="s">
        <v>38</v>
      </c>
      <c r="B2" t="s">
        <v>39</v>
      </c>
      <c r="C2">
        <v>14.496158147852</v>
      </c>
      <c r="D2">
        <v>0.46366004863000343</v>
      </c>
      <c r="E2">
        <v>0.39147279382174144</v>
      </c>
      <c r="F2">
        <v>299.78399378399376</v>
      </c>
      <c r="G2">
        <v>4.2458971044964509</v>
      </c>
      <c r="H2">
        <v>0.13784135708518319</v>
      </c>
      <c r="I2">
        <v>0.11198322067587209</v>
      </c>
      <c r="J2">
        <v>31.891753940280505</v>
      </c>
      <c r="K2">
        <v>1.5071175793677978</v>
      </c>
      <c r="M2">
        <v>1.2272032073896927E-2</v>
      </c>
      <c r="N2">
        <v>1.8970250457005174E-2</v>
      </c>
      <c r="O2">
        <v>1.1224617853979391</v>
      </c>
      <c r="P2">
        <v>0.38938140808292371</v>
      </c>
      <c r="Q2">
        <v>0.25203201899236582</v>
      </c>
      <c r="R2">
        <v>2.4738895235332407E-2</v>
      </c>
      <c r="S2">
        <v>0.17508508374906948</v>
      </c>
      <c r="T2">
        <v>3.9533965813617448E-2</v>
      </c>
    </row>
    <row r="3" spans="1:26" x14ac:dyDescent="0.35">
      <c r="A3" t="s">
        <v>40</v>
      </c>
      <c r="B3" t="s">
        <v>25</v>
      </c>
      <c r="C3">
        <v>15.527873535405231</v>
      </c>
      <c r="D3">
        <v>0.47740021406508643</v>
      </c>
      <c r="E3">
        <v>0.28003216740682668</v>
      </c>
      <c r="F3">
        <v>296.16161616161611</v>
      </c>
      <c r="G3">
        <v>4.5598890962659828</v>
      </c>
      <c r="H3">
        <v>0.14171782850435238</v>
      </c>
      <c r="I3">
        <v>8.256895203116478E-2</v>
      </c>
      <c r="J3">
        <v>33.200191067223827</v>
      </c>
      <c r="K3">
        <v>1.7265122398919555</v>
      </c>
      <c r="M3">
        <v>1.1518902911583312E-2</v>
      </c>
      <c r="N3">
        <v>2.0377750417038196E-2</v>
      </c>
      <c r="O3">
        <v>1.160557904276583</v>
      </c>
      <c r="P3">
        <v>0.40268010129079224</v>
      </c>
      <c r="Q3">
        <v>0.23405733782450291</v>
      </c>
      <c r="R3">
        <v>2.4377591771878673E-2</v>
      </c>
      <c r="S3">
        <v>0.17841738528798959</v>
      </c>
      <c r="T3">
        <v>3.8386509828819408E-2</v>
      </c>
    </row>
    <row r="4" spans="1:26" x14ac:dyDescent="0.35">
      <c r="B4" t="s">
        <v>26</v>
      </c>
      <c r="C4">
        <v>13.943732334235545</v>
      </c>
      <c r="D4">
        <v>0.59801299770730043</v>
      </c>
      <c r="E4">
        <v>0.40468810093048657</v>
      </c>
      <c r="F4">
        <v>287.02719502719503</v>
      </c>
      <c r="G4">
        <v>3.9146465854350114</v>
      </c>
      <c r="H4">
        <v>0.17257098617966829</v>
      </c>
      <c r="I4">
        <v>0.11687047062130032</v>
      </c>
      <c r="J4">
        <v>23.270282292222863</v>
      </c>
      <c r="K4">
        <v>1.553829282462734</v>
      </c>
      <c r="M4">
        <v>1.0211928730562599E-2</v>
      </c>
      <c r="N4">
        <v>1.815126640457506E-2</v>
      </c>
      <c r="O4">
        <v>1.1751503308571516</v>
      </c>
      <c r="P4">
        <v>0.39638878507176867</v>
      </c>
      <c r="Q4">
        <v>0.24293165914159404</v>
      </c>
      <c r="R4">
        <v>2.439129402703558E-2</v>
      </c>
      <c r="S4">
        <v>0.1785839637635325</v>
      </c>
      <c r="T4">
        <v>3.443363251031091E-2</v>
      </c>
    </row>
    <row r="5" spans="1:26" x14ac:dyDescent="0.35">
      <c r="B5" t="s">
        <v>27</v>
      </c>
      <c r="C5">
        <v>14.685887107311885</v>
      </c>
      <c r="D5">
        <v>0.54515545008224908</v>
      </c>
      <c r="E5">
        <v>0.34532206061735216</v>
      </c>
      <c r="F5">
        <v>293.90909090909088</v>
      </c>
      <c r="G5">
        <v>4.3788419471293372</v>
      </c>
      <c r="H5">
        <v>0.1636601019204989</v>
      </c>
      <c r="I5">
        <v>0.10434967357449555</v>
      </c>
      <c r="J5">
        <v>27.302417543098699</v>
      </c>
      <c r="K5">
        <v>1.7033873812068492</v>
      </c>
      <c r="M5">
        <v>1.052893202626955E-2</v>
      </c>
      <c r="N5">
        <v>1.6800097615168711E-2</v>
      </c>
      <c r="O5">
        <v>1.0047491148633763</v>
      </c>
      <c r="P5">
        <v>0.35445676270482529</v>
      </c>
      <c r="Q5">
        <v>0.23694403704618841</v>
      </c>
      <c r="R5">
        <v>2.1850684798733696E-2</v>
      </c>
      <c r="S5">
        <v>0.15521804157496186</v>
      </c>
      <c r="T5">
        <v>3.9346538811941618E-2</v>
      </c>
    </row>
    <row r="7" spans="1:26" x14ac:dyDescent="0.35">
      <c r="A7" t="s">
        <v>41</v>
      </c>
      <c r="B7" t="s">
        <v>24</v>
      </c>
      <c r="C7">
        <v>0.59701554675309221</v>
      </c>
      <c r="D7">
        <v>3.0336395812712698E-2</v>
      </c>
      <c r="E7">
        <v>8.4155064106907013E-2</v>
      </c>
      <c r="F7">
        <v>8.1010853081540528</v>
      </c>
      <c r="G7">
        <v>0.18785539157345793</v>
      </c>
      <c r="H7">
        <v>9.6407315572541522E-3</v>
      </c>
      <c r="I7">
        <v>2.0146623180103757E-2</v>
      </c>
      <c r="J7">
        <v>1.8350887906760849</v>
      </c>
      <c r="K7">
        <v>0.13756036269511401</v>
      </c>
      <c r="M7">
        <v>1.961016326420424E-3</v>
      </c>
      <c r="N7">
        <v>1.3614538629575983E-3</v>
      </c>
      <c r="O7">
        <v>8.3927427566109561E-2</v>
      </c>
      <c r="P7">
        <v>3.4925948761091397E-2</v>
      </c>
      <c r="Q7">
        <v>1.4494940553363679E-2</v>
      </c>
      <c r="R7">
        <v>2.6708106804900771E-3</v>
      </c>
      <c r="S7">
        <v>1.0210189816630624E-2</v>
      </c>
      <c r="T7">
        <v>5.105145106721957E-3</v>
      </c>
    </row>
    <row r="8" spans="1:26" x14ac:dyDescent="0.35">
      <c r="A8" t="s">
        <v>40</v>
      </c>
      <c r="B8" t="s">
        <v>25</v>
      </c>
      <c r="C8">
        <v>0.58328987227362594</v>
      </c>
      <c r="D8">
        <v>2.8848848915599721E-2</v>
      </c>
      <c r="E8">
        <v>2.2850059373481477E-2</v>
      </c>
      <c r="F8">
        <v>8.5680344569679647</v>
      </c>
      <c r="G8">
        <v>0.26003386663182093</v>
      </c>
      <c r="H8">
        <v>1.0489721290880947E-2</v>
      </c>
      <c r="I8">
        <v>6.8712363386873821E-3</v>
      </c>
      <c r="J8">
        <v>1.8909137781687695</v>
      </c>
      <c r="K8">
        <v>4.8425398405791582E-2</v>
      </c>
      <c r="M8">
        <v>1.488827331763649E-3</v>
      </c>
      <c r="N8">
        <v>2.0867388445103877E-3</v>
      </c>
      <c r="O8">
        <v>9.0540632581507297E-2</v>
      </c>
      <c r="P8">
        <v>3.5343220240875863E-2</v>
      </c>
      <c r="Q8">
        <v>1.6339893557663788E-2</v>
      </c>
      <c r="R8">
        <v>2.8277899487886486E-3</v>
      </c>
      <c r="S8">
        <v>1.3959537160003831E-2</v>
      </c>
      <c r="T8">
        <v>4.4135115656599349E-3</v>
      </c>
    </row>
    <row r="9" spans="1:26" x14ac:dyDescent="0.35">
      <c r="B9" t="s">
        <v>26</v>
      </c>
      <c r="C9">
        <v>0.48617438427005816</v>
      </c>
      <c r="D9">
        <v>2.9378765414950863E-2</v>
      </c>
      <c r="E9">
        <v>3.1875969054655492E-2</v>
      </c>
      <c r="F9">
        <v>9.6779389611159008</v>
      </c>
      <c r="G9">
        <v>0.19950041769072593</v>
      </c>
      <c r="H9">
        <v>1.1396867807545336E-2</v>
      </c>
      <c r="I9">
        <v>1.0192679449727968E-2</v>
      </c>
      <c r="J9">
        <v>1.0689262957925936</v>
      </c>
      <c r="K9">
        <v>6.7076439745172647E-2</v>
      </c>
      <c r="M9">
        <v>8.5632568455534948E-4</v>
      </c>
      <c r="N9">
        <v>1.2919718544952177E-3</v>
      </c>
      <c r="O9">
        <v>6.5542213387934006E-2</v>
      </c>
      <c r="P9">
        <v>3.206521996189992E-2</v>
      </c>
      <c r="Q9">
        <v>1.2979176484376928E-2</v>
      </c>
      <c r="R9">
        <v>2.7097044127229355E-3</v>
      </c>
      <c r="S9">
        <v>1.0392281889848512E-2</v>
      </c>
      <c r="T9">
        <v>2.9603056500767935E-3</v>
      </c>
    </row>
    <row r="10" spans="1:26" x14ac:dyDescent="0.35">
      <c r="B10" t="s">
        <v>27</v>
      </c>
      <c r="C10">
        <v>0.59586824830014473</v>
      </c>
      <c r="D10">
        <v>3.320471132157192E-2</v>
      </c>
      <c r="E10">
        <v>2.7586592716457813E-2</v>
      </c>
      <c r="F10">
        <v>12.788228967645981</v>
      </c>
      <c r="G10">
        <v>0.35804811266211939</v>
      </c>
      <c r="H10">
        <v>1.6166761348771548E-2</v>
      </c>
      <c r="I10">
        <v>1.1474258130604086E-2</v>
      </c>
      <c r="J10">
        <v>1.1097292132588155</v>
      </c>
      <c r="K10">
        <v>5.9522613508122477E-2</v>
      </c>
      <c r="M10">
        <v>9.5479723042191697E-4</v>
      </c>
      <c r="N10">
        <v>1.428624973596545E-3</v>
      </c>
      <c r="O10">
        <v>4.6814140946879017E-2</v>
      </c>
      <c r="P10">
        <v>3.4371428543008425E-2</v>
      </c>
      <c r="Q10">
        <v>1.1830001308629105E-2</v>
      </c>
      <c r="R10">
        <v>2.1364752702557467E-3</v>
      </c>
      <c r="S10">
        <v>1.1065825653930791E-2</v>
      </c>
      <c r="T10">
        <v>3.8541033330643454E-3</v>
      </c>
    </row>
    <row r="12" spans="1:26" x14ac:dyDescent="0.35">
      <c r="A12" t="s">
        <v>42</v>
      </c>
      <c r="B12" t="s">
        <v>39</v>
      </c>
      <c r="C12">
        <v>16.918765216292552</v>
      </c>
      <c r="D12">
        <v>0.49454717657200153</v>
      </c>
      <c r="E12">
        <v>0.75326877483824162</v>
      </c>
      <c r="F12">
        <v>262.02991452991449</v>
      </c>
      <c r="G12">
        <v>4.4288378317541914</v>
      </c>
      <c r="H12">
        <v>0.129504801636873</v>
      </c>
      <c r="I12">
        <v>0.18657974095743102</v>
      </c>
      <c r="J12">
        <v>34.679062817818512</v>
      </c>
      <c r="K12">
        <v>0.98431734441859775</v>
      </c>
      <c r="M12">
        <v>8.534720445274379E-3</v>
      </c>
      <c r="N12">
        <v>1.4745662666194048E-2</v>
      </c>
      <c r="O12">
        <v>0.90003095340914618</v>
      </c>
      <c r="P12">
        <v>0.31065597582864579</v>
      </c>
      <c r="Q12">
        <v>0.26287295826465645</v>
      </c>
      <c r="R12">
        <v>1.7527819860602076E-2</v>
      </c>
      <c r="S12">
        <v>0.15255547157605329</v>
      </c>
      <c r="T12">
        <v>3.2842137544278907E-2</v>
      </c>
    </row>
    <row r="13" spans="1:26" x14ac:dyDescent="0.35">
      <c r="A13" t="s">
        <v>43</v>
      </c>
      <c r="B13" t="s">
        <v>25</v>
      </c>
      <c r="C13">
        <v>17.382268080659419</v>
      </c>
      <c r="D13">
        <v>0.48570423967344833</v>
      </c>
      <c r="E13">
        <v>0.31085985536666477</v>
      </c>
      <c r="F13">
        <v>259.14529914529919</v>
      </c>
      <c r="G13">
        <v>4.5051136579656053</v>
      </c>
      <c r="H13">
        <v>0.12567684756646313</v>
      </c>
      <c r="I13">
        <v>8.0118322735162478E-2</v>
      </c>
      <c r="J13">
        <v>36.306779480685478</v>
      </c>
      <c r="K13">
        <v>1.571046160047453</v>
      </c>
      <c r="M13">
        <v>1.0549716947880584E-2</v>
      </c>
      <c r="N13">
        <v>1.9005459620055121E-2</v>
      </c>
      <c r="O13">
        <v>1.0809130410823495</v>
      </c>
      <c r="P13">
        <v>0.36757074203944584</v>
      </c>
      <c r="Q13">
        <v>0.24413715347048348</v>
      </c>
      <c r="R13">
        <v>1.709027452485825E-2</v>
      </c>
      <c r="S13">
        <v>0.14573682018587436</v>
      </c>
      <c r="T13">
        <v>3.8856750177820559E-2</v>
      </c>
    </row>
    <row r="14" spans="1:26" x14ac:dyDescent="0.35">
      <c r="B14" t="s">
        <v>26</v>
      </c>
      <c r="C14">
        <v>15.616993701337414</v>
      </c>
      <c r="D14">
        <v>0.67267493844805493</v>
      </c>
      <c r="E14">
        <v>0.54468557260656669</v>
      </c>
      <c r="F14">
        <v>275.45299145299145</v>
      </c>
      <c r="G14">
        <v>4.3069982746567321</v>
      </c>
      <c r="H14">
        <v>0.18366802926824949</v>
      </c>
      <c r="I14">
        <v>0.14773563203759468</v>
      </c>
      <c r="J14">
        <v>23.512874838320428</v>
      </c>
      <c r="K14">
        <v>1.2613191990624935</v>
      </c>
      <c r="M14">
        <v>1.3519251052844471E-2</v>
      </c>
      <c r="N14">
        <v>1.6714028712891911E-2</v>
      </c>
      <c r="O14">
        <v>1.2907871254940737</v>
      </c>
      <c r="P14">
        <v>0.3718245499117766</v>
      </c>
      <c r="Q14">
        <v>0.25670135981386821</v>
      </c>
      <c r="R14">
        <v>2.6045607055032796E-2</v>
      </c>
      <c r="S14">
        <v>0.18695333920247717</v>
      </c>
      <c r="T14">
        <v>4.3346521132314533E-2</v>
      </c>
    </row>
    <row r="15" spans="1:26" x14ac:dyDescent="0.35">
      <c r="B15" t="s">
        <v>27</v>
      </c>
      <c r="C15">
        <v>15.44180021763529</v>
      </c>
      <c r="D15">
        <v>0.56671614850592444</v>
      </c>
      <c r="E15">
        <v>0.35638969213272265</v>
      </c>
      <c r="F15">
        <v>259.91452991452991</v>
      </c>
      <c r="G15">
        <v>4.0169484998932381</v>
      </c>
      <c r="H15">
        <v>0.14837038632031335</v>
      </c>
      <c r="I15">
        <v>9.3808661024288004E-2</v>
      </c>
      <c r="J15">
        <v>26.939159354376869</v>
      </c>
      <c r="K15">
        <v>1.6183567159883949</v>
      </c>
      <c r="M15">
        <v>1.1486702877963306E-2</v>
      </c>
      <c r="N15">
        <v>2.1341955055259397E-2</v>
      </c>
      <c r="O15">
        <v>0.98719622782584593</v>
      </c>
      <c r="P15">
        <v>0.39700449917518366</v>
      </c>
      <c r="Q15">
        <v>0.22253059618473095</v>
      </c>
      <c r="R15">
        <v>2.8513269800274382E-2</v>
      </c>
      <c r="S15">
        <v>0.19600571994985649</v>
      </c>
      <c r="T15">
        <v>3.8285026028519555E-2</v>
      </c>
    </row>
    <row r="17" spans="1:20" x14ac:dyDescent="0.35">
      <c r="A17" t="s">
        <v>42</v>
      </c>
      <c r="B17" t="s">
        <v>24</v>
      </c>
      <c r="C17">
        <v>1.0842337577199785</v>
      </c>
      <c r="D17">
        <v>8.3719917031968488E-2</v>
      </c>
      <c r="E17">
        <v>0.47585677908370705</v>
      </c>
      <c r="F17">
        <v>7.2521367521367344</v>
      </c>
      <c r="G17">
        <v>0.15910358078251363</v>
      </c>
      <c r="H17">
        <v>1.7714449125111689E-2</v>
      </c>
      <c r="I17">
        <v>0.11070881648867202</v>
      </c>
      <c r="J17">
        <v>3.515058186697146</v>
      </c>
      <c r="K17">
        <v>0.48911076120297975</v>
      </c>
      <c r="M17">
        <v>2.0208042597925227E-3</v>
      </c>
      <c r="N17">
        <v>4.5595915653673718E-3</v>
      </c>
      <c r="O17">
        <v>0.12272058192628488</v>
      </c>
      <c r="P17">
        <v>0.12499844824961083</v>
      </c>
      <c r="Q17">
        <v>4.4751083779885917E-2</v>
      </c>
      <c r="R17">
        <v>9.7686106489685148E-3</v>
      </c>
      <c r="S17">
        <v>3.3447581613219757E-2</v>
      </c>
      <c r="T17">
        <v>7.0141473097251467E-3</v>
      </c>
    </row>
    <row r="18" spans="1:20" x14ac:dyDescent="0.35">
      <c r="A18" t="s">
        <v>43</v>
      </c>
      <c r="B18" t="s">
        <v>25</v>
      </c>
      <c r="C18">
        <v>0.24429654580506008</v>
      </c>
      <c r="D18">
        <v>5.8883614007933273E-2</v>
      </c>
      <c r="E18">
        <v>4.0610840982729234E-2</v>
      </c>
      <c r="F18">
        <v>2.9829059829059759</v>
      </c>
      <c r="G18">
        <v>2.4803296373443473E-4</v>
      </c>
      <c r="H18">
        <v>1.4149215568221678E-2</v>
      </c>
      <c r="I18">
        <v>9.9901021986701141E-3</v>
      </c>
      <c r="J18">
        <v>4.0855927439206585</v>
      </c>
      <c r="K18">
        <v>1.9292667104254809E-2</v>
      </c>
      <c r="M18">
        <v>3.0606925603274063E-3</v>
      </c>
      <c r="N18">
        <v>4.7766260544452512E-3</v>
      </c>
      <c r="O18">
        <v>0.32360866930518906</v>
      </c>
      <c r="P18">
        <v>5.0505938563693E-3</v>
      </c>
      <c r="Q18">
        <v>1.8774437419366474E-2</v>
      </c>
      <c r="R18">
        <v>3.9125330467553185E-3</v>
      </c>
      <c r="S18">
        <v>6.8097077711825049E-3</v>
      </c>
      <c r="T18">
        <v>1.1616263454558648E-2</v>
      </c>
    </row>
    <row r="19" spans="1:20" x14ac:dyDescent="0.35">
      <c r="B19" t="s">
        <v>26</v>
      </c>
      <c r="C19">
        <v>1.0360916435921936</v>
      </c>
      <c r="D19">
        <v>5.7809346000515453E-2</v>
      </c>
      <c r="E19">
        <v>8.8538859321312835E-2</v>
      </c>
      <c r="F19">
        <v>2.4615384615384808</v>
      </c>
      <c r="G19">
        <v>0.25363580536483088</v>
      </c>
      <c r="H19">
        <v>1.6321949260239926E-2</v>
      </c>
      <c r="I19">
        <v>2.5312566227698587E-2</v>
      </c>
      <c r="J19">
        <v>0.70856177434416701</v>
      </c>
      <c r="K19">
        <v>0.10562974067302931</v>
      </c>
      <c r="M19">
        <v>1.6924302965365661E-4</v>
      </c>
      <c r="N19">
        <v>8.2732570519913375E-4</v>
      </c>
      <c r="O19">
        <v>7.1708356397034212E-2</v>
      </c>
      <c r="P19">
        <v>4.6415845656185131E-2</v>
      </c>
      <c r="Q19">
        <v>3.1171347025102804E-2</v>
      </c>
      <c r="R19">
        <v>1.0148756595121029E-4</v>
      </c>
      <c r="S19">
        <v>2.6724725746890134E-2</v>
      </c>
      <c r="T19">
        <v>3.9081425569978678E-3</v>
      </c>
    </row>
    <row r="20" spans="1:20" x14ac:dyDescent="0.35">
      <c r="B20" t="s">
        <v>27</v>
      </c>
      <c r="C20">
        <v>2.4165163786366861</v>
      </c>
      <c r="D20">
        <v>7.6950901632974605E-2</v>
      </c>
      <c r="E20">
        <v>7.9391477184336173E-2</v>
      </c>
      <c r="F20">
        <v>10.572649572649567</v>
      </c>
      <c r="G20">
        <v>0.80028911726132335</v>
      </c>
      <c r="H20">
        <v>2.5371052805087033E-2</v>
      </c>
      <c r="I20">
        <v>2.3999017890778376E-2</v>
      </c>
      <c r="J20">
        <v>0.78731535081798043</v>
      </c>
      <c r="K20">
        <v>0.14356796940202463</v>
      </c>
      <c r="M20">
        <v>5.6364177534380961E-3</v>
      </c>
      <c r="N20">
        <v>6.0289420799011922E-3</v>
      </c>
      <c r="O20">
        <v>5.3508178674114885E-2</v>
      </c>
      <c r="P20">
        <v>5.1510740404824749E-2</v>
      </c>
      <c r="Q20">
        <v>6.073034609884953E-3</v>
      </c>
      <c r="R20">
        <v>6.4269924239457165E-3</v>
      </c>
      <c r="S20">
        <v>7.5001718722222932E-4</v>
      </c>
      <c r="T20">
        <v>1.8323742969674633E-2</v>
      </c>
    </row>
    <row r="22" spans="1:20" x14ac:dyDescent="0.35">
      <c r="A22" t="s">
        <v>44</v>
      </c>
      <c r="B22" t="s">
        <v>39</v>
      </c>
      <c r="C22">
        <v>15.023608849220167</v>
      </c>
      <c r="D22">
        <v>0.49441691233708551</v>
      </c>
      <c r="E22">
        <v>0.36330785958266198</v>
      </c>
      <c r="F22">
        <v>309.22008547008539</v>
      </c>
      <c r="G22">
        <v>4.4636111251859099</v>
      </c>
      <c r="H22">
        <v>0.1532619837150582</v>
      </c>
      <c r="I22">
        <v>0.11387754471545003</v>
      </c>
      <c r="J22">
        <v>31.523509545689581</v>
      </c>
      <c r="K22">
        <v>1.5164320286223549</v>
      </c>
      <c r="M22">
        <v>1.0316319468040838E-2</v>
      </c>
      <c r="N22">
        <v>1.9741225667639313E-2</v>
      </c>
      <c r="O22">
        <v>0.97025245843458419</v>
      </c>
      <c r="P22">
        <v>0.37346782717779758</v>
      </c>
      <c r="Q22">
        <v>0.27957877171496276</v>
      </c>
      <c r="R22">
        <v>2.5864066051730646E-2</v>
      </c>
      <c r="S22">
        <v>0.17698339197363067</v>
      </c>
      <c r="T22">
        <v>3.4048263777857198E-2</v>
      </c>
    </row>
    <row r="23" spans="1:20" x14ac:dyDescent="0.35">
      <c r="A23" t="s">
        <v>43</v>
      </c>
      <c r="B23" t="s">
        <v>25</v>
      </c>
      <c r="C23">
        <v>16.600730493799446</v>
      </c>
      <c r="D23">
        <v>0.51171462890284114</v>
      </c>
      <c r="E23">
        <v>0.28860741765480874</v>
      </c>
      <c r="F23">
        <v>324.1901709401709</v>
      </c>
      <c r="G23">
        <v>5.4800222575573576</v>
      </c>
      <c r="H23">
        <v>0.1667569750943651</v>
      </c>
      <c r="I23">
        <v>9.3596696277242777E-2</v>
      </c>
      <c r="J23">
        <v>34.205965687496899</v>
      </c>
      <c r="K23">
        <v>1.9169725350247309</v>
      </c>
      <c r="M23">
        <v>1.5442760741756299E-2</v>
      </c>
      <c r="N23">
        <v>2.4520480550234355E-2</v>
      </c>
      <c r="O23">
        <v>1.4258748005775057</v>
      </c>
      <c r="P23">
        <v>0.41997616381758751</v>
      </c>
      <c r="Q23">
        <v>0.23296743119670854</v>
      </c>
      <c r="R23">
        <v>2.9520029886950284E-2</v>
      </c>
      <c r="S23">
        <v>0.2056545054363707</v>
      </c>
      <c r="T23">
        <v>4.8061925188163143E-2</v>
      </c>
    </row>
    <row r="24" spans="1:20" x14ac:dyDescent="0.35">
      <c r="B24" t="s">
        <v>26</v>
      </c>
      <c r="C24">
        <v>14.440797350626703</v>
      </c>
      <c r="D24">
        <v>0.63424373738135864</v>
      </c>
      <c r="E24">
        <v>0.4242127321480722</v>
      </c>
      <c r="F24">
        <v>306.88034188034186</v>
      </c>
      <c r="G24">
        <v>4.4022648854591147</v>
      </c>
      <c r="H24">
        <v>0.19560261542776333</v>
      </c>
      <c r="I24">
        <v>0.13092252072169153</v>
      </c>
      <c r="J24">
        <v>22.8842582289886</v>
      </c>
      <c r="K24">
        <v>1.6173711085892564</v>
      </c>
      <c r="M24">
        <v>7.4778536559373604E-3</v>
      </c>
      <c r="N24">
        <v>1.6307042069507508E-2</v>
      </c>
      <c r="O24">
        <v>1.0681634531752793</v>
      </c>
      <c r="P24">
        <v>0.37511270269386771</v>
      </c>
      <c r="Q24">
        <v>0.22723155139138396</v>
      </c>
      <c r="R24">
        <v>1.7502194802201401E-2</v>
      </c>
      <c r="S24">
        <v>0.17110008944153163</v>
      </c>
      <c r="T24">
        <v>2.5406135710173059E-2</v>
      </c>
    </row>
    <row r="25" spans="1:20" x14ac:dyDescent="0.35">
      <c r="B25" t="s">
        <v>27</v>
      </c>
      <c r="C25">
        <v>15.964839965964691</v>
      </c>
      <c r="D25">
        <v>0.62000045419764627</v>
      </c>
      <c r="E25">
        <v>0.40207724038429637</v>
      </c>
      <c r="F25">
        <v>334.31623931623926</v>
      </c>
      <c r="G25">
        <v>5.6338641851473916</v>
      </c>
      <c r="H25">
        <v>0.20902396620418365</v>
      </c>
      <c r="I25">
        <v>0.13442187200813546</v>
      </c>
      <c r="J25">
        <v>27.174200875709673</v>
      </c>
      <c r="K25">
        <v>1.5905683552639402</v>
      </c>
      <c r="M25">
        <v>9.3038243872992157E-3</v>
      </c>
      <c r="N25">
        <v>1.5956764187133547E-2</v>
      </c>
      <c r="O25">
        <v>1.0963011862305312</v>
      </c>
      <c r="P25">
        <v>0.33063934527239036</v>
      </c>
      <c r="Q25">
        <v>0.24697139034955795</v>
      </c>
      <c r="R25">
        <v>2.2435667719899501E-2</v>
      </c>
      <c r="S25">
        <v>0.16336658141897045</v>
      </c>
      <c r="T25">
        <v>3.5410840875139585E-2</v>
      </c>
    </row>
    <row r="27" spans="1:20" x14ac:dyDescent="0.35">
      <c r="A27" t="s">
        <v>44</v>
      </c>
      <c r="B27" t="s">
        <v>24</v>
      </c>
      <c r="C27">
        <v>0.30449526317045456</v>
      </c>
      <c r="D27">
        <v>4.9283888462553549E-2</v>
      </c>
      <c r="E27">
        <v>4.9303938978587064E-2</v>
      </c>
      <c r="F27">
        <v>12.720751639768125</v>
      </c>
      <c r="G27">
        <v>0.13557813148399225</v>
      </c>
      <c r="H27">
        <v>1.7251286043130993E-2</v>
      </c>
      <c r="I27">
        <v>1.9569753388191381E-2</v>
      </c>
      <c r="J27">
        <v>2.9116012997290213</v>
      </c>
      <c r="K27">
        <v>9.808914826412625E-2</v>
      </c>
      <c r="M27">
        <v>9.7689549208546675E-4</v>
      </c>
      <c r="N27">
        <v>2.0051353478762663E-3</v>
      </c>
      <c r="O27">
        <v>0.10374729859622273</v>
      </c>
      <c r="P27">
        <v>7.7752512316730013E-2</v>
      </c>
      <c r="Q27">
        <v>2.317196820946273E-2</v>
      </c>
      <c r="R27">
        <v>2.1264935796509324E-3</v>
      </c>
      <c r="S27">
        <v>1.4861732363645632E-2</v>
      </c>
      <c r="T27">
        <v>3.1647251853193178E-3</v>
      </c>
    </row>
    <row r="28" spans="1:20" x14ac:dyDescent="0.35">
      <c r="A28" t="s">
        <v>43</v>
      </c>
      <c r="B28" t="s">
        <v>25</v>
      </c>
      <c r="C28">
        <v>0.68871789238198233</v>
      </c>
      <c r="D28">
        <v>5.5827993578523548E-2</v>
      </c>
      <c r="E28">
        <v>3.7942584641848673E-2</v>
      </c>
      <c r="F28">
        <v>8.920303472852007</v>
      </c>
      <c r="G28">
        <v>0.38378848356586243</v>
      </c>
      <c r="H28">
        <v>2.2361035292933519E-2</v>
      </c>
      <c r="I28">
        <v>1.3133975975098288E-2</v>
      </c>
      <c r="J28">
        <v>3.0092407242445636</v>
      </c>
      <c r="K28">
        <v>5.3503892163115921E-2</v>
      </c>
      <c r="M28">
        <v>3.5532621933595421E-3</v>
      </c>
      <c r="N28">
        <v>5.5956142625443045E-3</v>
      </c>
      <c r="O28">
        <v>0.17601687829518967</v>
      </c>
      <c r="P28">
        <v>8.2280061527272561E-2</v>
      </c>
      <c r="Q28">
        <v>4.1437870647365226E-2</v>
      </c>
      <c r="R28">
        <v>7.4698663059647253E-3</v>
      </c>
      <c r="S28">
        <v>3.6107249277992103E-2</v>
      </c>
      <c r="T28">
        <v>1.0497086505185866E-2</v>
      </c>
    </row>
    <row r="29" spans="1:20" x14ac:dyDescent="0.35">
      <c r="B29" t="s">
        <v>26</v>
      </c>
      <c r="C29">
        <v>0.33816542560778534</v>
      </c>
      <c r="D29">
        <v>4.3307011467023961E-2</v>
      </c>
      <c r="E29">
        <v>3.8959324116891396E-2</v>
      </c>
      <c r="F29">
        <v>17.640891058255619</v>
      </c>
      <c r="G29">
        <v>0.38124076408876023</v>
      </c>
      <c r="H29">
        <v>2.1643917648979202E-2</v>
      </c>
      <c r="I29">
        <v>1.5853357253921903E-2</v>
      </c>
      <c r="J29">
        <v>1.2454136770753252</v>
      </c>
      <c r="K29">
        <v>2.2655215989772513E-2</v>
      </c>
      <c r="M29">
        <v>1.335348252309822E-3</v>
      </c>
      <c r="N29">
        <v>1.5430222770310845E-3</v>
      </c>
      <c r="O29">
        <v>0.14554341706218285</v>
      </c>
      <c r="P29">
        <v>5.6070180396103016E-2</v>
      </c>
      <c r="Q29">
        <v>2.6498136361642919E-2</v>
      </c>
      <c r="R29">
        <v>2.2443735297194615E-3</v>
      </c>
      <c r="S29">
        <v>1.5331577075376787E-2</v>
      </c>
      <c r="T29">
        <v>4.9940359773207686E-3</v>
      </c>
    </row>
    <row r="30" spans="1:20" x14ac:dyDescent="0.35">
      <c r="B30" t="s">
        <v>27</v>
      </c>
      <c r="C30">
        <v>0.79595971303811719</v>
      </c>
      <c r="D30">
        <v>6.9563217105991754E-2</v>
      </c>
      <c r="E30">
        <v>5.0977100815102656E-2</v>
      </c>
      <c r="F30">
        <v>22.477501244379031</v>
      </c>
      <c r="G30">
        <v>0.5798298520470363</v>
      </c>
      <c r="H30">
        <v>3.5176972226613201E-2</v>
      </c>
      <c r="I30">
        <v>2.2637744227289733E-2</v>
      </c>
      <c r="J30">
        <v>3.5617133064115976</v>
      </c>
      <c r="K30">
        <v>6.7694474115434375E-2</v>
      </c>
      <c r="M30">
        <v>1.2980774057254141E-3</v>
      </c>
      <c r="N30">
        <v>2.6901667272664072E-3</v>
      </c>
      <c r="O30">
        <v>5.7907222447412594E-2</v>
      </c>
      <c r="P30">
        <v>6.9328835857400822E-2</v>
      </c>
      <c r="Q30">
        <v>3.2194950280341417E-2</v>
      </c>
      <c r="R30">
        <v>3.6887015999791037E-3</v>
      </c>
      <c r="S30">
        <v>1.3255537252319944E-2</v>
      </c>
      <c r="T30">
        <v>4.5649945322057302E-3</v>
      </c>
    </row>
    <row r="32" spans="1:20" x14ac:dyDescent="0.35">
      <c r="A32" t="s">
        <v>45</v>
      </c>
      <c r="B32" t="s">
        <v>39</v>
      </c>
      <c r="C32">
        <v>12.889266587605492</v>
      </c>
      <c r="D32">
        <v>0.42669970648753858</v>
      </c>
      <c r="E32">
        <v>0.2692863488064049</v>
      </c>
      <c r="F32">
        <v>307.33675213675207</v>
      </c>
      <c r="G32">
        <v>3.9911412253504848</v>
      </c>
      <c r="H32">
        <v>0.1288394779606073</v>
      </c>
      <c r="I32">
        <v>8.0629153331586129E-2</v>
      </c>
      <c r="J32">
        <v>30.774282797454674</v>
      </c>
      <c r="K32">
        <v>1.76153185990148</v>
      </c>
      <c r="M32">
        <v>1.5331526810030813E-2</v>
      </c>
      <c r="N32">
        <v>2.0043305404822308E-2</v>
      </c>
      <c r="O32">
        <v>1.3332015797641397</v>
      </c>
      <c r="P32">
        <v>0.43360244570873557</v>
      </c>
      <c r="Q32">
        <v>0.22565824110537208</v>
      </c>
      <c r="R32">
        <v>2.6723188732105961E-2</v>
      </c>
      <c r="S32">
        <v>0.182578282038627</v>
      </c>
      <c r="T32">
        <v>4.6599258749961056E-2</v>
      </c>
    </row>
    <row r="33" spans="1:20" x14ac:dyDescent="0.35">
      <c r="A33" t="s">
        <v>43</v>
      </c>
      <c r="B33" t="s">
        <v>25</v>
      </c>
      <c r="C33">
        <v>13.796033543982478</v>
      </c>
      <c r="D33">
        <v>0.44662707195153795</v>
      </c>
      <c r="E33">
        <v>0.26084089202450589</v>
      </c>
      <c r="F33">
        <v>288.54529914529911</v>
      </c>
      <c r="G33">
        <v>3.8971769444476401</v>
      </c>
      <c r="H33">
        <v>0.12810290360749793</v>
      </c>
      <c r="I33">
        <v>7.4727008352703295E-2</v>
      </c>
      <c r="J33">
        <v>30.892565895288186</v>
      </c>
      <c r="K33">
        <v>1.6614000584646247</v>
      </c>
      <c r="M33">
        <v>8.7674910329260149E-3</v>
      </c>
      <c r="N33">
        <v>1.7612482629274499E-2</v>
      </c>
      <c r="O33">
        <v>0.98016233251353813</v>
      </c>
      <c r="P33">
        <v>0.40288699496989444</v>
      </c>
      <c r="Q33">
        <v>0.2308973368683461</v>
      </c>
      <c r="R33">
        <v>2.3178568178629545E-2</v>
      </c>
      <c r="S33">
        <v>0.16969991521013081</v>
      </c>
      <c r="T33">
        <v>3.0458081401743952E-2</v>
      </c>
    </row>
    <row r="34" spans="1:20" x14ac:dyDescent="0.35">
      <c r="B34" t="s">
        <v>26</v>
      </c>
      <c r="C34">
        <v>12.734302888391248</v>
      </c>
      <c r="D34">
        <v>0.53916362967175235</v>
      </c>
      <c r="E34">
        <v>0.33306940728598616</v>
      </c>
      <c r="F34">
        <v>275.77435897435896</v>
      </c>
      <c r="G34">
        <v>3.3527570158060742</v>
      </c>
      <c r="H34">
        <v>0.14970686554575979</v>
      </c>
      <c r="I34">
        <v>9.328276597446962E-2</v>
      </c>
      <c r="J34">
        <v>23.43850406659978</v>
      </c>
      <c r="K34">
        <v>1.652427954567963</v>
      </c>
      <c r="M34">
        <v>1.1076259861350041E-2</v>
      </c>
      <c r="N34">
        <v>2.0201540949302359E-2</v>
      </c>
      <c r="O34">
        <v>1.2144851151478804</v>
      </c>
      <c r="P34">
        <v>0.4232353450380863</v>
      </c>
      <c r="Q34">
        <v>0.24998386507285236</v>
      </c>
      <c r="R34">
        <v>2.9240848195704022E-2</v>
      </c>
      <c r="S34">
        <v>0.18122331304555531</v>
      </c>
      <c r="T34">
        <v>3.8090474501619752E-2</v>
      </c>
    </row>
    <row r="35" spans="1:20" x14ac:dyDescent="0.35">
      <c r="B35" t="s">
        <v>27</v>
      </c>
      <c r="C35">
        <v>13.348715908160575</v>
      </c>
      <c r="D35">
        <v>0.47665516742046099</v>
      </c>
      <c r="E35">
        <v>0.29549086419764847</v>
      </c>
      <c r="F35">
        <v>275.18119658119656</v>
      </c>
      <c r="G35">
        <v>3.6185219922338456</v>
      </c>
      <c r="H35">
        <v>0.13348489673362532</v>
      </c>
      <c r="I35">
        <v>8.4508319847666685E-2</v>
      </c>
      <c r="J35">
        <v>27.580209138001379</v>
      </c>
      <c r="K35">
        <v>1.8305169832732582</v>
      </c>
      <c r="M35">
        <v>1.1125909796768318E-2</v>
      </c>
      <c r="N35">
        <v>1.5658021381560586E-2</v>
      </c>
      <c r="O35">
        <v>0.93852861258466513</v>
      </c>
      <c r="P35">
        <v>0.35649160206262981</v>
      </c>
      <c r="Q35">
        <v>0.2346875307480758</v>
      </c>
      <c r="R35">
        <v>1.871766446118478E-2</v>
      </c>
      <c r="S35">
        <v>0.13238413834979709</v>
      </c>
      <c r="T35">
        <v>4.29197022747521E-2</v>
      </c>
    </row>
    <row r="37" spans="1:20" x14ac:dyDescent="0.35">
      <c r="A37" t="s">
        <v>45</v>
      </c>
      <c r="B37" t="s">
        <v>24</v>
      </c>
      <c r="C37">
        <v>0.85924529927294591</v>
      </c>
      <c r="D37">
        <v>5.6547071982701445E-2</v>
      </c>
      <c r="E37">
        <v>7.03585396998197E-2</v>
      </c>
      <c r="F37">
        <v>12.232063338275289</v>
      </c>
      <c r="G37">
        <v>0.44748996521592443</v>
      </c>
      <c r="H37">
        <v>1.7872391323455028E-2</v>
      </c>
      <c r="I37">
        <v>1.9490542615009383E-2</v>
      </c>
      <c r="J37">
        <v>3.972863660086364</v>
      </c>
      <c r="K37">
        <v>0.20112007652731495</v>
      </c>
      <c r="M37">
        <v>4.417409156243334E-3</v>
      </c>
      <c r="N37">
        <v>2.3163189263154583E-3</v>
      </c>
      <c r="O37">
        <v>0.13090741482609683</v>
      </c>
      <c r="P37">
        <v>3.9746904259370289E-2</v>
      </c>
      <c r="Q37">
        <v>2.2490666748181481E-2</v>
      </c>
      <c r="R37">
        <v>5.2604861728155266E-3</v>
      </c>
      <c r="S37">
        <v>1.9175480626771914E-2</v>
      </c>
      <c r="T37">
        <v>1.1640487193597605E-2</v>
      </c>
    </row>
    <row r="38" spans="1:20" x14ac:dyDescent="0.35">
      <c r="A38" t="s">
        <v>43</v>
      </c>
      <c r="B38" t="s">
        <v>25</v>
      </c>
      <c r="C38">
        <v>0.78067885335686116</v>
      </c>
      <c r="D38">
        <v>5.2093565420264019E-2</v>
      </c>
      <c r="E38">
        <v>4.6511161329758098E-2</v>
      </c>
      <c r="F38">
        <v>10.949758552602379</v>
      </c>
      <c r="G38">
        <v>0.32157915741660614</v>
      </c>
      <c r="H38">
        <v>1.4061594819817076E-2</v>
      </c>
      <c r="I38">
        <v>1.2373862008722718E-2</v>
      </c>
      <c r="J38">
        <v>3.8504741755138698</v>
      </c>
      <c r="K38">
        <v>5.5445523646587107E-2</v>
      </c>
      <c r="M38">
        <v>9.1100280021127469E-4</v>
      </c>
      <c r="N38">
        <v>1.3051901100046112E-3</v>
      </c>
      <c r="O38">
        <v>3.7073385575993337E-2</v>
      </c>
      <c r="P38">
        <v>6.2223522705965865E-2</v>
      </c>
      <c r="Q38">
        <v>2.5632953714519E-2</v>
      </c>
      <c r="R38">
        <v>2.4510392262948213E-3</v>
      </c>
      <c r="S38">
        <v>1.4338635760377741E-2</v>
      </c>
      <c r="T38">
        <v>3.5421965055377922E-3</v>
      </c>
    </row>
    <row r="39" spans="1:20" x14ac:dyDescent="0.35">
      <c r="B39" t="s">
        <v>26</v>
      </c>
      <c r="C39">
        <v>0.78860595384221355</v>
      </c>
      <c r="D39">
        <v>4.964827096828827E-2</v>
      </c>
      <c r="E39">
        <v>3.9892505887768367E-2</v>
      </c>
      <c r="F39">
        <v>17.251012732025846</v>
      </c>
      <c r="G39">
        <v>0.19386436115763447</v>
      </c>
      <c r="H39">
        <v>1.6954708448647687E-2</v>
      </c>
      <c r="I39">
        <v>1.3658948963216112E-2</v>
      </c>
      <c r="J39">
        <v>2.6424768004533132</v>
      </c>
      <c r="K39">
        <v>0.12093434469300676</v>
      </c>
      <c r="M39">
        <v>9.5813002297030531E-4</v>
      </c>
      <c r="N39">
        <v>2.7230573841757746E-3</v>
      </c>
      <c r="O39">
        <v>0.10337025275397366</v>
      </c>
      <c r="P39">
        <v>6.5194616768317767E-2</v>
      </c>
      <c r="Q39">
        <v>2.2267354445546523E-2</v>
      </c>
      <c r="R39">
        <v>5.3905215737351259E-3</v>
      </c>
      <c r="S39">
        <v>2.1670108169007114E-2</v>
      </c>
      <c r="T39">
        <v>3.5894770650441057E-3</v>
      </c>
    </row>
    <row r="40" spans="1:20" x14ac:dyDescent="0.35">
      <c r="B40" t="s">
        <v>27</v>
      </c>
      <c r="C40">
        <v>0.6819842279620999</v>
      </c>
      <c r="D40">
        <v>3.6484397198383686E-2</v>
      </c>
      <c r="E40">
        <v>3.8469009847523064E-2</v>
      </c>
      <c r="F40">
        <v>14.794837577172272</v>
      </c>
      <c r="G40">
        <v>0.37081625078446923</v>
      </c>
      <c r="H40">
        <v>1.5147842597519289E-2</v>
      </c>
      <c r="I40">
        <v>1.4152970917968877E-2</v>
      </c>
      <c r="J40">
        <v>1.2839480726179811</v>
      </c>
      <c r="K40">
        <v>0.10748317415333868</v>
      </c>
      <c r="M40">
        <v>1.1210334707729339E-3</v>
      </c>
      <c r="N40">
        <v>1.6607571738507959E-3</v>
      </c>
      <c r="O40">
        <v>9.5621382636134858E-2</v>
      </c>
      <c r="P40">
        <v>6.5071652958467979E-2</v>
      </c>
      <c r="Q40">
        <v>1.5553576322359109E-2</v>
      </c>
      <c r="R40">
        <v>3.2269937886482444E-3</v>
      </c>
      <c r="S40">
        <v>1.9505625462177534E-2</v>
      </c>
      <c r="T40">
        <v>6.6385067373172331E-3</v>
      </c>
    </row>
    <row r="43" spans="1:20" x14ac:dyDescent="0.35">
      <c r="B43" t="s">
        <v>25</v>
      </c>
      <c r="D43" t="s">
        <v>42</v>
      </c>
      <c r="E43" t="s">
        <v>51</v>
      </c>
      <c r="G43" t="s">
        <v>52</v>
      </c>
      <c r="H43" t="s">
        <v>53</v>
      </c>
      <c r="I43" t="s">
        <v>54</v>
      </c>
    </row>
    <row r="44" spans="1:20" x14ac:dyDescent="0.35">
      <c r="C44" t="s">
        <v>24</v>
      </c>
      <c r="D44">
        <v>16.918765216292552</v>
      </c>
      <c r="E44">
        <v>15.023608849220167</v>
      </c>
      <c r="G44">
        <v>1.0842337577199785</v>
      </c>
      <c r="H44">
        <v>0.30449526317045456</v>
      </c>
      <c r="I44">
        <v>0.85924529927294591</v>
      </c>
    </row>
    <row r="45" spans="1:20" x14ac:dyDescent="0.35">
      <c r="C45" t="s">
        <v>25</v>
      </c>
      <c r="D45">
        <v>17.382268080659419</v>
      </c>
      <c r="E45">
        <v>16.600730493799446</v>
      </c>
      <c r="G45">
        <v>0.24429654580506008</v>
      </c>
      <c r="H45">
        <v>0.68871789238198233</v>
      </c>
      <c r="I45">
        <v>0.78067885335686116</v>
      </c>
    </row>
    <row r="46" spans="1:20" x14ac:dyDescent="0.35">
      <c r="C46" t="s">
        <v>26</v>
      </c>
      <c r="D46">
        <v>15.616993701337414</v>
      </c>
      <c r="E46">
        <v>14.440797350626703</v>
      </c>
      <c r="G46">
        <v>1.0360916435921936</v>
      </c>
      <c r="H46">
        <v>0.33816542560778534</v>
      </c>
      <c r="I46">
        <v>0.78860595384221355</v>
      </c>
    </row>
    <row r="47" spans="1:20" x14ac:dyDescent="0.35">
      <c r="C47" t="s">
        <v>55</v>
      </c>
      <c r="D47">
        <v>15.44180021763529</v>
      </c>
      <c r="E47">
        <v>15.964839965964691</v>
      </c>
      <c r="G47">
        <v>2.4165163786366861</v>
      </c>
      <c r="H47">
        <v>0.79595971303811719</v>
      </c>
      <c r="I47">
        <v>0.6819842279620999</v>
      </c>
    </row>
    <row r="49" spans="2:9" x14ac:dyDescent="0.35">
      <c r="B49" t="s">
        <v>26</v>
      </c>
      <c r="D49" t="s">
        <v>42</v>
      </c>
      <c r="E49" t="s">
        <v>51</v>
      </c>
      <c r="G49" t="s">
        <v>52</v>
      </c>
      <c r="H49" t="s">
        <v>53</v>
      </c>
      <c r="I49" t="s">
        <v>54</v>
      </c>
    </row>
    <row r="50" spans="2:9" x14ac:dyDescent="0.35">
      <c r="C50" t="s">
        <v>24</v>
      </c>
      <c r="D50">
        <v>0.49454717657200153</v>
      </c>
      <c r="E50">
        <v>0.49441691233708551</v>
      </c>
      <c r="G50">
        <v>8.3719917031968488E-2</v>
      </c>
      <c r="H50">
        <v>4.9283888462553549E-2</v>
      </c>
      <c r="I50">
        <v>5.6547071982701445E-2</v>
      </c>
    </row>
    <row r="51" spans="2:9" x14ac:dyDescent="0.35">
      <c r="C51" t="s">
        <v>25</v>
      </c>
      <c r="D51">
        <v>0.48570423967344833</v>
      </c>
      <c r="E51">
        <v>0.51171462890284114</v>
      </c>
      <c r="G51">
        <v>5.8883614007933273E-2</v>
      </c>
      <c r="H51">
        <v>5.5827993578523548E-2</v>
      </c>
      <c r="I51">
        <v>5.2093565420264019E-2</v>
      </c>
    </row>
    <row r="52" spans="2:9" x14ac:dyDescent="0.35">
      <c r="C52" t="s">
        <v>26</v>
      </c>
      <c r="D52">
        <v>0.67267493844805493</v>
      </c>
      <c r="E52">
        <v>0.63424373738135864</v>
      </c>
      <c r="G52">
        <v>5.7809346000515453E-2</v>
      </c>
      <c r="H52">
        <v>4.3307011467023961E-2</v>
      </c>
      <c r="I52">
        <v>4.964827096828827E-2</v>
      </c>
    </row>
    <row r="53" spans="2:9" x14ac:dyDescent="0.35">
      <c r="C53" t="s">
        <v>55</v>
      </c>
      <c r="D53">
        <v>0.56671614850592444</v>
      </c>
      <c r="E53">
        <v>0.62000045419764627</v>
      </c>
      <c r="G53">
        <v>7.6950901632974605E-2</v>
      </c>
      <c r="H53">
        <v>6.9563217105991754E-2</v>
      </c>
      <c r="I53">
        <v>3.6484397198383686E-2</v>
      </c>
    </row>
    <row r="55" spans="2:9" x14ac:dyDescent="0.35">
      <c r="B55" t="s">
        <v>21</v>
      </c>
      <c r="D55" t="s">
        <v>42</v>
      </c>
      <c r="E55" t="s">
        <v>51</v>
      </c>
      <c r="G55" t="s">
        <v>52</v>
      </c>
      <c r="H55" t="s">
        <v>53</v>
      </c>
      <c r="I55" t="s">
        <v>54</v>
      </c>
    </row>
    <row r="56" spans="2:9" x14ac:dyDescent="0.35">
      <c r="C56" t="s">
        <v>24</v>
      </c>
      <c r="D56">
        <v>34.679062817818512</v>
      </c>
      <c r="E56">
        <v>31.523509545689581</v>
      </c>
      <c r="G56">
        <v>3.515058186697146</v>
      </c>
      <c r="H56">
        <v>2.9116012997290213</v>
      </c>
      <c r="I56">
        <v>3.972863660086364</v>
      </c>
    </row>
    <row r="57" spans="2:9" x14ac:dyDescent="0.35">
      <c r="C57" t="s">
        <v>25</v>
      </c>
      <c r="D57">
        <v>36.306779480685478</v>
      </c>
      <c r="E57">
        <v>34.205965687496899</v>
      </c>
      <c r="G57">
        <v>4.0855927439206585</v>
      </c>
      <c r="H57">
        <v>3.0092407242445636</v>
      </c>
      <c r="I57">
        <v>3.8504741755138698</v>
      </c>
    </row>
    <row r="58" spans="2:9" x14ac:dyDescent="0.35">
      <c r="C58" t="s">
        <v>26</v>
      </c>
      <c r="D58">
        <v>23.512874838320428</v>
      </c>
      <c r="E58">
        <v>22.8842582289886</v>
      </c>
      <c r="G58">
        <v>0.70856177434416701</v>
      </c>
      <c r="H58">
        <v>1.2454136770753252</v>
      </c>
      <c r="I58">
        <v>2.6424768004533132</v>
      </c>
    </row>
    <row r="59" spans="2:9" x14ac:dyDescent="0.35">
      <c r="C59" t="s">
        <v>55</v>
      </c>
      <c r="D59">
        <v>26.939159354376869</v>
      </c>
      <c r="E59">
        <v>27.174200875709673</v>
      </c>
      <c r="G59">
        <v>0.78731535081798043</v>
      </c>
      <c r="H59">
        <v>3.5617133064115976</v>
      </c>
      <c r="I59">
        <v>1.2839480726179811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6"/>
  <sheetViews>
    <sheetView workbookViewId="0">
      <pane ySplit="1" topLeftCell="A2" activePane="bottomLeft" state="frozen"/>
      <selection pane="bottomLeft" sqref="A1:L1"/>
    </sheetView>
  </sheetViews>
  <sheetFormatPr defaultRowHeight="14.5" x14ac:dyDescent="0.35"/>
  <cols>
    <col min="1" max="1" width="5.08984375" customWidth="1"/>
    <col min="2" max="2" width="6" customWidth="1"/>
  </cols>
  <sheetData>
    <row r="1" spans="1:20" s="2" customFormat="1" ht="32.25" customHeight="1" x14ac:dyDescent="0.35">
      <c r="A1" s="1"/>
      <c r="B1" s="1" t="s">
        <v>0</v>
      </c>
      <c r="C1" s="2" t="s">
        <v>47</v>
      </c>
      <c r="D1" s="2" t="s">
        <v>48</v>
      </c>
      <c r="E1" s="2" t="s">
        <v>49</v>
      </c>
      <c r="F1" s="2" t="s">
        <v>50</v>
      </c>
      <c r="G1" s="2" t="s">
        <v>10</v>
      </c>
      <c r="H1" s="2" t="s">
        <v>1</v>
      </c>
      <c r="I1" s="2" t="s">
        <v>3</v>
      </c>
      <c r="J1" t="s">
        <v>21</v>
      </c>
      <c r="K1" t="s">
        <v>22</v>
      </c>
      <c r="L1" t="s">
        <v>21</v>
      </c>
      <c r="M1"/>
      <c r="N1"/>
      <c r="O1"/>
      <c r="P1"/>
      <c r="Q1"/>
      <c r="R1"/>
      <c r="S1"/>
      <c r="T1"/>
    </row>
    <row r="2" spans="1:20" x14ac:dyDescent="0.35">
      <c r="A2" t="s">
        <v>23</v>
      </c>
      <c r="B2" t="s">
        <v>24</v>
      </c>
      <c r="C2">
        <v>501.38434565982595</v>
      </c>
      <c r="D2">
        <f>C2/G2</f>
        <v>27.850045783126365</v>
      </c>
      <c r="E2">
        <f>C2/H2</f>
        <v>867.04630300682868</v>
      </c>
      <c r="F2">
        <f>C2/I2</f>
        <v>407.9195522865719</v>
      </c>
      <c r="G2">
        <v>18.002998974012531</v>
      </c>
      <c r="H2">
        <v>0.57826709360396999</v>
      </c>
      <c r="I2">
        <v>1.2291255539219486</v>
      </c>
      <c r="J2">
        <v>31.164004631121372</v>
      </c>
      <c r="K2">
        <v>0.49520658321561772</v>
      </c>
      <c r="L2">
        <v>31.164004631121372</v>
      </c>
      <c r="N2" s="6"/>
    </row>
    <row r="3" spans="1:20" x14ac:dyDescent="0.35">
      <c r="A3" t="s">
        <v>28</v>
      </c>
      <c r="B3" t="s">
        <v>24</v>
      </c>
      <c r="C3">
        <v>502.24436356033033</v>
      </c>
      <c r="D3">
        <f t="shared" ref="D3:D43" si="0">C3/G3</f>
        <v>31.718296488553371</v>
      </c>
      <c r="E3">
        <f t="shared" ref="E3:E43" si="1">C3/H3</f>
        <v>1222.5195672815109</v>
      </c>
      <c r="F3">
        <f t="shared" ref="F3:F43" si="2">C3/I3</f>
        <v>1810.4637551605249</v>
      </c>
      <c r="G3">
        <v>15.834531458572574</v>
      </c>
      <c r="H3">
        <v>0.41082725954003313</v>
      </c>
      <c r="I3">
        <v>0.27741199575453462</v>
      </c>
      <c r="J3">
        <v>38.194121004515651</v>
      </c>
      <c r="K3">
        <v>1.4734281056215777</v>
      </c>
      <c r="L3">
        <v>38.194121004515651</v>
      </c>
      <c r="N3" s="6"/>
    </row>
    <row r="4" spans="1:20" x14ac:dyDescent="0.35">
      <c r="A4" t="s">
        <v>29</v>
      </c>
      <c r="B4" t="s">
        <v>24</v>
      </c>
      <c r="C4">
        <v>506.74254189025578</v>
      </c>
      <c r="D4">
        <f t="shared" si="0"/>
        <v>33.984774651961359</v>
      </c>
      <c r="E4">
        <f t="shared" si="1"/>
        <v>1125.0240205566986</v>
      </c>
      <c r="F4">
        <f t="shared" si="2"/>
        <v>1476.1509623657394</v>
      </c>
      <c r="G4">
        <v>14.910869560849369</v>
      </c>
      <c r="H4">
        <v>0.45042819764817377</v>
      </c>
      <c r="I4">
        <v>0.34328639469104816</v>
      </c>
      <c r="J4">
        <v>33.141127549043858</v>
      </c>
      <c r="K4">
        <v>1.2978175738175366</v>
      </c>
      <c r="L4">
        <v>33.141127549043858</v>
      </c>
      <c r="N4" s="6"/>
    </row>
    <row r="5" spans="1:20" x14ac:dyDescent="0.35">
      <c r="A5" t="s">
        <v>30</v>
      </c>
      <c r="B5" t="s">
        <v>24</v>
      </c>
      <c r="C5">
        <v>506.94408474510999</v>
      </c>
      <c r="D5">
        <f t="shared" si="0"/>
        <v>35.012693869340282</v>
      </c>
      <c r="E5">
        <f t="shared" si="1"/>
        <v>1274.6151784826677</v>
      </c>
      <c r="F5">
        <f t="shared" si="2"/>
        <v>2127.8243039086842</v>
      </c>
      <c r="G5">
        <v>14.478865483384812</v>
      </c>
      <c r="H5">
        <v>0.39772324486876764</v>
      </c>
      <c r="I5">
        <v>0.23824527420515143</v>
      </c>
      <c r="J5">
        <v>36.366883530324237</v>
      </c>
      <c r="K5">
        <v>1.6771368643496769</v>
      </c>
      <c r="L5">
        <v>36.366883530324237</v>
      </c>
      <c r="N5" s="6"/>
    </row>
    <row r="6" spans="1:20" x14ac:dyDescent="0.35">
      <c r="A6" t="s">
        <v>31</v>
      </c>
      <c r="B6" t="s">
        <v>24</v>
      </c>
      <c r="C6">
        <v>488.9018678515078</v>
      </c>
      <c r="D6">
        <f t="shared" si="0"/>
        <v>45.088666675511476</v>
      </c>
      <c r="E6">
        <f t="shared" si="1"/>
        <v>1587.4450150468638</v>
      </c>
      <c r="F6">
        <f t="shared" si="2"/>
        <v>3420.7862750923455</v>
      </c>
      <c r="G6">
        <v>10.843120985811714</v>
      </c>
      <c r="H6">
        <v>0.30798034780251882</v>
      </c>
      <c r="I6">
        <v>0.14292090429949755</v>
      </c>
      <c r="J6">
        <v>39.343417990829955</v>
      </c>
      <c r="K6">
        <v>2.1384692469078663</v>
      </c>
      <c r="L6">
        <v>39.343417990829955</v>
      </c>
      <c r="N6" s="6"/>
    </row>
    <row r="7" spans="1:20" x14ac:dyDescent="0.35">
      <c r="A7" t="s">
        <v>32</v>
      </c>
      <c r="B7" t="s">
        <v>24</v>
      </c>
      <c r="C7">
        <v>487.0978594085903</v>
      </c>
      <c r="D7">
        <f t="shared" si="0"/>
        <v>41.651727956218494</v>
      </c>
      <c r="E7">
        <f t="shared" si="1"/>
        <v>795.63381987328899</v>
      </c>
      <c r="F7">
        <f t="shared" si="2"/>
        <v>908.2848272940571</v>
      </c>
      <c r="G7">
        <v>11.694541458654367</v>
      </c>
      <c r="H7">
        <v>0.61221361792559859</v>
      </c>
      <c r="I7">
        <v>0.53628316225400563</v>
      </c>
      <c r="J7">
        <v>18.929399772027519</v>
      </c>
      <c r="K7">
        <v>1.1345136069464412</v>
      </c>
      <c r="L7">
        <v>18.929399772027519</v>
      </c>
      <c r="N7" s="6"/>
    </row>
    <row r="8" spans="1:20" x14ac:dyDescent="0.35">
      <c r="A8" t="s">
        <v>33</v>
      </c>
      <c r="B8" t="s">
        <v>24</v>
      </c>
      <c r="C8">
        <v>504.36883224975128</v>
      </c>
      <c r="D8">
        <f t="shared" si="0"/>
        <v>34.003525213929976</v>
      </c>
      <c r="E8">
        <f t="shared" si="1"/>
        <v>1204.0758174427319</v>
      </c>
      <c r="F8">
        <f t="shared" si="2"/>
        <v>2463.2958859382643</v>
      </c>
      <c r="G8">
        <v>14.832839509332114</v>
      </c>
      <c r="H8">
        <v>0.4188846125329147</v>
      </c>
      <c r="I8">
        <v>0.2047536534806651</v>
      </c>
      <c r="J8">
        <v>35.383527705676869</v>
      </c>
      <c r="K8">
        <v>2.0284091264496191</v>
      </c>
      <c r="L8">
        <v>35.383527705676869</v>
      </c>
      <c r="N8" s="6"/>
    </row>
    <row r="9" spans="1:20" x14ac:dyDescent="0.35">
      <c r="A9" t="s">
        <v>34</v>
      </c>
      <c r="B9" t="s">
        <v>24</v>
      </c>
      <c r="C9">
        <v>508.71174148377327</v>
      </c>
      <c r="D9">
        <f t="shared" si="0"/>
        <v>32.441092596941971</v>
      </c>
      <c r="E9">
        <f t="shared" si="1"/>
        <v>810.21745498827988</v>
      </c>
      <c r="F9">
        <f t="shared" si="2"/>
        <v>1272.529231185342</v>
      </c>
      <c r="G9">
        <v>15.681091503426321</v>
      </c>
      <c r="H9">
        <v>0.62787062701720242</v>
      </c>
      <c r="I9">
        <v>0.39976428754404003</v>
      </c>
      <c r="J9">
        <v>25.062517557700666</v>
      </c>
      <c r="K9">
        <v>1.5743416476998509</v>
      </c>
      <c r="L9">
        <v>25.062517557700666</v>
      </c>
      <c r="N9" s="6"/>
    </row>
    <row r="10" spans="1:20" x14ac:dyDescent="0.35">
      <c r="A10" t="s">
        <v>35</v>
      </c>
      <c r="B10" t="s">
        <v>24</v>
      </c>
      <c r="C10">
        <v>500.54481712118661</v>
      </c>
      <c r="D10">
        <f t="shared" si="0"/>
        <v>35.283018715955649</v>
      </c>
      <c r="E10">
        <f t="shared" si="1"/>
        <v>1043.2420327213106</v>
      </c>
      <c r="F10">
        <f t="shared" si="2"/>
        <v>1789.7867180084097</v>
      </c>
      <c r="G10">
        <v>14.186564396623771</v>
      </c>
      <c r="H10">
        <v>0.4797974021574925</v>
      </c>
      <c r="I10">
        <v>0.27966729894954706</v>
      </c>
      <c r="J10">
        <v>29.44078572128436</v>
      </c>
      <c r="K10">
        <v>1.744735459301993</v>
      </c>
      <c r="L10">
        <v>29.44078572128436</v>
      </c>
      <c r="N10" s="6"/>
    </row>
    <row r="11" spans="1:20" x14ac:dyDescent="0.35">
      <c r="A11" t="s">
        <v>36</v>
      </c>
      <c r="B11" t="s">
        <v>24</v>
      </c>
      <c r="C11" s="7">
        <f>AVERAGE(C2:C10,C13:C21,C24:C32,C35:C43)</f>
        <v>500.43483660109683</v>
      </c>
      <c r="E11">
        <f t="shared" ref="E11:E12" si="3">C11/H11</f>
        <v>997.58645692931248</v>
      </c>
      <c r="F11">
        <f t="shared" ref="F11:F12" si="4">C11/I11</f>
        <v>1060.388243317773</v>
      </c>
      <c r="H11">
        <v>0.50164557981419844</v>
      </c>
      <c r="I11">
        <v>0.4719354818904084</v>
      </c>
      <c r="N11" s="6"/>
    </row>
    <row r="12" spans="1:20" x14ac:dyDescent="0.35">
      <c r="A12" t="s">
        <v>37</v>
      </c>
      <c r="B12" t="s">
        <v>24</v>
      </c>
      <c r="C12">
        <v>500.43</v>
      </c>
      <c r="E12">
        <f t="shared" si="3"/>
        <v>1590.5725663604414</v>
      </c>
      <c r="F12">
        <f t="shared" si="4"/>
        <v>2737.4813474053249</v>
      </c>
      <c r="H12">
        <v>0.31462255201916828</v>
      </c>
      <c r="I12">
        <v>0.18280672504830911</v>
      </c>
      <c r="N12" s="6"/>
    </row>
    <row r="13" spans="1:20" x14ac:dyDescent="0.35">
      <c r="A13" t="s">
        <v>23</v>
      </c>
      <c r="B13" t="s">
        <v>25</v>
      </c>
      <c r="C13">
        <v>488.92679168127654</v>
      </c>
      <c r="D13">
        <f t="shared" si="0"/>
        <v>27.738064792682469</v>
      </c>
      <c r="E13">
        <f t="shared" si="1"/>
        <v>897.79231831220704</v>
      </c>
      <c r="F13">
        <f t="shared" si="2"/>
        <v>1391.088351773255</v>
      </c>
      <c r="G13">
        <v>17.626564626464479</v>
      </c>
      <c r="H13">
        <v>0.54458785368138152</v>
      </c>
      <c r="I13">
        <v>0.35147069634939387</v>
      </c>
      <c r="J13">
        <v>32.221186736764807</v>
      </c>
      <c r="K13">
        <v>1.5517534929431982</v>
      </c>
      <c r="L13">
        <v>32.221186736764807</v>
      </c>
      <c r="N13" s="6"/>
    </row>
    <row r="14" spans="1:20" x14ac:dyDescent="0.35">
      <c r="A14" t="s">
        <v>28</v>
      </c>
      <c r="B14" t="s">
        <v>25</v>
      </c>
      <c r="C14">
        <v>501.92495707349093</v>
      </c>
      <c r="D14">
        <f t="shared" si="0"/>
        <v>29.287302528931196</v>
      </c>
      <c r="E14">
        <f t="shared" si="1"/>
        <v>1175.9622822605402</v>
      </c>
      <c r="F14">
        <f t="shared" si="2"/>
        <v>1857.2684093508637</v>
      </c>
      <c r="G14">
        <v>17.137971534854358</v>
      </c>
      <c r="H14">
        <v>0.42682062566551515</v>
      </c>
      <c r="I14">
        <v>0.27024901438393567</v>
      </c>
      <c r="J14">
        <v>40.392372224606149</v>
      </c>
      <c r="K14">
        <v>1.5903388271517078</v>
      </c>
      <c r="L14">
        <v>40.392372224606149</v>
      </c>
      <c r="N14" s="6"/>
    </row>
    <row r="15" spans="1:20" x14ac:dyDescent="0.35">
      <c r="A15" t="s">
        <v>29</v>
      </c>
      <c r="B15" t="s">
        <v>25</v>
      </c>
      <c r="C15">
        <v>515.27759700041929</v>
      </c>
      <c r="D15">
        <f t="shared" si="0"/>
        <v>30.616658778467681</v>
      </c>
      <c r="E15">
        <f t="shared" si="1"/>
        <v>1149.0889699124125</v>
      </c>
      <c r="F15">
        <f t="shared" si="2"/>
        <v>2320.1419721072534</v>
      </c>
      <c r="G15">
        <v>16.829974842415126</v>
      </c>
      <c r="H15">
        <v>0.44842271616243562</v>
      </c>
      <c r="I15">
        <v>0.22208882180275452</v>
      </c>
      <c r="J15">
        <v>37.864703841190419</v>
      </c>
      <c r="K15">
        <v>2.0133650013716049</v>
      </c>
      <c r="L15">
        <v>37.864703841190419</v>
      </c>
      <c r="N15" s="6"/>
    </row>
    <row r="16" spans="1:20" x14ac:dyDescent="0.35">
      <c r="A16" t="s">
        <v>30</v>
      </c>
      <c r="B16" t="s">
        <v>25</v>
      </c>
      <c r="C16">
        <v>508.11026322652884</v>
      </c>
      <c r="D16">
        <f t="shared" si="0"/>
        <v>33.598387788798185</v>
      </c>
      <c r="E16">
        <f t="shared" si="1"/>
        <v>1259.8992269048526</v>
      </c>
      <c r="F16">
        <f t="shared" si="2"/>
        <v>2252.380985922865</v>
      </c>
      <c r="G16">
        <v>15.123054904317002</v>
      </c>
      <c r="H16">
        <v>0.40329436860976919</v>
      </c>
      <c r="I16">
        <v>0.22558806276654014</v>
      </c>
      <c r="J16">
        <v>37.493465310141872</v>
      </c>
      <c r="K16">
        <v>1.8018282979222415</v>
      </c>
      <c r="L16">
        <v>37.493465310141872</v>
      </c>
      <c r="N16" s="6"/>
    </row>
    <row r="17" spans="1:14" x14ac:dyDescent="0.35">
      <c r="A17" t="s">
        <v>31</v>
      </c>
      <c r="B17" t="s">
        <v>25</v>
      </c>
      <c r="C17">
        <v>491.37999123928245</v>
      </c>
      <c r="D17">
        <f t="shared" si="0"/>
        <v>40.604724367769151</v>
      </c>
      <c r="E17">
        <f t="shared" si="1"/>
        <v>1238.4847474021137</v>
      </c>
      <c r="F17">
        <f t="shared" si="2"/>
        <v>2182.0011247040029</v>
      </c>
      <c r="G17">
        <v>12.101547267965833</v>
      </c>
      <c r="H17">
        <v>0.39675901723458223</v>
      </c>
      <c r="I17">
        <v>0.22519694681914526</v>
      </c>
      <c r="J17">
        <v>30.630680970737323</v>
      </c>
      <c r="K17">
        <v>1.7567592257927249</v>
      </c>
      <c r="L17">
        <v>30.630680970737323</v>
      </c>
      <c r="N17" s="6"/>
    </row>
    <row r="18" spans="1:14" x14ac:dyDescent="0.35">
      <c r="A18" t="s">
        <v>32</v>
      </c>
      <c r="B18" t="s">
        <v>25</v>
      </c>
      <c r="C18">
        <v>493.00950972387255</v>
      </c>
      <c r="D18">
        <f t="shared" si="0"/>
        <v>39.505527213937611</v>
      </c>
      <c r="E18">
        <f t="shared" si="1"/>
        <v>771.40249415065784</v>
      </c>
      <c r="F18">
        <f t="shared" si="2"/>
        <v>1143.8339071387391</v>
      </c>
      <c r="G18">
        <v>12.479507159948446</v>
      </c>
      <c r="H18">
        <v>0.63910800582346305</v>
      </c>
      <c r="I18">
        <v>0.43101494600480833</v>
      </c>
      <c r="J18">
        <v>19.698289719123999</v>
      </c>
      <c r="K18">
        <v>1.480143761920202</v>
      </c>
      <c r="L18">
        <v>19.698289719123999</v>
      </c>
      <c r="N18" s="6"/>
    </row>
    <row r="19" spans="1:14" x14ac:dyDescent="0.35">
      <c r="A19" t="s">
        <v>33</v>
      </c>
      <c r="B19" t="s">
        <v>25</v>
      </c>
      <c r="C19">
        <v>502.94421640703013</v>
      </c>
      <c r="D19">
        <f t="shared" si="0"/>
        <v>32.968394277438399</v>
      </c>
      <c r="E19">
        <f t="shared" si="1"/>
        <v>1345.9831655396486</v>
      </c>
      <c r="F19">
        <f t="shared" si="2"/>
        <v>2306.7285200339738</v>
      </c>
      <c r="G19">
        <v>15.255344624145531</v>
      </c>
      <c r="H19">
        <v>0.37366308084944239</v>
      </c>
      <c r="I19">
        <v>0.21803355359720555</v>
      </c>
      <c r="J19">
        <v>40.582341426318457</v>
      </c>
      <c r="K19">
        <v>1.6889097573056266</v>
      </c>
      <c r="L19">
        <v>40.582341426318457</v>
      </c>
      <c r="N19" s="6"/>
    </row>
    <row r="20" spans="1:14" x14ac:dyDescent="0.35">
      <c r="A20" t="s">
        <v>34</v>
      </c>
      <c r="B20" t="s">
        <v>25</v>
      </c>
      <c r="C20">
        <v>500.74587284910734</v>
      </c>
      <c r="D20">
        <f t="shared" si="0"/>
        <v>28.054307551965923</v>
      </c>
      <c r="E20">
        <f t="shared" si="1"/>
        <v>762.98534370780328</v>
      </c>
      <c r="F20">
        <f t="shared" si="2"/>
        <v>1482.6708482339666</v>
      </c>
      <c r="G20">
        <v>17.849161734666207</v>
      </c>
      <c r="H20">
        <v>0.65629815432060978</v>
      </c>
      <c r="I20">
        <v>0.33773232504406081</v>
      </c>
      <c r="J20">
        <v>27.259727911158407</v>
      </c>
      <c r="K20">
        <v>1.9357243057803468</v>
      </c>
      <c r="L20">
        <v>27.259727911158407</v>
      </c>
      <c r="N20" s="6"/>
    </row>
    <row r="21" spans="1:14" x14ac:dyDescent="0.35">
      <c r="A21" t="s">
        <v>35</v>
      </c>
      <c r="B21" t="s">
        <v>25</v>
      </c>
      <c r="C21">
        <v>500.76989116596883</v>
      </c>
      <c r="D21">
        <f t="shared" si="0"/>
        <v>32.628259943522806</v>
      </c>
      <c r="E21">
        <f t="shared" si="1"/>
        <v>1063.385345740784</v>
      </c>
      <c r="F21">
        <f t="shared" si="2"/>
        <v>1826.7747148035371</v>
      </c>
      <c r="G21">
        <v>15.3477351238701</v>
      </c>
      <c r="H21">
        <v>0.47092043648308746</v>
      </c>
      <c r="I21">
        <v>0.27412788621821099</v>
      </c>
      <c r="J21">
        <v>32.658951464972972</v>
      </c>
      <c r="K21">
        <v>1.7197874888399445</v>
      </c>
      <c r="L21">
        <v>32.658951464972972</v>
      </c>
      <c r="N21" s="6"/>
    </row>
    <row r="22" spans="1:14" x14ac:dyDescent="0.35">
      <c r="A22" t="s">
        <v>36</v>
      </c>
      <c r="B22" t="s">
        <v>25</v>
      </c>
      <c r="C22">
        <v>500.43</v>
      </c>
      <c r="E22">
        <f t="shared" si="1"/>
        <v>928.71159724449637</v>
      </c>
      <c r="F22">
        <f t="shared" si="2"/>
        <v>1356.1036660024845</v>
      </c>
      <c r="H22">
        <v>0.53884327651854957</v>
      </c>
      <c r="I22">
        <v>0.36902046100587949</v>
      </c>
      <c r="N22" s="6"/>
    </row>
    <row r="23" spans="1:14" x14ac:dyDescent="0.35">
      <c r="A23" t="s">
        <v>37</v>
      </c>
      <c r="B23" t="s">
        <v>25</v>
      </c>
      <c r="C23">
        <v>500.43</v>
      </c>
      <c r="E23">
        <f t="shared" si="1"/>
        <v>1418.9156224472918</v>
      </c>
      <c r="F23">
        <f t="shared" si="2"/>
        <v>3211.3609654405027</v>
      </c>
      <c r="H23">
        <v>0.35268481936711454</v>
      </c>
      <c r="I23">
        <v>0.15583112748315914</v>
      </c>
      <c r="N23" s="6"/>
    </row>
    <row r="24" spans="1:14" x14ac:dyDescent="0.35">
      <c r="A24" t="s">
        <v>23</v>
      </c>
      <c r="B24" t="s">
        <v>27</v>
      </c>
      <c r="C24">
        <v>510.09847302122489</v>
      </c>
      <c r="D24">
        <f t="shared" si="0"/>
        <v>28.563637018716015</v>
      </c>
      <c r="E24">
        <f t="shared" si="1"/>
        <v>792.48809289080316</v>
      </c>
      <c r="F24">
        <f t="shared" si="2"/>
        <v>1170.5381254096717</v>
      </c>
      <c r="G24">
        <v>17.85831659627198</v>
      </c>
      <c r="H24">
        <v>0.6436670501388988</v>
      </c>
      <c r="I24">
        <v>0.4357811693170589</v>
      </c>
      <c r="J24">
        <v>27.72647470519485</v>
      </c>
      <c r="K24">
        <v>1.4747887465863703</v>
      </c>
      <c r="L24">
        <v>27.72647470519485</v>
      </c>
      <c r="N24" s="6"/>
    </row>
    <row r="25" spans="1:14" x14ac:dyDescent="0.35">
      <c r="A25" t="s">
        <v>28</v>
      </c>
      <c r="B25" t="s">
        <v>27</v>
      </c>
      <c r="C25">
        <v>491.21484373945322</v>
      </c>
      <c r="D25">
        <f t="shared" si="0"/>
        <v>37.712409941403507</v>
      </c>
      <c r="E25">
        <f t="shared" si="1"/>
        <v>1002.9597789466657</v>
      </c>
      <c r="F25">
        <f t="shared" si="2"/>
        <v>1773.35021393904</v>
      </c>
      <c r="G25">
        <v>13.025283838998599</v>
      </c>
      <c r="H25">
        <v>0.48976524687295014</v>
      </c>
      <c r="I25">
        <v>0.27699821494838639</v>
      </c>
      <c r="J25">
        <v>26.151844003558889</v>
      </c>
      <c r="K25">
        <v>1.7619246853904196</v>
      </c>
      <c r="L25">
        <v>26.151844003558889</v>
      </c>
      <c r="N25" s="6"/>
    </row>
    <row r="26" spans="1:14" x14ac:dyDescent="0.35">
      <c r="A26" t="s">
        <v>29</v>
      </c>
      <c r="B26" t="s">
        <v>27</v>
      </c>
      <c r="C26">
        <v>510.62990784202844</v>
      </c>
      <c r="D26">
        <f t="shared" si="0"/>
        <v>30.605480455410653</v>
      </c>
      <c r="E26">
        <f t="shared" si="1"/>
        <v>1062.9587100044184</v>
      </c>
      <c r="F26">
        <f t="shared" si="2"/>
        <v>1846.598442757007</v>
      </c>
      <c r="G26">
        <v>16.684263741128614</v>
      </c>
      <c r="H26">
        <v>0.4803854590362272</v>
      </c>
      <c r="I26">
        <v>0.27652460655151867</v>
      </c>
      <c r="J26">
        <v>35.054316723828158</v>
      </c>
      <c r="K26">
        <v>1.7349657962220109</v>
      </c>
      <c r="L26">
        <v>35.054316723828158</v>
      </c>
      <c r="N26" s="6"/>
    </row>
    <row r="27" spans="1:14" x14ac:dyDescent="0.35">
      <c r="A27" t="s">
        <v>30</v>
      </c>
      <c r="B27" t="s">
        <v>27</v>
      </c>
      <c r="C27">
        <v>505.83257171669891</v>
      </c>
      <c r="D27">
        <f t="shared" si="0"/>
        <v>35.772673513317386</v>
      </c>
      <c r="E27">
        <f t="shared" si="1"/>
        <v>901.35148623167925</v>
      </c>
      <c r="F27">
        <f t="shared" si="2"/>
        <v>1325.7443093999443</v>
      </c>
      <c r="G27">
        <v>14.140194792217262</v>
      </c>
      <c r="H27">
        <v>0.5611934738483163</v>
      </c>
      <c r="I27">
        <v>0.38154610065469396</v>
      </c>
      <c r="J27">
        <v>25.27645472350396</v>
      </c>
      <c r="K27">
        <v>1.4664832050885843</v>
      </c>
      <c r="L27">
        <v>25.27645472350396</v>
      </c>
      <c r="N27" s="6"/>
    </row>
    <row r="28" spans="1:14" x14ac:dyDescent="0.35">
      <c r="A28" t="s">
        <v>31</v>
      </c>
      <c r="B28" t="s">
        <v>27</v>
      </c>
      <c r="C28">
        <v>491.41744837081211</v>
      </c>
      <c r="D28">
        <f t="shared" si="0"/>
        <v>41.157968183500749</v>
      </c>
      <c r="E28">
        <f t="shared" si="1"/>
        <v>1104.6447292595574</v>
      </c>
      <c r="F28">
        <f t="shared" si="2"/>
        <v>1979.0431799289095</v>
      </c>
      <c r="G28">
        <v>11.939788819988681</v>
      </c>
      <c r="H28">
        <v>0.44486470206598361</v>
      </c>
      <c r="I28">
        <v>0.24831062472748303</v>
      </c>
      <c r="J28">
        <v>26.864131110308549</v>
      </c>
      <c r="K28">
        <v>1.7501087889929696</v>
      </c>
      <c r="L28">
        <v>26.864131110308549</v>
      </c>
      <c r="N28" s="6"/>
    </row>
    <row r="29" spans="1:14" x14ac:dyDescent="0.35">
      <c r="A29" t="s">
        <v>32</v>
      </c>
      <c r="B29" t="s">
        <v>27</v>
      </c>
      <c r="C29">
        <v>494.54513751933649</v>
      </c>
      <c r="D29">
        <f t="shared" si="0"/>
        <v>40.297807583207351</v>
      </c>
      <c r="E29">
        <f t="shared" si="1"/>
        <v>1298.5515408837939</v>
      </c>
      <c r="F29">
        <f t="shared" si="2"/>
        <v>2808.3995917372645</v>
      </c>
      <c r="G29">
        <v>12.272259142093382</v>
      </c>
      <c r="H29">
        <v>0.38084367231411481</v>
      </c>
      <c r="I29">
        <v>0.17609500406365353</v>
      </c>
      <c r="J29">
        <v>31.685621004816852</v>
      </c>
      <c r="K29">
        <v>2.1413148497828907</v>
      </c>
      <c r="L29">
        <v>31.685621004816852</v>
      </c>
      <c r="N29" s="6"/>
    </row>
    <row r="30" spans="1:14" x14ac:dyDescent="0.35">
      <c r="A30" t="s">
        <v>33</v>
      </c>
      <c r="B30" t="s">
        <v>27</v>
      </c>
      <c r="C30">
        <v>500.96333140620317</v>
      </c>
      <c r="D30">
        <f t="shared" si="0"/>
        <v>32.955118319238785</v>
      </c>
      <c r="E30">
        <f t="shared" si="1"/>
        <v>880.33002946449244</v>
      </c>
      <c r="F30">
        <f t="shared" si="2"/>
        <v>1638.7486249080896</v>
      </c>
      <c r="G30">
        <v>15.201381665613596</v>
      </c>
      <c r="H30">
        <v>0.56906309524729126</v>
      </c>
      <c r="I30">
        <v>0.30569870436004182</v>
      </c>
      <c r="J30">
        <v>26.784673333252229</v>
      </c>
      <c r="K30">
        <v>1.8631209949582637</v>
      </c>
      <c r="L30">
        <v>26.784673333252229</v>
      </c>
      <c r="N30" s="6"/>
    </row>
    <row r="31" spans="1:14" x14ac:dyDescent="0.35">
      <c r="A31" t="s">
        <v>34</v>
      </c>
      <c r="B31" t="s">
        <v>27</v>
      </c>
      <c r="C31">
        <v>493.79941739628799</v>
      </c>
      <c r="D31">
        <f t="shared" si="0"/>
        <v>28.927805638814569</v>
      </c>
      <c r="E31">
        <f t="shared" si="1"/>
        <v>611.85507527897403</v>
      </c>
      <c r="F31">
        <f t="shared" si="2"/>
        <v>946.62514959718533</v>
      </c>
      <c r="G31">
        <v>17.070061364548195</v>
      </c>
      <c r="H31">
        <v>0.80705290737539637</v>
      </c>
      <c r="I31">
        <v>0.52164198004501894</v>
      </c>
      <c r="J31">
        <v>21.191831179796903</v>
      </c>
      <c r="K31">
        <v>1.5702560644812249</v>
      </c>
      <c r="L31">
        <v>21.191831179796903</v>
      </c>
      <c r="N31" s="6"/>
    </row>
    <row r="32" spans="1:14" x14ac:dyDescent="0.35">
      <c r="A32" t="s">
        <v>35</v>
      </c>
      <c r="B32" t="s">
        <v>27</v>
      </c>
      <c r="C32">
        <v>504.80597444587227</v>
      </c>
      <c r="D32">
        <f t="shared" si="0"/>
        <v>36.105450575904563</v>
      </c>
      <c r="E32">
        <f t="shared" si="1"/>
        <v>910.28777691709774</v>
      </c>
      <c r="F32">
        <f t="shared" si="2"/>
        <v>1426.6187621414472</v>
      </c>
      <c r="G32">
        <v>13.981434004946639</v>
      </c>
      <c r="H32">
        <v>0.55455646801664815</v>
      </c>
      <c r="I32">
        <v>0.35384784487772036</v>
      </c>
      <c r="J32">
        <v>24.986411103627887</v>
      </c>
      <c r="K32">
        <v>1.5675232993589092</v>
      </c>
      <c r="L32">
        <v>24.986411103627887</v>
      </c>
      <c r="N32" s="6"/>
    </row>
    <row r="33" spans="1:68" x14ac:dyDescent="0.35">
      <c r="A33" t="s">
        <v>36</v>
      </c>
      <c r="B33" t="s">
        <v>27</v>
      </c>
      <c r="C33">
        <v>500.43</v>
      </c>
      <c r="E33">
        <f t="shared" ref="E33:E34" si="5">C33/H33</f>
        <v>792.60975117924477</v>
      </c>
      <c r="F33">
        <f t="shared" ref="F33:F34" si="6">C33/I33</f>
        <v>1167.6023102014169</v>
      </c>
      <c r="H33">
        <v>0.63136997653064486</v>
      </c>
      <c r="I33">
        <v>0.42859627428595398</v>
      </c>
      <c r="N33" s="6"/>
    </row>
    <row r="34" spans="1:68" x14ac:dyDescent="0.35">
      <c r="A34" t="s">
        <v>37</v>
      </c>
      <c r="B34" t="s">
        <v>27</v>
      </c>
      <c r="C34">
        <v>500.43</v>
      </c>
      <c r="E34">
        <f t="shared" si="5"/>
        <v>1153.202955066098</v>
      </c>
      <c r="F34">
        <f t="shared" si="6"/>
        <v>1271.7338620737935</v>
      </c>
      <c r="H34">
        <v>0.43394789945826745</v>
      </c>
      <c r="I34">
        <v>0.39350214295934355</v>
      </c>
      <c r="N34" s="6"/>
    </row>
    <row r="35" spans="1:68" x14ac:dyDescent="0.35">
      <c r="A35" t="s">
        <v>23</v>
      </c>
      <c r="B35" t="s">
        <v>26</v>
      </c>
      <c r="C35">
        <v>497.43782660833489</v>
      </c>
      <c r="D35">
        <f t="shared" si="0"/>
        <v>29.870610538832711</v>
      </c>
      <c r="E35">
        <f t="shared" si="1"/>
        <v>680.96992255465409</v>
      </c>
      <c r="F35">
        <f t="shared" si="2"/>
        <v>785.56322454878011</v>
      </c>
      <c r="G35">
        <v>16.653085344929607</v>
      </c>
      <c r="H35">
        <v>0.73048428444857039</v>
      </c>
      <c r="I35">
        <v>0.63322443192787992</v>
      </c>
      <c r="J35">
        <v>22.804313063976263</v>
      </c>
      <c r="K35">
        <v>1.1556894583894641</v>
      </c>
      <c r="L35">
        <v>22.804313063976263</v>
      </c>
      <c r="N35" s="6"/>
    </row>
    <row r="36" spans="1:68" x14ac:dyDescent="0.35">
      <c r="A36" t="s">
        <v>28</v>
      </c>
      <c r="B36" t="s">
        <v>26</v>
      </c>
      <c r="C36">
        <v>493.71107313628187</v>
      </c>
      <c r="D36">
        <f t="shared" si="0"/>
        <v>33.860118611387819</v>
      </c>
      <c r="E36">
        <f t="shared" si="1"/>
        <v>802.95771824052008</v>
      </c>
      <c r="F36">
        <f t="shared" si="2"/>
        <v>1082.3514863901639</v>
      </c>
      <c r="G36">
        <v>14.58090205774522</v>
      </c>
      <c r="H36">
        <v>0.61486559244753947</v>
      </c>
      <c r="I36">
        <v>0.45614671328525336</v>
      </c>
      <c r="J36">
        <v>24.221436612664597</v>
      </c>
      <c r="K36">
        <v>1.3669489397355228</v>
      </c>
      <c r="L36">
        <v>24.221436612664597</v>
      </c>
      <c r="N36" s="6"/>
    </row>
    <row r="37" spans="1:68" x14ac:dyDescent="0.35">
      <c r="A37" t="s">
        <v>29</v>
      </c>
      <c r="B37" t="s">
        <v>26</v>
      </c>
      <c r="C37">
        <v>507.75230557905269</v>
      </c>
      <c r="D37">
        <f t="shared" si="0"/>
        <v>36.07018276807834</v>
      </c>
      <c r="E37">
        <f t="shared" si="1"/>
        <v>873.6110525388998</v>
      </c>
      <c r="F37">
        <f t="shared" si="2"/>
        <v>1398.9315492793708</v>
      </c>
      <c r="G37">
        <v>14.076787712548191</v>
      </c>
      <c r="H37">
        <v>0.58121094519513727</v>
      </c>
      <c r="I37">
        <v>0.36295721962994565</v>
      </c>
      <c r="J37">
        <v>23.915725538155126</v>
      </c>
      <c r="K37">
        <v>1.5970075090826299</v>
      </c>
      <c r="L37">
        <v>23.915725538155126</v>
      </c>
      <c r="N37" s="6"/>
    </row>
    <row r="38" spans="1:68" x14ac:dyDescent="0.35">
      <c r="A38" t="s">
        <v>30</v>
      </c>
      <c r="B38" t="s">
        <v>26</v>
      </c>
      <c r="C38">
        <v>511.59659214182886</v>
      </c>
      <c r="D38">
        <f t="shared" si="0"/>
        <v>36.478951214597394</v>
      </c>
      <c r="E38">
        <f t="shared" si="1"/>
        <v>897.31422007025822</v>
      </c>
      <c r="F38">
        <f t="shared" si="2"/>
        <v>1424.1673818409126</v>
      </c>
      <c r="G38">
        <v>14.024432586677785</v>
      </c>
      <c r="H38">
        <v>0.57014207587367971</v>
      </c>
      <c r="I38">
        <v>0.35922504521942283</v>
      </c>
      <c r="J38">
        <v>24.693664849910387</v>
      </c>
      <c r="K38">
        <v>1.5858152981148239</v>
      </c>
      <c r="L38">
        <v>24.693664849910387</v>
      </c>
      <c r="N38" s="6"/>
    </row>
    <row r="39" spans="1:68" x14ac:dyDescent="0.35">
      <c r="A39" t="s">
        <v>31</v>
      </c>
      <c r="B39" t="s">
        <v>26</v>
      </c>
      <c r="C39">
        <v>492.30748595754648</v>
      </c>
      <c r="D39">
        <f t="shared" si="0"/>
        <v>39.837125608896351</v>
      </c>
      <c r="E39">
        <f t="shared" si="1"/>
        <v>1244.7027629761244</v>
      </c>
      <c r="F39">
        <f t="shared" si="2"/>
        <v>2106.9756912311746</v>
      </c>
      <c r="G39">
        <v>12.358007221474969</v>
      </c>
      <c r="H39">
        <v>0.39552212833562239</v>
      </c>
      <c r="I39">
        <v>0.23365598758753364</v>
      </c>
      <c r="J39">
        <v>31.131337551477522</v>
      </c>
      <c r="K39">
        <v>1.6800465533349989</v>
      </c>
      <c r="L39">
        <v>31.131337551477522</v>
      </c>
      <c r="N39" s="6"/>
    </row>
    <row r="40" spans="1:68" x14ac:dyDescent="0.35">
      <c r="A40" t="s">
        <v>32</v>
      </c>
      <c r="B40" t="s">
        <v>26</v>
      </c>
      <c r="C40">
        <v>491.65362429235051</v>
      </c>
      <c r="D40">
        <f t="shared" si="0"/>
        <v>42.681591222377499</v>
      </c>
      <c r="E40">
        <f t="shared" si="1"/>
        <v>773.6114459959731</v>
      </c>
      <c r="F40">
        <f t="shared" si="2"/>
        <v>1172.8223293163794</v>
      </c>
      <c r="G40">
        <v>11.519102503249265</v>
      </c>
      <c r="H40">
        <v>0.63553044210634613</v>
      </c>
      <c r="I40">
        <v>0.41920554546307798</v>
      </c>
      <c r="J40">
        <v>18.061443378012402</v>
      </c>
      <c r="K40">
        <v>1.5078008006388373</v>
      </c>
      <c r="L40">
        <v>18.061443378012402</v>
      </c>
    </row>
    <row r="41" spans="1:68" x14ac:dyDescent="0.35">
      <c r="A41" t="s">
        <v>33</v>
      </c>
      <c r="B41" t="s">
        <v>26</v>
      </c>
      <c r="C41">
        <v>502.6868954425484</v>
      </c>
      <c r="D41">
        <f t="shared" si="0"/>
        <v>32.801735457028556</v>
      </c>
      <c r="E41">
        <f t="shared" si="1"/>
        <v>818.65444540917451</v>
      </c>
      <c r="F41">
        <f t="shared" si="2"/>
        <v>1660.0096264442957</v>
      </c>
      <c r="G41">
        <v>15.325009132552946</v>
      </c>
      <c r="H41">
        <v>0.61404039062085436</v>
      </c>
      <c r="I41">
        <v>0.30282167490756828</v>
      </c>
      <c r="J41">
        <v>24.923190668125816</v>
      </c>
      <c r="K41">
        <v>2.0198427647088835</v>
      </c>
      <c r="L41">
        <v>24.923190668125816</v>
      </c>
    </row>
    <row r="42" spans="1:68" x14ac:dyDescent="0.35">
      <c r="A42" t="s">
        <v>34</v>
      </c>
      <c r="B42" t="s">
        <v>26</v>
      </c>
      <c r="C42">
        <v>504.51598876088633</v>
      </c>
      <c r="D42">
        <f t="shared" si="0"/>
        <v>33.145673471092216</v>
      </c>
      <c r="E42">
        <f t="shared" si="1"/>
        <v>664.83647775219174</v>
      </c>
      <c r="F42">
        <f t="shared" si="2"/>
        <v>1112.1327741610055</v>
      </c>
      <c r="G42">
        <v>15.221171752654133</v>
      </c>
      <c r="H42">
        <v>0.75885726136245102</v>
      </c>
      <c r="I42">
        <v>0.45364726270340683</v>
      </c>
      <c r="J42">
        <v>20.043384298900286</v>
      </c>
      <c r="K42">
        <v>1.6692905185703162</v>
      </c>
      <c r="L42">
        <v>20.043384298900286</v>
      </c>
    </row>
    <row r="43" spans="1:68" x14ac:dyDescent="0.35">
      <c r="A43" t="s">
        <v>35</v>
      </c>
      <c r="B43" t="s">
        <v>26</v>
      </c>
      <c r="C43">
        <v>500.6556759254255</v>
      </c>
      <c r="D43">
        <f t="shared" si="0"/>
        <v>42.663120682787564</v>
      </c>
      <c r="E43">
        <f t="shared" si="1"/>
        <v>824.54259772859052</v>
      </c>
      <c r="F43">
        <f t="shared" si="2"/>
        <v>1152.5099462949786</v>
      </c>
      <c r="G43">
        <v>11.735092696287804</v>
      </c>
      <c r="H43">
        <v>0.6071920083990896</v>
      </c>
      <c r="I43">
        <v>0.4344046466018831</v>
      </c>
      <c r="J43">
        <v>19.63804466878338</v>
      </c>
      <c r="K43">
        <v>1.4020216995891317</v>
      </c>
      <c r="L43">
        <v>19.63804466878338</v>
      </c>
    </row>
    <row r="44" spans="1:68" x14ac:dyDescent="0.35">
      <c r="A44" t="s">
        <v>36</v>
      </c>
      <c r="B44" t="s">
        <v>26</v>
      </c>
      <c r="C44">
        <v>500.43</v>
      </c>
      <c r="E44">
        <f t="shared" ref="E44:E45" si="7">C44/H44</f>
        <v>798.43364866133118</v>
      </c>
      <c r="F44">
        <f t="shared" ref="F44:F45" si="8">C44/I44</f>
        <v>960.47878072104049</v>
      </c>
      <c r="H44">
        <v>0.62676466709416656</v>
      </c>
      <c r="I44">
        <v>0.52102140103951333</v>
      </c>
    </row>
    <row r="45" spans="1:68" x14ac:dyDescent="0.35">
      <c r="A45" t="s">
        <v>37</v>
      </c>
      <c r="B45" t="s">
        <v>26</v>
      </c>
      <c r="C45">
        <v>500.43</v>
      </c>
      <c r="E45">
        <f t="shared" si="7"/>
        <v>1128.2808678364586</v>
      </c>
      <c r="F45">
        <f t="shared" si="8"/>
        <v>1818.0319966095967</v>
      </c>
      <c r="H45">
        <v>0.44353317889684901</v>
      </c>
      <c r="I45">
        <v>0.27525918186986786</v>
      </c>
    </row>
    <row r="47" spans="1:68" x14ac:dyDescent="0.35">
      <c r="M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x14ac:dyDescent="0.35">
      <c r="M48" s="3"/>
      <c r="N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3:68" x14ac:dyDescent="0.35">
      <c r="M49" s="3"/>
      <c r="N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3:68" x14ac:dyDescent="0.35">
      <c r="M50" s="3"/>
      <c r="N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3:68" x14ac:dyDescent="0.35">
      <c r="N51" s="3"/>
    </row>
    <row r="52" spans="13:68" x14ac:dyDescent="0.35">
      <c r="M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</row>
    <row r="53" spans="13:68" x14ac:dyDescent="0.35">
      <c r="M53" s="4"/>
      <c r="N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</row>
    <row r="54" spans="13:68" x14ac:dyDescent="0.35">
      <c r="M54" s="4"/>
      <c r="N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</row>
    <row r="55" spans="13:68" x14ac:dyDescent="0.35">
      <c r="M55" s="4"/>
      <c r="N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</row>
    <row r="56" spans="13:68" x14ac:dyDescent="0.35">
      <c r="N56" s="4"/>
    </row>
    <row r="57" spans="13:68" x14ac:dyDescent="0.35">
      <c r="M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</row>
    <row r="58" spans="13:68" x14ac:dyDescent="0.35">
      <c r="M58" s="4"/>
      <c r="N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</row>
    <row r="59" spans="13:68" x14ac:dyDescent="0.35">
      <c r="M59" s="4"/>
      <c r="N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</row>
    <row r="60" spans="13:68" x14ac:dyDescent="0.35">
      <c r="M60" s="4"/>
      <c r="N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</row>
    <row r="61" spans="13:68" x14ac:dyDescent="0.35">
      <c r="N61" s="4"/>
    </row>
    <row r="62" spans="13:68" x14ac:dyDescent="0.35">
      <c r="M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</row>
    <row r="63" spans="13:68" x14ac:dyDescent="0.35">
      <c r="M63" s="4"/>
      <c r="N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</row>
    <row r="64" spans="13:68" x14ac:dyDescent="0.35">
      <c r="M64" s="4"/>
      <c r="N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</row>
    <row r="65" spans="13:68" x14ac:dyDescent="0.35">
      <c r="M65" s="4"/>
      <c r="N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</row>
    <row r="66" spans="13:68" x14ac:dyDescent="0.35">
      <c r="N66" s="4"/>
    </row>
    <row r="67" spans="13:68" x14ac:dyDescent="0.35">
      <c r="M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</row>
    <row r="68" spans="13:68" x14ac:dyDescent="0.35">
      <c r="M68" s="4"/>
      <c r="N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</row>
    <row r="69" spans="13:68" x14ac:dyDescent="0.35">
      <c r="M69" s="4"/>
      <c r="N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</row>
    <row r="70" spans="13:68" x14ac:dyDescent="0.35">
      <c r="M70" s="4"/>
      <c r="N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</row>
    <row r="71" spans="13:68" x14ac:dyDescent="0.35">
      <c r="N71" s="4"/>
    </row>
    <row r="72" spans="13:68" x14ac:dyDescent="0.35">
      <c r="M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</row>
    <row r="73" spans="13:68" x14ac:dyDescent="0.35">
      <c r="M73" s="4"/>
      <c r="N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</row>
    <row r="74" spans="13:68" x14ac:dyDescent="0.35">
      <c r="M74" s="4"/>
      <c r="N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</row>
    <row r="75" spans="13:68" x14ac:dyDescent="0.35">
      <c r="M75" s="4"/>
      <c r="N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</row>
    <row r="76" spans="13:68" x14ac:dyDescent="0.35">
      <c r="N76" s="4"/>
    </row>
    <row r="77" spans="13:68" x14ac:dyDescent="0.35">
      <c r="M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</row>
    <row r="78" spans="13:68" x14ac:dyDescent="0.35">
      <c r="M78" s="4"/>
      <c r="N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</row>
    <row r="79" spans="13:68" x14ac:dyDescent="0.35">
      <c r="M79" s="4"/>
      <c r="N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</row>
    <row r="80" spans="13:68" x14ac:dyDescent="0.35">
      <c r="M80" s="4"/>
      <c r="N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</row>
    <row r="81" spans="13:68" x14ac:dyDescent="0.35">
      <c r="N81" s="4"/>
    </row>
    <row r="82" spans="13:68" x14ac:dyDescent="0.35">
      <c r="M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</row>
    <row r="83" spans="13:68" x14ac:dyDescent="0.35">
      <c r="M83" s="4"/>
      <c r="N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</row>
    <row r="84" spans="13:68" x14ac:dyDescent="0.35">
      <c r="M84" s="4"/>
      <c r="N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</row>
    <row r="85" spans="13:68" x14ac:dyDescent="0.35">
      <c r="M85" s="4"/>
      <c r="N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</row>
    <row r="86" spans="13:68" x14ac:dyDescent="0.35">
      <c r="N86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B6" sqref="B6"/>
    </sheetView>
  </sheetViews>
  <sheetFormatPr defaultRowHeight="14.5" x14ac:dyDescent="0.35"/>
  <sheetData>
    <row r="1" spans="1:12" ht="29" x14ac:dyDescent="0.35">
      <c r="A1" s="1"/>
      <c r="B1" s="1" t="s">
        <v>0</v>
      </c>
      <c r="C1" s="2" t="s">
        <v>47</v>
      </c>
      <c r="D1" s="2" t="s">
        <v>48</v>
      </c>
      <c r="E1" s="2" t="s">
        <v>49</v>
      </c>
      <c r="F1" s="2" t="s">
        <v>50</v>
      </c>
      <c r="G1" s="2" t="s">
        <v>10</v>
      </c>
      <c r="H1" s="2" t="s">
        <v>1</v>
      </c>
      <c r="I1" s="2" t="s">
        <v>3</v>
      </c>
      <c r="J1" t="s">
        <v>21</v>
      </c>
      <c r="K1" t="s">
        <v>22</v>
      </c>
      <c r="L1" t="s">
        <v>21</v>
      </c>
    </row>
    <row r="2" spans="1:12" x14ac:dyDescent="0.35">
      <c r="A2" t="s">
        <v>38</v>
      </c>
      <c r="B2" t="s">
        <v>39</v>
      </c>
      <c r="C2" s="3"/>
      <c r="D2" s="6">
        <f>AVERAGE('litter conc'!D2:D12)</f>
        <v>35.225982439059891</v>
      </c>
      <c r="E2" s="6">
        <f>AVERAGE('litter conc'!E2:E12)</f>
        <v>1137.9980211536304</v>
      </c>
      <c r="F2" s="6">
        <f>AVERAGE('litter conc'!F2,'litter conc'!F6,'litter conc'!F10,'litter conc'!F14,'litter conc'!F18,'litter conc'!F22,'litter conc'!F26,'litter conc'!F30,'litter conc'!F34,'litter conc'!F38,'litter conc'!F42)</f>
        <v>1569.9163285109294</v>
      </c>
      <c r="G2" s="3">
        <v>14.496158147851951</v>
      </c>
      <c r="H2" s="3">
        <v>0.46366004863000343</v>
      </c>
      <c r="I2" s="3">
        <v>0.39147279382174144</v>
      </c>
      <c r="J2" s="6">
        <v>31.891753940280505</v>
      </c>
      <c r="K2" s="6">
        <v>1.5071175793677978</v>
      </c>
      <c r="L2" s="3">
        <v>31.891753940280505</v>
      </c>
    </row>
    <row r="3" spans="1:12" x14ac:dyDescent="0.35">
      <c r="A3" t="s">
        <v>40</v>
      </c>
      <c r="B3" t="s">
        <v>25</v>
      </c>
      <c r="C3" s="3"/>
      <c r="D3" s="6">
        <f>AVERAGE('litter conc'!D13:D23)</f>
        <v>32.777958582612605</v>
      </c>
      <c r="E3" s="6">
        <f>AVERAGE('litter conc'!E13:E23)</f>
        <v>1092.0555557838916</v>
      </c>
      <c r="F3" s="6">
        <f>AVERAGE('litter conc'!F3,'litter conc'!F7,'litter conc'!F11,'litter conc'!F15,'litter conc'!F19,'litter conc'!F23,'litter conc'!F27,'litter conc'!F31,'litter conc'!F35,'litter conc'!F39,'litter conc'!F43)</f>
        <v>1630.4351458569226</v>
      </c>
      <c r="G3" s="3">
        <v>15.527873535405231</v>
      </c>
      <c r="H3" s="3">
        <v>0.47740021406508643</v>
      </c>
      <c r="I3" s="3">
        <v>0.28003216740682668</v>
      </c>
      <c r="J3" s="6">
        <v>33.200191067223827</v>
      </c>
      <c r="K3" s="6">
        <v>1.7265122398919555</v>
      </c>
      <c r="L3" s="3">
        <v>33.200191067223827</v>
      </c>
    </row>
    <row r="4" spans="1:12" x14ac:dyDescent="0.35">
      <c r="B4" t="s">
        <v>26</v>
      </c>
      <c r="C4" s="3"/>
      <c r="D4" s="6">
        <f>AVERAGE('litter conc'!D24:D34)</f>
        <v>34.677594581057065</v>
      </c>
      <c r="E4" s="6">
        <f>AVERAGE('litter conc'!E24:E34)</f>
        <v>955.56726601116577</v>
      </c>
      <c r="F4" s="6">
        <f>AVERAGE('litter conc'!F4,'litter conc'!F8,'litter conc'!F12,'litter conc'!F16,'litter conc'!F20,'litter conc'!F24,'litter conc'!F28,'litter conc'!F32,'litter conc'!F36,'litter conc'!F40,'litter conc'!F44)</f>
        <v>1654.8938812521612</v>
      </c>
      <c r="G4" s="3">
        <v>13.943732334235545</v>
      </c>
      <c r="H4" s="3">
        <v>0.59801299770730043</v>
      </c>
      <c r="I4" s="3">
        <v>0.40468810093048657</v>
      </c>
      <c r="J4" s="6">
        <v>23.270282292222863</v>
      </c>
      <c r="K4" s="6">
        <v>1.553829282462734</v>
      </c>
      <c r="L4" s="3">
        <v>23.270282292222863</v>
      </c>
    </row>
    <row r="5" spans="1:12" x14ac:dyDescent="0.35">
      <c r="B5" t="s">
        <v>27</v>
      </c>
      <c r="C5" s="3"/>
      <c r="D5" s="6">
        <f>AVERAGE('litter conc'!D35:D45)</f>
        <v>36.378789952786491</v>
      </c>
      <c r="E5" s="6">
        <f>AVERAGE('litter conc'!E35:E45)</f>
        <v>864.35592361492502</v>
      </c>
      <c r="F5" s="6">
        <f>AVERAGE('litter conc'!F5,'litter conc'!F9,'litter conc'!F13,'litter conc'!F17,'litter conc'!F21,'litter conc'!F25,'litter conc'!F29,'litter conc'!F33,'litter conc'!F37,'litter conc'!F41,'litter conc'!F45)</f>
        <v>1766.0493649623459</v>
      </c>
      <c r="G5" s="3">
        <v>14.685887107311885</v>
      </c>
      <c r="H5" s="3">
        <v>0.54515545008224908</v>
      </c>
      <c r="I5" s="3">
        <v>0.34532206061735216</v>
      </c>
      <c r="J5" s="6">
        <v>27.302417543098699</v>
      </c>
      <c r="K5" s="6">
        <v>1.7033873812068492</v>
      </c>
      <c r="L5" s="3">
        <v>27.302417543098699</v>
      </c>
    </row>
    <row r="6" spans="1:12" x14ac:dyDescent="0.35">
      <c r="D6" s="6"/>
      <c r="E6" s="6"/>
      <c r="F6" s="6"/>
      <c r="J6" s="6"/>
      <c r="K6" s="6"/>
    </row>
    <row r="7" spans="1:12" x14ac:dyDescent="0.35">
      <c r="A7" t="s">
        <v>41</v>
      </c>
      <c r="B7" t="s">
        <v>24</v>
      </c>
      <c r="C7" s="4"/>
      <c r="D7" s="6">
        <f>STDEV('litter conc'!D2:D12)/SQRT(11)</f>
        <v>1.5670992423052721</v>
      </c>
      <c r="E7" s="6">
        <f>STDEV('litter conc'!E2:E12)/SQRT(13)</f>
        <v>76.65764765559716</v>
      </c>
      <c r="F7" s="6">
        <f>STDEV('litter conc'!F2:F12)/SQRT(13)</f>
        <v>243.48478062497773</v>
      </c>
      <c r="G7" s="4">
        <v>0.59701554675309221</v>
      </c>
      <c r="H7" s="4">
        <v>3.0336395812712698E-2</v>
      </c>
      <c r="I7" s="4">
        <v>8.4155064106907013E-2</v>
      </c>
      <c r="J7" s="6">
        <v>1.8350887906760849</v>
      </c>
      <c r="K7" s="6">
        <v>0.13756036269511401</v>
      </c>
      <c r="L7" s="4">
        <v>1.8350887906760849</v>
      </c>
    </row>
    <row r="8" spans="1:12" x14ac:dyDescent="0.35">
      <c r="A8" t="s">
        <v>40</v>
      </c>
      <c r="B8" t="s">
        <v>25</v>
      </c>
      <c r="C8" s="4"/>
      <c r="D8" s="6">
        <f>STDEV('litter conc'!D13:D23)/SQRT(11)</f>
        <v>1.3973169373728005</v>
      </c>
      <c r="E8" s="6">
        <f>STDEV('litter conc'!E13:E23)/SQRT(13)</f>
        <v>62.485069904292907</v>
      </c>
      <c r="F8" s="6">
        <f>STDEV('litter conc'!F13:F23)/SQRT(13)</f>
        <v>165.39993963635447</v>
      </c>
      <c r="G8" s="4">
        <v>0.58328987227362594</v>
      </c>
      <c r="H8" s="4">
        <v>2.8848848915599721E-2</v>
      </c>
      <c r="I8" s="4">
        <v>2.2850059373481477E-2</v>
      </c>
      <c r="J8" s="6">
        <v>1.8909137781687695</v>
      </c>
      <c r="K8" s="6">
        <v>4.8425398405791582E-2</v>
      </c>
      <c r="L8" s="4">
        <v>1.8909137781687695</v>
      </c>
    </row>
    <row r="9" spans="1:12" x14ac:dyDescent="0.35">
      <c r="B9" t="s">
        <v>26</v>
      </c>
      <c r="C9" s="4"/>
      <c r="D9" s="6">
        <f>STDEV('litter conc'!D24:D34)/SQRT(11)</f>
        <v>1.4142927037976409</v>
      </c>
      <c r="E9" s="6">
        <f>STDEV('litter conc'!E24:E34)/SQRT(13)</f>
        <v>53.682786529807245</v>
      </c>
      <c r="F9" s="6">
        <f>STDEV('litter conc'!F24:F34)/SQRT(13)</f>
        <v>144.17267959250458</v>
      </c>
      <c r="G9" s="4">
        <v>0.48617438427005816</v>
      </c>
      <c r="H9" s="4">
        <v>2.9378765414950863E-2</v>
      </c>
      <c r="I9" s="4">
        <v>3.1875969054655492E-2</v>
      </c>
      <c r="J9" s="6">
        <v>1.0689262957925936</v>
      </c>
      <c r="K9" s="6">
        <v>6.7076439745172647E-2</v>
      </c>
      <c r="L9" s="4">
        <v>1.0689262957925936</v>
      </c>
    </row>
    <row r="10" spans="1:12" x14ac:dyDescent="0.35">
      <c r="B10" t="s">
        <v>27</v>
      </c>
      <c r="C10" s="4"/>
      <c r="D10" s="6">
        <f>STDEV('litter conc'!D35:D45)/SQRT(11)</f>
        <v>1.3619502160636729</v>
      </c>
      <c r="E10" s="6">
        <f>STDEV('litter conc'!E35:E45)/SQRT(13)</f>
        <v>48.750085441991615</v>
      </c>
      <c r="F10" s="6">
        <f>STDEV('litter conc'!F35:F45)/SQRT(13)</f>
        <v>109.62091503259906</v>
      </c>
      <c r="G10" s="4">
        <v>0.59586824830014473</v>
      </c>
      <c r="H10" s="4">
        <v>3.320471132157192E-2</v>
      </c>
      <c r="I10" s="4">
        <v>2.7586592716457813E-2</v>
      </c>
      <c r="J10" s="6">
        <v>1.1097292132588155</v>
      </c>
      <c r="K10" s="6">
        <v>5.9522613508122477E-2</v>
      </c>
      <c r="L10" s="4">
        <v>1.1097292132588155</v>
      </c>
    </row>
    <row r="11" spans="1:12" x14ac:dyDescent="0.35">
      <c r="D11" s="6"/>
      <c r="E11" s="6"/>
      <c r="F11" s="6"/>
      <c r="J11" s="6"/>
      <c r="K11" s="6"/>
    </row>
    <row r="12" spans="1:12" x14ac:dyDescent="0.35">
      <c r="A12" t="s">
        <v>42</v>
      </c>
      <c r="B12" t="s">
        <v>39</v>
      </c>
      <c r="C12" s="4"/>
      <c r="D12" s="6"/>
      <c r="E12" s="6"/>
      <c r="F12" s="6"/>
      <c r="G12" s="4">
        <v>16.918765216292552</v>
      </c>
      <c r="H12" s="4">
        <v>0.49454717657200153</v>
      </c>
      <c r="I12" s="4">
        <v>0.75326877483824162</v>
      </c>
      <c r="J12" s="6">
        <v>34.679062817818512</v>
      </c>
      <c r="K12" s="6">
        <v>0.98431734441859775</v>
      </c>
      <c r="L12" s="4">
        <v>34.679062817818512</v>
      </c>
    </row>
    <row r="13" spans="1:12" x14ac:dyDescent="0.35">
      <c r="A13" t="s">
        <v>43</v>
      </c>
      <c r="B13" t="s">
        <v>25</v>
      </c>
      <c r="C13" s="4"/>
      <c r="D13" s="6"/>
      <c r="E13" s="6"/>
      <c r="F13" s="6"/>
      <c r="G13" s="4">
        <v>17.382268080659419</v>
      </c>
      <c r="H13" s="4">
        <v>0.48570423967344833</v>
      </c>
      <c r="I13" s="4">
        <v>0.31085985536666477</v>
      </c>
      <c r="J13" s="6">
        <v>36.306779480685478</v>
      </c>
      <c r="K13" s="6">
        <v>1.571046160047453</v>
      </c>
      <c r="L13" s="4">
        <v>36.306779480685478</v>
      </c>
    </row>
    <row r="14" spans="1:12" x14ac:dyDescent="0.35">
      <c r="B14" t="s">
        <v>26</v>
      </c>
      <c r="C14" s="4"/>
      <c r="D14" s="6"/>
      <c r="E14" s="6"/>
      <c r="F14" s="6"/>
      <c r="G14" s="4">
        <v>15.616993701337414</v>
      </c>
      <c r="H14" s="4">
        <v>0.67267493844805493</v>
      </c>
      <c r="I14" s="4">
        <v>0.54468557260656669</v>
      </c>
      <c r="J14" s="6">
        <v>23.512874838320428</v>
      </c>
      <c r="K14" s="6">
        <v>1.2613191990624935</v>
      </c>
      <c r="L14" s="4">
        <v>23.512874838320428</v>
      </c>
    </row>
    <row r="15" spans="1:12" x14ac:dyDescent="0.35">
      <c r="B15" t="s">
        <v>27</v>
      </c>
      <c r="C15" s="4"/>
      <c r="D15" s="6"/>
      <c r="E15" s="6"/>
      <c r="F15" s="6"/>
      <c r="G15" s="4">
        <v>15.44180021763529</v>
      </c>
      <c r="H15" s="4">
        <v>0.56671614850592444</v>
      </c>
      <c r="I15" s="4">
        <v>0.35638969213272265</v>
      </c>
      <c r="J15" s="6">
        <v>26.939159354376869</v>
      </c>
      <c r="K15" s="6">
        <v>1.6183567159883949</v>
      </c>
      <c r="L15" s="4">
        <v>26.939159354376869</v>
      </c>
    </row>
    <row r="16" spans="1:12" x14ac:dyDescent="0.35">
      <c r="D16" s="6"/>
      <c r="E16" s="6"/>
      <c r="F16" s="6"/>
      <c r="J16" s="6"/>
      <c r="K16" s="6"/>
    </row>
    <row r="17" spans="1:12" x14ac:dyDescent="0.35">
      <c r="A17" t="s">
        <v>42</v>
      </c>
      <c r="B17" t="s">
        <v>24</v>
      </c>
      <c r="C17" s="4"/>
      <c r="D17" s="6"/>
      <c r="E17" s="6"/>
      <c r="F17" s="6"/>
      <c r="G17" s="4">
        <v>1.0842337577199785</v>
      </c>
      <c r="H17" s="4">
        <v>8.3719917031968488E-2</v>
      </c>
      <c r="I17" s="4">
        <v>0.47585677908370705</v>
      </c>
      <c r="J17" s="6">
        <v>3.515058186697146</v>
      </c>
      <c r="K17" s="6">
        <v>0.48911076120297975</v>
      </c>
      <c r="L17" s="4">
        <v>3.515058186697146</v>
      </c>
    </row>
    <row r="18" spans="1:12" x14ac:dyDescent="0.35">
      <c r="A18" t="s">
        <v>43</v>
      </c>
      <c r="B18" t="s">
        <v>25</v>
      </c>
      <c r="C18" s="4"/>
      <c r="D18" s="6"/>
      <c r="E18" s="6"/>
      <c r="F18" s="6"/>
      <c r="G18" s="4">
        <v>0.24429654580506008</v>
      </c>
      <c r="H18" s="4">
        <v>5.8883614007933273E-2</v>
      </c>
      <c r="I18" s="4">
        <v>4.0610840982729234E-2</v>
      </c>
      <c r="J18" s="6">
        <v>4.0855927439206585</v>
      </c>
      <c r="K18" s="6">
        <v>1.9292667104254809E-2</v>
      </c>
      <c r="L18" s="4">
        <v>4.0855927439206585</v>
      </c>
    </row>
    <row r="19" spans="1:12" x14ac:dyDescent="0.35">
      <c r="B19" t="s">
        <v>26</v>
      </c>
      <c r="C19" s="4"/>
      <c r="D19" s="6"/>
      <c r="E19" s="6"/>
      <c r="F19" s="6"/>
      <c r="G19" s="4">
        <v>1.0360916435921936</v>
      </c>
      <c r="H19" s="4">
        <v>5.7809346000515453E-2</v>
      </c>
      <c r="I19" s="4">
        <v>8.8538859321312835E-2</v>
      </c>
      <c r="J19" s="6">
        <v>0.70856177434416701</v>
      </c>
      <c r="K19" s="6">
        <v>0.10562974067302931</v>
      </c>
      <c r="L19" s="4">
        <v>0.70856177434416701</v>
      </c>
    </row>
    <row r="20" spans="1:12" x14ac:dyDescent="0.35">
      <c r="B20" t="s">
        <v>27</v>
      </c>
      <c r="C20" s="4"/>
      <c r="D20" s="6"/>
      <c r="E20" s="6"/>
      <c r="F20" s="6"/>
      <c r="G20" s="4">
        <v>2.4165163786366861</v>
      </c>
      <c r="H20" s="4">
        <v>7.6950901632974605E-2</v>
      </c>
      <c r="I20" s="4">
        <v>7.9391477184336173E-2</v>
      </c>
      <c r="J20" s="6">
        <v>0.78731535081798043</v>
      </c>
      <c r="K20" s="6">
        <v>0.14356796940202463</v>
      </c>
      <c r="L20" s="4">
        <v>0.78731535081798043</v>
      </c>
    </row>
    <row r="21" spans="1:12" x14ac:dyDescent="0.35">
      <c r="D21" s="6"/>
      <c r="E21" s="6"/>
      <c r="F21" s="6"/>
      <c r="J21" s="6"/>
      <c r="K21" s="6"/>
    </row>
    <row r="22" spans="1:12" x14ac:dyDescent="0.35">
      <c r="A22" t="s">
        <v>44</v>
      </c>
      <c r="B22" t="s">
        <v>39</v>
      </c>
      <c r="C22" s="4"/>
      <c r="D22" s="6"/>
      <c r="E22" s="6"/>
      <c r="F22" s="6"/>
      <c r="G22" s="4">
        <v>15.023608849220167</v>
      </c>
      <c r="H22" s="4">
        <v>0.49441691233708551</v>
      </c>
      <c r="I22" s="4">
        <v>0.36330785958266198</v>
      </c>
      <c r="J22" s="6">
        <v>31.523509545689581</v>
      </c>
      <c r="K22" s="6">
        <v>1.5164320286223549</v>
      </c>
      <c r="L22" s="4">
        <v>31.523509545689581</v>
      </c>
    </row>
    <row r="23" spans="1:12" x14ac:dyDescent="0.35">
      <c r="A23" t="s">
        <v>43</v>
      </c>
      <c r="B23" t="s">
        <v>25</v>
      </c>
      <c r="C23" s="4"/>
      <c r="D23" s="6"/>
      <c r="E23" s="6"/>
      <c r="F23" s="6"/>
      <c r="G23" s="4">
        <v>16.600730493799446</v>
      </c>
      <c r="H23" s="4">
        <v>0.51171462890284114</v>
      </c>
      <c r="I23" s="4">
        <v>0.28860741765480874</v>
      </c>
      <c r="J23" s="6">
        <v>34.205965687496899</v>
      </c>
      <c r="K23" s="6">
        <v>1.9169725350247309</v>
      </c>
      <c r="L23" s="4">
        <v>34.205965687496899</v>
      </c>
    </row>
    <row r="24" spans="1:12" x14ac:dyDescent="0.35">
      <c r="B24" t="s">
        <v>26</v>
      </c>
      <c r="C24" s="4"/>
      <c r="D24" s="6"/>
      <c r="E24" s="6"/>
      <c r="F24" s="6"/>
      <c r="G24" s="4">
        <v>14.440797350626703</v>
      </c>
      <c r="H24" s="4">
        <v>0.63424373738135864</v>
      </c>
      <c r="I24" s="4">
        <v>0.4242127321480722</v>
      </c>
      <c r="J24" s="6">
        <v>22.8842582289886</v>
      </c>
      <c r="K24" s="6">
        <v>1.6173711085892564</v>
      </c>
      <c r="L24" s="4">
        <v>22.8842582289886</v>
      </c>
    </row>
    <row r="25" spans="1:12" x14ac:dyDescent="0.35">
      <c r="B25" t="s">
        <v>27</v>
      </c>
      <c r="C25" s="4"/>
      <c r="D25" s="6"/>
      <c r="E25" s="6"/>
      <c r="F25" s="6"/>
      <c r="G25" s="4">
        <v>15.964839965964691</v>
      </c>
      <c r="H25" s="4">
        <v>0.62000045419764627</v>
      </c>
      <c r="I25" s="4">
        <v>0.40207724038429637</v>
      </c>
      <c r="J25" s="6">
        <v>27.174200875709673</v>
      </c>
      <c r="K25" s="6">
        <v>1.5905683552639402</v>
      </c>
      <c r="L25" s="4">
        <v>27.174200875709673</v>
      </c>
    </row>
    <row r="26" spans="1:12" x14ac:dyDescent="0.35">
      <c r="D26" s="6"/>
      <c r="E26" s="6"/>
      <c r="F26" s="6"/>
      <c r="J26" s="6"/>
      <c r="K26" s="6"/>
    </row>
    <row r="27" spans="1:12" x14ac:dyDescent="0.35">
      <c r="A27" t="s">
        <v>44</v>
      </c>
      <c r="B27" t="s">
        <v>24</v>
      </c>
      <c r="C27" s="4"/>
      <c r="D27" s="6"/>
      <c r="E27" s="6"/>
      <c r="F27" s="6"/>
      <c r="G27" s="4">
        <v>0.30449526317045456</v>
      </c>
      <c r="H27" s="4">
        <v>4.9283888462553549E-2</v>
      </c>
      <c r="I27" s="4">
        <v>4.9303938978587064E-2</v>
      </c>
      <c r="J27" s="6">
        <v>2.9116012997290213</v>
      </c>
      <c r="K27" s="6">
        <v>9.808914826412625E-2</v>
      </c>
      <c r="L27" s="4">
        <v>2.9116012997290213</v>
      </c>
    </row>
    <row r="28" spans="1:12" x14ac:dyDescent="0.35">
      <c r="A28" t="s">
        <v>43</v>
      </c>
      <c r="B28" t="s">
        <v>25</v>
      </c>
      <c r="C28" s="4"/>
      <c r="D28" s="6"/>
      <c r="E28" s="6"/>
      <c r="F28" s="6"/>
      <c r="G28" s="4">
        <v>0.68871789238198233</v>
      </c>
      <c r="H28" s="4">
        <v>5.5827993578523548E-2</v>
      </c>
      <c r="I28" s="4">
        <v>3.7942584641848673E-2</v>
      </c>
      <c r="J28" s="6">
        <v>3.0092407242445636</v>
      </c>
      <c r="K28" s="6">
        <v>5.3503892163115921E-2</v>
      </c>
      <c r="L28" s="4">
        <v>3.0092407242445636</v>
      </c>
    </row>
    <row r="29" spans="1:12" x14ac:dyDescent="0.35">
      <c r="B29" t="s">
        <v>26</v>
      </c>
      <c r="C29" s="4"/>
      <c r="D29" s="6"/>
      <c r="E29" s="6"/>
      <c r="F29" s="6"/>
      <c r="G29" s="4">
        <v>0.33816542560778534</v>
      </c>
      <c r="H29" s="4">
        <v>4.3307011467023961E-2</v>
      </c>
      <c r="I29" s="4">
        <v>3.8959324116891396E-2</v>
      </c>
      <c r="J29" s="6">
        <v>1.2454136770753252</v>
      </c>
      <c r="K29" s="6">
        <v>2.2655215989772513E-2</v>
      </c>
      <c r="L29" s="4">
        <v>1.2454136770753252</v>
      </c>
    </row>
    <row r="30" spans="1:12" x14ac:dyDescent="0.35">
      <c r="B30" t="s">
        <v>27</v>
      </c>
      <c r="C30" s="4"/>
      <c r="D30" s="6"/>
      <c r="E30" s="6"/>
      <c r="F30" s="6"/>
      <c r="G30" s="4">
        <v>0.79595971303811719</v>
      </c>
      <c r="H30" s="4">
        <v>6.9563217105991754E-2</v>
      </c>
      <c r="I30" s="4">
        <v>5.0977100815102656E-2</v>
      </c>
      <c r="J30" s="6">
        <v>3.5617133064115976</v>
      </c>
      <c r="K30" s="6">
        <v>6.7694474115434375E-2</v>
      </c>
      <c r="L30" s="4">
        <v>3.5617133064115976</v>
      </c>
    </row>
    <row r="31" spans="1:12" x14ac:dyDescent="0.35">
      <c r="D31" s="6"/>
      <c r="E31" s="6"/>
      <c r="F31" s="6"/>
      <c r="J31" s="6"/>
      <c r="K31" s="6"/>
    </row>
    <row r="32" spans="1:12" x14ac:dyDescent="0.35">
      <c r="A32" t="s">
        <v>45</v>
      </c>
      <c r="B32" t="s">
        <v>39</v>
      </c>
      <c r="C32" s="4"/>
      <c r="D32" s="6"/>
      <c r="E32" s="6"/>
      <c r="F32" s="6"/>
      <c r="G32" s="4">
        <v>12.889266587605492</v>
      </c>
      <c r="H32" s="4">
        <v>0.42669970648753858</v>
      </c>
      <c r="I32" s="4">
        <v>0.2692863488064049</v>
      </c>
      <c r="J32" s="6">
        <v>30.774282797454674</v>
      </c>
      <c r="K32" s="6">
        <v>1.76153185990148</v>
      </c>
      <c r="L32" s="4">
        <v>30.774282797454674</v>
      </c>
    </row>
    <row r="33" spans="1:12" x14ac:dyDescent="0.35">
      <c r="A33" t="s">
        <v>43</v>
      </c>
      <c r="B33" t="s">
        <v>25</v>
      </c>
      <c r="C33" s="4"/>
      <c r="D33" s="6"/>
      <c r="E33" s="6"/>
      <c r="F33" s="6"/>
      <c r="G33" s="4">
        <v>13.796033543982478</v>
      </c>
      <c r="H33" s="4">
        <v>0.44662707195153795</v>
      </c>
      <c r="I33" s="4">
        <v>0.26084089202450589</v>
      </c>
      <c r="J33" s="6">
        <v>30.892565895288186</v>
      </c>
      <c r="K33" s="6">
        <v>1.6614000584646247</v>
      </c>
      <c r="L33" s="4">
        <v>30.892565895288186</v>
      </c>
    </row>
    <row r="34" spans="1:12" x14ac:dyDescent="0.35">
      <c r="B34" t="s">
        <v>26</v>
      </c>
      <c r="C34" s="4"/>
      <c r="D34" s="6"/>
      <c r="E34" s="6"/>
      <c r="F34" s="6"/>
      <c r="G34" s="4">
        <v>12.734302888391248</v>
      </c>
      <c r="H34" s="4">
        <v>0.53916362967175235</v>
      </c>
      <c r="I34" s="4">
        <v>0.33306940728598616</v>
      </c>
      <c r="J34" s="6">
        <v>23.43850406659978</v>
      </c>
      <c r="K34" s="6">
        <v>1.652427954567963</v>
      </c>
      <c r="L34" s="4">
        <v>23.43850406659978</v>
      </c>
    </row>
    <row r="35" spans="1:12" x14ac:dyDescent="0.35">
      <c r="B35" t="s">
        <v>27</v>
      </c>
      <c r="C35" s="4"/>
      <c r="D35" s="6"/>
      <c r="E35" s="6"/>
      <c r="F35" s="6"/>
      <c r="G35" s="4">
        <v>13.348715908160575</v>
      </c>
      <c r="H35" s="4">
        <v>0.47665516742046099</v>
      </c>
      <c r="I35" s="4">
        <v>0.29549086419764847</v>
      </c>
      <c r="J35" s="6">
        <v>27.580209138001379</v>
      </c>
      <c r="K35" s="6">
        <v>1.8305169832732582</v>
      </c>
      <c r="L35" s="4">
        <v>27.580209138001379</v>
      </c>
    </row>
    <row r="36" spans="1:12" x14ac:dyDescent="0.35">
      <c r="D36" s="6"/>
      <c r="E36" s="6"/>
      <c r="F36" s="6"/>
      <c r="J36" s="6"/>
      <c r="K36" s="6"/>
    </row>
    <row r="37" spans="1:12" x14ac:dyDescent="0.35">
      <c r="A37" t="s">
        <v>45</v>
      </c>
      <c r="B37" t="s">
        <v>24</v>
      </c>
      <c r="C37" s="4"/>
      <c r="D37" s="6"/>
      <c r="E37" s="6"/>
      <c r="F37" s="6"/>
      <c r="G37" s="4">
        <v>0.85924529927294591</v>
      </c>
      <c r="H37" s="4">
        <v>5.6547071982701445E-2</v>
      </c>
      <c r="I37" s="4">
        <v>7.03585396998197E-2</v>
      </c>
      <c r="J37" s="6">
        <v>3.972863660086364</v>
      </c>
      <c r="K37" s="6">
        <v>0.20112007652731495</v>
      </c>
      <c r="L37" s="4">
        <v>3.972863660086364</v>
      </c>
    </row>
    <row r="38" spans="1:12" x14ac:dyDescent="0.35">
      <c r="A38" t="s">
        <v>43</v>
      </c>
      <c r="B38" t="s">
        <v>25</v>
      </c>
      <c r="C38" s="4"/>
      <c r="D38" s="6"/>
      <c r="E38" s="6"/>
      <c r="F38" s="6"/>
      <c r="G38" s="4">
        <v>0.78067885335686116</v>
      </c>
      <c r="H38" s="4">
        <v>5.2093565420264019E-2</v>
      </c>
      <c r="I38" s="4">
        <v>4.6511161329758098E-2</v>
      </c>
      <c r="J38" s="6">
        <v>3.8504741755138698</v>
      </c>
      <c r="K38" s="6">
        <v>5.5445523646587107E-2</v>
      </c>
      <c r="L38" s="4">
        <v>3.8504741755138698</v>
      </c>
    </row>
    <row r="39" spans="1:12" x14ac:dyDescent="0.35">
      <c r="B39" t="s">
        <v>26</v>
      </c>
      <c r="C39" s="4"/>
      <c r="D39" s="6"/>
      <c r="E39" s="6"/>
      <c r="F39" s="6"/>
      <c r="G39" s="4">
        <v>0.78860595384221355</v>
      </c>
      <c r="H39" s="4">
        <v>4.964827096828827E-2</v>
      </c>
      <c r="I39" s="4">
        <v>3.9892505887768367E-2</v>
      </c>
      <c r="J39" s="6">
        <v>2.6424768004533132</v>
      </c>
      <c r="K39" s="6">
        <v>0.12093434469300676</v>
      </c>
      <c r="L39" s="4">
        <v>2.6424768004533132</v>
      </c>
    </row>
    <row r="40" spans="1:12" x14ac:dyDescent="0.35">
      <c r="B40" t="s">
        <v>27</v>
      </c>
      <c r="C40" s="4"/>
      <c r="D40" s="6"/>
      <c r="E40" s="6"/>
      <c r="F40" s="6"/>
      <c r="G40" s="4">
        <v>0.6819842279620999</v>
      </c>
      <c r="H40" s="4">
        <v>3.6484397198383686E-2</v>
      </c>
      <c r="I40" s="4">
        <v>3.8469009847523064E-2</v>
      </c>
      <c r="J40" s="6">
        <v>1.2839480726179811</v>
      </c>
      <c r="K40" s="6">
        <v>0.10748317415333868</v>
      </c>
      <c r="L40" s="4">
        <v>1.2839480726179811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litterfallm2</vt:lpstr>
      <vt:lpstr>Litterfallm2 averages</vt:lpstr>
      <vt:lpstr>litter conc</vt:lpstr>
      <vt:lpstr>Litter conc averages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</dc:creator>
  <cp:lastModifiedBy>Alex</cp:lastModifiedBy>
  <dcterms:created xsi:type="dcterms:W3CDTF">2016-11-24T23:47:14Z</dcterms:created>
  <dcterms:modified xsi:type="dcterms:W3CDTF">2017-04-22T17:33:11Z</dcterms:modified>
</cp:coreProperties>
</file>