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25" yWindow="315" windowWidth="18495" windowHeight="12165" tabRatio="803" activeTab="3"/>
  </bookViews>
  <sheets>
    <sheet name="Notes" sheetId="7" r:id="rId1"/>
    <sheet name="By Species Trip 3 (C1C2C6&amp;C9)" sheetId="5" r:id="rId2"/>
    <sheet name="Ground whole (C4, C5, C7 &amp; C8)" sheetId="2" r:id="rId3"/>
    <sheet name="HB and JB" sheetId="3" r:id="rId4"/>
    <sheet name="ave baskets spp sorted" sheetId="9" r:id="rId5"/>
    <sheet name="N and P trip 3" sheetId="8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8" l="1"/>
  <c r="M11" i="8" s="1"/>
  <c r="K12" i="8"/>
  <c r="M12" i="8" s="1"/>
  <c r="K13" i="8"/>
  <c r="M13" i="8" s="1"/>
  <c r="K14" i="8"/>
  <c r="M14" i="8" s="1"/>
  <c r="K15" i="8"/>
  <c r="M15" i="8" s="1"/>
  <c r="K16" i="8"/>
  <c r="M16" i="8" s="1"/>
  <c r="K17" i="8"/>
  <c r="M17" i="8" s="1"/>
  <c r="K10" i="8"/>
  <c r="M10" i="8" s="1"/>
  <c r="R10" i="8" l="1"/>
  <c r="R11" i="8"/>
  <c r="R12" i="8"/>
  <c r="R13" i="8"/>
  <c r="R14" i="8"/>
  <c r="R15" i="8"/>
  <c r="R16" i="8"/>
  <c r="R17" i="8"/>
  <c r="S34" i="8"/>
  <c r="S35" i="8"/>
  <c r="S36" i="8"/>
  <c r="S37" i="8"/>
  <c r="S38" i="8"/>
  <c r="S39" i="8"/>
  <c r="S40" i="8"/>
  <c r="S41" i="8"/>
  <c r="S58" i="8"/>
  <c r="S59" i="8"/>
  <c r="S60" i="8"/>
  <c r="S61" i="8"/>
  <c r="S62" i="8"/>
  <c r="S63" i="8"/>
  <c r="S64" i="8"/>
  <c r="S65" i="8"/>
  <c r="Q10" i="8"/>
  <c r="Q11" i="8"/>
  <c r="Q12" i="8"/>
  <c r="Q13" i="8"/>
  <c r="Q14" i="8"/>
  <c r="Q15" i="8"/>
  <c r="Q16" i="8"/>
  <c r="Q17" i="8"/>
  <c r="N80" i="8"/>
  <c r="M89" i="8"/>
  <c r="L89" i="8"/>
  <c r="L69" i="8"/>
  <c r="L70" i="8"/>
  <c r="L71" i="8"/>
  <c r="L72" i="8"/>
  <c r="L73" i="8"/>
  <c r="L75" i="8"/>
  <c r="L74" i="8" s="1"/>
  <c r="L76" i="8"/>
  <c r="L77" i="8"/>
  <c r="L79" i="8"/>
  <c r="L78" i="8" s="1"/>
  <c r="L80" i="8"/>
  <c r="L81" i="8"/>
  <c r="L82" i="8"/>
  <c r="L83" i="8"/>
  <c r="L84" i="8"/>
  <c r="L85" i="8"/>
  <c r="L86" i="8"/>
  <c r="L87" i="8"/>
  <c r="L88" i="8"/>
  <c r="L90" i="8"/>
  <c r="L91" i="8"/>
  <c r="L92" i="8"/>
  <c r="L93" i="8"/>
  <c r="L94" i="8"/>
  <c r="L95" i="8"/>
  <c r="L96" i="8"/>
  <c r="L97" i="8"/>
  <c r="L98" i="8"/>
  <c r="L99" i="8"/>
  <c r="L68" i="8"/>
  <c r="K68" i="8"/>
  <c r="K69" i="8"/>
  <c r="K70" i="8"/>
  <c r="N70" i="8" s="1"/>
  <c r="K71" i="8"/>
  <c r="K72" i="8"/>
  <c r="K73" i="8"/>
  <c r="M73" i="8" s="1"/>
  <c r="K74" i="8"/>
  <c r="K75" i="8"/>
  <c r="K76" i="8"/>
  <c r="K77" i="8"/>
  <c r="K78" i="8"/>
  <c r="K79" i="8"/>
  <c r="K80" i="8"/>
  <c r="K81" i="8"/>
  <c r="M81" i="8" s="1"/>
  <c r="K82" i="8"/>
  <c r="K83" i="8"/>
  <c r="K84" i="8"/>
  <c r="K85" i="8"/>
  <c r="K86" i="8"/>
  <c r="N86" i="8" s="1"/>
  <c r="K87" i="8"/>
  <c r="K88" i="8"/>
  <c r="N88" i="8" s="1"/>
  <c r="K89" i="8"/>
  <c r="K90" i="8"/>
  <c r="K91" i="8"/>
  <c r="K92" i="8"/>
  <c r="K93" i="8"/>
  <c r="K94" i="8"/>
  <c r="K95" i="8"/>
  <c r="K96" i="8"/>
  <c r="K97" i="8"/>
  <c r="K98" i="8"/>
  <c r="K99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O80" i="8" s="1"/>
  <c r="J81" i="8"/>
  <c r="J82" i="8"/>
  <c r="J83" i="8"/>
  <c r="J84" i="8"/>
  <c r="O84" i="8" s="1"/>
  <c r="J85" i="8"/>
  <c r="J86" i="8"/>
  <c r="J87" i="8"/>
  <c r="J88" i="8"/>
  <c r="O88" i="8" s="1"/>
  <c r="J89" i="8"/>
  <c r="J90" i="8"/>
  <c r="J91" i="8"/>
  <c r="J92" i="8"/>
  <c r="J93" i="8"/>
  <c r="J94" i="8"/>
  <c r="J95" i="8"/>
  <c r="J96" i="8"/>
  <c r="J97" i="8"/>
  <c r="J98" i="8"/>
  <c r="J99" i="8"/>
  <c r="N38" i="3"/>
  <c r="N37" i="3"/>
  <c r="M38" i="3"/>
  <c r="M37" i="3"/>
  <c r="L38" i="3"/>
  <c r="Q38" i="3" s="1"/>
  <c r="L37" i="3"/>
  <c r="Q9" i="3"/>
  <c r="P9" i="3"/>
  <c r="O9" i="3"/>
  <c r="Q8" i="3"/>
  <c r="P8" i="3"/>
  <c r="O8" i="3"/>
  <c r="O5" i="3"/>
  <c r="P5" i="3"/>
  <c r="Q5" i="3"/>
  <c r="Q4" i="3"/>
  <c r="P4" i="3"/>
  <c r="O4" i="3"/>
  <c r="N9" i="3"/>
  <c r="N8" i="3"/>
  <c r="N5" i="3"/>
  <c r="N4" i="3"/>
  <c r="M9" i="3"/>
  <c r="M8" i="3"/>
  <c r="M5" i="3"/>
  <c r="M4" i="3"/>
  <c r="L9" i="3"/>
  <c r="L8" i="3"/>
  <c r="L5" i="3"/>
  <c r="L4" i="3"/>
  <c r="L36" i="3"/>
  <c r="Q36" i="3" s="1"/>
  <c r="M36" i="3"/>
  <c r="O36" i="3" s="1"/>
  <c r="N36" i="3"/>
  <c r="O38" i="3"/>
  <c r="P35" i="3"/>
  <c r="O35" i="3"/>
  <c r="N35" i="3"/>
  <c r="M35" i="3"/>
  <c r="L35" i="3"/>
  <c r="Q35" i="3" s="1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N98" i="8" l="1"/>
  <c r="M97" i="8"/>
  <c r="M95" i="8"/>
  <c r="M87" i="8"/>
  <c r="M83" i="8"/>
  <c r="M75" i="8"/>
  <c r="N93" i="8"/>
  <c r="N78" i="8"/>
  <c r="N91" i="8"/>
  <c r="N79" i="8"/>
  <c r="N71" i="8"/>
  <c r="O91" i="8"/>
  <c r="O75" i="8"/>
  <c r="O90" i="8"/>
  <c r="O86" i="8"/>
  <c r="O78" i="8"/>
  <c r="O74" i="8"/>
  <c r="O70" i="8"/>
  <c r="M90" i="8"/>
  <c r="N85" i="8"/>
  <c r="N81" i="8"/>
  <c r="N77" i="8"/>
  <c r="N73" i="8"/>
  <c r="N69" i="8"/>
  <c r="O96" i="8"/>
  <c r="O92" i="8"/>
  <c r="O76" i="8"/>
  <c r="O72" i="8"/>
  <c r="O68" i="8"/>
  <c r="M88" i="8"/>
  <c r="M84" i="8"/>
  <c r="M80" i="8"/>
  <c r="M76" i="8"/>
  <c r="M72" i="8"/>
  <c r="M68" i="8"/>
  <c r="N68" i="8"/>
  <c r="O98" i="8"/>
  <c r="N97" i="8"/>
  <c r="O95" i="8"/>
  <c r="O93" i="8"/>
  <c r="M92" i="8"/>
  <c r="O89" i="8"/>
  <c r="N84" i="8"/>
  <c r="O81" i="8"/>
  <c r="M79" i="8"/>
  <c r="N76" i="8"/>
  <c r="O73" i="8"/>
  <c r="M71" i="8"/>
  <c r="N87" i="8"/>
  <c r="O99" i="8"/>
  <c r="O83" i="8"/>
  <c r="O82" i="8"/>
  <c r="M94" i="8"/>
  <c r="M86" i="8"/>
  <c r="M82" i="8"/>
  <c r="M78" i="8"/>
  <c r="M74" i="8"/>
  <c r="M70" i="8"/>
  <c r="N99" i="8"/>
  <c r="M98" i="8"/>
  <c r="N96" i="8"/>
  <c r="O94" i="8"/>
  <c r="M93" i="8"/>
  <c r="M91" i="8"/>
  <c r="O85" i="8"/>
  <c r="O77" i="8"/>
  <c r="N72" i="8"/>
  <c r="O69" i="8"/>
  <c r="N95" i="8"/>
  <c r="N83" i="8"/>
  <c r="N75" i="8"/>
  <c r="N89" i="8"/>
  <c r="M99" i="8"/>
  <c r="O97" i="8"/>
  <c r="M96" i="8"/>
  <c r="N94" i="8"/>
  <c r="N92" i="8"/>
  <c r="N90" i="8"/>
  <c r="O87" i="8"/>
  <c r="M85" i="8"/>
  <c r="N82" i="8"/>
  <c r="O79" i="8"/>
  <c r="M77" i="8"/>
  <c r="N74" i="8"/>
  <c r="O71" i="8"/>
  <c r="M69" i="8"/>
  <c r="Q37" i="3"/>
  <c r="P37" i="3"/>
  <c r="O37" i="3"/>
  <c r="P38" i="3"/>
  <c r="P36" i="3"/>
  <c r="I3" i="3" l="1"/>
  <c r="J3" i="3"/>
  <c r="I4" i="3"/>
  <c r="J4" i="3"/>
  <c r="I5" i="3"/>
  <c r="J5" i="3"/>
  <c r="I6" i="3"/>
  <c r="J6" i="3"/>
  <c r="I7" i="3"/>
  <c r="J7" i="3"/>
  <c r="I9" i="3"/>
  <c r="J9" i="3"/>
  <c r="I10" i="3"/>
  <c r="J10" i="3"/>
  <c r="I11" i="3"/>
  <c r="J11" i="3"/>
  <c r="I13" i="3"/>
  <c r="J13" i="3"/>
  <c r="I14" i="3"/>
  <c r="J14" i="3"/>
  <c r="I15" i="3"/>
  <c r="J15" i="3"/>
  <c r="I17" i="3"/>
  <c r="J17" i="3"/>
  <c r="I18" i="3"/>
  <c r="J18" i="3"/>
  <c r="I19" i="3"/>
  <c r="J19" i="3"/>
  <c r="I20" i="3"/>
  <c r="J20" i="3"/>
  <c r="I21" i="3"/>
  <c r="J21" i="3"/>
  <c r="J2" i="3"/>
  <c r="I2" i="3"/>
  <c r="BM40" i="9" l="1"/>
  <c r="BM39" i="9"/>
  <c r="BM38" i="9"/>
  <c r="BM37" i="9"/>
  <c r="BM36" i="9"/>
  <c r="BM35" i="9"/>
  <c r="BM34" i="9"/>
  <c r="BM33" i="9"/>
  <c r="BL40" i="9"/>
  <c r="BL39" i="9"/>
  <c r="BL38" i="9"/>
  <c r="BL37" i="9"/>
  <c r="BL36" i="9"/>
  <c r="BL35" i="9"/>
  <c r="BL34" i="9"/>
  <c r="BL33" i="9"/>
  <c r="BJ40" i="9"/>
  <c r="BJ39" i="9"/>
  <c r="BJ38" i="9"/>
  <c r="BJ37" i="9"/>
  <c r="BJ36" i="9"/>
  <c r="BJ35" i="9"/>
  <c r="BJ34" i="9"/>
  <c r="BJ33" i="9"/>
  <c r="BG40" i="9"/>
  <c r="BG39" i="9"/>
  <c r="BN39" i="9" s="1"/>
  <c r="BO39" i="9" s="1"/>
  <c r="BG38" i="9"/>
  <c r="BN38" i="9" s="1"/>
  <c r="BO38" i="9" s="1"/>
  <c r="BG37" i="9"/>
  <c r="BN37" i="9" s="1"/>
  <c r="BO37" i="9" s="1"/>
  <c r="BG36" i="9"/>
  <c r="BN36" i="9" s="1"/>
  <c r="BO36" i="9" s="1"/>
  <c r="BG35" i="9"/>
  <c r="BN35" i="9" s="1"/>
  <c r="BO35" i="9" s="1"/>
  <c r="BG34" i="9"/>
  <c r="BN34" i="9" s="1"/>
  <c r="BO34" i="9" s="1"/>
  <c r="BG33" i="9"/>
  <c r="BN33" i="9" s="1"/>
  <c r="BO33" i="9" s="1"/>
  <c r="BM29" i="9"/>
  <c r="BM28" i="9"/>
  <c r="BM27" i="9"/>
  <c r="BM26" i="9"/>
  <c r="BM25" i="9"/>
  <c r="BM24" i="9"/>
  <c r="BM23" i="9"/>
  <c r="BM22" i="9"/>
  <c r="BL23" i="9"/>
  <c r="BL24" i="9"/>
  <c r="BL25" i="9"/>
  <c r="BL26" i="9"/>
  <c r="BL27" i="9"/>
  <c r="BL28" i="9"/>
  <c r="BL29" i="9"/>
  <c r="BL22" i="9"/>
  <c r="BK23" i="9"/>
  <c r="BK24" i="9"/>
  <c r="BK25" i="9"/>
  <c r="BK26" i="9"/>
  <c r="BK27" i="9"/>
  <c r="BK28" i="9"/>
  <c r="BK29" i="9"/>
  <c r="BK22" i="9"/>
  <c r="AZ23" i="9"/>
  <c r="BJ23" i="9" s="1"/>
  <c r="AZ24" i="9"/>
  <c r="BJ24" i="9" s="1"/>
  <c r="AZ25" i="9"/>
  <c r="BJ25" i="9" s="1"/>
  <c r="AZ26" i="9"/>
  <c r="BJ26" i="9" s="1"/>
  <c r="AZ27" i="9"/>
  <c r="BJ27" i="9" s="1"/>
  <c r="AZ28" i="9"/>
  <c r="BJ28" i="9" s="1"/>
  <c r="AZ29" i="9"/>
  <c r="BJ29" i="9" s="1"/>
  <c r="AZ22" i="9"/>
  <c r="BJ22" i="9" s="1"/>
  <c r="BG23" i="9"/>
  <c r="BG24" i="9"/>
  <c r="BG25" i="9"/>
  <c r="BG26" i="9"/>
  <c r="BG27" i="9"/>
  <c r="BG28" i="9"/>
  <c r="BG29" i="9"/>
  <c r="BG22" i="9"/>
  <c r="AB13" i="9"/>
  <c r="BN27" i="9" l="1"/>
  <c r="BO27" i="9" s="1"/>
  <c r="BN29" i="9"/>
  <c r="BO29" i="9" s="1"/>
  <c r="BI27" i="9"/>
  <c r="BI23" i="9"/>
  <c r="BN23" i="9" s="1"/>
  <c r="BO23" i="9" s="1"/>
  <c r="BN40" i="9"/>
  <c r="BO40" i="9" s="1"/>
  <c r="BI22" i="9"/>
  <c r="BN22" i="9" s="1"/>
  <c r="BO22" i="9" s="1"/>
  <c r="BI26" i="9"/>
  <c r="BN26" i="9" s="1"/>
  <c r="BO26" i="9" s="1"/>
  <c r="BI29" i="9"/>
  <c r="BI25" i="9"/>
  <c r="BN25" i="9" s="1"/>
  <c r="BO25" i="9" s="1"/>
  <c r="BI28" i="9"/>
  <c r="BN28" i="9" s="1"/>
  <c r="BO28" i="9" s="1"/>
  <c r="BI24" i="9"/>
  <c r="BN24" i="9" s="1"/>
  <c r="BO24" i="9" s="1"/>
  <c r="AQ20" i="9"/>
  <c r="AO18" i="9"/>
  <c r="AM15" i="9"/>
  <c r="AT15" i="9" s="1"/>
  <c r="AU15" i="9" s="1"/>
  <c r="AM14" i="9"/>
  <c r="AT14" i="9" s="1"/>
  <c r="AN14" i="9"/>
  <c r="AO14" i="9"/>
  <c r="AP14" i="9"/>
  <c r="AQ14" i="9"/>
  <c r="AR14" i="9"/>
  <c r="AS14" i="9"/>
  <c r="AN15" i="9"/>
  <c r="AO15" i="9"/>
  <c r="AP15" i="9"/>
  <c r="AQ15" i="9"/>
  <c r="AR15" i="9"/>
  <c r="AS15" i="9"/>
  <c r="AM16" i="9"/>
  <c r="AT16" i="9" s="1"/>
  <c r="AN16" i="9"/>
  <c r="AO16" i="9"/>
  <c r="AP16" i="9"/>
  <c r="AQ16" i="9"/>
  <c r="AR16" i="9"/>
  <c r="AS16" i="9"/>
  <c r="AM17" i="9"/>
  <c r="AN17" i="9"/>
  <c r="AT17" i="9" s="1"/>
  <c r="AU17" i="9" s="1"/>
  <c r="AO17" i="9"/>
  <c r="AP17" i="9"/>
  <c r="AQ17" i="9"/>
  <c r="AR17" i="9"/>
  <c r="AS17" i="9"/>
  <c r="AM18" i="9"/>
  <c r="AT18" i="9" s="1"/>
  <c r="AN18" i="9"/>
  <c r="AP18" i="9"/>
  <c r="AQ18" i="9"/>
  <c r="AR18" i="9"/>
  <c r="AS18" i="9"/>
  <c r="AM19" i="9"/>
  <c r="AT19" i="9" s="1"/>
  <c r="AU19" i="9" s="1"/>
  <c r="AN19" i="9"/>
  <c r="AO19" i="9"/>
  <c r="AP19" i="9"/>
  <c r="AQ19" i="9"/>
  <c r="AR19" i="9"/>
  <c r="AS19" i="9"/>
  <c r="AM20" i="9"/>
  <c r="AT20" i="9" s="1"/>
  <c r="AU20" i="9" s="1"/>
  <c r="AN20" i="9"/>
  <c r="AO20" i="9"/>
  <c r="AP20" i="9"/>
  <c r="AR20" i="9"/>
  <c r="AS20" i="9"/>
  <c r="AS13" i="9"/>
  <c r="AR13" i="9"/>
  <c r="AQ13" i="9"/>
  <c r="AP13" i="9"/>
  <c r="AO13" i="9"/>
  <c r="AN13" i="9"/>
  <c r="AM13" i="9"/>
  <c r="AT13" i="9" s="1"/>
  <c r="AU13" i="9" s="1"/>
  <c r="L50" i="8"/>
  <c r="S50" i="8" s="1"/>
  <c r="L51" i="8"/>
  <c r="S51" i="8" s="1"/>
  <c r="L52" i="8"/>
  <c r="S52" i="8" s="1"/>
  <c r="L53" i="8"/>
  <c r="S53" i="8" s="1"/>
  <c r="L54" i="8"/>
  <c r="S54" i="8" s="1"/>
  <c r="L55" i="8"/>
  <c r="S55" i="8" s="1"/>
  <c r="L56" i="8"/>
  <c r="S56" i="8" s="1"/>
  <c r="L57" i="8"/>
  <c r="S57" i="8" s="1"/>
  <c r="L43" i="8"/>
  <c r="S43" i="8" s="1"/>
  <c r="L44" i="8"/>
  <c r="S44" i="8" s="1"/>
  <c r="L45" i="8"/>
  <c r="S45" i="8" s="1"/>
  <c r="L46" i="8"/>
  <c r="S46" i="8" s="1"/>
  <c r="L47" i="8"/>
  <c r="S47" i="8" s="1"/>
  <c r="L48" i="8"/>
  <c r="S48" i="8" s="1"/>
  <c r="L49" i="8"/>
  <c r="S49" i="8" s="1"/>
  <c r="L42" i="8"/>
  <c r="S42" i="8" s="1"/>
  <c r="L26" i="8"/>
  <c r="S26" i="8" s="1"/>
  <c r="L27" i="8"/>
  <c r="S27" i="8" s="1"/>
  <c r="L28" i="8"/>
  <c r="S28" i="8" s="1"/>
  <c r="L29" i="8"/>
  <c r="S29" i="8" s="1"/>
  <c r="L30" i="8"/>
  <c r="S30" i="8" s="1"/>
  <c r="L31" i="8"/>
  <c r="S31" i="8" s="1"/>
  <c r="L32" i="8"/>
  <c r="S32" i="8" s="1"/>
  <c r="L33" i="8"/>
  <c r="S33" i="8" s="1"/>
  <c r="L19" i="8"/>
  <c r="S19" i="8" s="1"/>
  <c r="L20" i="8"/>
  <c r="S20" i="8" s="1"/>
  <c r="L21" i="8"/>
  <c r="S21" i="8" s="1"/>
  <c r="L22" i="8"/>
  <c r="S22" i="8" s="1"/>
  <c r="L23" i="8"/>
  <c r="S23" i="8" s="1"/>
  <c r="L24" i="8"/>
  <c r="S24" i="8" s="1"/>
  <c r="L25" i="8"/>
  <c r="S25" i="8" s="1"/>
  <c r="L18" i="8"/>
  <c r="S18" i="8" s="1"/>
  <c r="AV16" i="9" l="1"/>
  <c r="AU16" i="9"/>
  <c r="AU18" i="9"/>
  <c r="AV18" i="9"/>
  <c r="AU14" i="9"/>
  <c r="AV14" i="9"/>
  <c r="AV20" i="9"/>
  <c r="AF20" i="9"/>
  <c r="AD18" i="9"/>
  <c r="AB15" i="9"/>
  <c r="AI15" i="9" s="1"/>
  <c r="AH14" i="9"/>
  <c r="AH15" i="9"/>
  <c r="AH16" i="9"/>
  <c r="AH17" i="9"/>
  <c r="AH18" i="9"/>
  <c r="AH19" i="9"/>
  <c r="AH20" i="9"/>
  <c r="AG14" i="9"/>
  <c r="AG15" i="9"/>
  <c r="AG16" i="9"/>
  <c r="AG17" i="9"/>
  <c r="AG18" i="9"/>
  <c r="AG19" i="9"/>
  <c r="AG20" i="9"/>
  <c r="AF14" i="9"/>
  <c r="AF15" i="9"/>
  <c r="AF16" i="9"/>
  <c r="AF17" i="9"/>
  <c r="AF18" i="9"/>
  <c r="AF19" i="9"/>
  <c r="AE14" i="9"/>
  <c r="AE15" i="9"/>
  <c r="AE16" i="9"/>
  <c r="AE17" i="9"/>
  <c r="AE18" i="9"/>
  <c r="AE19" i="9"/>
  <c r="AE20" i="9"/>
  <c r="AD14" i="9"/>
  <c r="AD15" i="9"/>
  <c r="AD16" i="9"/>
  <c r="AD17" i="9"/>
  <c r="AD19" i="9"/>
  <c r="AD20" i="9"/>
  <c r="AH13" i="9"/>
  <c r="AG13" i="9"/>
  <c r="AF13" i="9"/>
  <c r="AE13" i="9"/>
  <c r="AD13" i="9"/>
  <c r="AC14" i="9"/>
  <c r="AC15" i="9"/>
  <c r="AC16" i="9"/>
  <c r="AC17" i="9"/>
  <c r="AC18" i="9"/>
  <c r="AC19" i="9"/>
  <c r="AC20" i="9"/>
  <c r="AC13" i="9"/>
  <c r="AB14" i="9"/>
  <c r="AI14" i="9" s="1"/>
  <c r="AJ14" i="9" s="1"/>
  <c r="AB16" i="9"/>
  <c r="AB17" i="9"/>
  <c r="AB18" i="9"/>
  <c r="AB19" i="9"/>
  <c r="AB20" i="9"/>
  <c r="AB4" i="9"/>
  <c r="AI19" i="9" l="1"/>
  <c r="AI13" i="9"/>
  <c r="AJ13" i="9" s="1"/>
  <c r="AX13" i="9" s="1"/>
  <c r="AX14" i="9"/>
  <c r="AI17" i="9"/>
  <c r="AI16" i="9"/>
  <c r="AJ16" i="9" s="1"/>
  <c r="AX16" i="9" s="1"/>
  <c r="AK14" i="9"/>
  <c r="AW14" i="9" s="1"/>
  <c r="AJ19" i="9"/>
  <c r="AX19" i="9" s="1"/>
  <c r="AJ17" i="9"/>
  <c r="AX17" i="9" s="1"/>
  <c r="AJ15" i="9"/>
  <c r="AX15" i="9" s="1"/>
  <c r="AK16" i="9"/>
  <c r="AW16" i="9" s="1"/>
  <c r="AI18" i="9"/>
  <c r="AJ18" i="9" s="1"/>
  <c r="AX18" i="9" s="1"/>
  <c r="AI20" i="9"/>
  <c r="AJ20" i="9" s="1"/>
  <c r="AX20" i="9" s="1"/>
  <c r="AK20" i="9" l="1"/>
  <c r="AW20" i="9" s="1"/>
  <c r="AK18" i="9"/>
  <c r="AW18" i="9" s="1"/>
  <c r="J58" i="8"/>
  <c r="K58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M62" i="8" l="1"/>
  <c r="R63" i="8"/>
  <c r="N63" i="8"/>
  <c r="M64" i="8"/>
  <c r="R64" i="8"/>
  <c r="N64" i="8"/>
  <c r="R61" i="8"/>
  <c r="N61" i="8"/>
  <c r="R59" i="8"/>
  <c r="N59" i="8"/>
  <c r="Q64" i="8"/>
  <c r="O64" i="8"/>
  <c r="R62" i="8"/>
  <c r="N62" i="8"/>
  <c r="Q61" i="8"/>
  <c r="O61" i="8"/>
  <c r="Q59" i="8"/>
  <c r="O59" i="8"/>
  <c r="R60" i="8"/>
  <c r="N60" i="8"/>
  <c r="M58" i="8"/>
  <c r="R58" i="8"/>
  <c r="N58" i="8"/>
  <c r="R65" i="8"/>
  <c r="N65" i="8"/>
  <c r="Q62" i="8"/>
  <c r="O62" i="8"/>
  <c r="M65" i="8"/>
  <c r="Q65" i="8"/>
  <c r="O65" i="8"/>
  <c r="M63" i="8"/>
  <c r="Q63" i="8"/>
  <c r="O63" i="8"/>
  <c r="M61" i="8"/>
  <c r="Q60" i="8"/>
  <c r="O60" i="8"/>
  <c r="Q58" i="8"/>
  <c r="O58" i="8"/>
  <c r="M59" i="8"/>
  <c r="M60" i="8"/>
  <c r="J34" i="8"/>
  <c r="K34" i="8"/>
  <c r="J35" i="8"/>
  <c r="K35" i="8"/>
  <c r="J36" i="8"/>
  <c r="K36" i="8"/>
  <c r="J38" i="8"/>
  <c r="K38" i="8"/>
  <c r="J39" i="8"/>
  <c r="K39" i="8"/>
  <c r="J40" i="8"/>
  <c r="K40" i="8"/>
  <c r="M40" i="8" s="1"/>
  <c r="J41" i="8"/>
  <c r="K41" i="8"/>
  <c r="J42" i="8"/>
  <c r="K42" i="8"/>
  <c r="J43" i="8"/>
  <c r="K43" i="8"/>
  <c r="J44" i="8"/>
  <c r="K44" i="8"/>
  <c r="J45" i="8"/>
  <c r="K45" i="8"/>
  <c r="J46" i="8"/>
  <c r="K46" i="8"/>
  <c r="J47" i="8"/>
  <c r="K47" i="8"/>
  <c r="J48" i="8"/>
  <c r="K48" i="8"/>
  <c r="J49" i="8"/>
  <c r="K49" i="8"/>
  <c r="J50" i="8"/>
  <c r="K50" i="8"/>
  <c r="J51" i="8"/>
  <c r="K51" i="8"/>
  <c r="J52" i="8"/>
  <c r="K52" i="8"/>
  <c r="J53" i="8"/>
  <c r="K53" i="8"/>
  <c r="J54" i="8"/>
  <c r="K54" i="8"/>
  <c r="J55" i="8"/>
  <c r="K55" i="8"/>
  <c r="J56" i="8"/>
  <c r="M56" i="8" s="1"/>
  <c r="K56" i="8"/>
  <c r="J57" i="8"/>
  <c r="K57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J3" i="8"/>
  <c r="Q3" i="8" s="1"/>
  <c r="K3" i="8"/>
  <c r="J4" i="8"/>
  <c r="Q4" i="8" s="1"/>
  <c r="K4" i="8"/>
  <c r="R4" i="8" s="1"/>
  <c r="J5" i="8"/>
  <c r="Q5" i="8" s="1"/>
  <c r="K5" i="8"/>
  <c r="J7" i="8"/>
  <c r="K7" i="8"/>
  <c r="J8" i="8"/>
  <c r="Q8" i="8" s="1"/>
  <c r="K8" i="8"/>
  <c r="R8" i="8" s="1"/>
  <c r="J9" i="8"/>
  <c r="Q9" i="8" s="1"/>
  <c r="K9" i="8"/>
  <c r="K2" i="8"/>
  <c r="J2" i="8"/>
  <c r="Q2" i="8" s="1"/>
  <c r="T41" i="2"/>
  <c r="T38" i="2"/>
  <c r="T36" i="2"/>
  <c r="T33" i="2"/>
  <c r="T31" i="2"/>
  <c r="T28" i="2"/>
  <c r="T26" i="2"/>
  <c r="T23" i="2"/>
  <c r="T10" i="2"/>
  <c r="T7" i="2"/>
  <c r="T5" i="2"/>
  <c r="T2" i="2"/>
  <c r="R88" i="2"/>
  <c r="Q88" i="2"/>
  <c r="O88" i="2"/>
  <c r="R85" i="2"/>
  <c r="Q85" i="2"/>
  <c r="O85" i="2"/>
  <c r="R83" i="2"/>
  <c r="Q83" i="2"/>
  <c r="O83" i="2"/>
  <c r="R80" i="2"/>
  <c r="Q80" i="2"/>
  <c r="O80" i="2"/>
  <c r="R78" i="2"/>
  <c r="Q78" i="2"/>
  <c r="O78" i="2"/>
  <c r="R75" i="2"/>
  <c r="Q75" i="2"/>
  <c r="O75" i="2"/>
  <c r="R73" i="2"/>
  <c r="Q73" i="2"/>
  <c r="O73" i="2"/>
  <c r="R70" i="2"/>
  <c r="Q70" i="2"/>
  <c r="O70" i="2"/>
  <c r="R68" i="2"/>
  <c r="Q68" i="2"/>
  <c r="O68" i="2"/>
  <c r="R65" i="2"/>
  <c r="Q65" i="2"/>
  <c r="O65" i="2"/>
  <c r="R62" i="2"/>
  <c r="Q62" i="2"/>
  <c r="P62" i="2"/>
  <c r="O62" i="2"/>
  <c r="R59" i="2"/>
  <c r="Q59" i="2"/>
  <c r="P59" i="2"/>
  <c r="O59" i="2"/>
  <c r="R57" i="2"/>
  <c r="Q57" i="2"/>
  <c r="P57" i="2"/>
  <c r="O57" i="2"/>
  <c r="R54" i="2"/>
  <c r="Q54" i="2"/>
  <c r="P54" i="2"/>
  <c r="O54" i="2"/>
  <c r="R52" i="2"/>
  <c r="Q52" i="2"/>
  <c r="P52" i="2"/>
  <c r="O52" i="2"/>
  <c r="R49" i="2"/>
  <c r="Q49" i="2"/>
  <c r="P49" i="2"/>
  <c r="O49" i="2"/>
  <c r="R47" i="2"/>
  <c r="Q47" i="2"/>
  <c r="P47" i="2"/>
  <c r="O47" i="2"/>
  <c r="R44" i="2"/>
  <c r="Q44" i="2"/>
  <c r="P44" i="2"/>
  <c r="O44" i="2"/>
  <c r="R41" i="2"/>
  <c r="Q41" i="2"/>
  <c r="P41" i="2"/>
  <c r="O41" i="2"/>
  <c r="R38" i="2"/>
  <c r="Q38" i="2"/>
  <c r="P38" i="2"/>
  <c r="O38" i="2"/>
  <c r="R36" i="2"/>
  <c r="Q36" i="2"/>
  <c r="P36" i="2"/>
  <c r="O36" i="2"/>
  <c r="R33" i="2"/>
  <c r="Q33" i="2"/>
  <c r="P33" i="2"/>
  <c r="O33" i="2"/>
  <c r="R31" i="2"/>
  <c r="Q31" i="2"/>
  <c r="P31" i="2"/>
  <c r="O31" i="2"/>
  <c r="R28" i="2"/>
  <c r="Q28" i="2"/>
  <c r="P28" i="2"/>
  <c r="O28" i="2"/>
  <c r="R26" i="2"/>
  <c r="Q26" i="2"/>
  <c r="P26" i="2"/>
  <c r="O26" i="2"/>
  <c r="R23" i="2"/>
  <c r="Q23" i="2"/>
  <c r="P23" i="2"/>
  <c r="O23" i="2"/>
  <c r="R20" i="2"/>
  <c r="Q20" i="2"/>
  <c r="O20" i="2"/>
  <c r="R17" i="2"/>
  <c r="Q17" i="2"/>
  <c r="O17" i="2"/>
  <c r="R15" i="2"/>
  <c r="Q15" i="2"/>
  <c r="O15" i="2"/>
  <c r="R12" i="2"/>
  <c r="Q12" i="2"/>
  <c r="O12" i="2"/>
  <c r="R10" i="2"/>
  <c r="Q10" i="2"/>
  <c r="P10" i="2"/>
  <c r="O10" i="2"/>
  <c r="R7" i="2"/>
  <c r="Q7" i="2"/>
  <c r="P7" i="2"/>
  <c r="O7" i="2"/>
  <c r="R5" i="2"/>
  <c r="Q5" i="2"/>
  <c r="P5" i="2"/>
  <c r="O5" i="2"/>
  <c r="R2" i="2"/>
  <c r="Q2" i="2"/>
  <c r="P2" i="2"/>
  <c r="O2" i="2"/>
  <c r="M9" i="8" l="1"/>
  <c r="R9" i="8"/>
  <c r="Q18" i="8"/>
  <c r="O18" i="8"/>
  <c r="Q24" i="8"/>
  <c r="O24" i="8"/>
  <c r="Q30" i="8"/>
  <c r="O30" i="8"/>
  <c r="Q32" i="8"/>
  <c r="O32" i="8"/>
  <c r="Q54" i="8"/>
  <c r="O54" i="8"/>
  <c r="R50" i="8"/>
  <c r="N50" i="8"/>
  <c r="M44" i="8"/>
  <c r="R44" i="8"/>
  <c r="N44" i="8"/>
  <c r="Q39" i="8"/>
  <c r="O39" i="8"/>
  <c r="Q34" i="8"/>
  <c r="O34" i="8"/>
  <c r="Q7" i="8"/>
  <c r="J6" i="8"/>
  <c r="Q6" i="8" s="1"/>
  <c r="R18" i="8"/>
  <c r="N18" i="8"/>
  <c r="R20" i="8"/>
  <c r="N20" i="8"/>
  <c r="R22" i="8"/>
  <c r="N22" i="8"/>
  <c r="R24" i="8"/>
  <c r="N24" i="8"/>
  <c r="R26" i="8"/>
  <c r="N26" i="8"/>
  <c r="R28" i="8"/>
  <c r="N28" i="8"/>
  <c r="R30" i="8"/>
  <c r="N30" i="8"/>
  <c r="R32" i="8"/>
  <c r="N32" i="8"/>
  <c r="Q57" i="8"/>
  <c r="O57" i="8"/>
  <c r="R55" i="8"/>
  <c r="N55" i="8"/>
  <c r="R53" i="8"/>
  <c r="N53" i="8"/>
  <c r="Q52" i="8"/>
  <c r="O52" i="8"/>
  <c r="Q50" i="8"/>
  <c r="O50" i="8"/>
  <c r="M48" i="8"/>
  <c r="Q48" i="8"/>
  <c r="O48" i="8"/>
  <c r="M46" i="8"/>
  <c r="Q46" i="8"/>
  <c r="O46" i="8"/>
  <c r="Q44" i="8"/>
  <c r="O44" i="8"/>
  <c r="Q42" i="8"/>
  <c r="O42" i="8"/>
  <c r="R40" i="8"/>
  <c r="N40" i="8"/>
  <c r="R38" i="8"/>
  <c r="N38" i="8"/>
  <c r="M35" i="8"/>
  <c r="R35" i="8"/>
  <c r="N35" i="8"/>
  <c r="M7" i="8"/>
  <c r="K6" i="8"/>
  <c r="R7" i="8"/>
  <c r="Q22" i="8"/>
  <c r="O22" i="8"/>
  <c r="Q28" i="8"/>
  <c r="O28" i="8"/>
  <c r="M57" i="8"/>
  <c r="R57" i="8"/>
  <c r="N57" i="8"/>
  <c r="R52" i="8"/>
  <c r="N52" i="8"/>
  <c r="R46" i="8"/>
  <c r="N46" i="8"/>
  <c r="R42" i="8"/>
  <c r="N42" i="8"/>
  <c r="J37" i="8"/>
  <c r="Q36" i="8"/>
  <c r="O36" i="8"/>
  <c r="M5" i="8"/>
  <c r="R5" i="8"/>
  <c r="M3" i="8"/>
  <c r="R3" i="8"/>
  <c r="Q19" i="8"/>
  <c r="O19" i="8"/>
  <c r="Q21" i="8"/>
  <c r="O21" i="8"/>
  <c r="Q23" i="8"/>
  <c r="O23" i="8"/>
  <c r="Q25" i="8"/>
  <c r="O25" i="8"/>
  <c r="Q27" i="8"/>
  <c r="O27" i="8"/>
  <c r="Q29" i="8"/>
  <c r="O29" i="8"/>
  <c r="Q31" i="8"/>
  <c r="O31" i="8"/>
  <c r="Q33" i="8"/>
  <c r="O33" i="8"/>
  <c r="Q55" i="8"/>
  <c r="O55" i="8"/>
  <c r="Q53" i="8"/>
  <c r="O53" i="8"/>
  <c r="M51" i="8"/>
  <c r="R51" i="8"/>
  <c r="N51" i="8"/>
  <c r="M49" i="8"/>
  <c r="R49" i="8"/>
  <c r="N49" i="8"/>
  <c r="M47" i="8"/>
  <c r="R47" i="8"/>
  <c r="N47" i="8"/>
  <c r="M45" i="8"/>
  <c r="R45" i="8"/>
  <c r="N45" i="8"/>
  <c r="M43" i="8"/>
  <c r="R43" i="8"/>
  <c r="N43" i="8"/>
  <c r="M41" i="8"/>
  <c r="R41" i="8"/>
  <c r="N41" i="8"/>
  <c r="Q40" i="8"/>
  <c r="O40" i="8"/>
  <c r="Q38" i="8"/>
  <c r="O38" i="8"/>
  <c r="Q35" i="8"/>
  <c r="O35" i="8"/>
  <c r="Q20" i="8"/>
  <c r="O20" i="8"/>
  <c r="M26" i="8"/>
  <c r="Q26" i="8"/>
  <c r="O26" i="8"/>
  <c r="Q56" i="8"/>
  <c r="O56" i="8"/>
  <c r="R48" i="8"/>
  <c r="N48" i="8"/>
  <c r="M2" i="8"/>
  <c r="R2" i="8"/>
  <c r="R19" i="8"/>
  <c r="N19" i="8"/>
  <c r="R21" i="8"/>
  <c r="N21" i="8"/>
  <c r="R23" i="8"/>
  <c r="N23" i="8"/>
  <c r="R25" i="8"/>
  <c r="N25" i="8"/>
  <c r="R27" i="8"/>
  <c r="N27" i="8"/>
  <c r="R29" i="8"/>
  <c r="N29" i="8"/>
  <c r="R31" i="8"/>
  <c r="N31" i="8"/>
  <c r="R33" i="8"/>
  <c r="N33" i="8"/>
  <c r="R56" i="8"/>
  <c r="N56" i="8"/>
  <c r="R54" i="8"/>
  <c r="N54" i="8"/>
  <c r="M52" i="8"/>
  <c r="Q51" i="8"/>
  <c r="O51" i="8"/>
  <c r="Q49" i="8"/>
  <c r="O49" i="8"/>
  <c r="Q47" i="8"/>
  <c r="O47" i="8"/>
  <c r="Q45" i="8"/>
  <c r="O45" i="8"/>
  <c r="Q43" i="8"/>
  <c r="O43" i="8"/>
  <c r="Q41" i="8"/>
  <c r="O41" i="8"/>
  <c r="R39" i="8"/>
  <c r="N39" i="8"/>
  <c r="M36" i="8"/>
  <c r="R36" i="8"/>
  <c r="K37" i="8"/>
  <c r="N36" i="8"/>
  <c r="R34" i="8"/>
  <c r="N34" i="8"/>
  <c r="M25" i="8"/>
  <c r="M27" i="8"/>
  <c r="M42" i="8"/>
  <c r="M54" i="8"/>
  <c r="M38" i="8"/>
  <c r="M8" i="8"/>
  <c r="M21" i="8"/>
  <c r="M29" i="8"/>
  <c r="M34" i="8"/>
  <c r="M4" i="8"/>
  <c r="M22" i="8"/>
  <c r="M24" i="8"/>
  <c r="M28" i="8"/>
  <c r="M30" i="8"/>
  <c r="M55" i="8"/>
  <c r="M53" i="8"/>
  <c r="M50" i="8"/>
  <c r="M39" i="8"/>
  <c r="M32" i="8"/>
  <c r="M31" i="8"/>
  <c r="M33" i="8"/>
  <c r="M19" i="8"/>
  <c r="M23" i="8"/>
  <c r="M18" i="8"/>
  <c r="M20" i="8"/>
  <c r="H3" i="3"/>
  <c r="H4" i="3"/>
  <c r="H5" i="3"/>
  <c r="H6" i="3"/>
  <c r="H7" i="3"/>
  <c r="H8" i="3"/>
  <c r="H9" i="3"/>
  <c r="H14" i="3"/>
  <c r="H15" i="3"/>
  <c r="H16" i="3"/>
  <c r="H17" i="3"/>
  <c r="H18" i="3"/>
  <c r="H19" i="3"/>
  <c r="H20" i="3"/>
  <c r="H21" i="3"/>
  <c r="H10" i="3"/>
  <c r="H11" i="3"/>
  <c r="H12" i="3"/>
  <c r="H13" i="3"/>
  <c r="H2" i="3"/>
  <c r="R37" i="8" l="1"/>
  <c r="M37" i="8"/>
  <c r="N37" i="8"/>
  <c r="M6" i="8"/>
  <c r="R6" i="8"/>
  <c r="Q37" i="8"/>
  <c r="O37" i="8"/>
  <c r="P24" i="5"/>
  <c r="P25" i="5"/>
  <c r="P26" i="5"/>
  <c r="Q26" i="5" s="1"/>
  <c r="P27" i="5"/>
  <c r="P28" i="5"/>
  <c r="P29" i="5"/>
  <c r="P30" i="5"/>
  <c r="Q30" i="5" s="1"/>
  <c r="P31" i="5"/>
  <c r="P32" i="5"/>
  <c r="Q32" i="5" s="1"/>
  <c r="P33" i="5"/>
  <c r="Q33" i="5" s="1"/>
  <c r="P34" i="5"/>
  <c r="Q34" i="5" s="1"/>
  <c r="P35" i="5"/>
  <c r="P36" i="5"/>
  <c r="P37" i="5"/>
  <c r="Q37" i="5" s="1"/>
  <c r="P38" i="5"/>
  <c r="Q38" i="5" s="1"/>
  <c r="P39" i="5"/>
  <c r="P40" i="5"/>
  <c r="Q40" i="5" s="1"/>
  <c r="P41" i="5"/>
  <c r="P42" i="5"/>
  <c r="Q42" i="5" s="1"/>
  <c r="P43" i="5"/>
  <c r="P45" i="5"/>
  <c r="P46" i="5"/>
  <c r="Q46" i="5" s="1"/>
  <c r="P47" i="5"/>
  <c r="Q47" i="5" s="1"/>
  <c r="P48" i="5"/>
  <c r="P49" i="5"/>
  <c r="P50" i="5"/>
  <c r="Q50" i="5" s="1"/>
  <c r="P51" i="5"/>
  <c r="Q51" i="5" s="1"/>
  <c r="P52" i="5"/>
  <c r="P53" i="5"/>
  <c r="P54" i="5"/>
  <c r="Q54" i="5" s="1"/>
  <c r="P55" i="5"/>
  <c r="Q55" i="5" s="1"/>
  <c r="P56" i="5"/>
  <c r="P57" i="5"/>
  <c r="P58" i="5"/>
  <c r="Q58" i="5" s="1"/>
  <c r="P59" i="5"/>
  <c r="Q59" i="5" s="1"/>
  <c r="P60" i="5"/>
  <c r="Q60" i="5" s="1"/>
  <c r="P61" i="5"/>
  <c r="Q61" i="5" s="1"/>
  <c r="P62" i="5"/>
  <c r="Q62" i="5" s="1"/>
  <c r="P63" i="5"/>
  <c r="Q63" i="5" s="1"/>
  <c r="P64" i="5"/>
  <c r="P65" i="5"/>
  <c r="P66" i="5"/>
  <c r="Q66" i="5" s="1"/>
  <c r="P67" i="5"/>
  <c r="P68" i="5"/>
  <c r="P69" i="5"/>
  <c r="Q69" i="5" s="1"/>
  <c r="P71" i="5"/>
  <c r="Q71" i="5" s="1"/>
  <c r="P72" i="5"/>
  <c r="Q72" i="5" s="1"/>
  <c r="P73" i="5"/>
  <c r="P74" i="5"/>
  <c r="Q74" i="5" s="1"/>
  <c r="P75" i="5"/>
  <c r="Q75" i="5" s="1"/>
  <c r="P76" i="5"/>
  <c r="Q76" i="5" s="1"/>
  <c r="P77" i="5"/>
  <c r="P78" i="5"/>
  <c r="Q78" i="5" s="1"/>
  <c r="P79" i="5"/>
  <c r="Q79" i="5" s="1"/>
  <c r="P80" i="5"/>
  <c r="Q80" i="5" s="1"/>
  <c r="P81" i="5"/>
  <c r="P82" i="5"/>
  <c r="Q82" i="5" s="1"/>
  <c r="P83" i="5"/>
  <c r="Q83" i="5" s="1"/>
  <c r="P84" i="5"/>
  <c r="Q84" i="5" s="1"/>
  <c r="P85" i="5"/>
  <c r="P86" i="5"/>
  <c r="Q86" i="5" s="1"/>
  <c r="P87" i="5"/>
  <c r="Q87" i="5" s="1"/>
  <c r="P88" i="5"/>
  <c r="Q88" i="5" s="1"/>
  <c r="P89" i="5"/>
  <c r="P90" i="5"/>
  <c r="Q90" i="5" s="1"/>
  <c r="P4" i="5"/>
  <c r="Q4" i="5" s="1"/>
  <c r="P5" i="5"/>
  <c r="Q5" i="5" s="1"/>
  <c r="P6" i="5"/>
  <c r="P7" i="5"/>
  <c r="Q7" i="5" s="1"/>
  <c r="P8" i="5"/>
  <c r="Q8" i="5" s="1"/>
  <c r="P9" i="5"/>
  <c r="Q9" i="5" s="1"/>
  <c r="P10" i="5"/>
  <c r="P11" i="5"/>
  <c r="Q11" i="5" s="1"/>
  <c r="P12" i="5"/>
  <c r="P13" i="5"/>
  <c r="Q13" i="5" s="1"/>
  <c r="P14" i="5"/>
  <c r="P15" i="5"/>
  <c r="Q15" i="5" s="1"/>
  <c r="P16" i="5"/>
  <c r="Q16" i="5" s="1"/>
  <c r="P17" i="5"/>
  <c r="Q17" i="5" s="1"/>
  <c r="P18" i="5"/>
  <c r="P19" i="5"/>
  <c r="Q19" i="5" s="1"/>
  <c r="P20" i="5"/>
  <c r="Q20" i="5" s="1"/>
  <c r="P21" i="5"/>
  <c r="Q21" i="5" s="1"/>
  <c r="P22" i="5"/>
  <c r="P3" i="5"/>
  <c r="Q3" i="5" s="1"/>
  <c r="Q24" i="5"/>
  <c r="Q25" i="5"/>
  <c r="Q27" i="5"/>
  <c r="Q28" i="5"/>
  <c r="Q29" i="5"/>
  <c r="Q31" i="5"/>
  <c r="Q35" i="5"/>
  <c r="Q36" i="5"/>
  <c r="Q39" i="5"/>
  <c r="Q41" i="5"/>
  <c r="Q43" i="5"/>
  <c r="Q45" i="5"/>
  <c r="Q48" i="5"/>
  <c r="Q49" i="5"/>
  <c r="Q52" i="5"/>
  <c r="Q53" i="5"/>
  <c r="Q56" i="5"/>
  <c r="Q57" i="5"/>
  <c r="Q64" i="5"/>
  <c r="Q65" i="5"/>
  <c r="Q67" i="5"/>
  <c r="Q68" i="5"/>
  <c r="Q73" i="5"/>
  <c r="Q77" i="5"/>
  <c r="Q81" i="5"/>
  <c r="Q85" i="5"/>
  <c r="Q89" i="5"/>
  <c r="Q6" i="5"/>
  <c r="Q10" i="5"/>
  <c r="Q12" i="5"/>
  <c r="Q14" i="5"/>
  <c r="Q18" i="5"/>
  <c r="Q22" i="5"/>
</calcChain>
</file>

<file path=xl/sharedStrings.xml><?xml version="1.0" encoding="utf-8"?>
<sst xmlns="http://schemas.openxmlformats.org/spreadsheetml/2006/main" count="1146" uniqueCount="165">
  <si>
    <t>Stand</t>
  </si>
  <si>
    <t>Plot</t>
  </si>
  <si>
    <t>Basket</t>
  </si>
  <si>
    <t>BE</t>
  </si>
  <si>
    <t>PC</t>
  </si>
  <si>
    <t>RM</t>
  </si>
  <si>
    <t>WB</t>
  </si>
  <si>
    <t>ASH</t>
  </si>
  <si>
    <t>Aspen</t>
  </si>
  <si>
    <t>SM</t>
  </si>
  <si>
    <t>STM</t>
  </si>
  <si>
    <t>YB</t>
  </si>
  <si>
    <t>Unknown</t>
  </si>
  <si>
    <t>Non-leaf</t>
  </si>
  <si>
    <t>A1</t>
  </si>
  <si>
    <t>A3</t>
  </si>
  <si>
    <t>B2</t>
  </si>
  <si>
    <t>C1</t>
  </si>
  <si>
    <t>C3</t>
  </si>
  <si>
    <t>C4</t>
  </si>
  <si>
    <t>C5</t>
  </si>
  <si>
    <t>C7</t>
  </si>
  <si>
    <t>C8</t>
  </si>
  <si>
    <t>C2</t>
  </si>
  <si>
    <t>C6</t>
  </si>
  <si>
    <t>C9</t>
  </si>
  <si>
    <t>RO</t>
  </si>
  <si>
    <t>Total/basket (g)</t>
  </si>
  <si>
    <t>Total/m2 (g/m2)</t>
  </si>
  <si>
    <t>Created by Dan Hong 8/22/2017</t>
  </si>
  <si>
    <t>Tabs "By Species" Trip 1, 2 and 4 are blank.</t>
  </si>
  <si>
    <t>Tabs "By Species" Trip 3 and "Ground Whole" are filled.</t>
  </si>
  <si>
    <t>Blue-highlighted species are "major" species. The rest are composited into "Others".</t>
  </si>
  <si>
    <t>Within the tab "By Species Trip 3", there are some yellow-highlighted cells that have negative values. These may be due to wrong recordings of the bag type. Dan will try to fix after consulting with Melany and Ruth.</t>
  </si>
  <si>
    <t>Tab "HB and JB" are not filled because the dry masses were recorded in Ohio or by Nat, except for JB Trip 1.</t>
  </si>
  <si>
    <t>YB in C1 might not have been considered "major" due to miscommunication; double-check.</t>
  </si>
  <si>
    <t>The area of our basket is 0.234 m^2.</t>
  </si>
  <si>
    <t>SAMPLE PRESENT</t>
  </si>
  <si>
    <t>Tr 3 N (mg/mg)</t>
  </si>
  <si>
    <t>Tr 3 C (mg/mg)</t>
  </si>
  <si>
    <t>Tr 3 C:N</t>
  </si>
  <si>
    <t>HBM1A</t>
  </si>
  <si>
    <t>HBM1B</t>
  </si>
  <si>
    <t>HBM2A</t>
  </si>
  <si>
    <t>HBM2B</t>
  </si>
  <si>
    <t>HBM3A</t>
  </si>
  <si>
    <t>HBM3B</t>
  </si>
  <si>
    <t>HBM4A</t>
  </si>
  <si>
    <t>HBM4B</t>
  </si>
  <si>
    <t>HBO1AB</t>
  </si>
  <si>
    <t>HBO1CC</t>
  </si>
  <si>
    <t>HBO2AB</t>
  </si>
  <si>
    <t>HBO2CC</t>
  </si>
  <si>
    <t>HB3AB</t>
  </si>
  <si>
    <t>HBO3CC</t>
  </si>
  <si>
    <t>HBO4AB</t>
  </si>
  <si>
    <t>HBO4CC</t>
  </si>
  <si>
    <t>all 2016</t>
  </si>
  <si>
    <t>tr 3+4</t>
  </si>
  <si>
    <t>tr 1+2</t>
  </si>
  <si>
    <t>N mg/mg</t>
  </si>
  <si>
    <t>C mg/mg</t>
  </si>
  <si>
    <t>c:n</t>
  </si>
  <si>
    <t>N (g/g)</t>
  </si>
  <si>
    <t>C (g/g)</t>
  </si>
  <si>
    <t>C:P</t>
  </si>
  <si>
    <t>N:P</t>
  </si>
  <si>
    <t>Trip 3 (g/basket)</t>
  </si>
  <si>
    <t xml:space="preserve"> </t>
  </si>
  <si>
    <t>AB</t>
  </si>
  <si>
    <t>CC</t>
  </si>
  <si>
    <t xml:space="preserve"> C7</t>
  </si>
  <si>
    <t>Tr1 total g/baskets</t>
  </si>
  <si>
    <t>Tr2 total g/baskets</t>
  </si>
  <si>
    <t>Tr3 total g/baskets</t>
  </si>
  <si>
    <t>Tr4total g/baskets</t>
  </si>
  <si>
    <t>total g/5 baskets</t>
  </si>
  <si>
    <t>TRT</t>
  </si>
  <si>
    <t>Tr3 N (g/g)</t>
  </si>
  <si>
    <t>Tr3 C (g/g)</t>
  </si>
  <si>
    <t>Tr3 CN</t>
  </si>
  <si>
    <t>Tr3 CP</t>
  </si>
  <si>
    <t>Tr3 NP</t>
  </si>
  <si>
    <t>P</t>
  </si>
  <si>
    <t>N</t>
  </si>
  <si>
    <t>Con</t>
  </si>
  <si>
    <t>NP</t>
  </si>
  <si>
    <t>Tr3 %N</t>
  </si>
  <si>
    <t>Tr3 %C</t>
  </si>
  <si>
    <t>Tr3%P</t>
  </si>
  <si>
    <t>C1-composite</t>
  </si>
  <si>
    <t xml:space="preserve">N </t>
  </si>
  <si>
    <t>total leaf</t>
  </si>
  <si>
    <t>Other</t>
  </si>
  <si>
    <t>mass per all baskets</t>
  </si>
  <si>
    <t>mass per all baskets (3 for AB, 2 for CC)</t>
  </si>
  <si>
    <t>total N (g)</t>
  </si>
  <si>
    <t>used ave N conc</t>
  </si>
  <si>
    <t>Tr3 P (mg/g)</t>
  </si>
  <si>
    <t>P (mg/g)</t>
  </si>
  <si>
    <t>total C (g)</t>
  </si>
  <si>
    <t>C2 spp sort</t>
  </si>
  <si>
    <t>C:N/baskets</t>
  </si>
  <si>
    <t>total P (g)</t>
  </si>
  <si>
    <t>missing value; used rep</t>
  </si>
  <si>
    <t>ave Be, WB, YB:  substitute for RM and SM</t>
  </si>
  <si>
    <t>JBM1A</t>
  </si>
  <si>
    <t>JBM1B</t>
  </si>
  <si>
    <t>JBM2A</t>
  </si>
  <si>
    <t>JBM2B</t>
  </si>
  <si>
    <t>JBM3A</t>
  </si>
  <si>
    <t>JBM3B</t>
  </si>
  <si>
    <t>JBM4A</t>
  </si>
  <si>
    <t>JBM4B</t>
  </si>
  <si>
    <t>JBO1AB</t>
  </si>
  <si>
    <t>JBO1CC</t>
  </si>
  <si>
    <t>JBO2AB</t>
  </si>
  <si>
    <t>JBO2CC</t>
  </si>
  <si>
    <t>JBO3AB</t>
  </si>
  <si>
    <t>JBO3CC</t>
  </si>
  <si>
    <t>JBO4AB</t>
  </si>
  <si>
    <t>JBO4CC</t>
  </si>
  <si>
    <t>Averages</t>
  </si>
  <si>
    <t>TR3 N/basket</t>
  </si>
  <si>
    <t>TR3 c/basket</t>
  </si>
  <si>
    <t>TR3 P/basket</t>
  </si>
  <si>
    <t>major species</t>
  </si>
  <si>
    <t>Trip 3</t>
  </si>
  <si>
    <t>Trip 1 (g/basket)</t>
  </si>
  <si>
    <t>Trip 2 (g/basket)</t>
  </si>
  <si>
    <t>Trip 4 (g/basket)</t>
  </si>
  <si>
    <t xml:space="preserve">C7 trip 1 was </t>
  </si>
  <si>
    <t>not collected.</t>
  </si>
  <si>
    <t xml:space="preserve">C7 trip 2 = </t>
  </si>
  <si>
    <t>total for trip 1</t>
  </si>
  <si>
    <t>and trip 2</t>
  </si>
  <si>
    <t>missing???</t>
  </si>
  <si>
    <t xml:space="preserve">Please </t>
  </si>
  <si>
    <t>find!</t>
  </si>
  <si>
    <t>C:N</t>
  </si>
  <si>
    <t>Trip  3</t>
  </si>
  <si>
    <t>N per all baskets Trip 3</t>
  </si>
  <si>
    <t>total%N (2 or 3 baskets) Trip 3</t>
  </si>
  <si>
    <t>%N per plot trip 3</t>
  </si>
  <si>
    <t>C per all baskets Trip 3</t>
  </si>
  <si>
    <t>total%C (2 or 3 baskets; trip 3)</t>
  </si>
  <si>
    <t>%C per plot (trip 3)</t>
  </si>
  <si>
    <t>C:N per plot (trip 3)</t>
  </si>
  <si>
    <t>mass per all baskets (3 for AB, 2 for CC; trip 3)</t>
  </si>
  <si>
    <t>P per all baskets (g) trip 3</t>
  </si>
  <si>
    <t>total%P (2 or 3 baskets; trip 3)</t>
  </si>
  <si>
    <t>?</t>
  </si>
  <si>
    <t>Melany, 1 Jan 2018:</t>
  </si>
  <si>
    <t xml:space="preserve">see sheet "Ground Whole" for missing masses (as of Sept 2017).   </t>
  </si>
  <si>
    <t xml:space="preserve">sheet HB and JB:  we need to sort out JB dates of collection.    In addition to samples for which there are C and N values, Melany's group has the following </t>
  </si>
  <si>
    <t>basket</t>
  </si>
  <si>
    <t>date on bag</t>
  </si>
  <si>
    <t>JB MID</t>
  </si>
  <si>
    <t>A2</t>
  </si>
  <si>
    <t>center</t>
  </si>
  <si>
    <t>Miami Has</t>
  </si>
  <si>
    <t>B1</t>
  </si>
  <si>
    <t>X</t>
  </si>
  <si>
    <t>JB old</t>
  </si>
  <si>
    <t>We do not have the ones that don't have an "x"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</si>
</sst>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6" borderId="0" xfId="0" applyFill="1"/>
    <xf numFmtId="0" fontId="0" fillId="0" borderId="0" xfId="0" applyAlignment="1"/>
    <xf numFmtId="0" fontId="0" fillId="0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1" fontId="0" fillId="0" borderId="0" xfId="0" applyNumberFormat="1"/>
    <xf numFmtId="0" fontId="1" fillId="0" borderId="0" xfId="0" applyFont="1" applyFill="1"/>
    <xf numFmtId="165" fontId="0" fillId="8" borderId="0" xfId="0" applyNumberFormat="1" applyFill="1"/>
    <xf numFmtId="164" fontId="0" fillId="8" borderId="0" xfId="0" applyNumberFormat="1" applyFill="1"/>
    <xf numFmtId="166" fontId="0" fillId="0" borderId="0" xfId="0" applyNumberFormat="1"/>
    <xf numFmtId="167" fontId="0" fillId="0" borderId="0" xfId="0" applyNumberFormat="1"/>
    <xf numFmtId="167" fontId="0" fillId="3" borderId="0" xfId="0" applyNumberFormat="1" applyFill="1"/>
    <xf numFmtId="2" fontId="0" fillId="3" borderId="0" xfId="0" applyNumberFormat="1" applyFill="1"/>
    <xf numFmtId="167" fontId="0" fillId="0" borderId="0" xfId="0" applyNumberFormat="1" applyFill="1"/>
    <xf numFmtId="14" fontId="0" fillId="0" borderId="0" xfId="0" applyNumberFormat="1"/>
    <xf numFmtId="0" fontId="0" fillId="0" borderId="0" xfId="0" applyAlignment="1">
      <alignment horizontal="center"/>
    </xf>
    <xf numFmtId="2" fontId="2" fillId="0" borderId="0" xfId="0" applyNumberFormat="1" applyFont="1"/>
    <xf numFmtId="167" fontId="2" fillId="0" borderId="0" xfId="0" applyNumberFormat="1" applyFont="1"/>
    <xf numFmtId="16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L24" sqref="L24"/>
    </sheetView>
  </sheetViews>
  <sheetFormatPr defaultRowHeight="15" x14ac:dyDescent="0.25"/>
  <cols>
    <col min="4" max="4" width="9.7109375" bestFit="1" customWidth="1"/>
    <col min="7" max="7" width="9.7109375" bestFit="1" customWidth="1"/>
  </cols>
  <sheetData>
    <row r="1" spans="1:12" x14ac:dyDescent="0.25">
      <c r="A1" t="s">
        <v>29</v>
      </c>
    </row>
    <row r="3" spans="1:12" x14ac:dyDescent="0.25">
      <c r="A3" t="s">
        <v>30</v>
      </c>
    </row>
    <row r="4" spans="1:12" x14ac:dyDescent="0.25">
      <c r="A4" t="s">
        <v>31</v>
      </c>
    </row>
    <row r="5" spans="1:12" x14ac:dyDescent="0.25">
      <c r="A5" t="s">
        <v>34</v>
      </c>
    </row>
    <row r="6" spans="1:12" x14ac:dyDescent="0.25">
      <c r="A6" t="s">
        <v>33</v>
      </c>
    </row>
    <row r="7" spans="1:12" x14ac:dyDescent="0.25">
      <c r="A7" t="s">
        <v>32</v>
      </c>
    </row>
    <row r="8" spans="1:12" x14ac:dyDescent="0.25">
      <c r="A8" t="s">
        <v>35</v>
      </c>
    </row>
    <row r="9" spans="1:12" x14ac:dyDescent="0.25">
      <c r="A9" t="s">
        <v>36</v>
      </c>
    </row>
    <row r="12" spans="1:12" x14ac:dyDescent="0.25">
      <c r="A12" t="s">
        <v>152</v>
      </c>
    </row>
    <row r="13" spans="1:12" x14ac:dyDescent="0.25">
      <c r="A13" t="s">
        <v>153</v>
      </c>
    </row>
    <row r="14" spans="1:12" x14ac:dyDescent="0.25">
      <c r="A14" t="s">
        <v>154</v>
      </c>
    </row>
    <row r="15" spans="1:12" x14ac:dyDescent="0.25">
      <c r="A15" t="s">
        <v>0</v>
      </c>
      <c r="B15" t="s">
        <v>1</v>
      </c>
      <c r="C15" t="s">
        <v>155</v>
      </c>
      <c r="D15" t="s">
        <v>156</v>
      </c>
      <c r="E15" t="s">
        <v>160</v>
      </c>
      <c r="G15" t="s">
        <v>156</v>
      </c>
      <c r="H15" t="s">
        <v>160</v>
      </c>
    </row>
    <row r="16" spans="1:12" x14ac:dyDescent="0.25">
      <c r="A16" t="s">
        <v>157</v>
      </c>
      <c r="B16">
        <v>1</v>
      </c>
      <c r="C16" t="s">
        <v>14</v>
      </c>
      <c r="E16" s="24"/>
      <c r="G16" s="23">
        <v>42676</v>
      </c>
      <c r="H16" s="24" t="s">
        <v>162</v>
      </c>
      <c r="L16" t="s">
        <v>164</v>
      </c>
    </row>
    <row r="17" spans="1:8" x14ac:dyDescent="0.25">
      <c r="A17" t="s">
        <v>157</v>
      </c>
      <c r="B17">
        <v>1</v>
      </c>
      <c r="C17" t="s">
        <v>158</v>
      </c>
      <c r="E17" s="24"/>
      <c r="G17" s="23">
        <v>42676</v>
      </c>
      <c r="H17" s="24" t="s">
        <v>162</v>
      </c>
    </row>
    <row r="18" spans="1:8" x14ac:dyDescent="0.25">
      <c r="A18" t="s">
        <v>157</v>
      </c>
      <c r="B18">
        <v>1</v>
      </c>
      <c r="C18" t="s">
        <v>159</v>
      </c>
      <c r="E18" s="24"/>
      <c r="G18" s="23">
        <v>42676</v>
      </c>
      <c r="H18" s="24" t="s">
        <v>162</v>
      </c>
    </row>
    <row r="19" spans="1:8" x14ac:dyDescent="0.25">
      <c r="A19" t="s">
        <v>157</v>
      </c>
      <c r="B19">
        <v>1</v>
      </c>
      <c r="C19" t="s">
        <v>161</v>
      </c>
      <c r="E19" s="24"/>
      <c r="G19" s="23">
        <v>42676</v>
      </c>
      <c r="H19" s="24" t="s">
        <v>162</v>
      </c>
    </row>
    <row r="20" spans="1:8" x14ac:dyDescent="0.25">
      <c r="A20" t="s">
        <v>157</v>
      </c>
      <c r="B20">
        <v>1</v>
      </c>
      <c r="C20" t="s">
        <v>16</v>
      </c>
      <c r="E20" s="24"/>
      <c r="G20" s="23">
        <v>42676</v>
      </c>
      <c r="H20" s="24" t="s">
        <v>162</v>
      </c>
    </row>
    <row r="21" spans="1:8" x14ac:dyDescent="0.25">
      <c r="E21" s="24"/>
    </row>
    <row r="22" spans="1:8" x14ac:dyDescent="0.25">
      <c r="A22" t="s">
        <v>157</v>
      </c>
      <c r="B22">
        <v>2</v>
      </c>
      <c r="C22" t="s">
        <v>14</v>
      </c>
      <c r="D22" s="23">
        <v>42651</v>
      </c>
      <c r="E22" s="24" t="s">
        <v>162</v>
      </c>
      <c r="G22" s="23">
        <v>42676</v>
      </c>
      <c r="H22" s="24" t="s">
        <v>162</v>
      </c>
    </row>
    <row r="23" spans="1:8" x14ac:dyDescent="0.25">
      <c r="A23" t="s">
        <v>157</v>
      </c>
      <c r="B23">
        <v>2</v>
      </c>
      <c r="C23" t="s">
        <v>158</v>
      </c>
      <c r="D23" s="23" t="s">
        <v>68</v>
      </c>
      <c r="E23" s="24"/>
      <c r="G23" s="23">
        <v>42676</v>
      </c>
      <c r="H23" s="24" t="s">
        <v>162</v>
      </c>
    </row>
    <row r="24" spans="1:8" x14ac:dyDescent="0.25">
      <c r="A24" t="s">
        <v>157</v>
      </c>
      <c r="B24">
        <v>2</v>
      </c>
      <c r="C24" t="s">
        <v>159</v>
      </c>
      <c r="D24" s="23">
        <v>42651</v>
      </c>
      <c r="E24" s="24" t="s">
        <v>162</v>
      </c>
      <c r="G24" s="23">
        <v>42676</v>
      </c>
      <c r="H24" s="24" t="s">
        <v>162</v>
      </c>
    </row>
    <row r="25" spans="1:8" x14ac:dyDescent="0.25">
      <c r="A25" t="s">
        <v>157</v>
      </c>
      <c r="B25">
        <v>2</v>
      </c>
      <c r="C25" t="s">
        <v>161</v>
      </c>
      <c r="D25" s="23">
        <v>42651</v>
      </c>
      <c r="E25" s="24" t="s">
        <v>162</v>
      </c>
      <c r="G25" s="23">
        <v>42676</v>
      </c>
      <c r="H25" s="24" t="s">
        <v>162</v>
      </c>
    </row>
    <row r="26" spans="1:8" x14ac:dyDescent="0.25">
      <c r="A26" t="s">
        <v>157</v>
      </c>
      <c r="B26">
        <v>2</v>
      </c>
      <c r="C26" t="s">
        <v>16</v>
      </c>
      <c r="D26" s="23">
        <v>42651</v>
      </c>
      <c r="E26" s="24" t="s">
        <v>162</v>
      </c>
      <c r="G26" s="23">
        <v>42676</v>
      </c>
      <c r="H26" s="24" t="s">
        <v>162</v>
      </c>
    </row>
    <row r="27" spans="1:8" x14ac:dyDescent="0.25">
      <c r="E27" s="24"/>
    </row>
    <row r="28" spans="1:8" x14ac:dyDescent="0.25">
      <c r="A28" t="s">
        <v>157</v>
      </c>
      <c r="B28">
        <v>3</v>
      </c>
      <c r="C28" t="s">
        <v>14</v>
      </c>
      <c r="E28" s="24"/>
      <c r="G28" s="23">
        <v>42676</v>
      </c>
      <c r="H28" s="24" t="s">
        <v>162</v>
      </c>
    </row>
    <row r="29" spans="1:8" x14ac:dyDescent="0.25">
      <c r="A29" t="s">
        <v>157</v>
      </c>
      <c r="B29">
        <v>3</v>
      </c>
      <c r="C29" t="s">
        <v>158</v>
      </c>
      <c r="E29" s="24"/>
      <c r="G29" s="23">
        <v>42676</v>
      </c>
      <c r="H29" s="24" t="s">
        <v>162</v>
      </c>
    </row>
    <row r="30" spans="1:8" x14ac:dyDescent="0.25">
      <c r="A30" t="s">
        <v>157</v>
      </c>
      <c r="B30">
        <v>3</v>
      </c>
      <c r="C30" t="s">
        <v>159</v>
      </c>
      <c r="E30" s="24"/>
      <c r="G30" s="23">
        <v>42676</v>
      </c>
      <c r="H30" s="24" t="s">
        <v>162</v>
      </c>
    </row>
    <row r="31" spans="1:8" x14ac:dyDescent="0.25">
      <c r="A31" t="s">
        <v>157</v>
      </c>
      <c r="B31">
        <v>3</v>
      </c>
      <c r="C31" t="s">
        <v>161</v>
      </c>
      <c r="E31" s="24"/>
      <c r="G31" s="23">
        <v>42676</v>
      </c>
      <c r="H31" s="24" t="s">
        <v>162</v>
      </c>
    </row>
    <row r="32" spans="1:8" x14ac:dyDescent="0.25">
      <c r="A32" t="s">
        <v>157</v>
      </c>
      <c r="B32">
        <v>3</v>
      </c>
      <c r="C32" t="s">
        <v>16</v>
      </c>
      <c r="E32" s="24"/>
      <c r="G32" s="23">
        <v>42676</v>
      </c>
      <c r="H32" s="24" t="s">
        <v>162</v>
      </c>
    </row>
    <row r="33" spans="1:8" x14ac:dyDescent="0.25">
      <c r="E33" s="24"/>
    </row>
    <row r="34" spans="1:8" x14ac:dyDescent="0.25">
      <c r="A34" t="s">
        <v>157</v>
      </c>
      <c r="B34">
        <v>4</v>
      </c>
      <c r="C34" t="s">
        <v>14</v>
      </c>
      <c r="D34" s="23">
        <v>42651</v>
      </c>
      <c r="E34" s="24" t="s">
        <v>162</v>
      </c>
      <c r="G34" s="23">
        <v>42676</v>
      </c>
      <c r="H34" s="24" t="s">
        <v>162</v>
      </c>
    </row>
    <row r="35" spans="1:8" x14ac:dyDescent="0.25">
      <c r="A35" t="s">
        <v>157</v>
      </c>
      <c r="B35">
        <v>4</v>
      </c>
      <c r="C35" t="s">
        <v>158</v>
      </c>
      <c r="D35" s="23">
        <v>42651</v>
      </c>
      <c r="E35" s="24" t="s">
        <v>162</v>
      </c>
      <c r="G35" s="23">
        <v>42676</v>
      </c>
      <c r="H35" s="24" t="s">
        <v>162</v>
      </c>
    </row>
    <row r="36" spans="1:8" x14ac:dyDescent="0.25">
      <c r="A36" t="s">
        <v>157</v>
      </c>
      <c r="B36">
        <v>4</v>
      </c>
      <c r="C36" t="s">
        <v>159</v>
      </c>
      <c r="D36" s="23">
        <v>42651</v>
      </c>
      <c r="E36" s="24" t="s">
        <v>162</v>
      </c>
      <c r="G36" s="23">
        <v>42676</v>
      </c>
      <c r="H36" s="24" t="s">
        <v>162</v>
      </c>
    </row>
    <row r="37" spans="1:8" x14ac:dyDescent="0.25">
      <c r="A37" t="s">
        <v>157</v>
      </c>
      <c r="B37">
        <v>4</v>
      </c>
      <c r="C37" t="s">
        <v>161</v>
      </c>
      <c r="D37" s="23">
        <v>42651</v>
      </c>
      <c r="E37" s="24" t="s">
        <v>162</v>
      </c>
      <c r="G37" s="23">
        <v>42676</v>
      </c>
      <c r="H37" s="24" t="s">
        <v>162</v>
      </c>
    </row>
    <row r="38" spans="1:8" x14ac:dyDescent="0.25">
      <c r="A38" t="s">
        <v>157</v>
      </c>
      <c r="B38">
        <v>4</v>
      </c>
      <c r="C38" t="s">
        <v>16</v>
      </c>
      <c r="D38" s="23">
        <v>42651</v>
      </c>
      <c r="E38" s="24" t="s">
        <v>162</v>
      </c>
      <c r="G38" s="23">
        <v>42676</v>
      </c>
      <c r="H38" s="24" t="s">
        <v>162</v>
      </c>
    </row>
    <row r="40" spans="1:8" x14ac:dyDescent="0.25">
      <c r="A40" t="s">
        <v>163</v>
      </c>
      <c r="B40">
        <v>1</v>
      </c>
      <c r="C40" t="s">
        <v>14</v>
      </c>
      <c r="D40" s="23">
        <v>42651</v>
      </c>
      <c r="E40" s="24" t="s">
        <v>162</v>
      </c>
    </row>
    <row r="41" spans="1:8" x14ac:dyDescent="0.25">
      <c r="A41" t="s">
        <v>163</v>
      </c>
      <c r="B41">
        <v>1</v>
      </c>
      <c r="C41" t="s">
        <v>15</v>
      </c>
      <c r="E41" s="24"/>
    </row>
    <row r="42" spans="1:8" x14ac:dyDescent="0.25">
      <c r="A42" t="s">
        <v>163</v>
      </c>
      <c r="B42">
        <v>1</v>
      </c>
      <c r="C42" t="s">
        <v>16</v>
      </c>
      <c r="E42" s="24"/>
    </row>
    <row r="43" spans="1:8" x14ac:dyDescent="0.25">
      <c r="A43" t="s">
        <v>163</v>
      </c>
      <c r="B43">
        <v>1</v>
      </c>
      <c r="C43" t="s">
        <v>17</v>
      </c>
      <c r="E43" s="24"/>
    </row>
    <row r="44" spans="1:8" x14ac:dyDescent="0.25">
      <c r="A44" t="s">
        <v>163</v>
      </c>
      <c r="B44">
        <v>1</v>
      </c>
      <c r="C44" t="s">
        <v>18</v>
      </c>
      <c r="E44" s="24"/>
    </row>
    <row r="45" spans="1:8" x14ac:dyDescent="0.25">
      <c r="E45" s="24"/>
    </row>
    <row r="46" spans="1:8" x14ac:dyDescent="0.25">
      <c r="A46" t="s">
        <v>163</v>
      </c>
      <c r="B46">
        <v>2</v>
      </c>
      <c r="C46" t="s">
        <v>14</v>
      </c>
      <c r="D46" s="23">
        <v>42651</v>
      </c>
      <c r="E46" s="24" t="s">
        <v>162</v>
      </c>
    </row>
    <row r="47" spans="1:8" x14ac:dyDescent="0.25">
      <c r="A47" t="s">
        <v>163</v>
      </c>
      <c r="B47">
        <v>2</v>
      </c>
      <c r="C47" t="s">
        <v>15</v>
      </c>
      <c r="D47" s="23">
        <v>42651</v>
      </c>
      <c r="E47" s="24" t="s">
        <v>162</v>
      </c>
    </row>
    <row r="48" spans="1:8" x14ac:dyDescent="0.25">
      <c r="A48" t="s">
        <v>163</v>
      </c>
      <c r="B48">
        <v>2</v>
      </c>
      <c r="C48" t="s">
        <v>16</v>
      </c>
      <c r="D48" s="23">
        <v>42651</v>
      </c>
      <c r="E48" s="24" t="s">
        <v>162</v>
      </c>
    </row>
    <row r="49" spans="1:5" x14ac:dyDescent="0.25">
      <c r="A49" t="s">
        <v>163</v>
      </c>
      <c r="B49">
        <v>2</v>
      </c>
      <c r="C49" t="s">
        <v>17</v>
      </c>
      <c r="D49" s="23">
        <v>42651</v>
      </c>
      <c r="E49" s="24" t="s">
        <v>162</v>
      </c>
    </row>
    <row r="50" spans="1:5" x14ac:dyDescent="0.25">
      <c r="A50" t="s">
        <v>163</v>
      </c>
      <c r="B50">
        <v>2</v>
      </c>
      <c r="C50" t="s">
        <v>18</v>
      </c>
      <c r="D50" s="23">
        <v>42651</v>
      </c>
      <c r="E50" s="24" t="s">
        <v>162</v>
      </c>
    </row>
    <row r="51" spans="1:5" x14ac:dyDescent="0.25">
      <c r="E51" s="24"/>
    </row>
    <row r="52" spans="1:5" x14ac:dyDescent="0.25">
      <c r="A52" t="s">
        <v>163</v>
      </c>
      <c r="B52">
        <v>3</v>
      </c>
      <c r="C52" t="s">
        <v>14</v>
      </c>
      <c r="D52" s="23">
        <v>42651</v>
      </c>
      <c r="E52" s="24" t="s">
        <v>162</v>
      </c>
    </row>
    <row r="53" spans="1:5" x14ac:dyDescent="0.25">
      <c r="A53" t="s">
        <v>163</v>
      </c>
      <c r="B53">
        <v>3</v>
      </c>
      <c r="C53" t="s">
        <v>15</v>
      </c>
      <c r="D53" s="23">
        <v>42651</v>
      </c>
      <c r="E53" s="24" t="s">
        <v>162</v>
      </c>
    </row>
    <row r="54" spans="1:5" x14ac:dyDescent="0.25">
      <c r="A54" t="s">
        <v>163</v>
      </c>
      <c r="B54">
        <v>3</v>
      </c>
      <c r="C54" t="s">
        <v>16</v>
      </c>
      <c r="D54" s="23">
        <v>42651</v>
      </c>
      <c r="E54" s="24" t="s">
        <v>162</v>
      </c>
    </row>
    <row r="55" spans="1:5" x14ac:dyDescent="0.25">
      <c r="A55" t="s">
        <v>163</v>
      </c>
      <c r="B55">
        <v>3</v>
      </c>
      <c r="C55" t="s">
        <v>17</v>
      </c>
      <c r="D55" s="23">
        <v>42651</v>
      </c>
      <c r="E55" s="24" t="s">
        <v>162</v>
      </c>
    </row>
    <row r="56" spans="1:5" x14ac:dyDescent="0.25">
      <c r="A56" t="s">
        <v>163</v>
      </c>
      <c r="B56">
        <v>3</v>
      </c>
      <c r="C56" t="s">
        <v>18</v>
      </c>
      <c r="D56" s="23">
        <v>42651</v>
      </c>
      <c r="E56" s="24" t="s">
        <v>162</v>
      </c>
    </row>
    <row r="57" spans="1:5" x14ac:dyDescent="0.25">
      <c r="E57" s="24"/>
    </row>
    <row r="58" spans="1:5" x14ac:dyDescent="0.25">
      <c r="A58" t="s">
        <v>163</v>
      </c>
      <c r="B58">
        <v>4</v>
      </c>
      <c r="C58" t="s">
        <v>14</v>
      </c>
      <c r="D58" s="23">
        <v>42651</v>
      </c>
      <c r="E58" s="24" t="s">
        <v>162</v>
      </c>
    </row>
    <row r="59" spans="1:5" x14ac:dyDescent="0.25">
      <c r="A59" t="s">
        <v>163</v>
      </c>
      <c r="B59">
        <v>4</v>
      </c>
      <c r="C59" t="s">
        <v>15</v>
      </c>
      <c r="D59" s="23" t="s">
        <v>68</v>
      </c>
      <c r="E59" s="24" t="s">
        <v>68</v>
      </c>
    </row>
    <row r="60" spans="1:5" x14ac:dyDescent="0.25">
      <c r="A60" t="s">
        <v>163</v>
      </c>
      <c r="B60">
        <v>4</v>
      </c>
      <c r="C60" t="s">
        <v>16</v>
      </c>
      <c r="D60" s="23"/>
      <c r="E60" s="24"/>
    </row>
    <row r="61" spans="1:5" x14ac:dyDescent="0.25">
      <c r="A61" t="s">
        <v>163</v>
      </c>
      <c r="B61">
        <v>4</v>
      </c>
      <c r="C61" t="s">
        <v>17</v>
      </c>
      <c r="D61" s="23">
        <v>42651</v>
      </c>
      <c r="E61" s="24" t="s">
        <v>162</v>
      </c>
    </row>
    <row r="62" spans="1:5" x14ac:dyDescent="0.25">
      <c r="A62" t="s">
        <v>163</v>
      </c>
      <c r="B62">
        <v>4</v>
      </c>
      <c r="C62" t="s">
        <v>18</v>
      </c>
      <c r="D62" s="23"/>
      <c r="E62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workbookViewId="0">
      <pane xSplit="3270" ySplit="600" topLeftCell="A76" activePane="bottomLeft"/>
      <selection sqref="A1:XFD1"/>
      <selection pane="topRight" activeCell="AY1" sqref="AY1"/>
      <selection pane="bottomLeft" activeCell="A2" sqref="A2"/>
      <selection pane="bottomRight" activeCell="T4" sqref="T4"/>
    </sheetView>
  </sheetViews>
  <sheetFormatPr defaultRowHeight="15" x14ac:dyDescent="0.25"/>
  <sheetData>
    <row r="1" spans="1:20" x14ac:dyDescent="0.25">
      <c r="A1" t="s">
        <v>127</v>
      </c>
    </row>
    <row r="2" spans="1:20" x14ac:dyDescent="0.25">
      <c r="A2" t="s">
        <v>0</v>
      </c>
      <c r="B2" t="s">
        <v>1</v>
      </c>
      <c r="C2" t="s">
        <v>2</v>
      </c>
      <c r="D2" t="s">
        <v>7</v>
      </c>
      <c r="E2" t="s">
        <v>8</v>
      </c>
      <c r="F2" t="s">
        <v>10</v>
      </c>
      <c r="G2" t="s">
        <v>26</v>
      </c>
      <c r="H2" t="s">
        <v>3</v>
      </c>
      <c r="I2" t="s">
        <v>11</v>
      </c>
      <c r="J2" t="s">
        <v>9</v>
      </c>
      <c r="K2" t="s">
        <v>4</v>
      </c>
      <c r="L2" t="s">
        <v>5</v>
      </c>
      <c r="M2" t="s">
        <v>6</v>
      </c>
      <c r="N2" t="s">
        <v>12</v>
      </c>
      <c r="O2" t="s">
        <v>13</v>
      </c>
      <c r="P2" t="s">
        <v>27</v>
      </c>
      <c r="Q2" t="s">
        <v>28</v>
      </c>
    </row>
    <row r="3" spans="1:20" x14ac:dyDescent="0.25">
      <c r="A3" t="s">
        <v>17</v>
      </c>
      <c r="B3">
        <v>1</v>
      </c>
      <c r="C3" t="s">
        <v>14</v>
      </c>
      <c r="D3">
        <v>0</v>
      </c>
      <c r="E3">
        <v>0</v>
      </c>
      <c r="F3">
        <v>0.05</v>
      </c>
      <c r="G3">
        <v>0.23</v>
      </c>
      <c r="H3" s="3">
        <v>6.9700000000000006</v>
      </c>
      <c r="I3" s="3">
        <v>12.47</v>
      </c>
      <c r="J3">
        <v>0</v>
      </c>
      <c r="K3" s="3">
        <v>0.46</v>
      </c>
      <c r="L3" s="3">
        <v>0.65</v>
      </c>
      <c r="M3" s="3">
        <v>3.48</v>
      </c>
      <c r="N3">
        <v>0</v>
      </c>
      <c r="O3">
        <v>0</v>
      </c>
      <c r="P3">
        <f t="shared" ref="P3:P22" si="0">SUM(D3:O3)</f>
        <v>24.310000000000002</v>
      </c>
      <c r="Q3">
        <f>P3/0.234</f>
        <v>103.88888888888889</v>
      </c>
      <c r="T3" s="11" t="s">
        <v>126</v>
      </c>
    </row>
    <row r="4" spans="1:20" x14ac:dyDescent="0.25">
      <c r="A4" t="s">
        <v>17</v>
      </c>
      <c r="B4">
        <v>1</v>
      </c>
      <c r="C4" t="s">
        <v>15</v>
      </c>
      <c r="D4">
        <v>0</v>
      </c>
      <c r="E4">
        <v>0</v>
      </c>
      <c r="F4">
        <v>0</v>
      </c>
      <c r="G4">
        <v>0</v>
      </c>
      <c r="H4" s="3">
        <v>2.0699999999999998</v>
      </c>
      <c r="I4" s="3">
        <v>0</v>
      </c>
      <c r="J4">
        <v>0</v>
      </c>
      <c r="K4" s="3">
        <v>0.64</v>
      </c>
      <c r="L4" s="3">
        <v>0</v>
      </c>
      <c r="M4" s="3">
        <v>1</v>
      </c>
      <c r="N4">
        <v>0</v>
      </c>
      <c r="O4">
        <v>0</v>
      </c>
      <c r="P4">
        <f t="shared" si="0"/>
        <v>3.71</v>
      </c>
      <c r="Q4">
        <f t="shared" ref="Q4:Q67" si="1">P4/0.234</f>
        <v>15.854700854700853</v>
      </c>
    </row>
    <row r="5" spans="1:20" x14ac:dyDescent="0.25">
      <c r="A5" t="s">
        <v>17</v>
      </c>
      <c r="B5">
        <v>1</v>
      </c>
      <c r="C5" t="s">
        <v>16</v>
      </c>
      <c r="D5">
        <v>0</v>
      </c>
      <c r="E5">
        <v>0</v>
      </c>
      <c r="F5">
        <v>0</v>
      </c>
      <c r="G5">
        <v>0</v>
      </c>
      <c r="H5" s="3">
        <v>2.1599999999999997</v>
      </c>
      <c r="I5" s="3">
        <v>1.27</v>
      </c>
      <c r="J5">
        <v>0.69</v>
      </c>
      <c r="K5" s="3">
        <v>0.2</v>
      </c>
      <c r="L5" s="3">
        <v>0</v>
      </c>
      <c r="M5" s="3">
        <v>1.1599999999999999</v>
      </c>
      <c r="N5">
        <v>0</v>
      </c>
      <c r="O5">
        <v>0</v>
      </c>
      <c r="P5">
        <f t="shared" si="0"/>
        <v>5.4799999999999995</v>
      </c>
      <c r="Q5">
        <f t="shared" si="1"/>
        <v>23.418803418803414</v>
      </c>
    </row>
    <row r="6" spans="1:20" x14ac:dyDescent="0.25">
      <c r="A6" t="s">
        <v>17</v>
      </c>
      <c r="B6">
        <v>1</v>
      </c>
      <c r="C6" t="s">
        <v>17</v>
      </c>
      <c r="D6">
        <v>0.12</v>
      </c>
      <c r="E6">
        <v>0</v>
      </c>
      <c r="F6">
        <v>0</v>
      </c>
      <c r="G6">
        <v>0</v>
      </c>
      <c r="H6" s="3">
        <v>0.9</v>
      </c>
      <c r="I6" s="3">
        <v>0</v>
      </c>
      <c r="J6">
        <v>0</v>
      </c>
      <c r="K6" s="3">
        <v>0.39</v>
      </c>
      <c r="L6" s="3">
        <v>0.24</v>
      </c>
      <c r="M6" s="3">
        <v>2.7100000000000004</v>
      </c>
      <c r="N6">
        <v>0</v>
      </c>
      <c r="O6">
        <v>0</v>
      </c>
      <c r="P6">
        <f t="shared" si="0"/>
        <v>4.3600000000000003</v>
      </c>
      <c r="Q6">
        <f t="shared" si="1"/>
        <v>18.632478632478634</v>
      </c>
    </row>
    <row r="7" spans="1:20" x14ac:dyDescent="0.25">
      <c r="A7" t="s">
        <v>17</v>
      </c>
      <c r="B7">
        <v>1</v>
      </c>
      <c r="C7" t="s">
        <v>18</v>
      </c>
      <c r="D7">
        <v>0</v>
      </c>
      <c r="E7">
        <v>0.31000000000000005</v>
      </c>
      <c r="F7">
        <v>0.18999999999999995</v>
      </c>
      <c r="G7">
        <v>0</v>
      </c>
      <c r="H7" s="3">
        <v>0.31999999999999984</v>
      </c>
      <c r="I7" s="3">
        <v>2.7599999999999989</v>
      </c>
      <c r="J7">
        <v>0.68000000000000016</v>
      </c>
      <c r="K7" s="3">
        <v>0.70000000000000018</v>
      </c>
      <c r="L7" s="3">
        <v>0.31000000000000005</v>
      </c>
      <c r="M7" s="3">
        <v>2.0599999999999996</v>
      </c>
      <c r="N7">
        <v>0</v>
      </c>
      <c r="O7">
        <v>0</v>
      </c>
      <c r="P7">
        <f t="shared" si="0"/>
        <v>7.3299999999999992</v>
      </c>
      <c r="Q7">
        <f t="shared" si="1"/>
        <v>31.32478632478632</v>
      </c>
    </row>
    <row r="8" spans="1:20" x14ac:dyDescent="0.25">
      <c r="A8" t="s">
        <v>17</v>
      </c>
      <c r="B8">
        <v>2</v>
      </c>
      <c r="C8" t="s">
        <v>14</v>
      </c>
      <c r="D8">
        <v>1.29</v>
      </c>
      <c r="E8">
        <v>0</v>
      </c>
      <c r="F8">
        <v>0</v>
      </c>
      <c r="G8">
        <v>0</v>
      </c>
      <c r="H8" s="3">
        <v>0.87</v>
      </c>
      <c r="I8" s="3">
        <v>0.08</v>
      </c>
      <c r="J8">
        <v>0</v>
      </c>
      <c r="K8" s="3">
        <v>0.48</v>
      </c>
      <c r="L8" s="3">
        <v>0.33</v>
      </c>
      <c r="M8" s="3">
        <v>5.5999999999999988</v>
      </c>
      <c r="N8">
        <v>0</v>
      </c>
      <c r="O8">
        <v>0</v>
      </c>
      <c r="P8">
        <f t="shared" si="0"/>
        <v>8.6499999999999986</v>
      </c>
      <c r="Q8">
        <f t="shared" si="1"/>
        <v>36.965811965811959</v>
      </c>
    </row>
    <row r="9" spans="1:20" x14ac:dyDescent="0.25">
      <c r="A9" t="s">
        <v>17</v>
      </c>
      <c r="B9">
        <v>2</v>
      </c>
      <c r="C9" t="s">
        <v>15</v>
      </c>
      <c r="D9">
        <v>0</v>
      </c>
      <c r="E9">
        <v>0</v>
      </c>
      <c r="F9">
        <v>4.0000000000000001E-3</v>
      </c>
      <c r="G9">
        <v>0</v>
      </c>
      <c r="H9" s="3">
        <v>0.78000000000000025</v>
      </c>
      <c r="I9" s="3">
        <v>0</v>
      </c>
      <c r="J9">
        <v>0</v>
      </c>
      <c r="K9" s="3">
        <v>7.0000000000000007E-2</v>
      </c>
      <c r="L9" s="3">
        <v>0</v>
      </c>
      <c r="M9" s="3">
        <v>11.099999999999998</v>
      </c>
      <c r="N9">
        <v>0</v>
      </c>
      <c r="O9">
        <v>0</v>
      </c>
      <c r="P9">
        <f t="shared" si="0"/>
        <v>11.953999999999999</v>
      </c>
      <c r="Q9">
        <f t="shared" si="1"/>
        <v>51.085470085470078</v>
      </c>
    </row>
    <row r="10" spans="1:20" x14ac:dyDescent="0.25">
      <c r="A10" t="s">
        <v>17</v>
      </c>
      <c r="B10">
        <v>2</v>
      </c>
      <c r="C10" t="s">
        <v>16</v>
      </c>
      <c r="D10">
        <v>0</v>
      </c>
      <c r="E10">
        <v>0</v>
      </c>
      <c r="F10">
        <v>0.24</v>
      </c>
      <c r="G10">
        <v>0</v>
      </c>
      <c r="H10" s="3">
        <v>0.71</v>
      </c>
      <c r="I10" s="3">
        <v>0</v>
      </c>
      <c r="J10">
        <v>0</v>
      </c>
      <c r="K10" s="3">
        <v>0.57999999999999996</v>
      </c>
      <c r="L10" s="3">
        <v>0</v>
      </c>
      <c r="M10" s="3">
        <v>2.3800000000000003</v>
      </c>
      <c r="N10">
        <v>0</v>
      </c>
      <c r="O10">
        <v>0</v>
      </c>
      <c r="P10">
        <f t="shared" si="0"/>
        <v>3.91</v>
      </c>
      <c r="Q10">
        <f t="shared" si="1"/>
        <v>16.70940170940171</v>
      </c>
    </row>
    <row r="11" spans="1:20" x14ac:dyDescent="0.25">
      <c r="A11" t="s">
        <v>17</v>
      </c>
      <c r="B11">
        <v>2</v>
      </c>
      <c r="C11" t="s">
        <v>17</v>
      </c>
      <c r="D11">
        <v>0</v>
      </c>
      <c r="E11">
        <v>0.11</v>
      </c>
      <c r="F11">
        <v>0</v>
      </c>
      <c r="G11">
        <v>0</v>
      </c>
      <c r="H11" s="3">
        <v>1.3199999999999998</v>
      </c>
      <c r="I11" s="3">
        <v>0.04</v>
      </c>
      <c r="J11">
        <v>0.04</v>
      </c>
      <c r="K11" s="3">
        <v>0.84</v>
      </c>
      <c r="L11" s="3">
        <v>0.44</v>
      </c>
      <c r="M11" s="3">
        <v>1.9</v>
      </c>
      <c r="N11">
        <v>0</v>
      </c>
      <c r="O11">
        <v>0</v>
      </c>
      <c r="P11">
        <f t="shared" si="0"/>
        <v>4.6899999999999995</v>
      </c>
      <c r="Q11">
        <f t="shared" si="1"/>
        <v>20.042735042735039</v>
      </c>
    </row>
    <row r="12" spans="1:20" x14ac:dyDescent="0.25">
      <c r="A12" t="s">
        <v>17</v>
      </c>
      <c r="B12">
        <v>2</v>
      </c>
      <c r="C12" t="s">
        <v>18</v>
      </c>
      <c r="D12">
        <v>0.06</v>
      </c>
      <c r="E12">
        <v>0</v>
      </c>
      <c r="F12">
        <v>0</v>
      </c>
      <c r="G12">
        <v>0</v>
      </c>
      <c r="H12" s="3">
        <v>0.61</v>
      </c>
      <c r="I12" s="3">
        <v>0</v>
      </c>
      <c r="J12">
        <v>0</v>
      </c>
      <c r="K12" s="3">
        <v>0.4</v>
      </c>
      <c r="L12" s="3">
        <v>0</v>
      </c>
      <c r="M12" s="3">
        <v>2.68</v>
      </c>
      <c r="N12">
        <v>0</v>
      </c>
      <c r="O12">
        <v>0</v>
      </c>
      <c r="P12">
        <f t="shared" si="0"/>
        <v>3.75</v>
      </c>
      <c r="Q12">
        <f t="shared" si="1"/>
        <v>16.025641025641026</v>
      </c>
    </row>
    <row r="13" spans="1:20" x14ac:dyDescent="0.25">
      <c r="A13" t="s">
        <v>17</v>
      </c>
      <c r="B13">
        <v>3</v>
      </c>
      <c r="C13" t="s">
        <v>14</v>
      </c>
      <c r="D13">
        <v>0</v>
      </c>
      <c r="E13">
        <v>0</v>
      </c>
      <c r="F13">
        <v>0</v>
      </c>
      <c r="G13">
        <v>0</v>
      </c>
      <c r="H13" s="3">
        <v>0.83999999999999897</v>
      </c>
      <c r="I13" s="3">
        <v>0</v>
      </c>
      <c r="J13">
        <v>0</v>
      </c>
      <c r="K13" s="3">
        <v>0.37000000000000011</v>
      </c>
      <c r="L13" s="3">
        <v>0</v>
      </c>
      <c r="M13" s="3">
        <v>1.3999999999999995</v>
      </c>
      <c r="N13">
        <v>0.41000000000000014</v>
      </c>
      <c r="O13">
        <v>0</v>
      </c>
      <c r="P13">
        <f t="shared" si="0"/>
        <v>3.0199999999999987</v>
      </c>
      <c r="Q13">
        <f t="shared" si="1"/>
        <v>12.905982905982899</v>
      </c>
    </row>
    <row r="14" spans="1:20" x14ac:dyDescent="0.25">
      <c r="A14" t="s">
        <v>17</v>
      </c>
      <c r="B14">
        <v>3</v>
      </c>
      <c r="C14" t="s">
        <v>15</v>
      </c>
      <c r="D14">
        <v>0</v>
      </c>
      <c r="E14">
        <v>0</v>
      </c>
      <c r="F14">
        <v>0</v>
      </c>
      <c r="G14">
        <v>0</v>
      </c>
      <c r="H14" s="3">
        <v>0.41000000000000014</v>
      </c>
      <c r="I14" s="3">
        <v>0.20999999999999996</v>
      </c>
      <c r="J14">
        <v>0</v>
      </c>
      <c r="K14" s="3">
        <v>0.16000000000000014</v>
      </c>
      <c r="L14" s="3">
        <v>5.0000000000000044E-2</v>
      </c>
      <c r="M14" s="3">
        <v>0.30999999999999961</v>
      </c>
      <c r="N14">
        <v>0</v>
      </c>
      <c r="O14">
        <v>0</v>
      </c>
      <c r="P14">
        <f t="shared" si="0"/>
        <v>1.1399999999999999</v>
      </c>
      <c r="Q14">
        <f t="shared" si="1"/>
        <v>4.8717948717948714</v>
      </c>
    </row>
    <row r="15" spans="1:20" x14ac:dyDescent="0.25">
      <c r="A15" t="s">
        <v>17</v>
      </c>
      <c r="B15">
        <v>3</v>
      </c>
      <c r="C15" t="s">
        <v>16</v>
      </c>
      <c r="D15">
        <v>0</v>
      </c>
      <c r="E15">
        <v>0</v>
      </c>
      <c r="F15">
        <v>0</v>
      </c>
      <c r="G15">
        <v>0</v>
      </c>
      <c r="H15" s="3">
        <v>0.86000000000000032</v>
      </c>
      <c r="I15" s="3">
        <v>0</v>
      </c>
      <c r="J15">
        <v>0.16999999999999993</v>
      </c>
      <c r="K15" s="3">
        <v>0</v>
      </c>
      <c r="L15" s="3">
        <v>0</v>
      </c>
      <c r="M15" s="3">
        <v>1.8299999999999992</v>
      </c>
      <c r="N15">
        <v>0</v>
      </c>
      <c r="O15">
        <v>0</v>
      </c>
      <c r="P15">
        <f t="shared" si="0"/>
        <v>2.8599999999999994</v>
      </c>
      <c r="Q15">
        <f t="shared" si="1"/>
        <v>12.22222222222222</v>
      </c>
    </row>
    <row r="16" spans="1:20" x14ac:dyDescent="0.25">
      <c r="A16" t="s">
        <v>17</v>
      </c>
      <c r="B16">
        <v>3</v>
      </c>
      <c r="C16" t="s">
        <v>17</v>
      </c>
      <c r="D16">
        <v>0</v>
      </c>
      <c r="E16">
        <v>0</v>
      </c>
      <c r="F16">
        <v>0</v>
      </c>
      <c r="G16">
        <v>0</v>
      </c>
      <c r="H16" s="3">
        <v>0.5</v>
      </c>
      <c r="I16" s="3">
        <v>0</v>
      </c>
      <c r="J16">
        <v>0</v>
      </c>
      <c r="K16" s="3">
        <v>0.51000000000000023</v>
      </c>
      <c r="L16" s="3">
        <v>0.35999999999999988</v>
      </c>
      <c r="M16" s="3">
        <v>3.4799999999999995</v>
      </c>
      <c r="N16">
        <v>0</v>
      </c>
      <c r="O16">
        <v>0</v>
      </c>
      <c r="P16">
        <f t="shared" si="0"/>
        <v>4.8499999999999996</v>
      </c>
      <c r="Q16">
        <f t="shared" si="1"/>
        <v>20.726495726495724</v>
      </c>
    </row>
    <row r="17" spans="1:17" x14ac:dyDescent="0.25">
      <c r="A17" t="s">
        <v>17</v>
      </c>
      <c r="B17">
        <v>3</v>
      </c>
      <c r="C17" t="s">
        <v>18</v>
      </c>
      <c r="D17">
        <v>0</v>
      </c>
      <c r="E17">
        <v>0</v>
      </c>
      <c r="F17">
        <v>0</v>
      </c>
      <c r="G17">
        <v>0</v>
      </c>
      <c r="H17" s="3">
        <v>0.99999999999999911</v>
      </c>
      <c r="I17" s="3">
        <v>0.12</v>
      </c>
      <c r="J17">
        <v>0</v>
      </c>
      <c r="K17" s="3">
        <v>0.12</v>
      </c>
      <c r="L17" s="3">
        <v>0</v>
      </c>
      <c r="M17" s="3">
        <v>1.0599999999999996</v>
      </c>
      <c r="N17">
        <v>0</v>
      </c>
      <c r="O17">
        <v>0</v>
      </c>
      <c r="P17">
        <f t="shared" si="0"/>
        <v>2.2999999999999989</v>
      </c>
      <c r="Q17">
        <f t="shared" si="1"/>
        <v>9.8290598290598243</v>
      </c>
    </row>
    <row r="18" spans="1:17" x14ac:dyDescent="0.25">
      <c r="A18" t="s">
        <v>17</v>
      </c>
      <c r="B18">
        <v>4</v>
      </c>
      <c r="C18" t="s">
        <v>14</v>
      </c>
      <c r="D18">
        <v>0</v>
      </c>
      <c r="E18">
        <v>0</v>
      </c>
      <c r="F18">
        <v>0</v>
      </c>
      <c r="G18">
        <v>0</v>
      </c>
      <c r="H18" s="3">
        <v>0.29000000000000004</v>
      </c>
      <c r="I18" s="3">
        <v>6.919999999999999</v>
      </c>
      <c r="J18">
        <v>0</v>
      </c>
      <c r="K18" s="3">
        <v>0</v>
      </c>
      <c r="L18" s="3">
        <v>0</v>
      </c>
      <c r="M18" s="3">
        <v>4.0099999999999989</v>
      </c>
      <c r="N18">
        <v>0</v>
      </c>
      <c r="O18">
        <v>0</v>
      </c>
      <c r="P18">
        <f t="shared" si="0"/>
        <v>11.219999999999999</v>
      </c>
      <c r="Q18">
        <f t="shared" si="1"/>
        <v>47.948717948717942</v>
      </c>
    </row>
    <row r="19" spans="1:17" x14ac:dyDescent="0.25">
      <c r="A19" t="s">
        <v>17</v>
      </c>
      <c r="B19">
        <v>4</v>
      </c>
      <c r="C19" t="s">
        <v>15</v>
      </c>
      <c r="D19">
        <v>0</v>
      </c>
      <c r="E19">
        <v>0</v>
      </c>
      <c r="F19">
        <v>0</v>
      </c>
      <c r="G19">
        <v>0</v>
      </c>
      <c r="H19" s="3">
        <v>1.7299999999999995</v>
      </c>
      <c r="I19" s="3">
        <v>0.99000000000000021</v>
      </c>
      <c r="J19">
        <v>0.35000000000000009</v>
      </c>
      <c r="K19" s="3">
        <v>0.53000000000000025</v>
      </c>
      <c r="L19" s="3">
        <v>0.25</v>
      </c>
      <c r="M19" s="3">
        <v>3.4999999999999991</v>
      </c>
      <c r="N19">
        <v>0.12000000000000011</v>
      </c>
      <c r="O19">
        <v>0</v>
      </c>
      <c r="P19">
        <f t="shared" si="0"/>
        <v>7.47</v>
      </c>
      <c r="Q19">
        <f t="shared" si="1"/>
        <v>31.92307692307692</v>
      </c>
    </row>
    <row r="20" spans="1:17" x14ac:dyDescent="0.25">
      <c r="A20" t="s">
        <v>17</v>
      </c>
      <c r="B20">
        <v>4</v>
      </c>
      <c r="C20" t="s">
        <v>16</v>
      </c>
      <c r="D20">
        <v>0</v>
      </c>
      <c r="E20">
        <v>1.8299999999999992</v>
      </c>
      <c r="F20">
        <v>0</v>
      </c>
      <c r="G20">
        <v>0</v>
      </c>
      <c r="H20" s="3">
        <v>0</v>
      </c>
      <c r="I20" s="3">
        <v>0</v>
      </c>
      <c r="J20">
        <v>0</v>
      </c>
      <c r="K20" s="3">
        <v>0.17</v>
      </c>
      <c r="L20" s="3">
        <v>1.4099999999999993</v>
      </c>
      <c r="M20" s="3">
        <v>3.3</v>
      </c>
      <c r="N20">
        <v>0.15</v>
      </c>
      <c r="O20">
        <v>0</v>
      </c>
      <c r="P20">
        <f t="shared" si="0"/>
        <v>6.8599999999999985</v>
      </c>
      <c r="Q20">
        <f t="shared" si="1"/>
        <v>29.316239316239308</v>
      </c>
    </row>
    <row r="21" spans="1:17" x14ac:dyDescent="0.25">
      <c r="A21" t="s">
        <v>17</v>
      </c>
      <c r="B21">
        <v>4</v>
      </c>
      <c r="C21" t="s">
        <v>17</v>
      </c>
      <c r="D21">
        <v>0</v>
      </c>
      <c r="E21">
        <v>0</v>
      </c>
      <c r="F21">
        <v>0</v>
      </c>
      <c r="G21">
        <v>0</v>
      </c>
      <c r="H21" s="3">
        <v>1.2199999999999998</v>
      </c>
      <c r="I21" s="3">
        <v>0.95000000000000018</v>
      </c>
      <c r="J21">
        <v>0</v>
      </c>
      <c r="K21" s="3">
        <v>0</v>
      </c>
      <c r="L21" s="3">
        <v>0.33000000000000007</v>
      </c>
      <c r="M21" s="3">
        <v>0.30000000000000004</v>
      </c>
      <c r="N21">
        <v>0</v>
      </c>
      <c r="O21">
        <v>0</v>
      </c>
      <c r="P21">
        <f t="shared" si="0"/>
        <v>2.8</v>
      </c>
      <c r="Q21">
        <f t="shared" si="1"/>
        <v>11.965811965811964</v>
      </c>
    </row>
    <row r="22" spans="1:17" x14ac:dyDescent="0.25">
      <c r="A22" t="s">
        <v>17</v>
      </c>
      <c r="B22">
        <v>4</v>
      </c>
      <c r="C22" t="s">
        <v>18</v>
      </c>
      <c r="D22">
        <v>0</v>
      </c>
      <c r="E22">
        <v>0</v>
      </c>
      <c r="F22">
        <v>0</v>
      </c>
      <c r="G22">
        <v>0</v>
      </c>
      <c r="H22" s="3">
        <v>1.1099999999999999</v>
      </c>
      <c r="I22" s="3">
        <v>0.02</v>
      </c>
      <c r="J22">
        <v>0</v>
      </c>
      <c r="K22" s="3">
        <v>0.44</v>
      </c>
      <c r="L22" s="3">
        <v>0.79</v>
      </c>
      <c r="M22" s="3">
        <v>8.2899999999999991</v>
      </c>
      <c r="N22">
        <v>0.11</v>
      </c>
      <c r="O22">
        <v>0</v>
      </c>
      <c r="P22">
        <f t="shared" si="0"/>
        <v>10.759999999999998</v>
      </c>
      <c r="Q22">
        <f t="shared" si="1"/>
        <v>45.982905982905969</v>
      </c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t="s">
        <v>23</v>
      </c>
      <c r="B24">
        <v>1</v>
      </c>
      <c r="C24" t="s">
        <v>14</v>
      </c>
      <c r="D24">
        <v>0</v>
      </c>
      <c r="E24">
        <v>0</v>
      </c>
      <c r="F24">
        <v>0</v>
      </c>
      <c r="G24">
        <v>0</v>
      </c>
      <c r="H24" s="3">
        <v>7.9999999999999991</v>
      </c>
      <c r="I24">
        <v>0</v>
      </c>
      <c r="J24">
        <v>0</v>
      </c>
      <c r="K24" s="3">
        <v>0.26</v>
      </c>
      <c r="L24" s="3">
        <v>22.169999999999998</v>
      </c>
      <c r="M24" s="3">
        <v>0.66</v>
      </c>
      <c r="N24">
        <v>0</v>
      </c>
      <c r="O24">
        <v>0</v>
      </c>
      <c r="P24">
        <f t="shared" ref="P24:P43" si="2">SUM(D24:O24)</f>
        <v>31.09</v>
      </c>
      <c r="Q24">
        <f t="shared" si="1"/>
        <v>132.86324786324786</v>
      </c>
    </row>
    <row r="25" spans="1:17" x14ac:dyDescent="0.25">
      <c r="A25" t="s">
        <v>23</v>
      </c>
      <c r="B25">
        <v>1</v>
      </c>
      <c r="C25" t="s">
        <v>15</v>
      </c>
      <c r="D25">
        <v>0</v>
      </c>
      <c r="E25">
        <v>0</v>
      </c>
      <c r="F25">
        <v>0</v>
      </c>
      <c r="G25">
        <v>0</v>
      </c>
      <c r="H25" s="3">
        <v>9.2199999999999989</v>
      </c>
      <c r="I25">
        <v>0</v>
      </c>
      <c r="J25">
        <v>0</v>
      </c>
      <c r="K25" s="3">
        <v>0.25</v>
      </c>
      <c r="L25" s="3">
        <v>7.0000000000000007E-2</v>
      </c>
      <c r="M25" s="3">
        <v>1.3699999999999997</v>
      </c>
      <c r="N25">
        <v>0</v>
      </c>
      <c r="O25">
        <v>0</v>
      </c>
      <c r="P25">
        <f t="shared" si="2"/>
        <v>10.909999999999998</v>
      </c>
      <c r="Q25">
        <f t="shared" si="1"/>
        <v>46.623931623931611</v>
      </c>
    </row>
    <row r="26" spans="1:17" x14ac:dyDescent="0.25">
      <c r="A26" t="s">
        <v>23</v>
      </c>
      <c r="B26">
        <v>1</v>
      </c>
      <c r="C26" t="s">
        <v>16</v>
      </c>
      <c r="D26">
        <v>0</v>
      </c>
      <c r="E26">
        <v>0</v>
      </c>
      <c r="F26">
        <v>0</v>
      </c>
      <c r="G26">
        <v>0</v>
      </c>
      <c r="H26" s="3">
        <v>8.66</v>
      </c>
      <c r="I26">
        <v>0</v>
      </c>
      <c r="J26">
        <v>0</v>
      </c>
      <c r="K26" s="3">
        <v>0.13</v>
      </c>
      <c r="L26" s="3">
        <v>0.16</v>
      </c>
      <c r="M26" s="3">
        <v>1.9</v>
      </c>
      <c r="N26">
        <v>0</v>
      </c>
      <c r="O26">
        <v>0</v>
      </c>
      <c r="P26">
        <f t="shared" si="2"/>
        <v>10.850000000000001</v>
      </c>
      <c r="Q26">
        <f t="shared" si="1"/>
        <v>46.36752136752137</v>
      </c>
    </row>
    <row r="27" spans="1:17" x14ac:dyDescent="0.25">
      <c r="A27" t="s">
        <v>23</v>
      </c>
      <c r="B27">
        <v>1</v>
      </c>
      <c r="C27" t="s">
        <v>17</v>
      </c>
      <c r="D27">
        <v>0</v>
      </c>
      <c r="E27">
        <v>0</v>
      </c>
      <c r="F27">
        <v>0</v>
      </c>
      <c r="G27">
        <v>0</v>
      </c>
      <c r="H27" s="3">
        <v>7.61</v>
      </c>
      <c r="I27">
        <v>0</v>
      </c>
      <c r="J27">
        <v>0</v>
      </c>
      <c r="K27" s="3">
        <v>0.12</v>
      </c>
      <c r="L27" s="3">
        <v>0</v>
      </c>
      <c r="M27" s="3">
        <v>1.6700000000000004</v>
      </c>
      <c r="N27">
        <v>0</v>
      </c>
      <c r="O27">
        <v>0</v>
      </c>
      <c r="P27">
        <f t="shared" si="2"/>
        <v>9.4</v>
      </c>
      <c r="Q27">
        <f t="shared" si="1"/>
        <v>40.17094017094017</v>
      </c>
    </row>
    <row r="28" spans="1:17" x14ac:dyDescent="0.25">
      <c r="A28" t="s">
        <v>23</v>
      </c>
      <c r="B28">
        <v>1</v>
      </c>
      <c r="C28" t="s">
        <v>18</v>
      </c>
      <c r="D28">
        <v>0</v>
      </c>
      <c r="E28">
        <v>0</v>
      </c>
      <c r="F28">
        <v>0</v>
      </c>
      <c r="G28">
        <v>0</v>
      </c>
      <c r="H28" s="3">
        <v>9.7099999999999973</v>
      </c>
      <c r="I28">
        <v>0</v>
      </c>
      <c r="J28">
        <v>0</v>
      </c>
      <c r="K28" s="3">
        <v>0.15</v>
      </c>
      <c r="L28" s="3">
        <v>0.34</v>
      </c>
      <c r="M28" s="3">
        <v>0.78</v>
      </c>
      <c r="N28">
        <v>0</v>
      </c>
      <c r="O28">
        <v>0</v>
      </c>
      <c r="P28">
        <f t="shared" si="2"/>
        <v>10.979999999999997</v>
      </c>
      <c r="Q28">
        <f t="shared" si="1"/>
        <v>46.923076923076906</v>
      </c>
    </row>
    <row r="29" spans="1:17" x14ac:dyDescent="0.25">
      <c r="A29" t="s">
        <v>23</v>
      </c>
      <c r="B29">
        <v>2</v>
      </c>
      <c r="C29" t="s">
        <v>14</v>
      </c>
      <c r="D29">
        <v>0</v>
      </c>
      <c r="E29">
        <v>0</v>
      </c>
      <c r="F29">
        <v>0</v>
      </c>
      <c r="G29">
        <v>0</v>
      </c>
      <c r="H29" s="3">
        <v>2.95</v>
      </c>
      <c r="I29">
        <v>0</v>
      </c>
      <c r="J29">
        <v>0</v>
      </c>
      <c r="K29" s="3">
        <v>0.08</v>
      </c>
      <c r="L29" s="3">
        <v>7.0000000000000007E-2</v>
      </c>
      <c r="M29" s="3">
        <v>1.27</v>
      </c>
      <c r="N29">
        <v>0</v>
      </c>
      <c r="O29">
        <v>0</v>
      </c>
      <c r="P29">
        <f t="shared" si="2"/>
        <v>4.37</v>
      </c>
      <c r="Q29">
        <f t="shared" si="1"/>
        <v>18.675213675213673</v>
      </c>
    </row>
    <row r="30" spans="1:17" x14ac:dyDescent="0.25">
      <c r="A30" t="s">
        <v>23</v>
      </c>
      <c r="B30">
        <v>2</v>
      </c>
      <c r="C30" t="s">
        <v>15</v>
      </c>
      <c r="D30">
        <v>0</v>
      </c>
      <c r="E30">
        <v>0</v>
      </c>
      <c r="F30">
        <v>0</v>
      </c>
      <c r="G30">
        <v>0</v>
      </c>
      <c r="H30" s="3">
        <v>3.54</v>
      </c>
      <c r="I30">
        <v>0</v>
      </c>
      <c r="J30">
        <v>0</v>
      </c>
      <c r="K30" s="3">
        <v>0.2</v>
      </c>
      <c r="L30" s="3">
        <v>0.28999999999999998</v>
      </c>
      <c r="M30" s="3">
        <v>3.3899999999999997</v>
      </c>
      <c r="N30">
        <v>0</v>
      </c>
      <c r="O30">
        <v>0</v>
      </c>
      <c r="P30">
        <f t="shared" si="2"/>
        <v>7.42</v>
      </c>
      <c r="Q30">
        <f t="shared" si="1"/>
        <v>31.709401709401707</v>
      </c>
    </row>
    <row r="31" spans="1:17" x14ac:dyDescent="0.25">
      <c r="A31" t="s">
        <v>23</v>
      </c>
      <c r="B31">
        <v>2</v>
      </c>
      <c r="C31" t="s">
        <v>16</v>
      </c>
      <c r="D31">
        <v>0</v>
      </c>
      <c r="E31">
        <v>0</v>
      </c>
      <c r="F31">
        <v>0</v>
      </c>
      <c r="G31">
        <v>0</v>
      </c>
      <c r="H31" s="3">
        <v>1.6</v>
      </c>
      <c r="I31">
        <v>0</v>
      </c>
      <c r="J31">
        <v>0</v>
      </c>
      <c r="K31" s="3">
        <v>0.05</v>
      </c>
      <c r="L31" s="3">
        <v>1.19</v>
      </c>
      <c r="M31" s="3">
        <v>2.5599999999999996</v>
      </c>
      <c r="N31">
        <v>0</v>
      </c>
      <c r="O31">
        <v>0</v>
      </c>
      <c r="P31">
        <f t="shared" si="2"/>
        <v>5.3999999999999995</v>
      </c>
      <c r="Q31">
        <f t="shared" si="1"/>
        <v>23.076923076923073</v>
      </c>
    </row>
    <row r="32" spans="1:17" x14ac:dyDescent="0.25">
      <c r="A32" t="s">
        <v>23</v>
      </c>
      <c r="B32">
        <v>2</v>
      </c>
      <c r="C32" t="s">
        <v>17</v>
      </c>
      <c r="D32">
        <v>0</v>
      </c>
      <c r="E32">
        <v>0</v>
      </c>
      <c r="F32">
        <v>0</v>
      </c>
      <c r="G32">
        <v>0</v>
      </c>
      <c r="H32" s="3">
        <v>3.4999999999999991</v>
      </c>
      <c r="I32">
        <v>0.67</v>
      </c>
      <c r="J32">
        <v>0</v>
      </c>
      <c r="K32" s="3">
        <v>0.49</v>
      </c>
      <c r="L32" s="3">
        <v>7.44</v>
      </c>
      <c r="M32" s="3">
        <v>4.7</v>
      </c>
      <c r="N32">
        <v>0</v>
      </c>
      <c r="O32">
        <v>0</v>
      </c>
      <c r="P32">
        <f t="shared" si="2"/>
        <v>16.8</v>
      </c>
      <c r="Q32">
        <f t="shared" si="1"/>
        <v>71.794871794871796</v>
      </c>
    </row>
    <row r="33" spans="1:17" x14ac:dyDescent="0.25">
      <c r="A33" t="s">
        <v>23</v>
      </c>
      <c r="B33">
        <v>2</v>
      </c>
      <c r="C33" t="s">
        <v>18</v>
      </c>
      <c r="D33">
        <v>0</v>
      </c>
      <c r="E33">
        <v>0</v>
      </c>
      <c r="F33">
        <v>0</v>
      </c>
      <c r="G33">
        <v>0</v>
      </c>
      <c r="H33" s="3">
        <v>10.489999999999998</v>
      </c>
      <c r="I33">
        <v>0.14000000000000001</v>
      </c>
      <c r="J33">
        <v>0</v>
      </c>
      <c r="K33" s="3">
        <v>0.2</v>
      </c>
      <c r="L33" s="3">
        <v>0.47</v>
      </c>
      <c r="M33" s="3">
        <v>2.8299999999999992</v>
      </c>
      <c r="N33">
        <v>0</v>
      </c>
      <c r="O33">
        <v>0</v>
      </c>
      <c r="P33">
        <f t="shared" si="2"/>
        <v>14.129999999999999</v>
      </c>
      <c r="Q33">
        <f t="shared" si="1"/>
        <v>60.38461538461538</v>
      </c>
    </row>
    <row r="34" spans="1:17" x14ac:dyDescent="0.25">
      <c r="A34" t="s">
        <v>23</v>
      </c>
      <c r="B34">
        <v>3</v>
      </c>
      <c r="C34" t="s">
        <v>14</v>
      </c>
      <c r="D34">
        <v>0</v>
      </c>
      <c r="E34">
        <v>0</v>
      </c>
      <c r="F34">
        <v>0</v>
      </c>
      <c r="G34">
        <v>0.23</v>
      </c>
      <c r="H34" s="3">
        <v>4.7</v>
      </c>
      <c r="I34">
        <v>0</v>
      </c>
      <c r="J34">
        <v>0.04</v>
      </c>
      <c r="K34" s="3">
        <v>0</v>
      </c>
      <c r="L34" s="3">
        <v>5.7499999999999991</v>
      </c>
      <c r="M34" s="3">
        <v>2.7599999999999989</v>
      </c>
      <c r="N34">
        <v>0</v>
      </c>
      <c r="O34">
        <v>0</v>
      </c>
      <c r="P34">
        <f t="shared" si="2"/>
        <v>13.479999999999997</v>
      </c>
      <c r="Q34">
        <f t="shared" si="1"/>
        <v>57.606837606837587</v>
      </c>
    </row>
    <row r="35" spans="1:17" x14ac:dyDescent="0.25">
      <c r="A35" t="s">
        <v>23</v>
      </c>
      <c r="B35">
        <v>3</v>
      </c>
      <c r="C35" t="s">
        <v>15</v>
      </c>
      <c r="D35">
        <v>0</v>
      </c>
      <c r="E35">
        <v>0</v>
      </c>
      <c r="F35">
        <v>0</v>
      </c>
      <c r="G35">
        <v>0</v>
      </c>
      <c r="H35" s="3">
        <v>7.11</v>
      </c>
      <c r="I35">
        <v>0</v>
      </c>
      <c r="J35">
        <v>0</v>
      </c>
      <c r="K35" s="3">
        <v>0.63</v>
      </c>
      <c r="L35" s="3">
        <v>1.69</v>
      </c>
      <c r="M35" s="3">
        <v>1.1099999999999999</v>
      </c>
      <c r="N35">
        <v>0</v>
      </c>
      <c r="O35">
        <v>0</v>
      </c>
      <c r="P35">
        <f t="shared" si="2"/>
        <v>10.54</v>
      </c>
      <c r="Q35">
        <f t="shared" si="1"/>
        <v>45.042735042735039</v>
      </c>
    </row>
    <row r="36" spans="1:17" x14ac:dyDescent="0.25">
      <c r="A36" t="s">
        <v>23</v>
      </c>
      <c r="B36">
        <v>3</v>
      </c>
      <c r="C36" t="s">
        <v>16</v>
      </c>
      <c r="D36">
        <v>0</v>
      </c>
      <c r="E36">
        <v>0</v>
      </c>
      <c r="F36">
        <v>0</v>
      </c>
      <c r="G36">
        <v>0</v>
      </c>
      <c r="H36" s="3">
        <v>8.86</v>
      </c>
      <c r="I36">
        <v>0</v>
      </c>
      <c r="J36">
        <v>0</v>
      </c>
      <c r="K36" s="3">
        <v>0.08</v>
      </c>
      <c r="L36" s="3">
        <v>0.2</v>
      </c>
      <c r="M36" s="3">
        <v>0.72</v>
      </c>
      <c r="N36">
        <v>0</v>
      </c>
      <c r="O36">
        <v>0</v>
      </c>
      <c r="P36">
        <f t="shared" si="2"/>
        <v>9.86</v>
      </c>
      <c r="Q36">
        <f t="shared" si="1"/>
        <v>42.136752136752129</v>
      </c>
    </row>
    <row r="37" spans="1:17" x14ac:dyDescent="0.25">
      <c r="A37" t="s">
        <v>23</v>
      </c>
      <c r="B37">
        <v>3</v>
      </c>
      <c r="C37" t="s">
        <v>17</v>
      </c>
      <c r="D37">
        <v>0.24</v>
      </c>
      <c r="E37">
        <v>0</v>
      </c>
      <c r="F37">
        <v>0</v>
      </c>
      <c r="G37">
        <v>0</v>
      </c>
      <c r="H37" s="3">
        <v>4.5999999999999988</v>
      </c>
      <c r="I37">
        <v>0</v>
      </c>
      <c r="J37">
        <v>0</v>
      </c>
      <c r="K37" s="3">
        <v>0.42</v>
      </c>
      <c r="L37" s="3">
        <v>0.82</v>
      </c>
      <c r="M37" s="3">
        <v>4.4400000000000004</v>
      </c>
      <c r="N37">
        <v>0.21</v>
      </c>
      <c r="O37">
        <v>0</v>
      </c>
      <c r="P37">
        <f t="shared" si="2"/>
        <v>10.73</v>
      </c>
      <c r="Q37">
        <f t="shared" si="1"/>
        <v>45.854700854700852</v>
      </c>
    </row>
    <row r="38" spans="1:17" x14ac:dyDescent="0.25">
      <c r="A38" t="s">
        <v>23</v>
      </c>
      <c r="B38">
        <v>3</v>
      </c>
      <c r="C38" t="s">
        <v>18</v>
      </c>
      <c r="D38">
        <v>0</v>
      </c>
      <c r="E38">
        <v>0</v>
      </c>
      <c r="F38">
        <v>0.27</v>
      </c>
      <c r="G38">
        <v>0.62</v>
      </c>
      <c r="H38" s="3">
        <v>5.169999999999999</v>
      </c>
      <c r="I38">
        <v>0</v>
      </c>
      <c r="J38">
        <v>0</v>
      </c>
      <c r="K38" s="3">
        <v>0.92</v>
      </c>
      <c r="L38" s="3">
        <v>1.1299999999999999</v>
      </c>
      <c r="M38" s="3">
        <v>3.63</v>
      </c>
      <c r="N38">
        <v>0.15</v>
      </c>
      <c r="O38">
        <v>0</v>
      </c>
      <c r="P38">
        <f t="shared" si="2"/>
        <v>11.889999999999999</v>
      </c>
      <c r="Q38">
        <f t="shared" si="1"/>
        <v>50.811965811965806</v>
      </c>
    </row>
    <row r="39" spans="1:17" x14ac:dyDescent="0.25">
      <c r="A39" t="s">
        <v>23</v>
      </c>
      <c r="B39">
        <v>4</v>
      </c>
      <c r="C39" t="s">
        <v>14</v>
      </c>
      <c r="D39">
        <v>0</v>
      </c>
      <c r="E39">
        <v>0</v>
      </c>
      <c r="F39">
        <v>0</v>
      </c>
      <c r="G39">
        <v>0</v>
      </c>
      <c r="H39" s="3">
        <v>0.43</v>
      </c>
      <c r="I39">
        <v>0</v>
      </c>
      <c r="J39">
        <v>0</v>
      </c>
      <c r="K39" s="3">
        <v>0.08</v>
      </c>
      <c r="L39" s="3">
        <v>1.3199999999999998</v>
      </c>
      <c r="M39" s="3">
        <v>2.9400000000000004</v>
      </c>
      <c r="N39">
        <v>0</v>
      </c>
      <c r="O39">
        <v>0</v>
      </c>
      <c r="P39">
        <f t="shared" si="2"/>
        <v>4.7700000000000005</v>
      </c>
      <c r="Q39">
        <f t="shared" si="1"/>
        <v>20.384615384615387</v>
      </c>
    </row>
    <row r="40" spans="1:17" x14ac:dyDescent="0.25">
      <c r="A40" t="s">
        <v>23</v>
      </c>
      <c r="B40">
        <v>4</v>
      </c>
      <c r="C40" t="s">
        <v>15</v>
      </c>
      <c r="D40">
        <v>0</v>
      </c>
      <c r="E40">
        <v>0</v>
      </c>
      <c r="F40">
        <v>0</v>
      </c>
      <c r="G40">
        <v>0</v>
      </c>
      <c r="H40" s="3">
        <v>1.7499999999999991</v>
      </c>
      <c r="I40">
        <v>0</v>
      </c>
      <c r="J40">
        <v>0</v>
      </c>
      <c r="K40" s="3">
        <v>0.23</v>
      </c>
      <c r="L40" s="3">
        <v>0.04</v>
      </c>
      <c r="M40" s="3">
        <v>2.21</v>
      </c>
      <c r="N40">
        <v>0</v>
      </c>
      <c r="O40">
        <v>0</v>
      </c>
      <c r="P40">
        <f t="shared" si="2"/>
        <v>4.2299999999999986</v>
      </c>
      <c r="Q40">
        <f t="shared" si="1"/>
        <v>18.07692307692307</v>
      </c>
    </row>
    <row r="41" spans="1:17" x14ac:dyDescent="0.25">
      <c r="A41" t="s">
        <v>23</v>
      </c>
      <c r="B41">
        <v>4</v>
      </c>
      <c r="C41" t="s">
        <v>16</v>
      </c>
      <c r="D41">
        <v>0</v>
      </c>
      <c r="E41">
        <v>0</v>
      </c>
      <c r="F41">
        <v>0</v>
      </c>
      <c r="G41">
        <v>0</v>
      </c>
      <c r="H41" s="3">
        <v>1.3299999999999996</v>
      </c>
      <c r="I41">
        <v>0</v>
      </c>
      <c r="J41">
        <v>0</v>
      </c>
      <c r="K41" s="3">
        <v>0</v>
      </c>
      <c r="L41" s="3">
        <v>0</v>
      </c>
      <c r="M41" s="3">
        <v>0.68</v>
      </c>
      <c r="N41">
        <v>0</v>
      </c>
      <c r="O41">
        <v>0</v>
      </c>
      <c r="P41">
        <f t="shared" si="2"/>
        <v>2.0099999999999998</v>
      </c>
      <c r="Q41">
        <f t="shared" si="1"/>
        <v>8.5897435897435876</v>
      </c>
    </row>
    <row r="42" spans="1:17" x14ac:dyDescent="0.25">
      <c r="A42" t="s">
        <v>23</v>
      </c>
      <c r="B42">
        <v>4</v>
      </c>
      <c r="C42" t="s">
        <v>17</v>
      </c>
      <c r="D42">
        <v>0</v>
      </c>
      <c r="E42">
        <v>0</v>
      </c>
      <c r="F42">
        <v>0</v>
      </c>
      <c r="G42">
        <v>0</v>
      </c>
      <c r="H42" s="3">
        <v>0.8</v>
      </c>
      <c r="I42">
        <v>0</v>
      </c>
      <c r="J42">
        <v>0</v>
      </c>
      <c r="K42" s="3">
        <v>7.0000000000000007E-2</v>
      </c>
      <c r="L42" s="3">
        <v>0.08</v>
      </c>
      <c r="M42" s="3">
        <v>1.919999999999999</v>
      </c>
      <c r="N42">
        <v>0</v>
      </c>
      <c r="O42">
        <v>0</v>
      </c>
      <c r="P42">
        <f t="shared" si="2"/>
        <v>2.8699999999999992</v>
      </c>
      <c r="Q42">
        <f t="shared" si="1"/>
        <v>12.26495726495726</v>
      </c>
    </row>
    <row r="43" spans="1:17" x14ac:dyDescent="0.25">
      <c r="A43" t="s">
        <v>23</v>
      </c>
      <c r="B43">
        <v>4</v>
      </c>
      <c r="C43" t="s">
        <v>18</v>
      </c>
      <c r="D43">
        <v>0</v>
      </c>
      <c r="E43">
        <v>0</v>
      </c>
      <c r="F43">
        <v>0</v>
      </c>
      <c r="G43">
        <v>0</v>
      </c>
      <c r="H43" s="3">
        <v>2.6399999999999997</v>
      </c>
      <c r="I43">
        <v>0</v>
      </c>
      <c r="J43">
        <v>0.16</v>
      </c>
      <c r="K43" s="3">
        <v>0.02</v>
      </c>
      <c r="L43" s="3">
        <v>0</v>
      </c>
      <c r="M43" s="3">
        <v>2.919999999999999</v>
      </c>
      <c r="N43">
        <v>0</v>
      </c>
      <c r="O43">
        <v>0</v>
      </c>
      <c r="P43">
        <f t="shared" si="2"/>
        <v>5.7399999999999984</v>
      </c>
      <c r="Q43">
        <f t="shared" si="1"/>
        <v>24.529914529914521</v>
      </c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t="s">
        <v>24</v>
      </c>
      <c r="B45">
        <v>1</v>
      </c>
      <c r="C45" t="s">
        <v>14</v>
      </c>
      <c r="D45">
        <v>0</v>
      </c>
      <c r="E45">
        <v>0</v>
      </c>
      <c r="F45">
        <v>0</v>
      </c>
      <c r="G45">
        <v>0</v>
      </c>
      <c r="H45" s="3">
        <v>3.9999999999999991</v>
      </c>
      <c r="I45" s="3">
        <v>5.3499999999999988</v>
      </c>
      <c r="J45" s="3">
        <v>0.33000000000000007</v>
      </c>
      <c r="K45">
        <v>0</v>
      </c>
      <c r="L45" s="3">
        <v>8.3299999999999983</v>
      </c>
      <c r="M45" s="3">
        <v>2.6100000000000003</v>
      </c>
      <c r="N45">
        <v>0.81999999999999984</v>
      </c>
      <c r="O45">
        <v>0</v>
      </c>
      <c r="P45">
        <f t="shared" ref="P45:P69" si="3">SUM(D45:O45)</f>
        <v>21.439999999999998</v>
      </c>
      <c r="Q45">
        <f t="shared" si="1"/>
        <v>91.623931623931611</v>
      </c>
    </row>
    <row r="46" spans="1:17" x14ac:dyDescent="0.25">
      <c r="A46" t="s">
        <v>24</v>
      </c>
      <c r="B46">
        <v>1</v>
      </c>
      <c r="C46" t="s">
        <v>15</v>
      </c>
      <c r="D46" s="4">
        <v>9.8000000000000004E-2</v>
      </c>
      <c r="E46">
        <v>0</v>
      </c>
      <c r="F46">
        <v>3.0099999999999989</v>
      </c>
      <c r="G46">
        <v>0</v>
      </c>
      <c r="H46" s="3">
        <v>2.9799999999999995</v>
      </c>
      <c r="I46" s="3">
        <v>9.2299999999999986</v>
      </c>
      <c r="J46" s="3">
        <v>0.56999999999999984</v>
      </c>
      <c r="K46">
        <v>0</v>
      </c>
      <c r="L46" s="3">
        <v>1.31</v>
      </c>
      <c r="M46" s="3">
        <v>4.7700000000000005</v>
      </c>
      <c r="N46">
        <v>2.44</v>
      </c>
      <c r="O46">
        <v>0</v>
      </c>
      <c r="P46">
        <f t="shared" si="3"/>
        <v>24.407999999999998</v>
      </c>
      <c r="Q46">
        <f t="shared" si="1"/>
        <v>104.30769230769229</v>
      </c>
    </row>
    <row r="47" spans="1:17" x14ac:dyDescent="0.25">
      <c r="A47" t="s">
        <v>24</v>
      </c>
      <c r="B47">
        <v>1</v>
      </c>
      <c r="C47" t="s">
        <v>16</v>
      </c>
      <c r="D47" s="4">
        <v>4.4999999999999998E-2</v>
      </c>
      <c r="E47">
        <v>0</v>
      </c>
      <c r="F47">
        <v>0</v>
      </c>
      <c r="G47">
        <v>0</v>
      </c>
      <c r="H47" s="3">
        <v>6.2299999999999995</v>
      </c>
      <c r="I47" s="3">
        <v>1.7500000000000004</v>
      </c>
      <c r="J47" s="3">
        <v>0.68000000000000016</v>
      </c>
      <c r="K47">
        <v>0</v>
      </c>
      <c r="L47" s="3">
        <v>24.429999999999996</v>
      </c>
      <c r="M47" s="3">
        <v>3.2599999999999989</v>
      </c>
      <c r="N47">
        <v>2.27</v>
      </c>
      <c r="O47">
        <v>0.13000000000000012</v>
      </c>
      <c r="P47">
        <f t="shared" si="3"/>
        <v>38.795000000000002</v>
      </c>
      <c r="Q47">
        <f t="shared" si="1"/>
        <v>165.7905982905983</v>
      </c>
    </row>
    <row r="48" spans="1:17" x14ac:dyDescent="0.25">
      <c r="A48" t="s">
        <v>24</v>
      </c>
      <c r="B48">
        <v>1</v>
      </c>
      <c r="C48" t="s">
        <v>17</v>
      </c>
      <c r="D48">
        <v>0</v>
      </c>
      <c r="E48">
        <v>0</v>
      </c>
      <c r="F48">
        <v>0</v>
      </c>
      <c r="G48">
        <v>0</v>
      </c>
      <c r="H48" s="3">
        <v>4.3099999999999996</v>
      </c>
      <c r="I48" s="3">
        <v>6.78</v>
      </c>
      <c r="J48" s="3">
        <v>0.18999999999999995</v>
      </c>
      <c r="K48">
        <v>0</v>
      </c>
      <c r="L48" s="3">
        <v>5.56</v>
      </c>
      <c r="M48" s="3">
        <v>13.719999999999999</v>
      </c>
      <c r="N48">
        <v>1.08</v>
      </c>
      <c r="O48">
        <v>0.19000000000000017</v>
      </c>
      <c r="P48">
        <f t="shared" si="3"/>
        <v>31.830000000000002</v>
      </c>
      <c r="Q48">
        <f t="shared" si="1"/>
        <v>136.02564102564102</v>
      </c>
    </row>
    <row r="49" spans="1:20" x14ac:dyDescent="0.25">
      <c r="A49" t="s">
        <v>24</v>
      </c>
      <c r="B49">
        <v>1</v>
      </c>
      <c r="C49" t="s">
        <v>18</v>
      </c>
      <c r="D49" s="4">
        <v>0</v>
      </c>
      <c r="E49">
        <v>0</v>
      </c>
      <c r="F49">
        <v>0</v>
      </c>
      <c r="G49">
        <v>0</v>
      </c>
      <c r="H49" s="3">
        <v>4.5799999999999992</v>
      </c>
      <c r="I49" s="3">
        <v>2.6799999999999988</v>
      </c>
      <c r="J49" s="3">
        <v>6.89</v>
      </c>
      <c r="K49">
        <v>0</v>
      </c>
      <c r="L49" s="3">
        <v>25.969999999999995</v>
      </c>
      <c r="M49" s="3">
        <v>4.089999999999999</v>
      </c>
      <c r="N49">
        <v>3.9499999999999997</v>
      </c>
      <c r="O49">
        <v>0.24</v>
      </c>
      <c r="P49">
        <f t="shared" si="3"/>
        <v>48.399999999999991</v>
      </c>
      <c r="Q49">
        <f t="shared" si="1"/>
        <v>206.83760683760678</v>
      </c>
    </row>
    <row r="50" spans="1:20" x14ac:dyDescent="0.25">
      <c r="A50" t="s">
        <v>24</v>
      </c>
      <c r="B50">
        <v>2</v>
      </c>
      <c r="C50" t="s">
        <v>14</v>
      </c>
      <c r="D50">
        <v>0</v>
      </c>
      <c r="E50">
        <v>0</v>
      </c>
      <c r="F50">
        <v>0</v>
      </c>
      <c r="G50">
        <v>0</v>
      </c>
      <c r="H50" s="3">
        <v>2.7199999999999998</v>
      </c>
      <c r="I50" s="3">
        <v>5.81</v>
      </c>
      <c r="J50" s="3">
        <v>1.65</v>
      </c>
      <c r="K50">
        <v>0</v>
      </c>
      <c r="L50" s="3">
        <v>12.68</v>
      </c>
      <c r="M50" s="3">
        <v>8.1199999999999974</v>
      </c>
      <c r="N50">
        <v>2.15</v>
      </c>
      <c r="O50">
        <v>0</v>
      </c>
      <c r="P50">
        <f t="shared" si="3"/>
        <v>33.129999999999995</v>
      </c>
      <c r="Q50">
        <f t="shared" si="1"/>
        <v>141.58119658119656</v>
      </c>
    </row>
    <row r="51" spans="1:20" x14ac:dyDescent="0.25">
      <c r="A51" t="s">
        <v>24</v>
      </c>
      <c r="B51">
        <v>2</v>
      </c>
      <c r="C51" t="s">
        <v>15</v>
      </c>
      <c r="D51">
        <v>0</v>
      </c>
      <c r="E51">
        <v>0</v>
      </c>
      <c r="F51">
        <v>0</v>
      </c>
      <c r="G51">
        <v>0</v>
      </c>
      <c r="H51" s="3">
        <v>3.5699999999999994</v>
      </c>
      <c r="I51" s="3">
        <v>8.0799999999999983</v>
      </c>
      <c r="J51" s="3">
        <v>2.8099999999999996</v>
      </c>
      <c r="K51">
        <v>0</v>
      </c>
      <c r="L51" s="3">
        <v>5.8299999999999992</v>
      </c>
      <c r="M51" s="3">
        <v>5.8299999999999992</v>
      </c>
      <c r="N51">
        <v>2.19</v>
      </c>
      <c r="O51">
        <v>0</v>
      </c>
      <c r="P51">
        <f t="shared" si="3"/>
        <v>28.309999999999995</v>
      </c>
      <c r="Q51">
        <f t="shared" si="1"/>
        <v>120.98290598290596</v>
      </c>
    </row>
    <row r="52" spans="1:20" x14ac:dyDescent="0.25">
      <c r="A52" t="s">
        <v>24</v>
      </c>
      <c r="B52">
        <v>2</v>
      </c>
      <c r="C52" t="s">
        <v>16</v>
      </c>
      <c r="D52">
        <v>0</v>
      </c>
      <c r="E52">
        <v>0</v>
      </c>
      <c r="F52">
        <v>0</v>
      </c>
      <c r="G52">
        <v>0</v>
      </c>
      <c r="H52" s="3">
        <v>2.79</v>
      </c>
      <c r="I52" s="3">
        <v>5.589999999999999</v>
      </c>
      <c r="J52" s="3">
        <v>0.8</v>
      </c>
      <c r="K52">
        <v>0</v>
      </c>
      <c r="L52" s="3">
        <v>14.459999999999997</v>
      </c>
      <c r="M52" s="3">
        <v>4.0200000000000005</v>
      </c>
      <c r="N52">
        <v>3.8000000000000003</v>
      </c>
      <c r="O52">
        <v>0</v>
      </c>
      <c r="P52">
        <f t="shared" si="3"/>
        <v>31.459999999999997</v>
      </c>
      <c r="Q52">
        <f t="shared" si="1"/>
        <v>134.44444444444443</v>
      </c>
    </row>
    <row r="53" spans="1:20" x14ac:dyDescent="0.25">
      <c r="A53" t="s">
        <v>24</v>
      </c>
      <c r="B53">
        <v>2</v>
      </c>
      <c r="C53" t="s">
        <v>17</v>
      </c>
      <c r="D53">
        <v>0</v>
      </c>
      <c r="E53">
        <v>0</v>
      </c>
      <c r="F53">
        <v>0</v>
      </c>
      <c r="G53">
        <v>0</v>
      </c>
      <c r="H53" s="3">
        <v>2.04</v>
      </c>
      <c r="I53" s="3">
        <v>1.7700000000000005</v>
      </c>
      <c r="J53" s="3">
        <v>1.669999999999999</v>
      </c>
      <c r="K53">
        <v>0</v>
      </c>
      <c r="L53" s="3">
        <v>4.3</v>
      </c>
      <c r="M53" s="3">
        <v>13.75</v>
      </c>
      <c r="N53">
        <v>2.82</v>
      </c>
      <c r="O53">
        <v>0</v>
      </c>
      <c r="P53">
        <f t="shared" si="3"/>
        <v>26.35</v>
      </c>
      <c r="Q53">
        <f t="shared" si="1"/>
        <v>112.6068376068376</v>
      </c>
    </row>
    <row r="54" spans="1:20" x14ac:dyDescent="0.25">
      <c r="A54" t="s">
        <v>24</v>
      </c>
      <c r="B54">
        <v>2</v>
      </c>
      <c r="C54" t="s">
        <v>18</v>
      </c>
      <c r="D54">
        <v>0</v>
      </c>
      <c r="E54">
        <v>0</v>
      </c>
      <c r="F54">
        <v>0</v>
      </c>
      <c r="G54">
        <v>0</v>
      </c>
      <c r="H54" s="3">
        <v>1.27</v>
      </c>
      <c r="I54" s="2">
        <v>-0.70000000000000018</v>
      </c>
      <c r="J54" s="3">
        <v>6.839999999999999</v>
      </c>
      <c r="K54">
        <v>0</v>
      </c>
      <c r="L54" s="3">
        <v>2.13</v>
      </c>
      <c r="M54" s="3">
        <v>5.81</v>
      </c>
      <c r="N54">
        <v>1.2600000000000002</v>
      </c>
      <c r="O54">
        <v>0</v>
      </c>
      <c r="P54">
        <f t="shared" si="3"/>
        <v>16.61</v>
      </c>
      <c r="Q54">
        <f t="shared" si="1"/>
        <v>70.982905982905976</v>
      </c>
    </row>
    <row r="55" spans="1:20" x14ac:dyDescent="0.25">
      <c r="A55" t="s">
        <v>24</v>
      </c>
      <c r="B55">
        <v>3</v>
      </c>
      <c r="C55" t="s">
        <v>14</v>
      </c>
      <c r="D55">
        <v>0</v>
      </c>
      <c r="E55">
        <v>1.4300000000000002</v>
      </c>
      <c r="F55">
        <v>0</v>
      </c>
      <c r="G55">
        <v>0</v>
      </c>
      <c r="H55" s="3">
        <v>10</v>
      </c>
      <c r="I55" s="3">
        <v>5.3999999999999995</v>
      </c>
      <c r="J55" s="3">
        <v>0.04</v>
      </c>
      <c r="K55">
        <v>0</v>
      </c>
      <c r="L55" s="3">
        <v>7.8199999999999994</v>
      </c>
      <c r="M55" s="3">
        <v>10.329999999999998</v>
      </c>
      <c r="N55">
        <v>1.9300000000000002</v>
      </c>
      <c r="O55">
        <v>0</v>
      </c>
      <c r="P55">
        <f t="shared" si="3"/>
        <v>36.949999999999996</v>
      </c>
      <c r="Q55">
        <f t="shared" si="1"/>
        <v>157.90598290598288</v>
      </c>
    </row>
    <row r="56" spans="1:20" x14ac:dyDescent="0.25">
      <c r="A56" t="s">
        <v>24</v>
      </c>
      <c r="B56">
        <v>3</v>
      </c>
      <c r="C56" t="s">
        <v>15</v>
      </c>
      <c r="D56">
        <v>0</v>
      </c>
      <c r="E56">
        <v>0</v>
      </c>
      <c r="F56">
        <v>0</v>
      </c>
      <c r="G56">
        <v>0</v>
      </c>
      <c r="H56" s="3">
        <v>5.6499999999999995</v>
      </c>
      <c r="I56" s="3">
        <v>2.6599999999999993</v>
      </c>
      <c r="J56" s="3">
        <v>0.58999999999999986</v>
      </c>
      <c r="K56">
        <v>0</v>
      </c>
      <c r="L56" s="3">
        <v>1.1499999999999995</v>
      </c>
      <c r="M56" s="3">
        <v>1.8099999999999996</v>
      </c>
      <c r="N56">
        <v>0.35999999999999988</v>
      </c>
      <c r="O56">
        <v>0</v>
      </c>
      <c r="P56">
        <f t="shared" si="3"/>
        <v>12.219999999999995</v>
      </c>
      <c r="Q56">
        <f t="shared" si="1"/>
        <v>52.2222222222222</v>
      </c>
    </row>
    <row r="57" spans="1:20" x14ac:dyDescent="0.25">
      <c r="A57" t="s">
        <v>24</v>
      </c>
      <c r="B57">
        <v>3</v>
      </c>
      <c r="C57" t="s">
        <v>16</v>
      </c>
      <c r="D57">
        <v>0</v>
      </c>
      <c r="E57">
        <v>0.21000000000000019</v>
      </c>
      <c r="F57">
        <v>0</v>
      </c>
      <c r="G57">
        <v>0</v>
      </c>
      <c r="H57" s="3">
        <v>2.9799999999999995</v>
      </c>
      <c r="I57" s="3">
        <v>8.23</v>
      </c>
      <c r="J57" s="3">
        <v>1.1100000000000003</v>
      </c>
      <c r="K57">
        <v>0.1100000000000001</v>
      </c>
      <c r="L57" s="3">
        <v>12.299999999999997</v>
      </c>
      <c r="M57" s="3">
        <v>2.2399999999999993</v>
      </c>
      <c r="N57">
        <v>2.7600000000000002</v>
      </c>
      <c r="O57">
        <v>0</v>
      </c>
      <c r="P57">
        <f t="shared" si="3"/>
        <v>29.939999999999998</v>
      </c>
      <c r="Q57">
        <f t="shared" si="1"/>
        <v>127.94871794871793</v>
      </c>
    </row>
    <row r="58" spans="1:20" x14ac:dyDescent="0.25">
      <c r="A58" t="s">
        <v>24</v>
      </c>
      <c r="B58">
        <v>3</v>
      </c>
      <c r="C58" t="s">
        <v>17</v>
      </c>
      <c r="D58">
        <v>0</v>
      </c>
      <c r="E58">
        <v>0</v>
      </c>
      <c r="F58">
        <v>0</v>
      </c>
      <c r="G58">
        <v>0</v>
      </c>
      <c r="H58" s="3">
        <v>4.339999999999999</v>
      </c>
      <c r="I58" s="3">
        <v>2.52</v>
      </c>
      <c r="J58" s="3">
        <v>7.0000000000000007E-2</v>
      </c>
      <c r="K58">
        <v>0.28000000000000003</v>
      </c>
      <c r="L58" s="3">
        <v>7.19</v>
      </c>
      <c r="M58" s="3">
        <v>11.75</v>
      </c>
      <c r="N58">
        <v>2.0100000000000002</v>
      </c>
      <c r="O58">
        <v>0</v>
      </c>
      <c r="P58">
        <f t="shared" si="3"/>
        <v>28.16</v>
      </c>
      <c r="Q58">
        <f t="shared" si="1"/>
        <v>120.34188034188034</v>
      </c>
    </row>
    <row r="59" spans="1:20" x14ac:dyDescent="0.25">
      <c r="A59" t="s">
        <v>24</v>
      </c>
      <c r="B59">
        <v>3</v>
      </c>
      <c r="C59" t="s">
        <v>18</v>
      </c>
      <c r="D59">
        <v>0</v>
      </c>
      <c r="E59">
        <v>0.39999999999999991</v>
      </c>
      <c r="F59">
        <v>0.30000000000000027</v>
      </c>
      <c r="G59">
        <v>0</v>
      </c>
      <c r="H59" s="3">
        <v>6.67</v>
      </c>
      <c r="I59" s="3">
        <v>6.339999999999999</v>
      </c>
      <c r="J59" s="3">
        <v>0.41999999999999993</v>
      </c>
      <c r="K59" s="4">
        <v>0.31290000000000001</v>
      </c>
      <c r="L59" s="3">
        <v>4.87</v>
      </c>
      <c r="M59" s="3">
        <v>5.78</v>
      </c>
      <c r="N59">
        <v>1.5900000000000003</v>
      </c>
      <c r="O59">
        <v>0</v>
      </c>
      <c r="P59">
        <f t="shared" si="3"/>
        <v>26.6829</v>
      </c>
      <c r="Q59">
        <f t="shared" si="1"/>
        <v>114.02948717948718</v>
      </c>
      <c r="T59" s="4" t="s">
        <v>37</v>
      </c>
    </row>
    <row r="60" spans="1:20" x14ac:dyDescent="0.25">
      <c r="A60" t="s">
        <v>24</v>
      </c>
      <c r="B60">
        <v>4</v>
      </c>
      <c r="C60" t="s">
        <v>14</v>
      </c>
      <c r="D60">
        <v>0</v>
      </c>
      <c r="E60" s="4">
        <v>0.2</v>
      </c>
      <c r="F60">
        <v>0</v>
      </c>
      <c r="G60">
        <v>0</v>
      </c>
      <c r="H60" s="3">
        <v>6.31</v>
      </c>
      <c r="I60" s="3">
        <v>4.03</v>
      </c>
      <c r="J60" s="3">
        <v>0</v>
      </c>
      <c r="K60" s="4">
        <v>8.1199999999999994E-2</v>
      </c>
      <c r="L60" s="3">
        <v>3.2800000000000002</v>
      </c>
      <c r="M60" s="3">
        <v>8.879999999999999</v>
      </c>
      <c r="N60">
        <v>3.61</v>
      </c>
      <c r="O60">
        <v>0</v>
      </c>
      <c r="P60">
        <f t="shared" si="3"/>
        <v>26.391199999999998</v>
      </c>
      <c r="Q60">
        <f t="shared" si="1"/>
        <v>112.78290598290597</v>
      </c>
    </row>
    <row r="61" spans="1:20" x14ac:dyDescent="0.25">
      <c r="A61" t="s">
        <v>24</v>
      </c>
      <c r="B61">
        <v>4</v>
      </c>
      <c r="C61" t="s">
        <v>15</v>
      </c>
      <c r="D61">
        <v>0</v>
      </c>
      <c r="E61">
        <v>0</v>
      </c>
      <c r="F61">
        <v>0</v>
      </c>
      <c r="G61">
        <v>0</v>
      </c>
      <c r="H61" s="3">
        <v>2.2399999999999993</v>
      </c>
      <c r="I61" s="3">
        <v>6.86</v>
      </c>
      <c r="J61" s="3">
        <v>1.0699999999999994</v>
      </c>
      <c r="K61">
        <v>0</v>
      </c>
      <c r="L61" s="3">
        <v>8.8999999999999986</v>
      </c>
      <c r="M61" s="3">
        <v>6.5999999999999988</v>
      </c>
      <c r="N61">
        <v>2.57</v>
      </c>
      <c r="O61">
        <v>0</v>
      </c>
      <c r="P61">
        <f t="shared" si="3"/>
        <v>28.239999999999995</v>
      </c>
      <c r="Q61">
        <f t="shared" si="1"/>
        <v>120.68376068376065</v>
      </c>
    </row>
    <row r="62" spans="1:20" x14ac:dyDescent="0.25">
      <c r="A62" t="s">
        <v>24</v>
      </c>
      <c r="B62">
        <v>4</v>
      </c>
      <c r="C62" t="s">
        <v>16</v>
      </c>
      <c r="D62">
        <v>0</v>
      </c>
      <c r="E62">
        <v>0</v>
      </c>
      <c r="F62">
        <v>0</v>
      </c>
      <c r="G62">
        <v>0</v>
      </c>
      <c r="H62" s="3">
        <v>5.9799999999999995</v>
      </c>
      <c r="I62" s="3">
        <v>6.8</v>
      </c>
      <c r="J62" s="3">
        <v>0.60999999999999988</v>
      </c>
      <c r="K62">
        <v>0</v>
      </c>
      <c r="L62" s="3">
        <v>5.1499999999999995</v>
      </c>
      <c r="M62" s="3">
        <v>11.469999999999999</v>
      </c>
      <c r="N62">
        <v>1.6599999999999997</v>
      </c>
      <c r="O62">
        <v>0</v>
      </c>
      <c r="P62">
        <f t="shared" si="3"/>
        <v>31.669999999999998</v>
      </c>
      <c r="Q62">
        <f t="shared" si="1"/>
        <v>135.34188034188031</v>
      </c>
    </row>
    <row r="63" spans="1:20" x14ac:dyDescent="0.25">
      <c r="A63" t="s">
        <v>24</v>
      </c>
      <c r="B63">
        <v>4</v>
      </c>
      <c r="C63" t="s">
        <v>17</v>
      </c>
      <c r="D63">
        <v>0</v>
      </c>
      <c r="E63">
        <v>0</v>
      </c>
      <c r="F63">
        <v>1.9400000000000004</v>
      </c>
      <c r="G63">
        <v>0</v>
      </c>
      <c r="H63" s="3">
        <v>4.919999999999999</v>
      </c>
      <c r="I63" s="3">
        <v>11.13</v>
      </c>
      <c r="J63" s="3">
        <v>0.20999999999999996</v>
      </c>
      <c r="K63">
        <v>0.25</v>
      </c>
      <c r="L63" s="3">
        <v>0.60999999999999988</v>
      </c>
      <c r="M63" s="3">
        <v>3.7499999999999991</v>
      </c>
      <c r="N63">
        <v>0.51</v>
      </c>
      <c r="O63">
        <v>0</v>
      </c>
      <c r="P63">
        <f t="shared" si="3"/>
        <v>23.320000000000004</v>
      </c>
      <c r="Q63">
        <f t="shared" si="1"/>
        <v>99.658119658119674</v>
      </c>
    </row>
    <row r="64" spans="1:20" x14ac:dyDescent="0.25">
      <c r="A64" t="s">
        <v>24</v>
      </c>
      <c r="B64">
        <v>4</v>
      </c>
      <c r="C64" t="s">
        <v>18</v>
      </c>
      <c r="D64">
        <v>0</v>
      </c>
      <c r="E64">
        <v>0</v>
      </c>
      <c r="F64">
        <v>0.27</v>
      </c>
      <c r="G64">
        <v>0</v>
      </c>
      <c r="H64" s="3">
        <v>3.12</v>
      </c>
      <c r="I64" s="3">
        <v>4.7599999999999989</v>
      </c>
      <c r="J64" s="3">
        <v>0.39000000000000012</v>
      </c>
      <c r="K64">
        <v>0</v>
      </c>
      <c r="L64" s="3">
        <v>8.36</v>
      </c>
      <c r="M64" s="3">
        <v>4.21</v>
      </c>
      <c r="N64">
        <v>1.17</v>
      </c>
      <c r="O64">
        <v>0</v>
      </c>
      <c r="P64">
        <f t="shared" si="3"/>
        <v>22.28</v>
      </c>
      <c r="Q64">
        <f t="shared" si="1"/>
        <v>95.213675213675216</v>
      </c>
    </row>
    <row r="65" spans="1:17" x14ac:dyDescent="0.25">
      <c r="A65" t="s">
        <v>24</v>
      </c>
      <c r="B65">
        <v>5</v>
      </c>
      <c r="C65" t="s">
        <v>14</v>
      </c>
      <c r="D65">
        <v>1.8199999999999998</v>
      </c>
      <c r="E65">
        <v>0</v>
      </c>
      <c r="F65">
        <v>0</v>
      </c>
      <c r="G65">
        <v>0</v>
      </c>
      <c r="H65" s="3">
        <v>3.9299999999999988</v>
      </c>
      <c r="I65" s="3">
        <v>3.8299999999999992</v>
      </c>
      <c r="J65" s="3">
        <v>1.5299999999999998</v>
      </c>
      <c r="K65">
        <v>0</v>
      </c>
      <c r="L65" s="3">
        <v>2.7700000000000005</v>
      </c>
      <c r="M65" s="3">
        <v>4.3</v>
      </c>
      <c r="N65">
        <v>2.4899999999999998</v>
      </c>
      <c r="O65">
        <v>0</v>
      </c>
      <c r="P65">
        <f t="shared" si="3"/>
        <v>20.669999999999998</v>
      </c>
      <c r="Q65">
        <f t="shared" si="1"/>
        <v>88.333333333333314</v>
      </c>
    </row>
    <row r="66" spans="1:17" x14ac:dyDescent="0.25">
      <c r="A66" t="s">
        <v>24</v>
      </c>
      <c r="B66">
        <v>5</v>
      </c>
      <c r="C66" t="s">
        <v>15</v>
      </c>
      <c r="D66">
        <v>0.22999999999999998</v>
      </c>
      <c r="E66">
        <v>0</v>
      </c>
      <c r="F66">
        <v>0</v>
      </c>
      <c r="G66">
        <v>0</v>
      </c>
      <c r="H66" s="3">
        <v>4.8600000000000003</v>
      </c>
      <c r="I66" s="3">
        <v>2.3499999999999988</v>
      </c>
      <c r="J66" s="3">
        <v>8.57</v>
      </c>
      <c r="K66">
        <v>0</v>
      </c>
      <c r="L66" s="3">
        <v>2.169999999999999</v>
      </c>
      <c r="M66" s="3">
        <v>0</v>
      </c>
      <c r="N66">
        <v>2.0400000000000005</v>
      </c>
      <c r="O66">
        <v>0</v>
      </c>
      <c r="P66">
        <f t="shared" si="3"/>
        <v>20.219999999999995</v>
      </c>
      <c r="Q66">
        <f t="shared" si="1"/>
        <v>86.41025641025638</v>
      </c>
    </row>
    <row r="67" spans="1:17" x14ac:dyDescent="0.25">
      <c r="A67" t="s">
        <v>24</v>
      </c>
      <c r="B67">
        <v>5</v>
      </c>
      <c r="C67" t="s">
        <v>16</v>
      </c>
      <c r="D67">
        <v>0.98</v>
      </c>
      <c r="E67">
        <v>0</v>
      </c>
      <c r="F67">
        <v>0</v>
      </c>
      <c r="G67">
        <v>0</v>
      </c>
      <c r="H67" s="3">
        <v>7.96</v>
      </c>
      <c r="I67" s="3">
        <v>3.1399999999999997</v>
      </c>
      <c r="J67" s="3">
        <v>1.08</v>
      </c>
      <c r="K67">
        <v>0</v>
      </c>
      <c r="L67" s="3">
        <v>0.52</v>
      </c>
      <c r="M67" s="3">
        <v>10.149999999999999</v>
      </c>
      <c r="N67">
        <v>1.7500000000000004</v>
      </c>
      <c r="O67">
        <v>0</v>
      </c>
      <c r="P67">
        <f t="shared" si="3"/>
        <v>25.58</v>
      </c>
      <c r="Q67">
        <f t="shared" si="1"/>
        <v>109.3162393162393</v>
      </c>
    </row>
    <row r="68" spans="1:17" x14ac:dyDescent="0.25">
      <c r="A68" t="s">
        <v>24</v>
      </c>
      <c r="B68">
        <v>5</v>
      </c>
      <c r="C68" t="s">
        <v>17</v>
      </c>
      <c r="D68">
        <v>0</v>
      </c>
      <c r="E68">
        <v>0</v>
      </c>
      <c r="F68">
        <v>0</v>
      </c>
      <c r="G68">
        <v>0</v>
      </c>
      <c r="H68" s="3">
        <v>5.78</v>
      </c>
      <c r="I68" s="3">
        <v>2.3899999999999997</v>
      </c>
      <c r="J68" s="3">
        <v>1.1100000000000003</v>
      </c>
      <c r="K68">
        <v>0</v>
      </c>
      <c r="L68" s="3">
        <v>0.24000000000000021</v>
      </c>
      <c r="M68" s="3">
        <v>2.7499999999999991</v>
      </c>
      <c r="N68">
        <v>2.7500000000000004</v>
      </c>
      <c r="O68">
        <v>0</v>
      </c>
      <c r="P68">
        <f t="shared" si="3"/>
        <v>15.02</v>
      </c>
      <c r="Q68">
        <f t="shared" ref="Q68:Q90" si="4">P68/0.234</f>
        <v>64.18803418803418</v>
      </c>
    </row>
    <row r="69" spans="1:17" x14ac:dyDescent="0.25">
      <c r="A69" t="s">
        <v>24</v>
      </c>
      <c r="B69">
        <v>5</v>
      </c>
      <c r="C69" t="s">
        <v>18</v>
      </c>
      <c r="D69">
        <v>0</v>
      </c>
      <c r="E69">
        <v>0</v>
      </c>
      <c r="F69">
        <v>0.28000000000000025</v>
      </c>
      <c r="G69">
        <v>0</v>
      </c>
      <c r="H69" s="3">
        <v>5.89</v>
      </c>
      <c r="I69" s="3">
        <v>10.299999999999997</v>
      </c>
      <c r="J69" s="3">
        <v>4.1100000000000003</v>
      </c>
      <c r="K69">
        <v>0</v>
      </c>
      <c r="L69" s="3">
        <v>3.1399999999999997</v>
      </c>
      <c r="M69" s="3">
        <v>0</v>
      </c>
      <c r="N69">
        <v>0.95000000000000018</v>
      </c>
      <c r="O69">
        <v>0</v>
      </c>
      <c r="P69">
        <f t="shared" si="3"/>
        <v>24.669999999999998</v>
      </c>
      <c r="Q69">
        <f t="shared" si="4"/>
        <v>105.42735042735042</v>
      </c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t="s">
        <v>25</v>
      </c>
      <c r="B71">
        <v>1</v>
      </c>
      <c r="C71" t="s">
        <v>14</v>
      </c>
      <c r="D71">
        <v>0</v>
      </c>
      <c r="E71">
        <v>0</v>
      </c>
      <c r="F71">
        <v>0.21000000000000019</v>
      </c>
      <c r="G71">
        <v>0</v>
      </c>
      <c r="H71" s="3">
        <v>6.51</v>
      </c>
      <c r="I71" s="3">
        <v>17.589999999999996</v>
      </c>
      <c r="J71" s="3">
        <v>6.2700000000000005</v>
      </c>
      <c r="K71">
        <v>0</v>
      </c>
      <c r="L71">
        <v>0</v>
      </c>
      <c r="M71">
        <v>2.5300000000000002</v>
      </c>
      <c r="N71">
        <v>5.0000000000000044E-2</v>
      </c>
      <c r="O71">
        <v>4.0000000000000036E-2</v>
      </c>
      <c r="P71">
        <f t="shared" ref="P71:P90" si="5">SUM(D71:O71)</f>
        <v>33.199999999999989</v>
      </c>
      <c r="Q71">
        <f t="shared" si="4"/>
        <v>141.88034188034183</v>
      </c>
    </row>
    <row r="72" spans="1:17" x14ac:dyDescent="0.25">
      <c r="A72" t="s">
        <v>25</v>
      </c>
      <c r="B72">
        <v>1</v>
      </c>
      <c r="C72" t="s">
        <v>15</v>
      </c>
      <c r="D72">
        <v>0</v>
      </c>
      <c r="E72">
        <v>0</v>
      </c>
      <c r="F72">
        <v>0</v>
      </c>
      <c r="G72">
        <v>0</v>
      </c>
      <c r="H72" s="3">
        <v>10.299999999999997</v>
      </c>
      <c r="I72" s="3">
        <v>5.77</v>
      </c>
      <c r="J72" s="3">
        <v>13.05</v>
      </c>
      <c r="K72">
        <v>0</v>
      </c>
      <c r="L72">
        <v>0</v>
      </c>
      <c r="M72">
        <v>0.83000000000000007</v>
      </c>
      <c r="N72" s="2">
        <v>-3.9999999999999813E-2</v>
      </c>
      <c r="O72" s="2">
        <v>-1.0000000000000009E-2</v>
      </c>
      <c r="P72">
        <f t="shared" si="5"/>
        <v>29.899999999999995</v>
      </c>
      <c r="Q72">
        <f t="shared" si="4"/>
        <v>127.77777777777774</v>
      </c>
    </row>
    <row r="73" spans="1:17" x14ac:dyDescent="0.25">
      <c r="A73" t="s">
        <v>25</v>
      </c>
      <c r="B73">
        <v>1</v>
      </c>
      <c r="C73" t="s">
        <v>16</v>
      </c>
      <c r="D73">
        <v>0</v>
      </c>
      <c r="E73">
        <v>0</v>
      </c>
      <c r="F73">
        <v>0</v>
      </c>
      <c r="G73">
        <v>0</v>
      </c>
      <c r="H73" s="3">
        <v>5.6499999999999995</v>
      </c>
      <c r="I73" s="3">
        <v>5.5</v>
      </c>
      <c r="J73" s="3">
        <v>14.759999999999998</v>
      </c>
      <c r="K73">
        <v>0</v>
      </c>
      <c r="L73">
        <v>0</v>
      </c>
      <c r="M73">
        <v>1.6800000000000002</v>
      </c>
      <c r="N73">
        <v>3.0000000000000027E-2</v>
      </c>
      <c r="O73" s="2">
        <v>-1.0000000000000009E-2</v>
      </c>
      <c r="P73">
        <f t="shared" si="5"/>
        <v>27.609999999999996</v>
      </c>
      <c r="Q73">
        <f t="shared" si="4"/>
        <v>117.99145299145297</v>
      </c>
    </row>
    <row r="74" spans="1:17" x14ac:dyDescent="0.25">
      <c r="A74" t="s">
        <v>25</v>
      </c>
      <c r="B74">
        <v>1</v>
      </c>
      <c r="C74" t="s">
        <v>17</v>
      </c>
      <c r="D74">
        <v>0</v>
      </c>
      <c r="E74">
        <v>0</v>
      </c>
      <c r="F74">
        <v>0</v>
      </c>
      <c r="G74">
        <v>0</v>
      </c>
      <c r="H74" s="3">
        <v>4.3499999999999988</v>
      </c>
      <c r="I74" s="3">
        <v>3.4699999999999998</v>
      </c>
      <c r="J74" s="3">
        <v>20.43</v>
      </c>
      <c r="K74">
        <v>0</v>
      </c>
      <c r="L74">
        <v>0</v>
      </c>
      <c r="M74">
        <v>0</v>
      </c>
      <c r="N74">
        <v>0</v>
      </c>
      <c r="O74">
        <v>8.0000000000000071E-2</v>
      </c>
      <c r="P74">
        <f t="shared" si="5"/>
        <v>28.33</v>
      </c>
      <c r="Q74">
        <f t="shared" si="4"/>
        <v>121.06837606837605</v>
      </c>
    </row>
    <row r="75" spans="1:17" x14ac:dyDescent="0.25">
      <c r="A75" t="s">
        <v>25</v>
      </c>
      <c r="B75">
        <v>1</v>
      </c>
      <c r="C75" t="s">
        <v>18</v>
      </c>
      <c r="D75">
        <v>0</v>
      </c>
      <c r="E75">
        <v>0</v>
      </c>
      <c r="F75">
        <v>0.43000000000000016</v>
      </c>
      <c r="G75">
        <v>0</v>
      </c>
      <c r="H75" s="3">
        <v>8.7799999999999976</v>
      </c>
      <c r="I75" s="3">
        <v>0.5099999999999989</v>
      </c>
      <c r="J75" s="3">
        <v>9.009999999999998</v>
      </c>
      <c r="K75">
        <v>0</v>
      </c>
      <c r="L75">
        <v>0</v>
      </c>
      <c r="M75">
        <v>0</v>
      </c>
      <c r="N75">
        <v>0</v>
      </c>
      <c r="O75">
        <v>5.0000000000000044E-2</v>
      </c>
      <c r="P75">
        <f t="shared" si="5"/>
        <v>18.779999999999994</v>
      </c>
      <c r="Q75">
        <f t="shared" si="4"/>
        <v>80.25641025641022</v>
      </c>
    </row>
    <row r="76" spans="1:17" x14ac:dyDescent="0.25">
      <c r="A76" t="s">
        <v>25</v>
      </c>
      <c r="B76">
        <v>2</v>
      </c>
      <c r="C76" t="s">
        <v>14</v>
      </c>
      <c r="D76">
        <v>0</v>
      </c>
      <c r="E76">
        <v>0</v>
      </c>
      <c r="F76">
        <v>0</v>
      </c>
      <c r="G76">
        <v>0</v>
      </c>
      <c r="H76" s="3">
        <v>7.839999999999999</v>
      </c>
      <c r="I76" s="3">
        <v>14.099999999999998</v>
      </c>
      <c r="J76" s="3">
        <v>11.239999999999998</v>
      </c>
      <c r="K76">
        <v>0</v>
      </c>
      <c r="L76">
        <v>0</v>
      </c>
      <c r="M76">
        <v>0</v>
      </c>
      <c r="N76" s="2">
        <v>-2.0000000000000018E-2</v>
      </c>
      <c r="O76" s="2">
        <v>-2.9999999999999805E-2</v>
      </c>
      <c r="P76">
        <f t="shared" si="5"/>
        <v>33.129999999999988</v>
      </c>
      <c r="Q76">
        <f t="shared" si="4"/>
        <v>141.58119658119654</v>
      </c>
    </row>
    <row r="77" spans="1:17" x14ac:dyDescent="0.25">
      <c r="A77" t="s">
        <v>25</v>
      </c>
      <c r="B77">
        <v>2</v>
      </c>
      <c r="C77" t="s">
        <v>15</v>
      </c>
      <c r="D77">
        <v>0</v>
      </c>
      <c r="E77">
        <v>1.46</v>
      </c>
      <c r="F77">
        <v>0</v>
      </c>
      <c r="G77">
        <v>0</v>
      </c>
      <c r="H77" s="3">
        <v>4.9799999999999995</v>
      </c>
      <c r="I77" s="2">
        <v>-0.79</v>
      </c>
      <c r="J77" s="3">
        <v>15.07</v>
      </c>
      <c r="K77">
        <v>0</v>
      </c>
      <c r="L77">
        <v>0</v>
      </c>
      <c r="M77">
        <v>0</v>
      </c>
      <c r="N77">
        <v>0</v>
      </c>
      <c r="O77">
        <v>9.000000000000008E-2</v>
      </c>
      <c r="P77">
        <f t="shared" si="5"/>
        <v>20.81</v>
      </c>
      <c r="Q77">
        <f t="shared" si="4"/>
        <v>88.931623931623918</v>
      </c>
    </row>
    <row r="78" spans="1:17" x14ac:dyDescent="0.25">
      <c r="A78" t="s">
        <v>25</v>
      </c>
      <c r="B78">
        <v>2</v>
      </c>
      <c r="C78" t="s">
        <v>16</v>
      </c>
      <c r="D78">
        <v>0</v>
      </c>
      <c r="E78">
        <v>0</v>
      </c>
      <c r="F78">
        <v>0</v>
      </c>
      <c r="G78">
        <v>0</v>
      </c>
      <c r="H78" s="3">
        <v>6.06</v>
      </c>
      <c r="I78" s="3">
        <v>0.83999999999999986</v>
      </c>
      <c r="J78" s="3">
        <v>30.49</v>
      </c>
      <c r="K78">
        <v>0</v>
      </c>
      <c r="L78">
        <v>0</v>
      </c>
      <c r="M78">
        <v>0</v>
      </c>
      <c r="N78">
        <v>0</v>
      </c>
      <c r="O78" s="2">
        <v>-1.0000000000000009E-2</v>
      </c>
      <c r="P78">
        <f t="shared" si="5"/>
        <v>37.380000000000003</v>
      </c>
      <c r="Q78">
        <f t="shared" si="4"/>
        <v>159.74358974358975</v>
      </c>
    </row>
    <row r="79" spans="1:17" x14ac:dyDescent="0.25">
      <c r="A79" t="s">
        <v>25</v>
      </c>
      <c r="B79">
        <v>2</v>
      </c>
      <c r="C79" t="s">
        <v>17</v>
      </c>
      <c r="D79">
        <v>0</v>
      </c>
      <c r="E79">
        <v>0</v>
      </c>
      <c r="F79">
        <v>0</v>
      </c>
      <c r="G79">
        <v>0</v>
      </c>
      <c r="H79" s="3">
        <v>6.21</v>
      </c>
      <c r="I79" s="3">
        <v>1.25</v>
      </c>
      <c r="J79" s="3">
        <v>19</v>
      </c>
      <c r="K79">
        <v>0</v>
      </c>
      <c r="L79">
        <v>0</v>
      </c>
      <c r="M79">
        <v>0</v>
      </c>
      <c r="N79">
        <v>0</v>
      </c>
      <c r="O79">
        <v>3.0000000000000027E-2</v>
      </c>
      <c r="P79">
        <f t="shared" si="5"/>
        <v>26.490000000000002</v>
      </c>
      <c r="Q79">
        <f t="shared" si="4"/>
        <v>113.2051282051282</v>
      </c>
    </row>
    <row r="80" spans="1:17" x14ac:dyDescent="0.25">
      <c r="A80" t="s">
        <v>25</v>
      </c>
      <c r="B80">
        <v>2</v>
      </c>
      <c r="C80" t="s">
        <v>18</v>
      </c>
      <c r="D80">
        <v>0</v>
      </c>
      <c r="E80">
        <v>0</v>
      </c>
      <c r="F80">
        <v>0.34000000000000008</v>
      </c>
      <c r="G80">
        <v>0</v>
      </c>
      <c r="H80" s="3">
        <v>4.6900000000000004</v>
      </c>
      <c r="I80" s="3">
        <v>3.089999999999999</v>
      </c>
      <c r="J80" s="3">
        <v>23.509999999999998</v>
      </c>
      <c r="K80">
        <v>0</v>
      </c>
      <c r="L80">
        <v>0</v>
      </c>
      <c r="M80">
        <v>0</v>
      </c>
      <c r="N80">
        <v>0</v>
      </c>
      <c r="O80">
        <v>5.0000000000000044E-2</v>
      </c>
      <c r="P80">
        <f t="shared" si="5"/>
        <v>31.679999999999996</v>
      </c>
      <c r="Q80">
        <f t="shared" si="4"/>
        <v>135.38461538461536</v>
      </c>
    </row>
    <row r="81" spans="1:17" x14ac:dyDescent="0.25">
      <c r="A81" t="s">
        <v>25</v>
      </c>
      <c r="B81">
        <v>3</v>
      </c>
      <c r="C81" t="s">
        <v>14</v>
      </c>
      <c r="D81">
        <v>0.21</v>
      </c>
      <c r="E81">
        <v>0</v>
      </c>
      <c r="F81">
        <v>0.41</v>
      </c>
      <c r="G81">
        <v>0</v>
      </c>
      <c r="H81" s="3">
        <v>9.6999999999999993</v>
      </c>
      <c r="I81" s="3">
        <v>1.6</v>
      </c>
      <c r="J81" s="3">
        <v>6.53</v>
      </c>
      <c r="K81">
        <v>0</v>
      </c>
      <c r="L81">
        <v>0</v>
      </c>
      <c r="M81">
        <v>0.19</v>
      </c>
      <c r="N81">
        <v>0</v>
      </c>
      <c r="O81">
        <v>0.22</v>
      </c>
      <c r="P81">
        <f t="shared" si="5"/>
        <v>18.86</v>
      </c>
      <c r="Q81">
        <f t="shared" si="4"/>
        <v>80.598290598290589</v>
      </c>
    </row>
    <row r="82" spans="1:17" x14ac:dyDescent="0.25">
      <c r="A82" t="s">
        <v>25</v>
      </c>
      <c r="B82">
        <v>3</v>
      </c>
      <c r="C82" t="s">
        <v>15</v>
      </c>
      <c r="D82">
        <v>0</v>
      </c>
      <c r="E82">
        <v>0</v>
      </c>
      <c r="F82">
        <v>0.82</v>
      </c>
      <c r="G82">
        <v>0</v>
      </c>
      <c r="H82" s="3">
        <v>7.7</v>
      </c>
      <c r="I82" s="3">
        <v>5.4899999999999993</v>
      </c>
      <c r="J82" s="3">
        <v>9.8299999999999983</v>
      </c>
      <c r="K82">
        <v>0</v>
      </c>
      <c r="L82">
        <v>0</v>
      </c>
      <c r="M82">
        <v>2.4499999999999997</v>
      </c>
      <c r="N82">
        <v>0.03</v>
      </c>
      <c r="O82">
        <v>1.7900000000000005</v>
      </c>
      <c r="P82">
        <f t="shared" si="5"/>
        <v>28.109999999999996</v>
      </c>
      <c r="Q82">
        <f t="shared" si="4"/>
        <v>120.12820512820511</v>
      </c>
    </row>
    <row r="83" spans="1:17" x14ac:dyDescent="0.25">
      <c r="A83" t="s">
        <v>25</v>
      </c>
      <c r="B83">
        <v>3</v>
      </c>
      <c r="C83" t="s">
        <v>16</v>
      </c>
      <c r="D83">
        <v>0</v>
      </c>
      <c r="E83">
        <v>0</v>
      </c>
      <c r="F83">
        <v>0</v>
      </c>
      <c r="G83">
        <v>0</v>
      </c>
      <c r="H83" s="3">
        <v>9.639999999999997</v>
      </c>
      <c r="I83" s="3">
        <v>2.06</v>
      </c>
      <c r="J83" s="3">
        <v>17.63</v>
      </c>
      <c r="K83">
        <v>0</v>
      </c>
      <c r="L83">
        <v>0</v>
      </c>
      <c r="M83">
        <v>0</v>
      </c>
      <c r="N83">
        <v>0</v>
      </c>
      <c r="O83" s="2">
        <v>-1.0000000000000009E-2</v>
      </c>
      <c r="P83">
        <f t="shared" si="5"/>
        <v>29.319999999999997</v>
      </c>
      <c r="Q83">
        <f t="shared" si="4"/>
        <v>125.29914529914528</v>
      </c>
    </row>
    <row r="84" spans="1:17" x14ac:dyDescent="0.25">
      <c r="A84" t="s">
        <v>25</v>
      </c>
      <c r="B84">
        <v>3</v>
      </c>
      <c r="C84" t="s">
        <v>17</v>
      </c>
      <c r="D84">
        <v>0</v>
      </c>
      <c r="E84">
        <v>0</v>
      </c>
      <c r="F84">
        <v>0</v>
      </c>
      <c r="G84">
        <v>0</v>
      </c>
      <c r="H84" s="3">
        <v>7.54</v>
      </c>
      <c r="I84" s="3">
        <v>0.74</v>
      </c>
      <c r="J84" s="3">
        <v>24.469999999999995</v>
      </c>
      <c r="K84">
        <v>0</v>
      </c>
      <c r="L84">
        <v>0</v>
      </c>
      <c r="M84">
        <v>0.2</v>
      </c>
      <c r="N84">
        <v>0.02</v>
      </c>
      <c r="O84">
        <v>0.25</v>
      </c>
      <c r="P84">
        <f t="shared" si="5"/>
        <v>33.22</v>
      </c>
      <c r="Q84">
        <f t="shared" si="4"/>
        <v>141.96581196581195</v>
      </c>
    </row>
    <row r="85" spans="1:17" x14ac:dyDescent="0.25">
      <c r="A85" t="s">
        <v>25</v>
      </c>
      <c r="B85">
        <v>3</v>
      </c>
      <c r="C85" t="s">
        <v>18</v>
      </c>
      <c r="D85">
        <v>0</v>
      </c>
      <c r="E85">
        <v>0</v>
      </c>
      <c r="F85">
        <v>0.81</v>
      </c>
      <c r="G85">
        <v>0</v>
      </c>
      <c r="H85" s="3">
        <v>4.71</v>
      </c>
      <c r="I85" s="3">
        <v>1.4899999999999998</v>
      </c>
      <c r="J85" s="3">
        <v>21.959999999999997</v>
      </c>
      <c r="K85">
        <v>0.04</v>
      </c>
      <c r="L85">
        <v>0</v>
      </c>
      <c r="M85">
        <v>0.14000000000000001</v>
      </c>
      <c r="N85">
        <v>0.43</v>
      </c>
      <c r="O85">
        <v>0</v>
      </c>
      <c r="P85">
        <f t="shared" si="5"/>
        <v>29.58</v>
      </c>
      <c r="Q85">
        <f t="shared" si="4"/>
        <v>126.41025641025639</v>
      </c>
    </row>
    <row r="86" spans="1:17" x14ac:dyDescent="0.25">
      <c r="A86" t="s">
        <v>25</v>
      </c>
      <c r="B86">
        <v>4</v>
      </c>
      <c r="C86" t="s">
        <v>14</v>
      </c>
      <c r="D86">
        <v>0</v>
      </c>
      <c r="E86">
        <v>0</v>
      </c>
      <c r="F86">
        <v>0</v>
      </c>
      <c r="G86">
        <v>0</v>
      </c>
      <c r="H86" s="3">
        <v>12.32</v>
      </c>
      <c r="I86" s="3">
        <v>4.0699999999999994</v>
      </c>
      <c r="J86" s="3">
        <v>5.0799999999999992</v>
      </c>
      <c r="K86">
        <v>0</v>
      </c>
      <c r="L86">
        <v>0</v>
      </c>
      <c r="M86">
        <v>0</v>
      </c>
      <c r="N86">
        <v>0</v>
      </c>
      <c r="O86">
        <v>0</v>
      </c>
      <c r="P86">
        <f t="shared" si="5"/>
        <v>21.47</v>
      </c>
      <c r="Q86">
        <f t="shared" si="4"/>
        <v>91.752136752136735</v>
      </c>
    </row>
    <row r="87" spans="1:17" x14ac:dyDescent="0.25">
      <c r="A87" t="s">
        <v>25</v>
      </c>
      <c r="B87">
        <v>4</v>
      </c>
      <c r="C87" t="s">
        <v>15</v>
      </c>
      <c r="D87">
        <v>0</v>
      </c>
      <c r="E87">
        <v>0</v>
      </c>
      <c r="F87">
        <v>0</v>
      </c>
      <c r="G87">
        <v>0</v>
      </c>
      <c r="H87" s="3">
        <v>6.45</v>
      </c>
      <c r="I87" s="3">
        <v>1.6999999999999997</v>
      </c>
      <c r="J87" s="3">
        <v>8.9499999999999993</v>
      </c>
      <c r="K87">
        <v>0.04</v>
      </c>
      <c r="L87">
        <v>0</v>
      </c>
      <c r="M87">
        <v>1.31</v>
      </c>
      <c r="N87">
        <v>0</v>
      </c>
      <c r="O87">
        <v>0</v>
      </c>
      <c r="P87">
        <f t="shared" si="5"/>
        <v>18.45</v>
      </c>
      <c r="Q87">
        <f t="shared" si="4"/>
        <v>78.84615384615384</v>
      </c>
    </row>
    <row r="88" spans="1:17" x14ac:dyDescent="0.25">
      <c r="A88" t="s">
        <v>25</v>
      </c>
      <c r="B88">
        <v>4</v>
      </c>
      <c r="C88" t="s">
        <v>16</v>
      </c>
      <c r="D88">
        <v>0</v>
      </c>
      <c r="E88">
        <v>0</v>
      </c>
      <c r="F88">
        <v>0</v>
      </c>
      <c r="G88">
        <v>0</v>
      </c>
      <c r="H88" s="3">
        <v>11.879999999999999</v>
      </c>
      <c r="I88" s="3">
        <v>3.55</v>
      </c>
      <c r="J88" s="3">
        <v>24.959999999999997</v>
      </c>
      <c r="K88">
        <v>0</v>
      </c>
      <c r="L88">
        <v>0</v>
      </c>
      <c r="M88">
        <v>0</v>
      </c>
      <c r="N88">
        <v>0</v>
      </c>
      <c r="O88">
        <v>0</v>
      </c>
      <c r="P88">
        <f t="shared" si="5"/>
        <v>40.39</v>
      </c>
      <c r="Q88">
        <f t="shared" si="4"/>
        <v>172.60683760683759</v>
      </c>
    </row>
    <row r="89" spans="1:17" x14ac:dyDescent="0.25">
      <c r="A89" t="s">
        <v>25</v>
      </c>
      <c r="B89">
        <v>4</v>
      </c>
      <c r="C89" t="s">
        <v>17</v>
      </c>
      <c r="D89">
        <v>0</v>
      </c>
      <c r="E89">
        <v>0</v>
      </c>
      <c r="F89">
        <v>0</v>
      </c>
      <c r="G89">
        <v>0</v>
      </c>
      <c r="H89" s="3">
        <v>8.5499999999999972</v>
      </c>
      <c r="I89" s="3">
        <v>1.3000000000000003</v>
      </c>
      <c r="J89" s="3">
        <v>23.150000000000002</v>
      </c>
      <c r="K89">
        <v>0</v>
      </c>
      <c r="L89">
        <v>0</v>
      </c>
      <c r="M89">
        <v>0</v>
      </c>
      <c r="N89">
        <v>0</v>
      </c>
      <c r="O89">
        <v>4.0000000000000036E-2</v>
      </c>
      <c r="P89">
        <f t="shared" si="5"/>
        <v>33.04</v>
      </c>
      <c r="Q89">
        <f t="shared" si="4"/>
        <v>141.19658119658118</v>
      </c>
    </row>
    <row r="90" spans="1:17" x14ac:dyDescent="0.25">
      <c r="A90" t="s">
        <v>25</v>
      </c>
      <c r="B90">
        <v>4</v>
      </c>
      <c r="C90" t="s">
        <v>18</v>
      </c>
      <c r="D90">
        <v>0</v>
      </c>
      <c r="E90">
        <v>0</v>
      </c>
      <c r="F90">
        <v>0</v>
      </c>
      <c r="G90">
        <v>0</v>
      </c>
      <c r="H90" s="3">
        <v>14.459999999999997</v>
      </c>
      <c r="I90" s="3">
        <v>1.0999999999999988</v>
      </c>
      <c r="J90" s="3">
        <v>26.969999999999995</v>
      </c>
      <c r="K90">
        <v>0</v>
      </c>
      <c r="L90">
        <v>0</v>
      </c>
      <c r="M90">
        <v>0</v>
      </c>
      <c r="N90">
        <v>0</v>
      </c>
      <c r="O90">
        <v>0.15000000000000013</v>
      </c>
      <c r="P90">
        <f t="shared" si="5"/>
        <v>42.679999999999986</v>
      </c>
      <c r="Q90">
        <f t="shared" si="4"/>
        <v>182.39316239316233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topLeftCell="A1048576" workbookViewId="0">
      <pane ySplit="600" topLeftCell="A67" activePane="bottomLeft"/>
      <selection activeCell="K1048576" sqref="K1:K1048576"/>
      <selection pane="bottomLeft" activeCell="G97" sqref="G97"/>
    </sheetView>
  </sheetViews>
  <sheetFormatPr defaultRowHeight="15" x14ac:dyDescent="0.25"/>
  <cols>
    <col min="4" max="4" width="12.1406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128</v>
      </c>
      <c r="E1" t="s">
        <v>129</v>
      </c>
      <c r="F1" t="s">
        <v>67</v>
      </c>
      <c r="G1" t="s">
        <v>38</v>
      </c>
      <c r="H1" t="s">
        <v>39</v>
      </c>
      <c r="I1" t="s">
        <v>40</v>
      </c>
      <c r="J1" t="s">
        <v>130</v>
      </c>
      <c r="O1" t="s">
        <v>72</v>
      </c>
      <c r="P1" t="s">
        <v>73</v>
      </c>
      <c r="Q1" t="s">
        <v>74</v>
      </c>
      <c r="R1" t="s">
        <v>75</v>
      </c>
      <c r="T1" t="s">
        <v>76</v>
      </c>
    </row>
    <row r="2" spans="1:20" x14ac:dyDescent="0.25">
      <c r="A2" t="s">
        <v>19</v>
      </c>
      <c r="B2">
        <v>1</v>
      </c>
      <c r="C2" t="s">
        <v>14</v>
      </c>
      <c r="D2">
        <v>4.63</v>
      </c>
      <c r="E2">
        <v>13.39</v>
      </c>
      <c r="F2">
        <v>26.38</v>
      </c>
      <c r="G2">
        <v>8.0807059777676382E-3</v>
      </c>
      <c r="H2">
        <v>0.49793833047489972</v>
      </c>
      <c r="J2">
        <v>33.26</v>
      </c>
      <c r="L2" t="s">
        <v>19</v>
      </c>
      <c r="M2">
        <v>1</v>
      </c>
      <c r="N2" t="s">
        <v>69</v>
      </c>
      <c r="O2" s="6">
        <f>SUM(D2:D4)</f>
        <v>17.440000000000001</v>
      </c>
      <c r="P2" s="6">
        <f>SUM(E2:E4)</f>
        <v>56.36</v>
      </c>
      <c r="Q2" s="6">
        <f>SUM(F2:F4)</f>
        <v>80.86</v>
      </c>
      <c r="R2" s="6">
        <f>SUM(J2:J4)</f>
        <v>78.930000000000007</v>
      </c>
      <c r="T2" s="6">
        <f>SUM(O2:R2)</f>
        <v>233.59</v>
      </c>
    </row>
    <row r="3" spans="1:20" x14ac:dyDescent="0.25">
      <c r="A3" t="s">
        <v>19</v>
      </c>
      <c r="B3">
        <v>1</v>
      </c>
      <c r="C3" t="s">
        <v>15</v>
      </c>
      <c r="D3">
        <v>7.87</v>
      </c>
      <c r="E3">
        <v>26.2</v>
      </c>
      <c r="F3">
        <v>26.43</v>
      </c>
      <c r="G3">
        <v>8.0807059777676382E-3</v>
      </c>
      <c r="H3">
        <v>0.49793833047489972</v>
      </c>
      <c r="J3">
        <v>13.53</v>
      </c>
    </row>
    <row r="4" spans="1:20" x14ac:dyDescent="0.25">
      <c r="A4" t="s">
        <v>19</v>
      </c>
      <c r="B4">
        <v>1</v>
      </c>
      <c r="C4" t="s">
        <v>16</v>
      </c>
      <c r="D4">
        <v>4.9400000000000004</v>
      </c>
      <c r="E4">
        <v>16.77</v>
      </c>
      <c r="F4">
        <v>28.05</v>
      </c>
      <c r="G4">
        <v>8.0807059777676382E-3</v>
      </c>
      <c r="H4">
        <v>0.49793833047489972</v>
      </c>
      <c r="J4">
        <v>32.14</v>
      </c>
    </row>
    <row r="5" spans="1:20" x14ac:dyDescent="0.25">
      <c r="A5" t="s">
        <v>19</v>
      </c>
      <c r="B5">
        <v>1</v>
      </c>
      <c r="C5" t="s">
        <v>17</v>
      </c>
      <c r="D5">
        <v>11.48</v>
      </c>
      <c r="E5">
        <v>22.03</v>
      </c>
      <c r="F5">
        <v>26.79</v>
      </c>
      <c r="G5">
        <v>8.4372039313788828E-3</v>
      </c>
      <c r="H5">
        <v>0.50970928089038736</v>
      </c>
      <c r="J5">
        <v>23.18</v>
      </c>
      <c r="L5" t="s">
        <v>19</v>
      </c>
      <c r="M5">
        <v>1</v>
      </c>
      <c r="N5" t="s">
        <v>70</v>
      </c>
      <c r="O5">
        <f>SUM(D5:D6)</f>
        <v>19.57</v>
      </c>
      <c r="P5">
        <f>SUM(E5:E6)</f>
        <v>38.24</v>
      </c>
      <c r="Q5">
        <f>SUM(F5:F6)</f>
        <v>50.87</v>
      </c>
      <c r="R5">
        <f>SUM(J5:J6)</f>
        <v>43.39</v>
      </c>
      <c r="T5" s="6">
        <f>SUM(O5:R5)</f>
        <v>152.07</v>
      </c>
    </row>
    <row r="6" spans="1:20" x14ac:dyDescent="0.25">
      <c r="A6" t="s">
        <v>19</v>
      </c>
      <c r="B6">
        <v>1</v>
      </c>
      <c r="C6" t="s">
        <v>18</v>
      </c>
      <c r="D6">
        <v>8.09</v>
      </c>
      <c r="E6">
        <v>16.21</v>
      </c>
      <c r="F6">
        <v>24.08</v>
      </c>
      <c r="G6">
        <v>8.4372039313788828E-3</v>
      </c>
      <c r="H6">
        <v>0.50970928089038736</v>
      </c>
      <c r="J6">
        <v>20.21</v>
      </c>
    </row>
    <row r="7" spans="1:20" x14ac:dyDescent="0.25">
      <c r="A7" t="s">
        <v>19</v>
      </c>
      <c r="B7">
        <v>2</v>
      </c>
      <c r="C7" t="s">
        <v>14</v>
      </c>
      <c r="D7">
        <v>7.89</v>
      </c>
      <c r="E7">
        <v>14.63</v>
      </c>
      <c r="F7">
        <v>27.48</v>
      </c>
      <c r="G7">
        <v>9.5671529311742356E-3</v>
      </c>
      <c r="H7">
        <v>0.5083225111463171</v>
      </c>
      <c r="J7">
        <v>19.11</v>
      </c>
      <c r="L7" t="s">
        <v>19</v>
      </c>
      <c r="M7">
        <v>1</v>
      </c>
      <c r="N7" t="s">
        <v>69</v>
      </c>
      <c r="O7" s="6">
        <f>SUM(D7:D9)</f>
        <v>28.700000000000003</v>
      </c>
      <c r="P7" s="6">
        <f>SUM(E7:E9)</f>
        <v>78.759999999999991</v>
      </c>
      <c r="Q7" s="6">
        <f>SUM(F7:F9)</f>
        <v>68.89</v>
      </c>
      <c r="R7" s="6">
        <f>SUM(J7:J9)</f>
        <v>36.47</v>
      </c>
      <c r="T7" s="6">
        <f>SUM(O7:R7)</f>
        <v>212.82</v>
      </c>
    </row>
    <row r="8" spans="1:20" x14ac:dyDescent="0.25">
      <c r="A8" t="s">
        <v>19</v>
      </c>
      <c r="B8">
        <v>2</v>
      </c>
      <c r="C8" t="s">
        <v>15</v>
      </c>
      <c r="D8">
        <v>9</v>
      </c>
      <c r="E8">
        <v>29.37</v>
      </c>
      <c r="F8">
        <v>22.64</v>
      </c>
      <c r="G8">
        <v>9.5671529311742356E-3</v>
      </c>
      <c r="H8">
        <v>0.5083225111463171</v>
      </c>
      <c r="J8">
        <v>5.32</v>
      </c>
    </row>
    <row r="9" spans="1:20" x14ac:dyDescent="0.25">
      <c r="A9" t="s">
        <v>19</v>
      </c>
      <c r="B9">
        <v>2</v>
      </c>
      <c r="C9" t="s">
        <v>16</v>
      </c>
      <c r="D9">
        <v>11.81</v>
      </c>
      <c r="E9">
        <v>34.76</v>
      </c>
      <c r="F9">
        <v>18.77</v>
      </c>
      <c r="G9">
        <v>9.5671529311742356E-3</v>
      </c>
      <c r="H9">
        <v>0.5083225111463171</v>
      </c>
      <c r="J9">
        <v>12.04</v>
      </c>
    </row>
    <row r="10" spans="1:20" x14ac:dyDescent="0.25">
      <c r="A10" t="s">
        <v>19</v>
      </c>
      <c r="B10">
        <v>2</v>
      </c>
      <c r="C10" t="s">
        <v>17</v>
      </c>
      <c r="D10">
        <v>7.35</v>
      </c>
      <c r="E10">
        <v>26.77</v>
      </c>
      <c r="F10">
        <v>29.82</v>
      </c>
      <c r="G10">
        <v>9.6623339709845327E-3</v>
      </c>
      <c r="H10">
        <v>0.50135238750560807</v>
      </c>
      <c r="J10">
        <v>7.97</v>
      </c>
      <c r="L10" t="s">
        <v>19</v>
      </c>
      <c r="M10">
        <v>1</v>
      </c>
      <c r="N10" t="s">
        <v>70</v>
      </c>
      <c r="O10">
        <f>SUM(D10:D11)</f>
        <v>16.939999999999998</v>
      </c>
      <c r="P10">
        <f>SUM(E10:E11)</f>
        <v>67.045000000000002</v>
      </c>
      <c r="Q10">
        <f>SUM(F10:F11)</f>
        <v>53.870000000000005</v>
      </c>
      <c r="R10">
        <f>SUM(J10:J11)</f>
        <v>20.5</v>
      </c>
      <c r="T10" s="6">
        <f>SUM(O10:R10)</f>
        <v>158.35500000000002</v>
      </c>
    </row>
    <row r="11" spans="1:20" x14ac:dyDescent="0.25">
      <c r="A11" t="s">
        <v>19</v>
      </c>
      <c r="B11">
        <v>2</v>
      </c>
      <c r="C11" t="s">
        <v>18</v>
      </c>
      <c r="D11">
        <v>9.59</v>
      </c>
      <c r="E11">
        <v>40.274999999999999</v>
      </c>
      <c r="F11">
        <v>24.05</v>
      </c>
      <c r="G11">
        <v>9.6623339709845327E-3</v>
      </c>
      <c r="H11">
        <v>0.50135238750560807</v>
      </c>
      <c r="J11">
        <v>12.53</v>
      </c>
    </row>
    <row r="12" spans="1:20" x14ac:dyDescent="0.25">
      <c r="A12" t="s">
        <v>19</v>
      </c>
      <c r="B12">
        <v>3</v>
      </c>
      <c r="C12" t="s">
        <v>14</v>
      </c>
      <c r="D12">
        <v>8.51</v>
      </c>
      <c r="E12" s="2" t="s">
        <v>136</v>
      </c>
      <c r="F12">
        <v>17.72</v>
      </c>
      <c r="G12">
        <v>8.5152271797481454E-3</v>
      </c>
      <c r="H12">
        <v>0.50825821031259644</v>
      </c>
      <c r="J12">
        <v>9.7899999999999991</v>
      </c>
      <c r="L12" t="s">
        <v>19</v>
      </c>
      <c r="M12">
        <v>1</v>
      </c>
      <c r="N12" t="s">
        <v>69</v>
      </c>
      <c r="O12" s="6">
        <f>SUM(D12:D14)</f>
        <v>28.02</v>
      </c>
      <c r="P12" s="6"/>
      <c r="Q12" s="6">
        <f>SUM(F12:F14)</f>
        <v>53.97999999999999</v>
      </c>
      <c r="R12" s="6">
        <f>SUM(J12:J14)</f>
        <v>39.699999999999996</v>
      </c>
    </row>
    <row r="13" spans="1:20" x14ac:dyDescent="0.25">
      <c r="A13" t="s">
        <v>19</v>
      </c>
      <c r="B13">
        <v>3</v>
      </c>
      <c r="C13" t="s">
        <v>15</v>
      </c>
      <c r="D13">
        <v>5.68</v>
      </c>
      <c r="E13" s="2" t="s">
        <v>137</v>
      </c>
      <c r="F13">
        <v>20.13</v>
      </c>
      <c r="G13">
        <v>8.5152271797481454E-3</v>
      </c>
      <c r="H13">
        <v>0.50825821031259644</v>
      </c>
      <c r="J13">
        <v>10.69</v>
      </c>
    </row>
    <row r="14" spans="1:20" x14ac:dyDescent="0.25">
      <c r="A14" t="s">
        <v>19</v>
      </c>
      <c r="B14">
        <v>3</v>
      </c>
      <c r="C14" t="s">
        <v>16</v>
      </c>
      <c r="D14">
        <v>13.83</v>
      </c>
      <c r="E14" s="2" t="s">
        <v>138</v>
      </c>
      <c r="F14">
        <v>16.13</v>
      </c>
      <c r="G14">
        <v>8.5152271797481454E-3</v>
      </c>
      <c r="H14">
        <v>0.50825821031259644</v>
      </c>
      <c r="J14">
        <v>19.22</v>
      </c>
    </row>
    <row r="15" spans="1:20" x14ac:dyDescent="0.25">
      <c r="A15" t="s">
        <v>19</v>
      </c>
      <c r="B15">
        <v>3</v>
      </c>
      <c r="C15" t="s">
        <v>17</v>
      </c>
      <c r="D15">
        <v>11.15</v>
      </c>
      <c r="F15">
        <v>11.95</v>
      </c>
      <c r="G15">
        <v>8.0850057523040256E-3</v>
      </c>
      <c r="J15">
        <v>6.69</v>
      </c>
      <c r="L15" t="s">
        <v>19</v>
      </c>
      <c r="M15">
        <v>1</v>
      </c>
      <c r="N15" t="s">
        <v>70</v>
      </c>
      <c r="O15">
        <f>SUM(D15:D16)</f>
        <v>22.740000000000002</v>
      </c>
      <c r="Q15">
        <f>SUM(F15:F16)</f>
        <v>32.519999999999996</v>
      </c>
      <c r="R15">
        <f>SUM(J15:J16)</f>
        <v>19.600000000000001</v>
      </c>
    </row>
    <row r="16" spans="1:20" x14ac:dyDescent="0.25">
      <c r="A16" t="s">
        <v>19</v>
      </c>
      <c r="B16">
        <v>3</v>
      </c>
      <c r="C16" t="s">
        <v>18</v>
      </c>
      <c r="D16">
        <v>11.59</v>
      </c>
      <c r="F16">
        <v>20.57</v>
      </c>
      <c r="G16">
        <v>8.0850057523040256E-3</v>
      </c>
      <c r="J16">
        <v>12.91</v>
      </c>
    </row>
    <row r="17" spans="1:20" x14ac:dyDescent="0.25">
      <c r="A17" t="s">
        <v>19</v>
      </c>
      <c r="B17">
        <v>4</v>
      </c>
      <c r="C17" t="s">
        <v>14</v>
      </c>
      <c r="D17">
        <v>9.52</v>
      </c>
      <c r="F17">
        <v>11.58</v>
      </c>
      <c r="G17">
        <v>7.351493508694084E-3</v>
      </c>
      <c r="H17">
        <v>0.49103243815200376</v>
      </c>
      <c r="J17">
        <v>9.5</v>
      </c>
      <c r="L17" t="s">
        <v>19</v>
      </c>
      <c r="M17">
        <v>1</v>
      </c>
      <c r="N17" t="s">
        <v>69</v>
      </c>
      <c r="O17" s="6">
        <f>SUM(D17:D19)</f>
        <v>55.099999999999994</v>
      </c>
      <c r="P17" s="6"/>
      <c r="Q17" s="6">
        <f>SUM(F17:F19)</f>
        <v>49.17</v>
      </c>
      <c r="R17" s="6">
        <f>SUM(J17:J19)</f>
        <v>30.17</v>
      </c>
    </row>
    <row r="18" spans="1:20" x14ac:dyDescent="0.25">
      <c r="A18" t="s">
        <v>19</v>
      </c>
      <c r="B18">
        <v>4</v>
      </c>
      <c r="C18" t="s">
        <v>15</v>
      </c>
      <c r="D18">
        <v>12.17</v>
      </c>
      <c r="F18">
        <v>26.54</v>
      </c>
      <c r="G18">
        <v>7.351493508694084E-3</v>
      </c>
      <c r="H18">
        <v>0.49103243815200376</v>
      </c>
      <c r="J18">
        <v>10.54</v>
      </c>
    </row>
    <row r="19" spans="1:20" x14ac:dyDescent="0.25">
      <c r="A19" t="s">
        <v>19</v>
      </c>
      <c r="B19">
        <v>4</v>
      </c>
      <c r="C19" t="s">
        <v>16</v>
      </c>
      <c r="D19">
        <v>33.409999999999997</v>
      </c>
      <c r="F19">
        <v>11.05</v>
      </c>
      <c r="G19">
        <v>7.351493508694084E-3</v>
      </c>
      <c r="H19">
        <v>0.49103243815200376</v>
      </c>
      <c r="J19">
        <v>10.130000000000001</v>
      </c>
    </row>
    <row r="20" spans="1:20" x14ac:dyDescent="0.25">
      <c r="A20" t="s">
        <v>19</v>
      </c>
      <c r="B20">
        <v>4</v>
      </c>
      <c r="C20" t="s">
        <v>17</v>
      </c>
      <c r="D20">
        <v>11.29</v>
      </c>
      <c r="F20">
        <v>15.52</v>
      </c>
      <c r="G20">
        <v>7.724595513749633E-3</v>
      </c>
      <c r="H20">
        <v>0.48440069940150099</v>
      </c>
      <c r="J20">
        <v>15.06</v>
      </c>
      <c r="L20" t="s">
        <v>19</v>
      </c>
      <c r="M20">
        <v>1</v>
      </c>
      <c r="N20" t="s">
        <v>70</v>
      </c>
      <c r="O20">
        <f>SUM(D20:D21)</f>
        <v>23.5</v>
      </c>
      <c r="Q20">
        <f>SUM(F20:F21)</f>
        <v>28.42</v>
      </c>
      <c r="R20">
        <f>SUM(J20:J21)</f>
        <v>26.62</v>
      </c>
    </row>
    <row r="21" spans="1:20" x14ac:dyDescent="0.25">
      <c r="A21" t="s">
        <v>19</v>
      </c>
      <c r="B21">
        <v>4</v>
      </c>
      <c r="C21" t="s">
        <v>18</v>
      </c>
      <c r="D21">
        <v>12.21</v>
      </c>
      <c r="F21">
        <v>12.9</v>
      </c>
      <c r="G21">
        <v>7.724595513749633E-3</v>
      </c>
      <c r="H21">
        <v>0.48440069940150099</v>
      </c>
      <c r="J21">
        <v>11.56</v>
      </c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20" x14ac:dyDescent="0.25">
      <c r="A23" t="s">
        <v>20</v>
      </c>
      <c r="B23">
        <v>1</v>
      </c>
      <c r="C23" t="s">
        <v>14</v>
      </c>
      <c r="D23">
        <v>20.98</v>
      </c>
      <c r="E23">
        <v>23.72</v>
      </c>
      <c r="F23">
        <v>10.08</v>
      </c>
      <c r="G23">
        <v>1.0674543009164837E-2</v>
      </c>
      <c r="H23">
        <v>0.48787830219459344</v>
      </c>
      <c r="J23">
        <v>14.9</v>
      </c>
      <c r="L23" t="s">
        <v>20</v>
      </c>
      <c r="M23">
        <v>1</v>
      </c>
      <c r="N23" t="s">
        <v>69</v>
      </c>
      <c r="O23" s="6">
        <f>SUM(D23:D25)</f>
        <v>63.269999999999996</v>
      </c>
      <c r="P23" s="6">
        <f>SUM(E23:E25)</f>
        <v>72.98</v>
      </c>
      <c r="Q23" s="6">
        <f>SUM(F23:F25)</f>
        <v>34.24</v>
      </c>
      <c r="R23" s="6">
        <f>SUM(J23:J25)</f>
        <v>52.58</v>
      </c>
      <c r="T23" s="6">
        <f>SUM(O23:R23)</f>
        <v>223.07</v>
      </c>
    </row>
    <row r="24" spans="1:20" x14ac:dyDescent="0.25">
      <c r="A24" t="s">
        <v>20</v>
      </c>
      <c r="B24">
        <v>1</v>
      </c>
      <c r="C24" t="s">
        <v>15</v>
      </c>
      <c r="D24">
        <v>18.899999999999999</v>
      </c>
      <c r="E24">
        <v>28</v>
      </c>
      <c r="F24">
        <v>11.98</v>
      </c>
      <c r="G24">
        <v>1.0674543009164837E-2</v>
      </c>
      <c r="H24">
        <v>0.48787830219459344</v>
      </c>
      <c r="J24">
        <v>14.23</v>
      </c>
    </row>
    <row r="25" spans="1:20" x14ac:dyDescent="0.25">
      <c r="A25" t="s">
        <v>20</v>
      </c>
      <c r="B25">
        <v>1</v>
      </c>
      <c r="C25" t="s">
        <v>16</v>
      </c>
      <c r="D25">
        <v>23.39</v>
      </c>
      <c r="E25">
        <v>21.26</v>
      </c>
      <c r="F25">
        <v>12.18</v>
      </c>
      <c r="G25">
        <v>1.0674543009164837E-2</v>
      </c>
      <c r="H25">
        <v>0.48787830219459344</v>
      </c>
      <c r="J25">
        <v>23.45</v>
      </c>
    </row>
    <row r="26" spans="1:20" x14ac:dyDescent="0.25">
      <c r="A26" t="s">
        <v>20</v>
      </c>
      <c r="B26">
        <v>1</v>
      </c>
      <c r="C26" t="s">
        <v>17</v>
      </c>
      <c r="D26">
        <v>20.89</v>
      </c>
      <c r="E26">
        <v>29.05</v>
      </c>
      <c r="F26">
        <v>7.08</v>
      </c>
      <c r="G26">
        <v>9.6518318946314536E-3</v>
      </c>
      <c r="H26">
        <v>0.48704168740894072</v>
      </c>
      <c r="J26">
        <v>10.6</v>
      </c>
      <c r="L26" t="s">
        <v>20</v>
      </c>
      <c r="M26">
        <v>1</v>
      </c>
      <c r="N26" t="s">
        <v>70</v>
      </c>
      <c r="O26">
        <f>SUM(D26:D27)</f>
        <v>40.650000000000006</v>
      </c>
      <c r="P26">
        <f>SUM(E26:E27)</f>
        <v>56.6</v>
      </c>
      <c r="Q26">
        <f>SUM(F26:F27)</f>
        <v>16.96</v>
      </c>
      <c r="R26">
        <f>SUM(J26:J27)</f>
        <v>23.75</v>
      </c>
      <c r="T26" s="6">
        <f>SUM(O26:R26)</f>
        <v>137.96</v>
      </c>
    </row>
    <row r="27" spans="1:20" x14ac:dyDescent="0.25">
      <c r="A27" t="s">
        <v>20</v>
      </c>
      <c r="B27">
        <v>1</v>
      </c>
      <c r="C27" t="s">
        <v>18</v>
      </c>
      <c r="D27">
        <v>19.760000000000002</v>
      </c>
      <c r="E27">
        <v>27.55</v>
      </c>
      <c r="F27">
        <v>9.8800000000000008</v>
      </c>
      <c r="G27">
        <v>9.6518318946314536E-3</v>
      </c>
      <c r="H27">
        <v>0.48704168740894072</v>
      </c>
      <c r="J27">
        <v>13.15</v>
      </c>
    </row>
    <row r="28" spans="1:20" x14ac:dyDescent="0.25">
      <c r="A28" t="s">
        <v>20</v>
      </c>
      <c r="B28">
        <v>2</v>
      </c>
      <c r="C28" t="s">
        <v>14</v>
      </c>
      <c r="D28">
        <v>15.43</v>
      </c>
      <c r="E28">
        <v>33.76</v>
      </c>
      <c r="F28">
        <v>27.98</v>
      </c>
      <c r="G28">
        <v>9.559404873838882E-3</v>
      </c>
      <c r="H28">
        <v>0.49622174173661648</v>
      </c>
      <c r="J28">
        <v>20.5</v>
      </c>
      <c r="L28" t="s">
        <v>20</v>
      </c>
      <c r="M28">
        <v>2</v>
      </c>
      <c r="N28" t="s">
        <v>69</v>
      </c>
      <c r="O28" s="6">
        <f>SUM(D28:D30)</f>
        <v>49.25</v>
      </c>
      <c r="P28" s="6">
        <f>SUM(E28:E30)</f>
        <v>94.259999999999991</v>
      </c>
      <c r="Q28" s="6">
        <f>SUM(F28:F30)</f>
        <v>67.34</v>
      </c>
      <c r="R28" s="6">
        <f>SUM(J28:J30)</f>
        <v>62.199999999999996</v>
      </c>
      <c r="T28" s="6">
        <f>SUM(O28:R28)</f>
        <v>273.05</v>
      </c>
    </row>
    <row r="29" spans="1:20" x14ac:dyDescent="0.25">
      <c r="A29" t="s">
        <v>20</v>
      </c>
      <c r="B29">
        <v>2</v>
      </c>
      <c r="C29" t="s">
        <v>15</v>
      </c>
      <c r="D29">
        <v>17.239999999999998</v>
      </c>
      <c r="E29">
        <v>36.57</v>
      </c>
      <c r="F29">
        <v>12.88</v>
      </c>
      <c r="G29">
        <v>9.559404873838882E-3</v>
      </c>
      <c r="H29">
        <v>0.49622174173661648</v>
      </c>
      <c r="J29">
        <v>23.41</v>
      </c>
    </row>
    <row r="30" spans="1:20" x14ac:dyDescent="0.25">
      <c r="A30" t="s">
        <v>20</v>
      </c>
      <c r="B30">
        <v>2</v>
      </c>
      <c r="C30" t="s">
        <v>16</v>
      </c>
      <c r="D30">
        <v>16.579999999999998</v>
      </c>
      <c r="E30">
        <v>23.93</v>
      </c>
      <c r="F30">
        <v>26.48</v>
      </c>
      <c r="G30">
        <v>9.559404873838882E-3</v>
      </c>
      <c r="H30">
        <v>0.49622174173661648</v>
      </c>
      <c r="J30">
        <v>18.29</v>
      </c>
    </row>
    <row r="31" spans="1:20" x14ac:dyDescent="0.25">
      <c r="A31" t="s">
        <v>20</v>
      </c>
      <c r="B31">
        <v>2</v>
      </c>
      <c r="C31" t="s">
        <v>17</v>
      </c>
      <c r="D31">
        <v>17.850000000000001</v>
      </c>
      <c r="E31">
        <v>30.79</v>
      </c>
      <c r="F31">
        <v>11.38</v>
      </c>
      <c r="G31">
        <v>9.144422910823775E-3</v>
      </c>
      <c r="H31">
        <v>0.48811961529632952</v>
      </c>
      <c r="J31">
        <v>16.420000000000002</v>
      </c>
      <c r="L31" t="s">
        <v>20</v>
      </c>
      <c r="M31">
        <v>2</v>
      </c>
      <c r="N31" t="s">
        <v>70</v>
      </c>
      <c r="O31">
        <f>SUM(D31:D32)</f>
        <v>32.47</v>
      </c>
      <c r="P31">
        <f>SUM(E31:E32)</f>
        <v>55.599999999999994</v>
      </c>
      <c r="Q31">
        <f>SUM(F31:F32)</f>
        <v>30.520000000000003</v>
      </c>
      <c r="R31">
        <f>SUM(J31:J32)</f>
        <v>29.900000000000002</v>
      </c>
      <c r="T31" s="6">
        <f>SUM(O31:R31)</f>
        <v>148.49</v>
      </c>
    </row>
    <row r="32" spans="1:20" x14ac:dyDescent="0.25">
      <c r="A32" t="s">
        <v>20</v>
      </c>
      <c r="B32">
        <v>2</v>
      </c>
      <c r="C32" t="s">
        <v>18</v>
      </c>
      <c r="D32">
        <v>14.62</v>
      </c>
      <c r="E32">
        <v>24.81</v>
      </c>
      <c r="F32">
        <v>19.14</v>
      </c>
      <c r="G32">
        <v>9.144422910823775E-3</v>
      </c>
      <c r="H32">
        <v>0.48811961529632952</v>
      </c>
      <c r="J32">
        <v>13.48</v>
      </c>
    </row>
    <row r="33" spans="1:20" x14ac:dyDescent="0.25">
      <c r="A33" t="s">
        <v>20</v>
      </c>
      <c r="B33">
        <v>3</v>
      </c>
      <c r="C33" t="s">
        <v>14</v>
      </c>
      <c r="D33">
        <v>33.04</v>
      </c>
      <c r="E33">
        <v>26.67</v>
      </c>
      <c r="F33">
        <v>10.34</v>
      </c>
      <c r="G33">
        <v>1.2190665344491798E-2</v>
      </c>
      <c r="H33">
        <v>0.48989871621175585</v>
      </c>
      <c r="J33">
        <v>7.44</v>
      </c>
      <c r="M33">
        <v>3</v>
      </c>
      <c r="N33" t="s">
        <v>69</v>
      </c>
      <c r="O33" s="6">
        <f>SUM(D33:D35)</f>
        <v>92.8</v>
      </c>
      <c r="P33" s="6">
        <f>SUM(E33:E35)</f>
        <v>80.14</v>
      </c>
      <c r="Q33" s="6">
        <f>SUM(F33:F35)</f>
        <v>30.82</v>
      </c>
      <c r="R33" s="6">
        <f>SUM(J33:J35)</f>
        <v>35.39</v>
      </c>
      <c r="T33" s="6">
        <f>SUM(O33:R33)</f>
        <v>239.14999999999998</v>
      </c>
    </row>
    <row r="34" spans="1:20" x14ac:dyDescent="0.25">
      <c r="A34" t="s">
        <v>20</v>
      </c>
      <c r="B34">
        <v>3</v>
      </c>
      <c r="C34" t="s">
        <v>15</v>
      </c>
      <c r="D34">
        <v>28.75</v>
      </c>
      <c r="E34">
        <v>28.88</v>
      </c>
      <c r="F34">
        <v>8.34</v>
      </c>
      <c r="G34">
        <v>1.2190665344491798E-2</v>
      </c>
      <c r="H34">
        <v>0.48989871621175585</v>
      </c>
      <c r="J34">
        <v>17.88</v>
      </c>
      <c r="L34" t="s">
        <v>20</v>
      </c>
    </row>
    <row r="35" spans="1:20" x14ac:dyDescent="0.25">
      <c r="A35" t="s">
        <v>20</v>
      </c>
      <c r="B35">
        <v>3</v>
      </c>
      <c r="C35" t="s">
        <v>16</v>
      </c>
      <c r="D35">
        <v>31.01</v>
      </c>
      <c r="E35">
        <v>24.59</v>
      </c>
      <c r="F35">
        <v>12.14</v>
      </c>
      <c r="G35">
        <v>1.2190665344491798E-2</v>
      </c>
      <c r="H35">
        <v>0.48989871621175585</v>
      </c>
      <c r="J35">
        <v>10.07</v>
      </c>
    </row>
    <row r="36" spans="1:20" x14ac:dyDescent="0.25">
      <c r="A36" t="s">
        <v>20</v>
      </c>
      <c r="B36">
        <v>3</v>
      </c>
      <c r="C36" t="s">
        <v>17</v>
      </c>
      <c r="D36">
        <v>28.28</v>
      </c>
      <c r="E36">
        <v>31.37</v>
      </c>
      <c r="F36">
        <v>10.94</v>
      </c>
      <c r="G36">
        <v>1.1880066874739408E-2</v>
      </c>
      <c r="H36">
        <v>0.49367955089278848</v>
      </c>
      <c r="J36">
        <v>12.12</v>
      </c>
      <c r="L36" t="s">
        <v>20</v>
      </c>
      <c r="M36">
        <v>3</v>
      </c>
      <c r="N36" t="s">
        <v>70</v>
      </c>
      <c r="O36">
        <f>SUM(D36:D37)</f>
        <v>49.1</v>
      </c>
      <c r="P36">
        <f>SUM(E36:E37)</f>
        <v>62.41</v>
      </c>
      <c r="Q36">
        <f>SUM(F36:F37)</f>
        <v>24.28</v>
      </c>
      <c r="R36">
        <f>SUM(J36:J37)</f>
        <v>25.9</v>
      </c>
      <c r="T36" s="6">
        <f>SUM(O36:R36)</f>
        <v>161.69</v>
      </c>
    </row>
    <row r="37" spans="1:20" x14ac:dyDescent="0.25">
      <c r="A37" t="s">
        <v>20</v>
      </c>
      <c r="B37">
        <v>3</v>
      </c>
      <c r="C37" t="s">
        <v>18</v>
      </c>
      <c r="D37">
        <v>20.82</v>
      </c>
      <c r="E37">
        <v>31.04</v>
      </c>
      <c r="F37">
        <v>13.34</v>
      </c>
      <c r="G37">
        <v>1.1880066874739408E-2</v>
      </c>
      <c r="H37">
        <v>0.49367955089278848</v>
      </c>
      <c r="J37">
        <v>13.78</v>
      </c>
    </row>
    <row r="38" spans="1:20" x14ac:dyDescent="0.25">
      <c r="A38" t="s">
        <v>20</v>
      </c>
      <c r="B38">
        <v>4</v>
      </c>
      <c r="C38" t="s">
        <v>14</v>
      </c>
      <c r="D38">
        <v>19.07</v>
      </c>
      <c r="E38">
        <v>29.88</v>
      </c>
      <c r="F38">
        <v>10.94</v>
      </c>
      <c r="G38">
        <v>8.3386005230892853E-3</v>
      </c>
      <c r="H38">
        <v>0.48969340135980705</v>
      </c>
      <c r="J38">
        <v>10.31</v>
      </c>
      <c r="L38" t="s">
        <v>20</v>
      </c>
      <c r="M38">
        <v>4</v>
      </c>
      <c r="N38" t="s">
        <v>69</v>
      </c>
      <c r="O38" s="6">
        <f>SUM(D38:D40)</f>
        <v>58.660000000000004</v>
      </c>
      <c r="P38" s="6">
        <f>SUM(E38:E40)</f>
        <v>88.57</v>
      </c>
      <c r="Q38" s="6">
        <f>SUM(F38:F40)</f>
        <v>43.62</v>
      </c>
      <c r="R38" s="6">
        <f>SUM(J38:J40)</f>
        <v>31.700000000000003</v>
      </c>
      <c r="T38" s="6">
        <f>SUM(O38:R38)</f>
        <v>222.55</v>
      </c>
    </row>
    <row r="39" spans="1:20" x14ac:dyDescent="0.25">
      <c r="A39" t="s">
        <v>20</v>
      </c>
      <c r="B39">
        <v>4</v>
      </c>
      <c r="C39" t="s">
        <v>15</v>
      </c>
      <c r="D39">
        <v>18.52</v>
      </c>
      <c r="E39">
        <v>31.04</v>
      </c>
      <c r="F39">
        <v>16.14</v>
      </c>
      <c r="G39">
        <v>8.3386005230892853E-3</v>
      </c>
      <c r="H39">
        <v>0.48969340135980705</v>
      </c>
      <c r="J39">
        <v>11.22</v>
      </c>
      <c r="L39" t="s">
        <v>68</v>
      </c>
    </row>
    <row r="40" spans="1:20" x14ac:dyDescent="0.25">
      <c r="A40" t="s">
        <v>20</v>
      </c>
      <c r="B40">
        <v>4</v>
      </c>
      <c r="C40" t="s">
        <v>16</v>
      </c>
      <c r="D40">
        <v>21.07</v>
      </c>
      <c r="E40">
        <v>27.65</v>
      </c>
      <c r="F40">
        <v>16.54</v>
      </c>
      <c r="G40">
        <v>8.3386005230892853E-3</v>
      </c>
      <c r="H40">
        <v>0.48969340135980705</v>
      </c>
      <c r="J40">
        <v>10.17</v>
      </c>
    </row>
    <row r="41" spans="1:20" x14ac:dyDescent="0.25">
      <c r="A41" t="s">
        <v>20</v>
      </c>
      <c r="B41">
        <v>4</v>
      </c>
      <c r="C41" t="s">
        <v>17</v>
      </c>
      <c r="D41">
        <v>16.52</v>
      </c>
      <c r="E41">
        <v>27.64</v>
      </c>
      <c r="F41">
        <v>17.84</v>
      </c>
      <c r="G41">
        <v>8.5229971515598506E-3</v>
      </c>
      <c r="H41">
        <v>0.4949760970784664</v>
      </c>
      <c r="J41" t="s">
        <v>68</v>
      </c>
      <c r="L41" t="s">
        <v>20</v>
      </c>
      <c r="M41">
        <v>4</v>
      </c>
      <c r="N41" t="s">
        <v>70</v>
      </c>
      <c r="O41">
        <f>SUM(D41:D42)</f>
        <v>43.91</v>
      </c>
      <c r="P41">
        <f>SUM(E41:E42)</f>
        <v>57.82</v>
      </c>
      <c r="Q41">
        <f>SUM(F41:F42)</f>
        <v>30.38</v>
      </c>
      <c r="R41">
        <f>SUM(J41:J42)</f>
        <v>6.43</v>
      </c>
      <c r="T41" s="6">
        <f>SUM(O41:R41)</f>
        <v>138.54</v>
      </c>
    </row>
    <row r="42" spans="1:20" x14ac:dyDescent="0.25">
      <c r="A42" t="s">
        <v>20</v>
      </c>
      <c r="B42">
        <v>4</v>
      </c>
      <c r="C42" t="s">
        <v>18</v>
      </c>
      <c r="D42">
        <v>27.39</v>
      </c>
      <c r="E42">
        <v>30.18</v>
      </c>
      <c r="F42">
        <v>12.54</v>
      </c>
      <c r="G42">
        <v>8.5229971515598506E-3</v>
      </c>
      <c r="H42">
        <v>0.4949760970784664</v>
      </c>
      <c r="J42">
        <v>6.43</v>
      </c>
    </row>
    <row r="43" spans="1:20" x14ac:dyDescent="0.25">
      <c r="A43" s="1"/>
      <c r="B43" s="1"/>
      <c r="C43" s="1"/>
      <c r="D43" s="1"/>
      <c r="E43" s="1"/>
      <c r="F43" s="1"/>
      <c r="I43" s="1"/>
      <c r="J43" s="1"/>
      <c r="K43" s="1"/>
      <c r="M43" s="1"/>
      <c r="N43" s="1"/>
      <c r="O43" s="1"/>
      <c r="P43" s="1"/>
      <c r="Q43" s="1"/>
    </row>
    <row r="44" spans="1:20" x14ac:dyDescent="0.25">
      <c r="A44" t="s">
        <v>21</v>
      </c>
      <c r="B44">
        <v>1</v>
      </c>
      <c r="C44" t="s">
        <v>14</v>
      </c>
      <c r="D44" t="s">
        <v>131</v>
      </c>
      <c r="E44">
        <v>42.44</v>
      </c>
      <c r="F44">
        <v>33.72</v>
      </c>
      <c r="G44">
        <v>8.0979249744677229E-3</v>
      </c>
      <c r="H44">
        <v>0.47617346007917744</v>
      </c>
      <c r="J44">
        <v>13.26</v>
      </c>
      <c r="L44" t="s">
        <v>71</v>
      </c>
      <c r="M44">
        <v>1</v>
      </c>
      <c r="O44" s="6">
        <f>SUM(D44:D46)</f>
        <v>0</v>
      </c>
      <c r="P44" s="6">
        <f>SUM(E44:E46)</f>
        <v>111.37</v>
      </c>
      <c r="Q44" s="6">
        <f>SUM(F44:F46)</f>
        <v>85.21</v>
      </c>
      <c r="R44" s="6">
        <f>SUM(J44:J46)</f>
        <v>39.450000000000003</v>
      </c>
    </row>
    <row r="45" spans="1:20" x14ac:dyDescent="0.25">
      <c r="A45" t="s">
        <v>21</v>
      </c>
      <c r="B45">
        <v>1</v>
      </c>
      <c r="C45" t="s">
        <v>15</v>
      </c>
      <c r="D45" t="s">
        <v>132</v>
      </c>
      <c r="E45">
        <v>40.22</v>
      </c>
      <c r="F45">
        <v>31.5</v>
      </c>
      <c r="G45">
        <v>8.0979249744677229E-3</v>
      </c>
      <c r="H45">
        <v>0.47617346007917744</v>
      </c>
      <c r="J45">
        <v>15.39</v>
      </c>
    </row>
    <row r="46" spans="1:20" x14ac:dyDescent="0.25">
      <c r="A46" t="s">
        <v>21</v>
      </c>
      <c r="B46">
        <v>1</v>
      </c>
      <c r="C46" t="s">
        <v>16</v>
      </c>
      <c r="D46" t="s">
        <v>133</v>
      </c>
      <c r="E46">
        <v>28.71</v>
      </c>
      <c r="F46">
        <v>19.989999999999998</v>
      </c>
      <c r="G46">
        <v>8.0979249744677229E-3</v>
      </c>
      <c r="H46">
        <v>0.47617346007917744</v>
      </c>
      <c r="J46">
        <v>10.8</v>
      </c>
    </row>
    <row r="47" spans="1:20" x14ac:dyDescent="0.25">
      <c r="A47" t="s">
        <v>21</v>
      </c>
      <c r="B47">
        <v>1</v>
      </c>
      <c r="C47" t="s">
        <v>17</v>
      </c>
      <c r="D47" t="s">
        <v>134</v>
      </c>
      <c r="E47">
        <v>27.45</v>
      </c>
      <c r="F47">
        <v>18.73</v>
      </c>
      <c r="G47">
        <v>7.7438365290130439E-3</v>
      </c>
      <c r="H47">
        <v>0.47363647516223012</v>
      </c>
      <c r="J47">
        <v>8.14</v>
      </c>
      <c r="L47" t="s">
        <v>21</v>
      </c>
      <c r="M47">
        <v>1</v>
      </c>
      <c r="O47">
        <f>SUM(D47:D48)</f>
        <v>0</v>
      </c>
      <c r="P47">
        <f>SUM(E47:E48)</f>
        <v>74.95</v>
      </c>
      <c r="Q47">
        <f>SUM(F47:F48)</f>
        <v>57.510000000000005</v>
      </c>
      <c r="R47">
        <f>SUM(J47:J48)</f>
        <v>23.380000000000003</v>
      </c>
    </row>
    <row r="48" spans="1:20" x14ac:dyDescent="0.25">
      <c r="A48" t="s">
        <v>21</v>
      </c>
      <c r="B48">
        <v>1</v>
      </c>
      <c r="C48" t="s">
        <v>18</v>
      </c>
      <c r="D48" t="s">
        <v>135</v>
      </c>
      <c r="E48">
        <v>47.5</v>
      </c>
      <c r="F48">
        <v>38.78</v>
      </c>
      <c r="G48">
        <v>7.7438365290130439E-3</v>
      </c>
      <c r="H48">
        <v>0.47363647516223012</v>
      </c>
      <c r="J48">
        <v>15.24</v>
      </c>
    </row>
    <row r="49" spans="1:18" x14ac:dyDescent="0.25">
      <c r="A49" t="s">
        <v>21</v>
      </c>
      <c r="B49">
        <v>2</v>
      </c>
      <c r="C49" t="s">
        <v>14</v>
      </c>
      <c r="E49">
        <v>21.41</v>
      </c>
      <c r="F49">
        <v>12.69</v>
      </c>
      <c r="G49">
        <v>8.3297414693005774E-3</v>
      </c>
      <c r="H49">
        <v>0.47438893491490775</v>
      </c>
      <c r="J49">
        <v>10.220000000000001</v>
      </c>
      <c r="L49" t="s">
        <v>71</v>
      </c>
      <c r="M49">
        <v>2</v>
      </c>
      <c r="O49" s="6">
        <f>SUM(D49:D51)</f>
        <v>0</v>
      </c>
      <c r="P49" s="6">
        <f>SUM(E49:E51)</f>
        <v>92.06</v>
      </c>
      <c r="Q49" s="6">
        <f>SUM(F49:F51)</f>
        <v>65.900000000000006</v>
      </c>
      <c r="R49" s="6">
        <f>SUM(J49:J51)</f>
        <v>47.730000000000004</v>
      </c>
    </row>
    <row r="50" spans="1:18" x14ac:dyDescent="0.25">
      <c r="A50" t="s">
        <v>21</v>
      </c>
      <c r="B50">
        <v>2</v>
      </c>
      <c r="C50" t="s">
        <v>15</v>
      </c>
      <c r="E50">
        <v>45.68</v>
      </c>
      <c r="F50">
        <v>36.96</v>
      </c>
      <c r="G50">
        <v>8.3297414693005774E-3</v>
      </c>
      <c r="H50">
        <v>0.47438893491490775</v>
      </c>
      <c r="J50">
        <v>21.05</v>
      </c>
    </row>
    <row r="51" spans="1:18" x14ac:dyDescent="0.25">
      <c r="A51" t="s">
        <v>21</v>
      </c>
      <c r="B51">
        <v>2</v>
      </c>
      <c r="C51" t="s">
        <v>16</v>
      </c>
      <c r="E51">
        <v>24.97</v>
      </c>
      <c r="F51">
        <v>16.25</v>
      </c>
      <c r="G51">
        <v>8.3297414693005774E-3</v>
      </c>
      <c r="H51">
        <v>0.47438893491490775</v>
      </c>
      <c r="J51">
        <v>16.46</v>
      </c>
    </row>
    <row r="52" spans="1:18" x14ac:dyDescent="0.25">
      <c r="A52" t="s">
        <v>21</v>
      </c>
      <c r="B52">
        <v>2</v>
      </c>
      <c r="C52" t="s">
        <v>17</v>
      </c>
      <c r="E52">
        <v>24.73</v>
      </c>
      <c r="F52">
        <v>16.010000000000002</v>
      </c>
      <c r="G52">
        <v>8.4921510881213972E-3</v>
      </c>
      <c r="H52">
        <v>0.47828578492671198</v>
      </c>
      <c r="J52">
        <v>11.65</v>
      </c>
      <c r="L52" t="s">
        <v>21</v>
      </c>
      <c r="M52">
        <v>2</v>
      </c>
      <c r="O52">
        <f>SUM(D52:D53)</f>
        <v>0</v>
      </c>
      <c r="P52">
        <f>SUM(E52:E53)</f>
        <v>52.57</v>
      </c>
      <c r="Q52">
        <f>SUM(F52:F53)</f>
        <v>35.130000000000003</v>
      </c>
      <c r="R52">
        <f>SUM(J52:J53)</f>
        <v>21</v>
      </c>
    </row>
    <row r="53" spans="1:18" x14ac:dyDescent="0.25">
      <c r="A53" t="s">
        <v>21</v>
      </c>
      <c r="B53">
        <v>2</v>
      </c>
      <c r="C53" t="s">
        <v>18</v>
      </c>
      <c r="E53">
        <v>27.84</v>
      </c>
      <c r="F53">
        <v>19.12</v>
      </c>
      <c r="G53">
        <v>8.4921510881213972E-3</v>
      </c>
      <c r="H53">
        <v>0.47828578492671198</v>
      </c>
      <c r="J53">
        <v>9.35</v>
      </c>
    </row>
    <row r="54" spans="1:18" x14ac:dyDescent="0.25">
      <c r="A54" t="s">
        <v>21</v>
      </c>
      <c r="B54">
        <v>3</v>
      </c>
      <c r="C54" t="s">
        <v>14</v>
      </c>
      <c r="E54">
        <v>21.72</v>
      </c>
      <c r="F54">
        <v>13</v>
      </c>
      <c r="G54">
        <v>8.0659536797959269E-3</v>
      </c>
      <c r="H54">
        <v>0.47772350092463089</v>
      </c>
      <c r="J54">
        <v>11.69</v>
      </c>
      <c r="L54" t="s">
        <v>71</v>
      </c>
      <c r="M54">
        <v>3</v>
      </c>
      <c r="O54" s="6">
        <f>SUM(D54:D56)</f>
        <v>0</v>
      </c>
      <c r="P54" s="6">
        <f>SUM(E54:E56)</f>
        <v>94.84</v>
      </c>
      <c r="Q54" s="6">
        <f>SUM(F54:F56)</f>
        <v>68.680000000000007</v>
      </c>
      <c r="R54" s="6">
        <f>SUM(J54:J56)</f>
        <v>33.25</v>
      </c>
    </row>
    <row r="55" spans="1:18" x14ac:dyDescent="0.25">
      <c r="A55" t="s">
        <v>21</v>
      </c>
      <c r="B55">
        <v>3</v>
      </c>
      <c r="C55" t="s">
        <v>15</v>
      </c>
      <c r="E55">
        <v>45</v>
      </c>
      <c r="F55">
        <v>36.28</v>
      </c>
      <c r="G55">
        <v>8.0659536797959269E-3</v>
      </c>
      <c r="H55">
        <v>0.47772350092463089</v>
      </c>
      <c r="J55">
        <v>11.56</v>
      </c>
    </row>
    <row r="56" spans="1:18" x14ac:dyDescent="0.25">
      <c r="A56" t="s">
        <v>21</v>
      </c>
      <c r="B56">
        <v>3</v>
      </c>
      <c r="C56" t="s">
        <v>16</v>
      </c>
      <c r="E56">
        <v>28.12</v>
      </c>
      <c r="F56">
        <v>19.399999999999999</v>
      </c>
      <c r="G56">
        <v>8.0659536797959269E-3</v>
      </c>
      <c r="H56">
        <v>0.47772350092463089</v>
      </c>
      <c r="J56">
        <v>10</v>
      </c>
    </row>
    <row r="57" spans="1:18" x14ac:dyDescent="0.25">
      <c r="A57" t="s">
        <v>21</v>
      </c>
      <c r="B57">
        <v>3</v>
      </c>
      <c r="C57" t="s">
        <v>17</v>
      </c>
      <c r="E57">
        <v>24.65</v>
      </c>
      <c r="F57">
        <v>26.34</v>
      </c>
      <c r="G57">
        <v>8.086554306837565E-3</v>
      </c>
      <c r="H57">
        <v>0.47484332057803819</v>
      </c>
      <c r="J57">
        <v>11.34</v>
      </c>
      <c r="L57" t="s">
        <v>21</v>
      </c>
      <c r="M57">
        <v>3</v>
      </c>
      <c r="O57">
        <f>SUM(D57:D58)</f>
        <v>0</v>
      </c>
      <c r="P57">
        <f>SUM(E57:E58)</f>
        <v>47.57</v>
      </c>
      <c r="Q57">
        <f>SUM(F57:F58)</f>
        <v>40.54</v>
      </c>
      <c r="R57">
        <f>SUM(J57:J58)</f>
        <v>19.8</v>
      </c>
    </row>
    <row r="58" spans="1:18" x14ac:dyDescent="0.25">
      <c r="A58" t="s">
        <v>21</v>
      </c>
      <c r="B58">
        <v>3</v>
      </c>
      <c r="C58" t="s">
        <v>18</v>
      </c>
      <c r="E58">
        <v>22.92</v>
      </c>
      <c r="F58">
        <v>14.2</v>
      </c>
      <c r="G58">
        <v>8.086554306837565E-3</v>
      </c>
      <c r="H58">
        <v>0.47484332057803819</v>
      </c>
      <c r="J58">
        <v>8.4600000000000009</v>
      </c>
    </row>
    <row r="59" spans="1:18" x14ac:dyDescent="0.25">
      <c r="A59" t="s">
        <v>21</v>
      </c>
      <c r="B59">
        <v>4</v>
      </c>
      <c r="C59" t="s">
        <v>14</v>
      </c>
      <c r="E59">
        <v>64.81</v>
      </c>
      <c r="F59">
        <v>56.09</v>
      </c>
      <c r="G59">
        <v>9.0758883931140715E-3</v>
      </c>
      <c r="H59">
        <v>0.47675408491552673</v>
      </c>
      <c r="J59">
        <v>11.24</v>
      </c>
      <c r="L59" t="s">
        <v>71</v>
      </c>
      <c r="M59">
        <v>4</v>
      </c>
      <c r="O59" s="6">
        <f>SUM(D59:D61)</f>
        <v>0</v>
      </c>
      <c r="P59" s="6">
        <f>SUM(E59:E61)</f>
        <v>162.46</v>
      </c>
      <c r="Q59" s="6">
        <f>SUM(F59:F61)</f>
        <v>112.10000000000001</v>
      </c>
      <c r="R59" s="6">
        <f>SUM(J59:J61)</f>
        <v>24.72</v>
      </c>
    </row>
    <row r="60" spans="1:18" x14ac:dyDescent="0.25">
      <c r="A60" t="s">
        <v>21</v>
      </c>
      <c r="B60">
        <v>4</v>
      </c>
      <c r="C60" t="s">
        <v>15</v>
      </c>
      <c r="E60">
        <v>44.39</v>
      </c>
      <c r="F60">
        <v>35.67</v>
      </c>
      <c r="G60">
        <v>9.0758883931140715E-3</v>
      </c>
      <c r="H60">
        <v>0.47675408491552673</v>
      </c>
      <c r="J60">
        <v>6.49</v>
      </c>
    </row>
    <row r="61" spans="1:18" x14ac:dyDescent="0.25">
      <c r="A61" t="s">
        <v>21</v>
      </c>
      <c r="B61">
        <v>4</v>
      </c>
      <c r="C61" t="s">
        <v>16</v>
      </c>
      <c r="E61">
        <v>53.26</v>
      </c>
      <c r="F61">
        <v>20.34</v>
      </c>
      <c r="G61">
        <v>9.0758883931140715E-3</v>
      </c>
      <c r="H61">
        <v>0.47675408491552673</v>
      </c>
      <c r="J61">
        <v>6.99</v>
      </c>
    </row>
    <row r="62" spans="1:18" x14ac:dyDescent="0.25">
      <c r="A62" t="s">
        <v>21</v>
      </c>
      <c r="B62">
        <v>4</v>
      </c>
      <c r="C62" t="s">
        <v>17</v>
      </c>
      <c r="E62">
        <v>34.51</v>
      </c>
      <c r="F62">
        <v>18.940000000000001</v>
      </c>
      <c r="G62">
        <v>9.5401774059280312E-3</v>
      </c>
      <c r="H62">
        <v>0.47334111294830172</v>
      </c>
      <c r="J62">
        <v>8.9700000000000006</v>
      </c>
      <c r="L62" t="s">
        <v>21</v>
      </c>
      <c r="M62">
        <v>4</v>
      </c>
      <c r="O62">
        <f>SUM(D62:D63)</f>
        <v>0</v>
      </c>
      <c r="P62">
        <f>SUM(E62:E63)</f>
        <v>75.87</v>
      </c>
      <c r="Q62">
        <f>SUM(F62:F63)</f>
        <v>40.18</v>
      </c>
      <c r="R62">
        <f>SUM(J62:J63)</f>
        <v>16.8</v>
      </c>
    </row>
    <row r="63" spans="1:18" x14ac:dyDescent="0.25">
      <c r="A63" t="s">
        <v>21</v>
      </c>
      <c r="B63">
        <v>4</v>
      </c>
      <c r="C63" t="s">
        <v>18</v>
      </c>
      <c r="E63">
        <v>41.36</v>
      </c>
      <c r="F63">
        <v>21.24</v>
      </c>
      <c r="G63">
        <v>9.5401774059280312E-3</v>
      </c>
      <c r="H63">
        <v>0.47334111294830172</v>
      </c>
      <c r="J63">
        <v>7.83</v>
      </c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8" x14ac:dyDescent="0.25">
      <c r="A65" t="s">
        <v>22</v>
      </c>
      <c r="B65">
        <v>1</v>
      </c>
      <c r="C65" t="s">
        <v>14</v>
      </c>
      <c r="D65">
        <v>5.05</v>
      </c>
      <c r="E65" s="2" t="s">
        <v>136</v>
      </c>
      <c r="F65">
        <v>27.68</v>
      </c>
      <c r="G65">
        <v>7.1155181639406852E-3</v>
      </c>
      <c r="H65">
        <v>0.47112540022967636</v>
      </c>
      <c r="J65">
        <v>13.23</v>
      </c>
      <c r="L65" t="s">
        <v>22</v>
      </c>
      <c r="M65">
        <v>1</v>
      </c>
      <c r="O65" s="6">
        <f>SUM(D65:D67)</f>
        <v>22.18</v>
      </c>
      <c r="P65" s="6"/>
      <c r="Q65" s="6">
        <f>SUM(F65:F67)</f>
        <v>99.24</v>
      </c>
      <c r="R65" s="6">
        <f>SUM(J65:J67)</f>
        <v>34.67</v>
      </c>
    </row>
    <row r="66" spans="1:18" x14ac:dyDescent="0.25">
      <c r="A66" t="s">
        <v>22</v>
      </c>
      <c r="B66">
        <v>1</v>
      </c>
      <c r="C66" t="s">
        <v>15</v>
      </c>
      <c r="D66">
        <v>10.96</v>
      </c>
      <c r="E66" s="2" t="s">
        <v>137</v>
      </c>
      <c r="F66">
        <v>42.58</v>
      </c>
      <c r="G66">
        <v>7.1155181639406852E-3</v>
      </c>
      <c r="H66">
        <v>0.47112540022967636</v>
      </c>
      <c r="J66">
        <v>13.73</v>
      </c>
    </row>
    <row r="67" spans="1:18" x14ac:dyDescent="0.25">
      <c r="A67" t="s">
        <v>22</v>
      </c>
      <c r="B67">
        <v>1</v>
      </c>
      <c r="C67" t="s">
        <v>16</v>
      </c>
      <c r="D67">
        <v>6.17</v>
      </c>
      <c r="E67" s="2" t="s">
        <v>138</v>
      </c>
      <c r="F67">
        <v>28.98</v>
      </c>
      <c r="G67">
        <v>7.1155181639406852E-3</v>
      </c>
      <c r="H67">
        <v>0.47112540022967636</v>
      </c>
      <c r="J67">
        <v>7.71</v>
      </c>
    </row>
    <row r="68" spans="1:18" x14ac:dyDescent="0.25">
      <c r="A68" t="s">
        <v>22</v>
      </c>
      <c r="B68">
        <v>1</v>
      </c>
      <c r="C68" t="s">
        <v>17</v>
      </c>
      <c r="D68">
        <v>6.22</v>
      </c>
      <c r="F68">
        <v>44.88</v>
      </c>
      <c r="G68">
        <v>7.0183100187437312E-3</v>
      </c>
      <c r="H68">
        <v>0.47548862925746999</v>
      </c>
      <c r="J68">
        <v>12.44</v>
      </c>
      <c r="L68" t="s">
        <v>22</v>
      </c>
      <c r="M68">
        <v>1</v>
      </c>
      <c r="O68">
        <f>SUM(D68:D69)</f>
        <v>12.69</v>
      </c>
      <c r="Q68">
        <f>SUM(F68:F69)</f>
        <v>87.960000000000008</v>
      </c>
      <c r="R68">
        <f>SUM(J68:J69)</f>
        <v>22.35</v>
      </c>
    </row>
    <row r="69" spans="1:18" x14ac:dyDescent="0.25">
      <c r="A69" t="s">
        <v>22</v>
      </c>
      <c r="B69">
        <v>1</v>
      </c>
      <c r="C69" t="s">
        <v>18</v>
      </c>
      <c r="D69">
        <v>6.47</v>
      </c>
      <c r="F69">
        <v>43.08</v>
      </c>
      <c r="G69">
        <v>7.0183100187437312E-3</v>
      </c>
      <c r="H69">
        <v>0.47548862925746999</v>
      </c>
      <c r="J69">
        <v>9.91</v>
      </c>
    </row>
    <row r="70" spans="1:18" x14ac:dyDescent="0.25">
      <c r="A70" t="s">
        <v>22</v>
      </c>
      <c r="B70">
        <v>2</v>
      </c>
      <c r="C70" t="s">
        <v>14</v>
      </c>
      <c r="D70">
        <v>3.78</v>
      </c>
      <c r="F70">
        <v>42.88</v>
      </c>
      <c r="G70">
        <v>6.4166962449185919E-3</v>
      </c>
      <c r="H70">
        <v>0.46429533202574574</v>
      </c>
      <c r="J70">
        <v>5.14</v>
      </c>
      <c r="L70" t="s">
        <v>22</v>
      </c>
      <c r="M70">
        <v>2</v>
      </c>
      <c r="O70" s="6">
        <f>SUM(D70:D72)</f>
        <v>20.69</v>
      </c>
      <c r="P70" s="6"/>
      <c r="Q70" s="6">
        <f>SUM(F70:F72)</f>
        <v>146.44</v>
      </c>
      <c r="R70" s="6">
        <f>SUM(J70:J72)</f>
        <v>19.28</v>
      </c>
    </row>
    <row r="71" spans="1:18" x14ac:dyDescent="0.25">
      <c r="A71" t="s">
        <v>22</v>
      </c>
      <c r="B71">
        <v>2</v>
      </c>
      <c r="C71" t="s">
        <v>15</v>
      </c>
      <c r="D71">
        <v>13.52</v>
      </c>
      <c r="F71">
        <v>50.38</v>
      </c>
      <c r="G71">
        <v>6.4166962449185919E-3</v>
      </c>
      <c r="H71">
        <v>0.46429533202574574</v>
      </c>
      <c r="J71">
        <v>6.55</v>
      </c>
    </row>
    <row r="72" spans="1:18" x14ac:dyDescent="0.25">
      <c r="A72" t="s">
        <v>22</v>
      </c>
      <c r="B72">
        <v>2</v>
      </c>
      <c r="C72" t="s">
        <v>16</v>
      </c>
      <c r="D72">
        <v>3.39</v>
      </c>
      <c r="F72">
        <v>53.18</v>
      </c>
      <c r="G72">
        <v>6.4166962449185919E-3</v>
      </c>
      <c r="H72">
        <v>0.46429533202574574</v>
      </c>
      <c r="J72">
        <v>7.59</v>
      </c>
    </row>
    <row r="73" spans="1:18" x14ac:dyDescent="0.25">
      <c r="A73" t="s">
        <v>22</v>
      </c>
      <c r="B73">
        <v>2</v>
      </c>
      <c r="C73" t="s">
        <v>17</v>
      </c>
      <c r="D73">
        <v>1.45</v>
      </c>
      <c r="F73">
        <v>26.28</v>
      </c>
      <c r="G73">
        <v>7.4792212317732979E-3</v>
      </c>
      <c r="H73">
        <v>0.47294942044995458</v>
      </c>
      <c r="J73">
        <v>16.149999999999999</v>
      </c>
      <c r="L73" t="s">
        <v>22</v>
      </c>
      <c r="M73">
        <v>2</v>
      </c>
      <c r="O73">
        <f>SUM(D73:D74)</f>
        <v>12.379999999999999</v>
      </c>
      <c r="Q73">
        <f>SUM(F73:F74)</f>
        <v>53.06</v>
      </c>
      <c r="R73">
        <f>SUM(J73:J74)</f>
        <v>29.15</v>
      </c>
    </row>
    <row r="74" spans="1:18" x14ac:dyDescent="0.25">
      <c r="A74" t="s">
        <v>22</v>
      </c>
      <c r="B74">
        <v>2</v>
      </c>
      <c r="C74" t="s">
        <v>18</v>
      </c>
      <c r="D74">
        <v>10.93</v>
      </c>
      <c r="F74">
        <v>26.78</v>
      </c>
      <c r="G74">
        <v>7.4792212317732979E-3</v>
      </c>
      <c r="H74">
        <v>0.47294942044995458</v>
      </c>
      <c r="J74">
        <v>13</v>
      </c>
    </row>
    <row r="75" spans="1:18" x14ac:dyDescent="0.25">
      <c r="A75" t="s">
        <v>22</v>
      </c>
      <c r="B75">
        <v>3</v>
      </c>
      <c r="C75" t="s">
        <v>14</v>
      </c>
      <c r="D75">
        <v>1.68</v>
      </c>
      <c r="F75">
        <v>26.28</v>
      </c>
      <c r="G75">
        <v>7.3319247254747238E-3</v>
      </c>
      <c r="H75">
        <v>0.47828567921595777</v>
      </c>
      <c r="J75">
        <v>15.06</v>
      </c>
      <c r="L75" t="s">
        <v>22</v>
      </c>
      <c r="M75">
        <v>3</v>
      </c>
      <c r="O75" s="6">
        <f>SUM(D75:D77)</f>
        <v>18.739999999999998</v>
      </c>
      <c r="P75" s="6"/>
      <c r="Q75" s="6">
        <f>SUM(F75:F77)</f>
        <v>95.84</v>
      </c>
      <c r="R75" s="6">
        <f>SUM(J75:J77)</f>
        <v>32.300000000000004</v>
      </c>
    </row>
    <row r="76" spans="1:18" x14ac:dyDescent="0.25">
      <c r="A76" t="s">
        <v>22</v>
      </c>
      <c r="B76">
        <v>3</v>
      </c>
      <c r="C76" t="s">
        <v>15</v>
      </c>
      <c r="D76">
        <v>10.94</v>
      </c>
      <c r="F76">
        <v>32.880000000000003</v>
      </c>
      <c r="G76">
        <v>7.3319247254747238E-3</v>
      </c>
      <c r="H76">
        <v>0.47828567921595777</v>
      </c>
      <c r="J76">
        <v>9.93</v>
      </c>
    </row>
    <row r="77" spans="1:18" x14ac:dyDescent="0.25">
      <c r="A77" t="s">
        <v>22</v>
      </c>
      <c r="B77">
        <v>3</v>
      </c>
      <c r="C77" t="s">
        <v>16</v>
      </c>
      <c r="D77">
        <v>6.12</v>
      </c>
      <c r="F77">
        <v>36.68</v>
      </c>
      <c r="G77">
        <v>7.3319247254747238E-3</v>
      </c>
      <c r="H77">
        <v>0.47828567921595777</v>
      </c>
      <c r="J77">
        <v>7.31</v>
      </c>
    </row>
    <row r="78" spans="1:18" x14ac:dyDescent="0.25">
      <c r="A78" t="s">
        <v>22</v>
      </c>
      <c r="B78">
        <v>3</v>
      </c>
      <c r="C78" t="s">
        <v>17</v>
      </c>
      <c r="D78">
        <v>9.3699999999999992</v>
      </c>
      <c r="F78">
        <v>42.38</v>
      </c>
      <c r="G78">
        <v>7.851763126183053E-3</v>
      </c>
      <c r="H78">
        <v>0.48001349130144039</v>
      </c>
      <c r="J78">
        <v>9.08</v>
      </c>
      <c r="L78" t="s">
        <v>22</v>
      </c>
      <c r="M78">
        <v>3</v>
      </c>
      <c r="O78">
        <f>SUM(D78:D79)</f>
        <v>14.799999999999999</v>
      </c>
      <c r="Q78">
        <f>SUM(F78:F79)</f>
        <v>107.96000000000001</v>
      </c>
      <c r="R78">
        <f>SUM(J78:J79)</f>
        <v>16.04</v>
      </c>
    </row>
    <row r="79" spans="1:18" x14ac:dyDescent="0.25">
      <c r="A79" t="s">
        <v>22</v>
      </c>
      <c r="B79">
        <v>3</v>
      </c>
      <c r="C79" t="s">
        <v>18</v>
      </c>
      <c r="D79">
        <v>5.43</v>
      </c>
      <c r="F79">
        <v>65.58</v>
      </c>
      <c r="G79">
        <v>7.851763126183053E-3</v>
      </c>
      <c r="H79">
        <v>0.48001349130144039</v>
      </c>
      <c r="J79">
        <v>6.96</v>
      </c>
    </row>
    <row r="80" spans="1:18" x14ac:dyDescent="0.25">
      <c r="A80" t="s">
        <v>22</v>
      </c>
      <c r="B80">
        <v>4</v>
      </c>
      <c r="C80" t="s">
        <v>14</v>
      </c>
      <c r="D80">
        <v>4.87</v>
      </c>
      <c r="F80">
        <v>22.88</v>
      </c>
      <c r="G80">
        <v>8.9844928676820757E-3</v>
      </c>
      <c r="H80">
        <v>0.47785885530120448</v>
      </c>
      <c r="J80">
        <v>7.72</v>
      </c>
      <c r="L80" t="s">
        <v>22</v>
      </c>
      <c r="M80">
        <v>4</v>
      </c>
      <c r="O80" s="6">
        <f>SUM(D80:D82)</f>
        <v>8.6999999999999993</v>
      </c>
      <c r="P80" s="6"/>
      <c r="Q80" s="6">
        <f>SUM(F80:F82)</f>
        <v>71.039999999999992</v>
      </c>
      <c r="R80" s="6">
        <f>SUM(J80:J82)</f>
        <v>33.25</v>
      </c>
    </row>
    <row r="81" spans="1:18" x14ac:dyDescent="0.25">
      <c r="A81" t="s">
        <v>22</v>
      </c>
      <c r="B81">
        <v>4</v>
      </c>
      <c r="C81" t="s">
        <v>15</v>
      </c>
      <c r="D81">
        <v>1.34</v>
      </c>
      <c r="F81">
        <v>25.88</v>
      </c>
      <c r="G81">
        <v>8.9844928676820757E-3</v>
      </c>
      <c r="H81">
        <v>0.47785885530120448</v>
      </c>
      <c r="J81">
        <v>14.5</v>
      </c>
    </row>
    <row r="82" spans="1:18" x14ac:dyDescent="0.25">
      <c r="A82" t="s">
        <v>22</v>
      </c>
      <c r="B82">
        <v>4</v>
      </c>
      <c r="C82" t="s">
        <v>16</v>
      </c>
      <c r="D82">
        <v>2.4900000000000002</v>
      </c>
      <c r="F82">
        <v>22.28</v>
      </c>
      <c r="G82">
        <v>8.9844928676820757E-3</v>
      </c>
      <c r="H82">
        <v>0.47785885530120448</v>
      </c>
      <c r="J82">
        <v>11.03</v>
      </c>
    </row>
    <row r="83" spans="1:18" x14ac:dyDescent="0.25">
      <c r="A83" t="s">
        <v>22</v>
      </c>
      <c r="B83">
        <v>4</v>
      </c>
      <c r="C83" t="s">
        <v>17</v>
      </c>
      <c r="D83">
        <v>7.54</v>
      </c>
      <c r="F83">
        <v>26.08</v>
      </c>
      <c r="G83">
        <v>8.3857223316437003E-3</v>
      </c>
      <c r="H83">
        <v>0.46703251597690787</v>
      </c>
      <c r="J83">
        <v>15.81</v>
      </c>
      <c r="L83" t="s">
        <v>22</v>
      </c>
      <c r="M83">
        <v>4</v>
      </c>
      <c r="O83">
        <f>SUM(D83:D84)</f>
        <v>22.08</v>
      </c>
      <c r="Q83">
        <f>SUM(F83:F84)</f>
        <v>56.459999999999994</v>
      </c>
      <c r="R83">
        <f>SUM(J83:J84)</f>
        <v>27.55</v>
      </c>
    </row>
    <row r="84" spans="1:18" x14ac:dyDescent="0.25">
      <c r="A84" t="s">
        <v>22</v>
      </c>
      <c r="B84">
        <v>4</v>
      </c>
      <c r="C84" t="s">
        <v>18</v>
      </c>
      <c r="D84">
        <v>14.54</v>
      </c>
      <c r="F84">
        <v>30.38</v>
      </c>
      <c r="G84">
        <v>8.3857223316437003E-3</v>
      </c>
      <c r="H84">
        <v>0.46703251597690787</v>
      </c>
      <c r="J84">
        <v>11.74</v>
      </c>
    </row>
    <row r="85" spans="1:18" x14ac:dyDescent="0.25">
      <c r="A85" t="s">
        <v>22</v>
      </c>
      <c r="B85">
        <v>5</v>
      </c>
      <c r="C85" t="s">
        <v>14</v>
      </c>
      <c r="D85">
        <v>3.34</v>
      </c>
      <c r="F85">
        <v>49.98</v>
      </c>
      <c r="J85">
        <v>8.31</v>
      </c>
      <c r="L85" t="s">
        <v>22</v>
      </c>
      <c r="M85">
        <v>5</v>
      </c>
      <c r="O85" s="6">
        <f>SUM(D85:D87)</f>
        <v>10.83</v>
      </c>
      <c r="P85" s="6"/>
      <c r="Q85" s="6">
        <f>SUM(F85:F87)</f>
        <v>184.94</v>
      </c>
      <c r="R85" s="6">
        <f>SUM(J85:J87)</f>
        <v>22.950000000000003</v>
      </c>
    </row>
    <row r="86" spans="1:18" x14ac:dyDescent="0.25">
      <c r="A86" t="s">
        <v>22</v>
      </c>
      <c r="B86">
        <v>5</v>
      </c>
      <c r="C86" t="s">
        <v>15</v>
      </c>
      <c r="D86">
        <v>6.18</v>
      </c>
      <c r="F86">
        <v>107.58</v>
      </c>
      <c r="J86">
        <v>6.61</v>
      </c>
    </row>
    <row r="87" spans="1:18" x14ac:dyDescent="0.25">
      <c r="A87" t="s">
        <v>22</v>
      </c>
      <c r="B87">
        <v>5</v>
      </c>
      <c r="C87" t="s">
        <v>16</v>
      </c>
      <c r="D87">
        <v>1.31</v>
      </c>
      <c r="F87">
        <v>27.38</v>
      </c>
      <c r="J87">
        <v>8.0299999999999994</v>
      </c>
    </row>
    <row r="88" spans="1:18" x14ac:dyDescent="0.25">
      <c r="A88" t="s">
        <v>22</v>
      </c>
      <c r="B88">
        <v>5</v>
      </c>
      <c r="C88" t="s">
        <v>17</v>
      </c>
      <c r="D88">
        <v>1.2</v>
      </c>
      <c r="F88">
        <v>23.04</v>
      </c>
      <c r="J88">
        <v>11.2</v>
      </c>
      <c r="L88" t="s">
        <v>22</v>
      </c>
      <c r="M88">
        <v>5</v>
      </c>
      <c r="O88">
        <f>SUM(D88:D89)</f>
        <v>2.9299999999999997</v>
      </c>
      <c r="Q88">
        <f>SUM(F88:F89)</f>
        <v>59.72</v>
      </c>
      <c r="R88">
        <f>SUM(J88:J89)</f>
        <v>22.049999999999997</v>
      </c>
    </row>
    <row r="89" spans="1:18" x14ac:dyDescent="0.25">
      <c r="A89" t="s">
        <v>22</v>
      </c>
      <c r="B89">
        <v>5</v>
      </c>
      <c r="C89" t="s">
        <v>18</v>
      </c>
      <c r="D89">
        <v>1.73</v>
      </c>
      <c r="F89">
        <v>36.68</v>
      </c>
      <c r="J89">
        <v>10.85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pane ySplit="900" activePane="bottomLeft"/>
      <selection activeCell="L1" sqref="L1:L1048576"/>
      <selection pane="bottomLeft" activeCell="L27" sqref="L27"/>
    </sheetView>
  </sheetViews>
  <sheetFormatPr defaultRowHeight="15" x14ac:dyDescent="0.25"/>
  <cols>
    <col min="2" max="2" width="9.140625" style="10"/>
    <col min="6" max="6" width="9.140625" style="5"/>
  </cols>
  <sheetData>
    <row r="1" spans="1:17" x14ac:dyDescent="0.25">
      <c r="A1" t="s">
        <v>57</v>
      </c>
      <c r="E1" t="s">
        <v>60</v>
      </c>
      <c r="F1" t="s">
        <v>61</v>
      </c>
      <c r="G1" t="s">
        <v>99</v>
      </c>
      <c r="H1" s="5" t="s">
        <v>139</v>
      </c>
      <c r="I1" t="s">
        <v>65</v>
      </c>
      <c r="J1" t="s">
        <v>66</v>
      </c>
      <c r="L1" t="s">
        <v>60</v>
      </c>
      <c r="M1" t="s">
        <v>61</v>
      </c>
      <c r="N1" t="s">
        <v>99</v>
      </c>
      <c r="O1" s="5" t="s">
        <v>62</v>
      </c>
      <c r="P1" t="s">
        <v>65</v>
      </c>
      <c r="Q1" t="s">
        <v>66</v>
      </c>
    </row>
    <row r="2" spans="1:17" x14ac:dyDescent="0.25">
      <c r="A2" t="s">
        <v>41</v>
      </c>
      <c r="B2" s="10" t="s">
        <v>86</v>
      </c>
      <c r="D2" t="s">
        <v>57</v>
      </c>
      <c r="E2">
        <v>1.2937404338665805E-2</v>
      </c>
      <c r="F2">
        <v>0.48332669370478482</v>
      </c>
      <c r="G2">
        <v>0.84447554927605384</v>
      </c>
      <c r="H2" s="5">
        <f>F2/E2</f>
        <v>37.358861256293459</v>
      </c>
      <c r="I2" s="5">
        <f>F2/(G2/1000)</f>
        <v>572.33947639943847</v>
      </c>
      <c r="J2" s="5">
        <f>E2/(G2/1000)</f>
        <v>15.320046092224569</v>
      </c>
    </row>
    <row r="3" spans="1:17" x14ac:dyDescent="0.25">
      <c r="A3" t="s">
        <v>42</v>
      </c>
      <c r="B3" s="10" t="s">
        <v>86</v>
      </c>
      <c r="D3" t="s">
        <v>57</v>
      </c>
      <c r="E3">
        <v>1.2944030835333133E-2</v>
      </c>
      <c r="F3">
        <v>0.49023276726190079</v>
      </c>
      <c r="G3">
        <v>0.8588143209933089</v>
      </c>
      <c r="H3" s="5">
        <f t="shared" ref="H3:H21" si="0">F3/E3</f>
        <v>37.873269424213632</v>
      </c>
      <c r="I3" s="5">
        <f t="shared" ref="I3:I21" si="1">F3/(G3/1000)</f>
        <v>570.82509604042832</v>
      </c>
      <c r="J3" s="5">
        <f t="shared" ref="J3:J21" si="2">E3/(G3/1000)</f>
        <v>15.071978329800093</v>
      </c>
    </row>
    <row r="4" spans="1:17" x14ac:dyDescent="0.25">
      <c r="A4" t="s">
        <v>43</v>
      </c>
      <c r="B4" s="10" t="s">
        <v>84</v>
      </c>
      <c r="D4" t="s">
        <v>59</v>
      </c>
      <c r="E4">
        <v>1.3992196064816709E-2</v>
      </c>
      <c r="F4">
        <v>0.49397578079734739</v>
      </c>
      <c r="G4">
        <v>0.52826289742145216</v>
      </c>
      <c r="H4" s="5">
        <f t="shared" si="0"/>
        <v>35.303663449903084</v>
      </c>
      <c r="I4" s="5">
        <f t="shared" si="1"/>
        <v>935.09459628630646</v>
      </c>
      <c r="J4" s="5">
        <f t="shared" si="2"/>
        <v>26.487183054337486</v>
      </c>
      <c r="L4">
        <f t="shared" ref="L4:N5" si="3">AVERAGE(E4,E10)</f>
        <v>1.2463408679051099E-2</v>
      </c>
      <c r="M4">
        <f t="shared" si="3"/>
        <v>0.48956429437610266</v>
      </c>
      <c r="N4">
        <f t="shared" si="3"/>
        <v>0.4469939987879617</v>
      </c>
      <c r="O4" s="5">
        <f>M4/L4</f>
        <v>39.280128493176846</v>
      </c>
      <c r="P4" s="5">
        <f>M4/(N4/1000)</f>
        <v>1095.236839204937</v>
      </c>
      <c r="Q4" s="5">
        <f>L4/(N4/1000)</f>
        <v>27.882720378452561</v>
      </c>
    </row>
    <row r="5" spans="1:17" x14ac:dyDescent="0.25">
      <c r="A5" t="s">
        <v>44</v>
      </c>
      <c r="B5" s="10" t="s">
        <v>84</v>
      </c>
      <c r="D5" t="s">
        <v>59</v>
      </c>
      <c r="E5">
        <v>1.5735511355410108E-2</v>
      </c>
      <c r="F5">
        <v>0.50293413508414508</v>
      </c>
      <c r="G5">
        <v>0.56400180083171925</v>
      </c>
      <c r="H5" s="5">
        <f t="shared" si="0"/>
        <v>31.961728076363318</v>
      </c>
      <c r="I5" s="5">
        <f t="shared" si="1"/>
        <v>891.72434262174477</v>
      </c>
      <c r="J5" s="5">
        <f t="shared" si="2"/>
        <v>27.899753745830857</v>
      </c>
      <c r="L5">
        <f t="shared" si="3"/>
        <v>1.369381033763147E-2</v>
      </c>
      <c r="M5">
        <f t="shared" si="3"/>
        <v>0.49702197397666625</v>
      </c>
      <c r="N5">
        <f t="shared" si="3"/>
        <v>0.50178056247930647</v>
      </c>
      <c r="O5" s="5">
        <f>M5/L5</f>
        <v>36.295374459131942</v>
      </c>
      <c r="P5" s="5">
        <f>M5/(N5/1000)</f>
        <v>990.51659458643053</v>
      </c>
      <c r="Q5" s="5">
        <f>L5/(N5/1000)</f>
        <v>27.290436022412099</v>
      </c>
    </row>
    <row r="6" spans="1:17" x14ac:dyDescent="0.25">
      <c r="A6" t="s">
        <v>45</v>
      </c>
      <c r="B6" s="10" t="s">
        <v>85</v>
      </c>
      <c r="D6" t="s">
        <v>57</v>
      </c>
      <c r="E6">
        <v>1.1245486323132938E-2</v>
      </c>
      <c r="F6">
        <v>0.48082733081372014</v>
      </c>
      <c r="G6">
        <v>0.47156457353818709</v>
      </c>
      <c r="H6" s="5">
        <f t="shared" si="0"/>
        <v>42.757362109330636</v>
      </c>
      <c r="I6" s="5">
        <f t="shared" si="1"/>
        <v>1019.642606326497</v>
      </c>
      <c r="J6" s="5">
        <f t="shared" si="2"/>
        <v>23.847182240084631</v>
      </c>
    </row>
    <row r="7" spans="1:17" x14ac:dyDescent="0.25">
      <c r="A7" t="s">
        <v>46</v>
      </c>
      <c r="B7" s="10" t="s">
        <v>85</v>
      </c>
      <c r="D7" t="s">
        <v>57</v>
      </c>
      <c r="E7">
        <v>1.1572125998045182E-2</v>
      </c>
      <c r="F7">
        <v>0.48260663509278628</v>
      </c>
      <c r="G7">
        <v>0.51501065420831749</v>
      </c>
      <c r="H7" s="5">
        <f t="shared" si="0"/>
        <v>41.704232668596113</v>
      </c>
      <c r="I7" s="5">
        <f t="shared" si="1"/>
        <v>937.08087619013793</v>
      </c>
      <c r="J7" s="5">
        <f t="shared" si="2"/>
        <v>22.469682721096394</v>
      </c>
    </row>
    <row r="8" spans="1:17" x14ac:dyDescent="0.25">
      <c r="A8" t="s">
        <v>47</v>
      </c>
      <c r="B8" s="10" t="s">
        <v>83</v>
      </c>
      <c r="D8" t="s">
        <v>59</v>
      </c>
      <c r="E8">
        <v>1.2716977791272137E-2</v>
      </c>
      <c r="F8">
        <v>0.49079040612429925</v>
      </c>
      <c r="H8" s="5">
        <f t="shared" si="0"/>
        <v>38.593321005965464</v>
      </c>
      <c r="I8" s="5" t="s">
        <v>68</v>
      </c>
      <c r="J8" s="5" t="s">
        <v>68</v>
      </c>
      <c r="L8">
        <f t="shared" ref="L8:N9" si="4">AVERAGE(E8,E12)</f>
        <v>1.1640771355250667E-2</v>
      </c>
      <c r="M8">
        <f t="shared" si="4"/>
        <v>0.48813571995622962</v>
      </c>
      <c r="N8" t="e">
        <f t="shared" si="4"/>
        <v>#DIV/0!</v>
      </c>
      <c r="O8" s="5">
        <f>M8/L8</f>
        <v>41.933279596291698</v>
      </c>
      <c r="P8" s="5" t="e">
        <f>M8/(N8/1000)</f>
        <v>#DIV/0!</v>
      </c>
      <c r="Q8" s="5" t="e">
        <f>L8/(N8/1000)</f>
        <v>#DIV/0!</v>
      </c>
    </row>
    <row r="9" spans="1:17" x14ac:dyDescent="0.25">
      <c r="A9" t="s">
        <v>48</v>
      </c>
      <c r="B9" s="10" t="s">
        <v>83</v>
      </c>
      <c r="D9" t="s">
        <v>59</v>
      </c>
      <c r="E9">
        <v>1.2412536121932752E-2</v>
      </c>
      <c r="F9">
        <v>0.48734422926599252</v>
      </c>
      <c r="G9">
        <v>1.2359368740742145</v>
      </c>
      <c r="H9" s="5">
        <f t="shared" si="0"/>
        <v>39.262260707935674</v>
      </c>
      <c r="I9" s="5">
        <f t="shared" si="1"/>
        <v>394.31158620543664</v>
      </c>
      <c r="J9" s="5">
        <f t="shared" si="2"/>
        <v>10.043017877616471</v>
      </c>
      <c r="L9">
        <f t="shared" si="4"/>
        <v>1.1011449093434114E-2</v>
      </c>
      <c r="M9">
        <f t="shared" si="4"/>
        <v>0.4840701734632783</v>
      </c>
      <c r="N9">
        <f t="shared" si="4"/>
        <v>1.0776282021709058</v>
      </c>
      <c r="O9" s="5">
        <f>M9/L9</f>
        <v>43.960624015591073</v>
      </c>
      <c r="P9" s="5">
        <f>M9/(N9/1000)</f>
        <v>449.19961493965008</v>
      </c>
      <c r="Q9" s="5">
        <f>L9/(N9/1000)</f>
        <v>10.218226537920319</v>
      </c>
    </row>
    <row r="10" spans="1:17" x14ac:dyDescent="0.25">
      <c r="A10" t="s">
        <v>43</v>
      </c>
      <c r="B10" s="10" t="s">
        <v>84</v>
      </c>
      <c r="D10" t="s">
        <v>58</v>
      </c>
      <c r="E10">
        <v>1.0934621293285486E-2</v>
      </c>
      <c r="F10">
        <v>0.48515280795485793</v>
      </c>
      <c r="G10">
        <v>0.36572510015447124</v>
      </c>
      <c r="H10" s="5">
        <f>F10/E10</f>
        <v>44.368505771001949</v>
      </c>
      <c r="I10" s="5">
        <f t="shared" si="1"/>
        <v>1326.5504821789482</v>
      </c>
      <c r="J10" s="5">
        <f t="shared" si="2"/>
        <v>29.898470979068794</v>
      </c>
    </row>
    <row r="11" spans="1:17" x14ac:dyDescent="0.25">
      <c r="A11" t="s">
        <v>44</v>
      </c>
      <c r="B11" s="10" t="s">
        <v>84</v>
      </c>
      <c r="D11" t="s">
        <v>58</v>
      </c>
      <c r="E11">
        <v>1.1652109319852832E-2</v>
      </c>
      <c r="F11">
        <v>0.49110981286918742</v>
      </c>
      <c r="G11">
        <v>0.43955932412689369</v>
      </c>
      <c r="H11" s="5">
        <f>F11/E11</f>
        <v>42.14771758384002</v>
      </c>
      <c r="I11" s="5">
        <f t="shared" si="1"/>
        <v>1117.2776594938341</v>
      </c>
      <c r="J11" s="5">
        <f t="shared" si="2"/>
        <v>26.508615971229077</v>
      </c>
    </row>
    <row r="12" spans="1:17" x14ac:dyDescent="0.25">
      <c r="A12" t="s">
        <v>47</v>
      </c>
      <c r="B12" s="10" t="s">
        <v>83</v>
      </c>
      <c r="D12" t="s">
        <v>58</v>
      </c>
      <c r="E12">
        <v>1.0564564919229198E-2</v>
      </c>
      <c r="F12">
        <v>0.48548103378815993</v>
      </c>
      <c r="H12" s="5">
        <f>F12/E12</f>
        <v>45.953717687370805</v>
      </c>
      <c r="I12" s="5" t="s">
        <v>68</v>
      </c>
      <c r="J12" s="5" t="s">
        <v>68</v>
      </c>
    </row>
    <row r="13" spans="1:17" x14ac:dyDescent="0.25">
      <c r="A13" t="s">
        <v>48</v>
      </c>
      <c r="B13" s="10" t="s">
        <v>83</v>
      </c>
      <c r="D13" t="s">
        <v>58</v>
      </c>
      <c r="E13">
        <v>9.6103620649354779E-3</v>
      </c>
      <c r="F13">
        <v>0.48079611766056413</v>
      </c>
      <c r="G13">
        <v>0.91931953026759716</v>
      </c>
      <c r="H13" s="5">
        <f>F13/E13</f>
        <v>50.028928609755987</v>
      </c>
      <c r="I13" s="5">
        <f t="shared" si="1"/>
        <v>522.99130153431327</v>
      </c>
      <c r="J13" s="5">
        <f t="shared" si="2"/>
        <v>10.453777765537165</v>
      </c>
    </row>
    <row r="14" spans="1:17" x14ac:dyDescent="0.25">
      <c r="A14" t="s">
        <v>49</v>
      </c>
      <c r="B14" s="10" t="s">
        <v>83</v>
      </c>
      <c r="D14" t="s">
        <v>57</v>
      </c>
      <c r="E14">
        <v>9.5020308100973623E-3</v>
      </c>
      <c r="F14">
        <v>0.48683169218349337</v>
      </c>
      <c r="G14">
        <v>1.3044659868311999</v>
      </c>
      <c r="H14" s="5">
        <f t="shared" si="0"/>
        <v>51.234488912218659</v>
      </c>
      <c r="I14" s="5">
        <f t="shared" si="1"/>
        <v>373.2038221756182</v>
      </c>
      <c r="J14" s="5">
        <f t="shared" si="2"/>
        <v>7.2842304100083384</v>
      </c>
    </row>
    <row r="15" spans="1:17" x14ac:dyDescent="0.25">
      <c r="A15" t="s">
        <v>50</v>
      </c>
      <c r="B15" s="10" t="s">
        <v>83</v>
      </c>
      <c r="D15" t="s">
        <v>57</v>
      </c>
      <c r="E15">
        <v>9.7166010881065343E-3</v>
      </c>
      <c r="F15">
        <v>0.45673100919718046</v>
      </c>
      <c r="G15">
        <v>1.1712953984462064</v>
      </c>
      <c r="H15" s="5">
        <f t="shared" si="0"/>
        <v>47.005223848927528</v>
      </c>
      <c r="I15" s="5">
        <f t="shared" si="1"/>
        <v>389.93665458180874</v>
      </c>
      <c r="J15" s="5">
        <f t="shared" si="2"/>
        <v>8.2956025448372692</v>
      </c>
    </row>
    <row r="16" spans="1:17" x14ac:dyDescent="0.25">
      <c r="A16" t="s">
        <v>51</v>
      </c>
      <c r="B16" s="10" t="s">
        <v>84</v>
      </c>
      <c r="D16" t="s">
        <v>57</v>
      </c>
      <c r="E16">
        <v>1.2502230699484661E-2</v>
      </c>
      <c r="F16">
        <v>0.48556152587036167</v>
      </c>
      <c r="H16" s="5">
        <f t="shared" si="0"/>
        <v>38.837991198672761</v>
      </c>
      <c r="I16" s="5" t="s">
        <v>68</v>
      </c>
      <c r="J16" s="5" t="s">
        <v>68</v>
      </c>
    </row>
    <row r="17" spans="1:10" x14ac:dyDescent="0.25">
      <c r="A17" t="s">
        <v>52</v>
      </c>
      <c r="B17" s="10" t="s">
        <v>84</v>
      </c>
      <c r="D17" t="s">
        <v>57</v>
      </c>
      <c r="E17">
        <v>1.2247832621392828E-2</v>
      </c>
      <c r="F17">
        <v>0.49002923510641389</v>
      </c>
      <c r="G17">
        <v>0.37932517036903474</v>
      </c>
      <c r="H17" s="5">
        <f t="shared" si="0"/>
        <v>40.009465368631695</v>
      </c>
      <c r="I17" s="5">
        <f t="shared" si="1"/>
        <v>1291.8447637673985</v>
      </c>
      <c r="J17" s="5">
        <f t="shared" si="2"/>
        <v>32.288478535387611</v>
      </c>
    </row>
    <row r="18" spans="1:10" x14ac:dyDescent="0.25">
      <c r="A18" t="s">
        <v>53</v>
      </c>
      <c r="B18" s="10" t="s">
        <v>86</v>
      </c>
      <c r="D18" t="s">
        <v>57</v>
      </c>
      <c r="E18">
        <v>1.1746680410684914E-2</v>
      </c>
      <c r="F18">
        <v>0.49189040680493079</v>
      </c>
      <c r="G18">
        <v>0.633739129607092</v>
      </c>
      <c r="H18" s="5">
        <f t="shared" si="0"/>
        <v>41.874843752240139</v>
      </c>
      <c r="I18" s="5">
        <f t="shared" si="1"/>
        <v>776.17174610930977</v>
      </c>
      <c r="J18" s="5">
        <f t="shared" si="2"/>
        <v>18.535513844580915</v>
      </c>
    </row>
    <row r="19" spans="1:10" x14ac:dyDescent="0.25">
      <c r="A19" t="s">
        <v>54</v>
      </c>
      <c r="B19" s="10" t="s">
        <v>86</v>
      </c>
      <c r="D19" t="s">
        <v>57</v>
      </c>
      <c r="E19">
        <v>1.1900424997870111E-2</v>
      </c>
      <c r="F19">
        <v>0.48277693097288382</v>
      </c>
      <c r="G19">
        <v>0.72465260966820921</v>
      </c>
      <c r="H19" s="5">
        <f t="shared" si="0"/>
        <v>40.568041146369922</v>
      </c>
      <c r="I19" s="5">
        <f t="shared" si="1"/>
        <v>666.21843974856995</v>
      </c>
      <c r="J19" s="5">
        <f t="shared" si="2"/>
        <v>16.422248176707541</v>
      </c>
    </row>
    <row r="20" spans="1:10" x14ac:dyDescent="0.25">
      <c r="A20" t="s">
        <v>55</v>
      </c>
      <c r="B20" s="10" t="s">
        <v>85</v>
      </c>
      <c r="D20" t="s">
        <v>57</v>
      </c>
      <c r="E20">
        <v>9.7453229340937111E-3</v>
      </c>
      <c r="F20">
        <v>0.48775766318505193</v>
      </c>
      <c r="G20">
        <v>0.36177529481039511</v>
      </c>
      <c r="H20" s="5">
        <f t="shared" si="0"/>
        <v>50.050436140873977</v>
      </c>
      <c r="I20" s="5">
        <f t="shared" si="1"/>
        <v>1348.2337522264577</v>
      </c>
      <c r="J20" s="5">
        <f t="shared" si="2"/>
        <v>26.937502571039829</v>
      </c>
    </row>
    <row r="21" spans="1:10" x14ac:dyDescent="0.25">
      <c r="A21" t="s">
        <v>56</v>
      </c>
      <c r="B21" s="10" t="s">
        <v>85</v>
      </c>
      <c r="D21" t="s">
        <v>57</v>
      </c>
      <c r="E21">
        <v>9.774188708844788E-3</v>
      </c>
      <c r="F21">
        <v>0.48935703329137842</v>
      </c>
      <c r="G21">
        <v>0.32174605914238052</v>
      </c>
      <c r="H21" s="5">
        <f t="shared" si="0"/>
        <v>50.06625591836108</v>
      </c>
      <c r="I21" s="5">
        <f t="shared" si="1"/>
        <v>1520.9418091887985</v>
      </c>
      <c r="J21" s="5">
        <f t="shared" si="2"/>
        <v>30.378580968164925</v>
      </c>
    </row>
    <row r="24" spans="1:10" x14ac:dyDescent="0.25">
      <c r="A24" s="15" t="s">
        <v>106</v>
      </c>
      <c r="B24" s="10" t="s">
        <v>86</v>
      </c>
      <c r="D24" t="s">
        <v>151</v>
      </c>
      <c r="E24">
        <v>1.337755246631153E-2</v>
      </c>
      <c r="F24">
        <v>0.46523977885575357</v>
      </c>
      <c r="G24">
        <v>0.57195381994600014</v>
      </c>
      <c r="H24" s="5">
        <f t="shared" ref="H24:H43" si="5">F24/E24</f>
        <v>34.777645613976041</v>
      </c>
    </row>
    <row r="25" spans="1:10" x14ac:dyDescent="0.25">
      <c r="A25" s="15" t="s">
        <v>107</v>
      </c>
      <c r="B25" s="10" t="s">
        <v>86</v>
      </c>
      <c r="E25">
        <v>1.5398825524170268E-2</v>
      </c>
      <c r="F25">
        <v>0.50635287297713683</v>
      </c>
      <c r="G25">
        <v>0.76011550580801857</v>
      </c>
      <c r="H25" s="5">
        <f t="shared" si="5"/>
        <v>32.882564464566236</v>
      </c>
    </row>
    <row r="26" spans="1:10" x14ac:dyDescent="0.25">
      <c r="A26" s="15" t="s">
        <v>108</v>
      </c>
      <c r="B26" s="10" t="s">
        <v>84</v>
      </c>
      <c r="E26">
        <v>1.4458493546697284E-2</v>
      </c>
      <c r="F26">
        <v>0.50880467146207686</v>
      </c>
      <c r="G26">
        <v>0.42333417389355332</v>
      </c>
      <c r="H26" s="5">
        <f t="shared" si="5"/>
        <v>35.190711246560106</v>
      </c>
    </row>
    <row r="27" spans="1:10" x14ac:dyDescent="0.25">
      <c r="A27" s="15" t="s">
        <v>109</v>
      </c>
      <c r="B27" s="10" t="s">
        <v>84</v>
      </c>
      <c r="E27">
        <v>1.1628165006050776E-2</v>
      </c>
      <c r="F27">
        <v>0.48866465163023287</v>
      </c>
      <c r="G27">
        <v>0.38803130485117354</v>
      </c>
      <c r="H27" s="5">
        <f t="shared" si="5"/>
        <v>42.024227500723775</v>
      </c>
    </row>
    <row r="28" spans="1:10" x14ac:dyDescent="0.25">
      <c r="A28" s="15" t="s">
        <v>110</v>
      </c>
      <c r="B28" s="10" t="s">
        <v>85</v>
      </c>
      <c r="E28">
        <v>1.4001322311802757E-2</v>
      </c>
      <c r="F28">
        <v>0.56189194100512818</v>
      </c>
      <c r="G28">
        <v>0.37530466702289583</v>
      </c>
      <c r="H28" s="5">
        <f t="shared" si="5"/>
        <v>40.131348203552719</v>
      </c>
    </row>
    <row r="29" spans="1:10" x14ac:dyDescent="0.25">
      <c r="A29" s="15" t="s">
        <v>111</v>
      </c>
      <c r="B29" s="10" t="s">
        <v>85</v>
      </c>
      <c r="E29">
        <v>1.1193749741611317E-2</v>
      </c>
      <c r="F29">
        <v>0.44679454249194533</v>
      </c>
      <c r="H29" s="5">
        <f t="shared" si="5"/>
        <v>39.91464458340036</v>
      </c>
    </row>
    <row r="30" spans="1:10" x14ac:dyDescent="0.25">
      <c r="A30" s="15" t="s">
        <v>112</v>
      </c>
      <c r="B30" s="10" t="s">
        <v>83</v>
      </c>
      <c r="E30">
        <v>1.2781075382417481E-2</v>
      </c>
      <c r="F30">
        <v>0.51084017568780427</v>
      </c>
      <c r="G30">
        <v>1.1079690049132642</v>
      </c>
      <c r="H30" s="5">
        <f t="shared" si="5"/>
        <v>39.968481555984788</v>
      </c>
    </row>
    <row r="31" spans="1:10" x14ac:dyDescent="0.25">
      <c r="A31" s="15" t="s">
        <v>113</v>
      </c>
      <c r="B31" s="10" t="s">
        <v>83</v>
      </c>
      <c r="E31">
        <v>1.2230649801159E-2</v>
      </c>
      <c r="F31">
        <v>0.48758217346881816</v>
      </c>
      <c r="G31">
        <v>1.0769221532777509</v>
      </c>
      <c r="H31" s="5">
        <f t="shared" si="5"/>
        <v>39.865598426554079</v>
      </c>
    </row>
    <row r="32" spans="1:10" x14ac:dyDescent="0.25">
      <c r="A32" s="15" t="s">
        <v>114</v>
      </c>
      <c r="B32" s="10" t="s">
        <v>86</v>
      </c>
      <c r="E32">
        <v>1.1630097942625499E-2</v>
      </c>
      <c r="F32">
        <v>0.47267341541875424</v>
      </c>
      <c r="G32">
        <v>0.60601531324253977</v>
      </c>
      <c r="H32" s="5">
        <f t="shared" si="5"/>
        <v>40.64225578757663</v>
      </c>
    </row>
    <row r="33" spans="1:17" x14ac:dyDescent="0.25">
      <c r="A33" s="15" t="s">
        <v>115</v>
      </c>
      <c r="B33" s="10" t="s">
        <v>86</v>
      </c>
      <c r="E33">
        <v>1.292449781699229E-2</v>
      </c>
      <c r="F33">
        <v>0.55717465649423603</v>
      </c>
      <c r="G33">
        <v>0.47791038366378624</v>
      </c>
      <c r="H33" s="5">
        <f t="shared" si="5"/>
        <v>43.109965615971475</v>
      </c>
      <c r="L33" t="s">
        <v>122</v>
      </c>
    </row>
    <row r="34" spans="1:17" x14ac:dyDescent="0.25">
      <c r="A34" s="15" t="s">
        <v>116</v>
      </c>
      <c r="B34" s="10" t="s">
        <v>83</v>
      </c>
      <c r="E34">
        <v>1.0773652703506111E-2</v>
      </c>
      <c r="F34">
        <v>0.45383330415272005</v>
      </c>
      <c r="G34">
        <v>0.57430160153319776</v>
      </c>
      <c r="H34" s="5">
        <f t="shared" si="5"/>
        <v>42.124367347114074</v>
      </c>
    </row>
    <row r="35" spans="1:17" x14ac:dyDescent="0.25">
      <c r="A35" s="15" t="s">
        <v>117</v>
      </c>
      <c r="B35" s="10" t="s">
        <v>83</v>
      </c>
      <c r="E35">
        <v>8.825974228833031E-3</v>
      </c>
      <c r="F35">
        <v>0.45987019767487547</v>
      </c>
      <c r="G35">
        <v>0.6631663770130104</v>
      </c>
      <c r="H35" s="5">
        <f t="shared" si="5"/>
        <v>52.104185413611781</v>
      </c>
      <c r="L35" s="16">
        <f>AVERAGE(E35,E40)</f>
        <v>1.0817570078159703E-2</v>
      </c>
      <c r="M35" s="16">
        <f>AVERAGE(F35,F40)</f>
        <v>0.47829446939063236</v>
      </c>
      <c r="N35" s="16">
        <f>AVERAGE(G35,G40)</f>
        <v>0.6631663770130104</v>
      </c>
      <c r="O35" s="17">
        <f>M35/L35</f>
        <v>44.214594029419992</v>
      </c>
      <c r="P35" s="17">
        <f>M35/(N35/1000)</f>
        <v>721.2284668968507</v>
      </c>
      <c r="Q35" s="17">
        <f>L35/(N35/1000)</f>
        <v>16.312000205564519</v>
      </c>
    </row>
    <row r="36" spans="1:17" x14ac:dyDescent="0.25">
      <c r="A36" s="15" t="s">
        <v>118</v>
      </c>
      <c r="B36" s="10" t="s">
        <v>84</v>
      </c>
      <c r="E36">
        <v>1.3725923018639827E-2</v>
      </c>
      <c r="F36">
        <v>0.50197919333926011</v>
      </c>
      <c r="G36">
        <v>0.37152548890649834</v>
      </c>
      <c r="H36" s="5">
        <f t="shared" si="5"/>
        <v>36.571616543205984</v>
      </c>
      <c r="L36" s="16">
        <f t="shared" ref="L36:N36" si="6">AVERAGE(E36,E41)</f>
        <v>1.3088620314158129E-2</v>
      </c>
      <c r="M36" s="16">
        <f t="shared" si="6"/>
        <v>0.49774637546967915</v>
      </c>
      <c r="N36" s="16">
        <f t="shared" si="6"/>
        <v>0.37152548890649834</v>
      </c>
      <c r="O36" s="17">
        <f t="shared" ref="O36:O38" si="7">M36/L36</f>
        <v>38.028941440929451</v>
      </c>
      <c r="P36" s="17">
        <f t="shared" ref="P36:P38" si="8">M36/(N36/1000)</f>
        <v>1339.736815728804</v>
      </c>
      <c r="Q36" s="17">
        <f t="shared" ref="Q36:Q38" si="9">L36/(N36/1000)</f>
        <v>35.229400687101005</v>
      </c>
    </row>
    <row r="37" spans="1:17" x14ac:dyDescent="0.25">
      <c r="A37" s="15" t="s">
        <v>119</v>
      </c>
      <c r="B37" s="10" t="s">
        <v>84</v>
      </c>
      <c r="E37">
        <v>1.3211985993402571E-2</v>
      </c>
      <c r="F37">
        <v>0.50489408234956412</v>
      </c>
      <c r="G37">
        <v>0.35264283907649641</v>
      </c>
      <c r="H37" s="5">
        <f t="shared" si="5"/>
        <v>38.214851469089048</v>
      </c>
      <c r="L37" s="16">
        <f t="shared" ref="L37:N38" si="10">AVERAGE(E38,E42)</f>
        <v>1.1128929474747329E-2</v>
      </c>
      <c r="M37" s="16">
        <f t="shared" si="10"/>
        <v>0.48873145295244935</v>
      </c>
      <c r="N37" s="16">
        <f t="shared" si="10"/>
        <v>0.28278441783588759</v>
      </c>
      <c r="O37" s="17">
        <f t="shared" si="7"/>
        <v>43.915405705591958</v>
      </c>
      <c r="P37" s="17">
        <f t="shared" si="8"/>
        <v>1728.282826517273</v>
      </c>
      <c r="Q37" s="17">
        <f t="shared" si="9"/>
        <v>39.354818627969607</v>
      </c>
    </row>
    <row r="38" spans="1:17" x14ac:dyDescent="0.25">
      <c r="A38" s="15" t="s">
        <v>120</v>
      </c>
      <c r="B38" s="10" t="s">
        <v>85</v>
      </c>
      <c r="E38">
        <v>1.1213782221771945E-2</v>
      </c>
      <c r="F38">
        <v>0.48378691562386422</v>
      </c>
      <c r="G38">
        <v>0.28278441783588759</v>
      </c>
      <c r="H38" s="5">
        <f t="shared" si="5"/>
        <v>43.14217148649233</v>
      </c>
      <c r="L38" s="16">
        <f t="shared" si="10"/>
        <v>1.0776619322952482E-2</v>
      </c>
      <c r="M38" s="16">
        <f t="shared" si="10"/>
        <v>0.49091997970879597</v>
      </c>
      <c r="N38" s="16">
        <f t="shared" si="10"/>
        <v>0.28537900249319043</v>
      </c>
      <c r="O38" s="17">
        <f t="shared" si="7"/>
        <v>45.554172880841641</v>
      </c>
      <c r="P38" s="17">
        <f t="shared" si="8"/>
        <v>1720.2386139832065</v>
      </c>
      <c r="Q38" s="17">
        <f t="shared" si="9"/>
        <v>37.76248157293783</v>
      </c>
    </row>
    <row r="39" spans="1:17" x14ac:dyDescent="0.25">
      <c r="A39" s="15" t="s">
        <v>121</v>
      </c>
      <c r="B39" s="10" t="s">
        <v>85</v>
      </c>
      <c r="E39">
        <v>1.0436907381502309E-2</v>
      </c>
      <c r="F39">
        <v>0.48710825939249602</v>
      </c>
      <c r="G39">
        <v>0.28537900249319043</v>
      </c>
      <c r="H39" s="5">
        <f t="shared" si="5"/>
        <v>46.671704709750969</v>
      </c>
    </row>
    <row r="40" spans="1:17" x14ac:dyDescent="0.25">
      <c r="A40" s="15" t="s">
        <v>117</v>
      </c>
      <c r="B40" s="10" t="s">
        <v>83</v>
      </c>
      <c r="E40">
        <v>1.2809165927486377E-2</v>
      </c>
      <c r="F40">
        <v>0.49671874110638919</v>
      </c>
      <c r="H40" s="5">
        <f t="shared" si="5"/>
        <v>38.778382910983453</v>
      </c>
    </row>
    <row r="41" spans="1:17" x14ac:dyDescent="0.25">
      <c r="A41" s="15" t="s">
        <v>118</v>
      </c>
      <c r="B41" s="10" t="s">
        <v>84</v>
      </c>
      <c r="E41">
        <v>1.2451317609676431E-2</v>
      </c>
      <c r="F41">
        <v>0.49351355760009824</v>
      </c>
      <c r="H41" s="5">
        <f t="shared" si="5"/>
        <v>39.635448477883862</v>
      </c>
    </row>
    <row r="42" spans="1:17" x14ac:dyDescent="0.25">
      <c r="A42" s="15" t="s">
        <v>120</v>
      </c>
      <c r="B42" s="10" t="s">
        <v>85</v>
      </c>
      <c r="E42">
        <v>1.1044076727722714E-2</v>
      </c>
      <c r="F42">
        <v>0.49367599028103454</v>
      </c>
      <c r="H42" s="5">
        <f t="shared" si="5"/>
        <v>44.700521596505645</v>
      </c>
    </row>
    <row r="43" spans="1:17" x14ac:dyDescent="0.25">
      <c r="A43" s="15" t="s">
        <v>121</v>
      </c>
      <c r="B43" s="10" t="s">
        <v>85</v>
      </c>
      <c r="E43">
        <v>1.1116331264402653E-2</v>
      </c>
      <c r="F43">
        <v>0.49473170002509598</v>
      </c>
      <c r="H43" s="5">
        <f t="shared" si="5"/>
        <v>44.504943965582775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0"/>
  <sheetViews>
    <sheetView workbookViewId="0">
      <pane xSplit="6705" ySplit="1200" topLeftCell="AS10" activePane="bottomLeft"/>
      <selection activeCell="AS13" sqref="AS13:AS20"/>
      <selection pane="topRight" activeCell="BW1" sqref="BW1:CE1048576"/>
      <selection pane="bottomLeft" activeCell="G49" sqref="G49"/>
      <selection pane="bottomRight" activeCell="BD17" sqref="BD17"/>
    </sheetView>
  </sheetViews>
  <sheetFormatPr defaultRowHeight="15" x14ac:dyDescent="0.25"/>
  <cols>
    <col min="1" max="1" width="4.140625" customWidth="1"/>
    <col min="2" max="2" width="3.28515625" customWidth="1"/>
    <col min="3" max="3" width="3.7109375" customWidth="1"/>
    <col min="5" max="5" width="6.42578125" customWidth="1"/>
    <col min="6" max="9" width="5.140625" customWidth="1"/>
    <col min="10" max="10" width="5.42578125" customWidth="1"/>
    <col min="11" max="11" width="6.5703125" customWidth="1"/>
  </cols>
  <sheetData>
    <row r="1" spans="1:70" x14ac:dyDescent="0.25">
      <c r="M1" t="s">
        <v>63</v>
      </c>
      <c r="N1" t="s">
        <v>64</v>
      </c>
      <c r="O1" t="s">
        <v>63</v>
      </c>
      <c r="P1" t="s">
        <v>64</v>
      </c>
      <c r="Q1" t="s">
        <v>63</v>
      </c>
      <c r="R1" t="s">
        <v>64</v>
      </c>
      <c r="S1" t="s">
        <v>63</v>
      </c>
      <c r="T1" t="s">
        <v>64</v>
      </c>
      <c r="U1" t="s">
        <v>63</v>
      </c>
      <c r="V1" t="s">
        <v>64</v>
      </c>
      <c r="W1" t="s">
        <v>63</v>
      </c>
      <c r="X1" t="s">
        <v>64</v>
      </c>
      <c r="Y1" t="s">
        <v>63</v>
      </c>
      <c r="Z1" t="s">
        <v>64</v>
      </c>
      <c r="AB1" t="s">
        <v>95</v>
      </c>
      <c r="AF1" t="s">
        <v>140</v>
      </c>
      <c r="AI1" t="s">
        <v>141</v>
      </c>
      <c r="AJ1" t="s">
        <v>142</v>
      </c>
      <c r="AK1" s="12" t="s">
        <v>143</v>
      </c>
      <c r="AM1" t="s">
        <v>95</v>
      </c>
      <c r="AQ1" t="s">
        <v>127</v>
      </c>
      <c r="AT1" t="s">
        <v>144</v>
      </c>
      <c r="AU1" t="s">
        <v>145</v>
      </c>
      <c r="AV1" s="12" t="s">
        <v>146</v>
      </c>
      <c r="AW1" s="12" t="s">
        <v>147</v>
      </c>
      <c r="AX1" s="10" t="s">
        <v>102</v>
      </c>
      <c r="AY1" t="s">
        <v>99</v>
      </c>
      <c r="AZ1" t="s">
        <v>99</v>
      </c>
      <c r="BA1" t="s">
        <v>99</v>
      </c>
      <c r="BB1" t="s">
        <v>99</v>
      </c>
      <c r="BC1" t="s">
        <v>99</v>
      </c>
      <c r="BD1" t="s">
        <v>99</v>
      </c>
      <c r="BE1" t="s">
        <v>99</v>
      </c>
      <c r="BG1" t="s">
        <v>148</v>
      </c>
      <c r="BN1" t="s">
        <v>149</v>
      </c>
      <c r="BO1" t="s">
        <v>150</v>
      </c>
      <c r="BP1" s="12"/>
      <c r="BQ1" s="12"/>
      <c r="BR1" s="10"/>
    </row>
    <row r="2" spans="1:70" x14ac:dyDescent="0.25">
      <c r="D2" t="s">
        <v>94</v>
      </c>
      <c r="M2" t="s">
        <v>3</v>
      </c>
      <c r="N2" t="s">
        <v>3</v>
      </c>
      <c r="O2" t="s">
        <v>4</v>
      </c>
      <c r="P2" t="s">
        <v>4</v>
      </c>
      <c r="Q2" t="s">
        <v>5</v>
      </c>
      <c r="R2" t="s">
        <v>5</v>
      </c>
      <c r="S2" t="s">
        <v>9</v>
      </c>
      <c r="T2" t="s">
        <v>9</v>
      </c>
      <c r="U2" t="s">
        <v>6</v>
      </c>
      <c r="V2" t="s">
        <v>6</v>
      </c>
      <c r="W2" t="s">
        <v>11</v>
      </c>
      <c r="X2" t="s">
        <v>11</v>
      </c>
      <c r="Y2" t="s">
        <v>93</v>
      </c>
      <c r="Z2" t="s">
        <v>93</v>
      </c>
      <c r="AB2" t="s">
        <v>96</v>
      </c>
      <c r="AM2" t="s">
        <v>100</v>
      </c>
      <c r="AY2" t="s">
        <v>3</v>
      </c>
      <c r="AZ2" t="s">
        <v>4</v>
      </c>
      <c r="BA2" t="s">
        <v>5</v>
      </c>
      <c r="BB2" t="s">
        <v>9</v>
      </c>
      <c r="BC2" t="s">
        <v>6</v>
      </c>
      <c r="BD2" t="s">
        <v>11</v>
      </c>
      <c r="BE2" t="s">
        <v>93</v>
      </c>
      <c r="BG2" t="s">
        <v>103</v>
      </c>
    </row>
    <row r="3" spans="1:70" x14ac:dyDescent="0.25">
      <c r="D3" t="s">
        <v>92</v>
      </c>
      <c r="E3" t="s">
        <v>3</v>
      </c>
      <c r="F3" t="s">
        <v>4</v>
      </c>
      <c r="G3" t="s">
        <v>5</v>
      </c>
      <c r="H3" t="s">
        <v>9</v>
      </c>
      <c r="I3" t="s">
        <v>6</v>
      </c>
      <c r="J3" t="s">
        <v>11</v>
      </c>
      <c r="K3" t="s">
        <v>93</v>
      </c>
      <c r="M3" t="s">
        <v>140</v>
      </c>
      <c r="N3" t="s">
        <v>140</v>
      </c>
      <c r="O3" t="s">
        <v>140</v>
      </c>
      <c r="P3" t="s">
        <v>140</v>
      </c>
      <c r="Q3" t="s">
        <v>140</v>
      </c>
      <c r="R3" t="s">
        <v>140</v>
      </c>
      <c r="S3" t="s">
        <v>140</v>
      </c>
      <c r="T3" t="s">
        <v>140</v>
      </c>
      <c r="U3" t="s">
        <v>140</v>
      </c>
      <c r="V3" t="s">
        <v>140</v>
      </c>
      <c r="W3" t="s">
        <v>140</v>
      </c>
      <c r="X3" t="s">
        <v>140</v>
      </c>
      <c r="Y3" t="s">
        <v>140</v>
      </c>
      <c r="Z3" t="s">
        <v>140</v>
      </c>
      <c r="AB3" t="s">
        <v>3</v>
      </c>
      <c r="AC3" t="s">
        <v>4</v>
      </c>
      <c r="AD3" t="s">
        <v>5</v>
      </c>
      <c r="AE3" t="s">
        <v>9</v>
      </c>
      <c r="AF3" t="s">
        <v>6</v>
      </c>
      <c r="AG3" t="s">
        <v>11</v>
      </c>
      <c r="AH3" t="s">
        <v>93</v>
      </c>
      <c r="AM3" t="s">
        <v>3</v>
      </c>
      <c r="AN3" t="s">
        <v>4</v>
      </c>
      <c r="AO3" t="s">
        <v>5</v>
      </c>
      <c r="AP3" t="s">
        <v>9</v>
      </c>
      <c r="AQ3" t="s">
        <v>6</v>
      </c>
      <c r="AR3" t="s">
        <v>11</v>
      </c>
      <c r="AS3" t="s">
        <v>93</v>
      </c>
      <c r="AY3" t="s">
        <v>127</v>
      </c>
      <c r="AZ3" t="s">
        <v>127</v>
      </c>
      <c r="BA3" t="s">
        <v>127</v>
      </c>
      <c r="BB3" t="s">
        <v>127</v>
      </c>
      <c r="BC3" t="s">
        <v>127</v>
      </c>
      <c r="BD3" t="s">
        <v>127</v>
      </c>
      <c r="BE3" t="s">
        <v>127</v>
      </c>
      <c r="BG3" t="s">
        <v>3</v>
      </c>
      <c r="BH3" t="s">
        <v>4</v>
      </c>
      <c r="BI3" t="s">
        <v>5</v>
      </c>
      <c r="BJ3" t="s">
        <v>9</v>
      </c>
      <c r="BK3" t="s">
        <v>6</v>
      </c>
      <c r="BL3" t="s">
        <v>11</v>
      </c>
      <c r="BM3" t="s">
        <v>93</v>
      </c>
    </row>
    <row r="4" spans="1:70" x14ac:dyDescent="0.25">
      <c r="A4" t="s">
        <v>17</v>
      </c>
      <c r="B4">
        <v>1</v>
      </c>
      <c r="C4" t="s">
        <v>69</v>
      </c>
      <c r="D4">
        <v>33.5</v>
      </c>
      <c r="E4" s="10">
        <v>11.200000000000001</v>
      </c>
      <c r="F4" s="10">
        <v>1.3</v>
      </c>
      <c r="G4" s="10">
        <v>0.65</v>
      </c>
      <c r="H4" s="10"/>
      <c r="I4" s="10">
        <v>5.6400000000000006</v>
      </c>
      <c r="J4" s="10">
        <v>13.74</v>
      </c>
      <c r="K4">
        <v>0.97</v>
      </c>
      <c r="L4" s="10"/>
      <c r="AB4">
        <f>D4*M4</f>
        <v>0</v>
      </c>
      <c r="AZ4">
        <v>0.18098969502346957</v>
      </c>
      <c r="BC4">
        <v>0.84626249103136597</v>
      </c>
    </row>
    <row r="5" spans="1:70" x14ac:dyDescent="0.25">
      <c r="A5" t="s">
        <v>17</v>
      </c>
      <c r="B5">
        <v>1</v>
      </c>
      <c r="C5" t="s">
        <v>70</v>
      </c>
      <c r="D5">
        <v>11.69</v>
      </c>
      <c r="E5" s="10">
        <v>1.2199999999999998</v>
      </c>
      <c r="F5" s="10">
        <v>1.0900000000000003</v>
      </c>
      <c r="G5" s="10">
        <v>0.55000000000000004</v>
      </c>
      <c r="H5" s="10"/>
      <c r="I5" s="10">
        <v>4.7699999999999996</v>
      </c>
      <c r="J5" s="10">
        <v>2.7599999999999989</v>
      </c>
      <c r="K5">
        <v>1.3000000000000003</v>
      </c>
      <c r="L5" s="10"/>
      <c r="BC5">
        <v>0.79000083328814941</v>
      </c>
    </row>
    <row r="6" spans="1:70" x14ac:dyDescent="0.25">
      <c r="A6" t="s">
        <v>17</v>
      </c>
      <c r="B6">
        <v>2</v>
      </c>
      <c r="C6" t="s">
        <v>69</v>
      </c>
      <c r="D6">
        <v>24.513999999999999</v>
      </c>
      <c r="E6" s="10">
        <v>2.3600000000000003</v>
      </c>
      <c r="F6" s="10">
        <v>1.1299999999999999</v>
      </c>
      <c r="G6" s="10">
        <v>0.33</v>
      </c>
      <c r="H6" s="10"/>
      <c r="I6" s="10">
        <v>19.079999999999995</v>
      </c>
      <c r="J6" s="10">
        <v>0.08</v>
      </c>
      <c r="K6">
        <v>1.534</v>
      </c>
      <c r="L6" s="10"/>
      <c r="AQ6" s="8"/>
      <c r="BA6">
        <v>0.20563271530530311</v>
      </c>
    </row>
    <row r="7" spans="1:70" x14ac:dyDescent="0.25">
      <c r="A7" t="s">
        <v>17</v>
      </c>
      <c r="B7">
        <v>2</v>
      </c>
      <c r="C7" t="s">
        <v>70</v>
      </c>
      <c r="D7">
        <v>8.4400000000000013</v>
      </c>
      <c r="E7" s="10">
        <v>1.9299999999999997</v>
      </c>
      <c r="F7" s="10">
        <v>1.24</v>
      </c>
      <c r="G7" s="10">
        <v>0.44</v>
      </c>
      <c r="H7" s="10"/>
      <c r="I7" s="10">
        <v>4.58</v>
      </c>
      <c r="J7" s="10">
        <v>0.04</v>
      </c>
      <c r="K7">
        <v>0.21</v>
      </c>
      <c r="L7" s="10"/>
      <c r="AZ7">
        <v>0.32370627260519164</v>
      </c>
      <c r="BE7">
        <v>0.28609708732404643</v>
      </c>
    </row>
    <row r="8" spans="1:70" x14ac:dyDescent="0.25">
      <c r="A8" t="s">
        <v>17</v>
      </c>
      <c r="B8">
        <v>3</v>
      </c>
      <c r="C8" t="s">
        <v>69</v>
      </c>
      <c r="D8">
        <v>7.0199999999999978</v>
      </c>
      <c r="E8" s="10">
        <v>2.1099999999999994</v>
      </c>
      <c r="F8" s="10">
        <v>0.53000000000000025</v>
      </c>
      <c r="G8" s="10">
        <v>5.0000000000000044E-2</v>
      </c>
      <c r="H8" s="10"/>
      <c r="I8" s="10">
        <v>3.5399999999999983</v>
      </c>
      <c r="J8" s="10">
        <v>0.20999999999999996</v>
      </c>
      <c r="K8">
        <v>0.58000000000000007</v>
      </c>
      <c r="L8" s="10"/>
      <c r="AZ8">
        <v>1.0921253617443936</v>
      </c>
    </row>
    <row r="9" spans="1:70" x14ac:dyDescent="0.25">
      <c r="A9" t="s">
        <v>17</v>
      </c>
      <c r="B9">
        <v>3</v>
      </c>
      <c r="C9" t="s">
        <v>70</v>
      </c>
      <c r="D9">
        <v>7.1499999999999986</v>
      </c>
      <c r="E9" s="10">
        <v>1.4999999999999991</v>
      </c>
      <c r="F9" s="10">
        <v>0.63000000000000023</v>
      </c>
      <c r="G9" s="10">
        <v>0.35999999999999988</v>
      </c>
      <c r="H9" s="10"/>
      <c r="I9" s="10">
        <v>4.5399999999999991</v>
      </c>
      <c r="J9" s="10">
        <v>0.12</v>
      </c>
      <c r="K9">
        <v>0</v>
      </c>
      <c r="L9" s="10"/>
      <c r="AZ9">
        <v>1.3010534464138892</v>
      </c>
      <c r="BA9">
        <v>0.58689134331522241</v>
      </c>
    </row>
    <row r="10" spans="1:70" x14ac:dyDescent="0.25">
      <c r="A10" t="s">
        <v>17</v>
      </c>
      <c r="B10">
        <v>4</v>
      </c>
      <c r="C10" t="s">
        <v>69</v>
      </c>
      <c r="D10">
        <v>25.549999999999997</v>
      </c>
      <c r="E10" s="10">
        <v>2.0199999999999996</v>
      </c>
      <c r="F10" s="10">
        <v>0.70000000000000029</v>
      </c>
      <c r="G10" s="10">
        <v>1.6599999999999993</v>
      </c>
      <c r="H10" s="10"/>
      <c r="I10" s="10">
        <v>10.809999999999999</v>
      </c>
      <c r="J10" s="10">
        <v>7.9099999999999993</v>
      </c>
      <c r="K10">
        <v>2.4499999999999993</v>
      </c>
      <c r="L10" s="10"/>
      <c r="BA10">
        <v>0.18593674068116134</v>
      </c>
    </row>
    <row r="11" spans="1:70" x14ac:dyDescent="0.25">
      <c r="A11" t="s">
        <v>17</v>
      </c>
      <c r="B11">
        <v>4</v>
      </c>
      <c r="C11" t="s">
        <v>70</v>
      </c>
      <c r="D11">
        <v>13.559999999999999</v>
      </c>
      <c r="E11" s="10">
        <v>2.3299999999999996</v>
      </c>
      <c r="F11" s="10">
        <v>0.44</v>
      </c>
      <c r="G11" s="10">
        <v>1.1200000000000001</v>
      </c>
      <c r="H11" s="10"/>
      <c r="I11" s="10">
        <v>8.59</v>
      </c>
      <c r="J11" s="10">
        <v>0.9700000000000002</v>
      </c>
      <c r="K11">
        <v>0.11</v>
      </c>
      <c r="L11" s="10"/>
    </row>
    <row r="12" spans="1:70" x14ac:dyDescent="0.25">
      <c r="E12" s="10"/>
      <c r="F12" s="10"/>
      <c r="G12" s="10"/>
      <c r="H12" s="10"/>
      <c r="I12" s="10"/>
      <c r="J12" s="10"/>
      <c r="L12" s="10"/>
    </row>
    <row r="13" spans="1:70" x14ac:dyDescent="0.25">
      <c r="A13" t="s">
        <v>23</v>
      </c>
      <c r="B13">
        <v>1</v>
      </c>
      <c r="C13" t="s">
        <v>69</v>
      </c>
      <c r="D13">
        <v>52.85</v>
      </c>
      <c r="E13" s="10">
        <v>25.88</v>
      </c>
      <c r="F13" s="10">
        <v>0.64</v>
      </c>
      <c r="G13" s="10">
        <v>22.4</v>
      </c>
      <c r="H13" s="10"/>
      <c r="I13" s="10">
        <v>3.9299999999999997</v>
      </c>
      <c r="J13" s="10"/>
      <c r="K13">
        <v>0</v>
      </c>
      <c r="L13" s="10"/>
      <c r="M13">
        <v>1.019128634615022E-2</v>
      </c>
      <c r="N13">
        <v>0.50567358902656689</v>
      </c>
      <c r="O13">
        <v>9.9569453164864447E-3</v>
      </c>
      <c r="P13">
        <v>0.53127564525152227</v>
      </c>
      <c r="Q13">
        <v>8.3239924041389052E-3</v>
      </c>
      <c r="R13">
        <v>0.51003500554688608</v>
      </c>
      <c r="U13">
        <v>9.9331003744245229E-3</v>
      </c>
      <c r="V13">
        <v>0.52971264014497399</v>
      </c>
      <c r="AB13">
        <f>$E13*M13</f>
        <v>0.2637504906383677</v>
      </c>
      <c r="AC13">
        <f t="shared" ref="AC13:AC20" si="0">O13*F13</f>
        <v>6.3724450025513246E-3</v>
      </c>
      <c r="AD13">
        <f>Q13*G13</f>
        <v>0.18645742985271146</v>
      </c>
      <c r="AE13">
        <f t="shared" ref="AE13:AE20" si="1">S13*H13</f>
        <v>0</v>
      </c>
      <c r="AF13">
        <f t="shared" ref="AF13:AF19" si="2">I13*U13</f>
        <v>3.9037084471488369E-2</v>
      </c>
      <c r="AG13">
        <f t="shared" ref="AG13:AG20" si="3">W13*J13</f>
        <v>0</v>
      </c>
      <c r="AH13">
        <f t="shared" ref="AH13:AH20" si="4">Y13*K13</f>
        <v>0</v>
      </c>
      <c r="AI13">
        <f>SUM(AB13:AH13)</f>
        <v>0.49561744996511886</v>
      </c>
      <c r="AJ13">
        <f t="shared" ref="AJ13:AJ20" si="5">100*(AI13/D13)</f>
        <v>0.93778136228026276</v>
      </c>
      <c r="AM13">
        <f>E13*N13</f>
        <v>13.08683248400755</v>
      </c>
      <c r="AN13">
        <f>F13*P13</f>
        <v>0.34001641296097423</v>
      </c>
      <c r="AO13">
        <f>G13*R13</f>
        <v>11.424784124250248</v>
      </c>
      <c r="AP13">
        <f>H13*T13</f>
        <v>0</v>
      </c>
      <c r="AQ13">
        <f>I13*V13</f>
        <v>2.0817706757697478</v>
      </c>
      <c r="AR13">
        <f>J13*X13</f>
        <v>0</v>
      </c>
      <c r="AS13">
        <f>K13*Z13</f>
        <v>0</v>
      </c>
      <c r="AT13">
        <f>SUM(AM13:AS13)</f>
        <v>26.93340369698852</v>
      </c>
      <c r="AU13">
        <f>AT13/D13</f>
        <v>0.50961974828738921</v>
      </c>
      <c r="AV13" s="6"/>
      <c r="AX13" s="6">
        <f>AU13/AJ13</f>
        <v>0.5434313036977223</v>
      </c>
    </row>
    <row r="14" spans="1:70" x14ac:dyDescent="0.25">
      <c r="A14" t="s">
        <v>23</v>
      </c>
      <c r="B14">
        <v>1</v>
      </c>
      <c r="C14" t="s">
        <v>70</v>
      </c>
      <c r="D14">
        <v>20.379999999999995</v>
      </c>
      <c r="E14" s="10">
        <v>17.319999999999997</v>
      </c>
      <c r="F14" s="10">
        <v>0.27</v>
      </c>
      <c r="G14" s="10">
        <v>0.34</v>
      </c>
      <c r="H14" s="10"/>
      <c r="I14" s="10">
        <v>2.4500000000000002</v>
      </c>
      <c r="J14" s="10"/>
      <c r="K14">
        <v>0</v>
      </c>
      <c r="L14" s="10"/>
      <c r="M14">
        <v>1.0388810928683696E-2</v>
      </c>
      <c r="N14">
        <v>0.48761932750806541</v>
      </c>
      <c r="O14">
        <v>9.8700184495218272E-3</v>
      </c>
      <c r="P14">
        <v>0.53936050784203227</v>
      </c>
      <c r="Q14">
        <v>7.1550352275075663E-3</v>
      </c>
      <c r="R14">
        <v>0.51396809362962659</v>
      </c>
      <c r="U14">
        <v>9.4915104158169138E-3</v>
      </c>
      <c r="V14">
        <v>0.53651009010086836</v>
      </c>
      <c r="AB14">
        <f>E14*M14</f>
        <v>0.17993420528480158</v>
      </c>
      <c r="AC14">
        <f t="shared" si="0"/>
        <v>2.6649049813708935E-3</v>
      </c>
      <c r="AD14">
        <f>Q14*G14</f>
        <v>2.4327119773525727E-3</v>
      </c>
      <c r="AE14">
        <f t="shared" si="1"/>
        <v>0</v>
      </c>
      <c r="AF14">
        <f t="shared" si="2"/>
        <v>2.325420051875144E-2</v>
      </c>
      <c r="AG14">
        <f t="shared" si="3"/>
        <v>0</v>
      </c>
      <c r="AH14">
        <f t="shared" si="4"/>
        <v>0</v>
      </c>
      <c r="AI14">
        <f t="shared" ref="AI14:AI20" si="6">SUM(AB14:AH14)</f>
        <v>0.20828602276227648</v>
      </c>
      <c r="AJ14">
        <f t="shared" si="5"/>
        <v>1.0220118879405129</v>
      </c>
      <c r="AK14">
        <f>100*(AI13+AI14)/(D13+D14)</f>
        <v>0.96122282224142508</v>
      </c>
      <c r="AM14">
        <f t="shared" ref="AM14:AM20" si="7">E14*N14</f>
        <v>8.4455667524396922</v>
      </c>
      <c r="AN14">
        <f t="shared" ref="AN14:AN20" si="8">F14*P14</f>
        <v>0.14562733711734871</v>
      </c>
      <c r="AO14">
        <f t="shared" ref="AO14:AO20" si="9">G14*R14</f>
        <v>0.17474915183407305</v>
      </c>
      <c r="AP14">
        <f t="shared" ref="AP14:AP20" si="10">H14*T14</f>
        <v>0</v>
      </c>
      <c r="AQ14">
        <f t="shared" ref="AQ14:AQ19" si="11">I14*V14</f>
        <v>1.3144497207471275</v>
      </c>
      <c r="AR14">
        <f t="shared" ref="AR14:AR20" si="12">J14*X14</f>
        <v>0</v>
      </c>
      <c r="AS14">
        <f t="shared" ref="AS14:AS20" si="13">K14*Z14</f>
        <v>0</v>
      </c>
      <c r="AT14">
        <f t="shared" ref="AT14:AT20" si="14">SUM(AM14:AS14)</f>
        <v>10.080392962138241</v>
      </c>
      <c r="AU14">
        <f t="shared" ref="AU14:AU20" si="15">AT14/D14</f>
        <v>0.494621833274693</v>
      </c>
      <c r="AV14" s="6">
        <f>100*(AT14+AT13)/($D13+$D14)</f>
        <v>50.544580990204516</v>
      </c>
      <c r="AW14" s="6">
        <f>AV14/AK14</f>
        <v>52.583625586773167</v>
      </c>
      <c r="AX14" s="6">
        <f t="shared" ref="AX14:AX20" si="16">AU14/AJ14</f>
        <v>0.4839687670085917</v>
      </c>
      <c r="AY14" s="6"/>
    </row>
    <row r="15" spans="1:70" x14ac:dyDescent="0.25">
      <c r="A15" t="s">
        <v>23</v>
      </c>
      <c r="B15">
        <v>2</v>
      </c>
      <c r="C15" t="s">
        <v>69</v>
      </c>
      <c r="D15">
        <v>17.189999999999998</v>
      </c>
      <c r="E15" s="10">
        <v>8.09</v>
      </c>
      <c r="F15" s="10">
        <v>0.33</v>
      </c>
      <c r="G15" s="10">
        <v>1.5499999999999998</v>
      </c>
      <c r="H15" s="10"/>
      <c r="I15" s="10">
        <v>7.22</v>
      </c>
      <c r="J15" s="10"/>
      <c r="K15">
        <v>0</v>
      </c>
      <c r="L15" s="10"/>
      <c r="O15">
        <v>1.0994158822029381E-2</v>
      </c>
      <c r="P15">
        <v>0.52690020387678127</v>
      </c>
      <c r="Q15">
        <v>8.0071449139233631E-3</v>
      </c>
      <c r="R15">
        <v>0.4949957624269708</v>
      </c>
      <c r="U15">
        <v>1.1424179909144488E-2</v>
      </c>
      <c r="V15">
        <v>0.52818198276711992</v>
      </c>
      <c r="AB15" s="2">
        <f>E15*M14</f>
        <v>8.4045480413051099E-2</v>
      </c>
      <c r="AC15">
        <f t="shared" si="0"/>
        <v>3.6280724112696958E-3</v>
      </c>
      <c r="AD15">
        <f>Q15*G15</f>
        <v>1.2411074616581211E-2</v>
      </c>
      <c r="AE15">
        <f t="shared" si="1"/>
        <v>0</v>
      </c>
      <c r="AF15">
        <f t="shared" si="2"/>
        <v>8.2482578944023208E-2</v>
      </c>
      <c r="AG15">
        <f t="shared" si="3"/>
        <v>0</v>
      </c>
      <c r="AH15">
        <f t="shared" si="4"/>
        <v>0</v>
      </c>
      <c r="AI15">
        <f t="shared" si="6"/>
        <v>0.18256720638492521</v>
      </c>
      <c r="AJ15">
        <f t="shared" si="5"/>
        <v>1.0620547200984598</v>
      </c>
      <c r="AM15" s="2">
        <f>E15*N14</f>
        <v>3.9448403595402493</v>
      </c>
      <c r="AN15">
        <f t="shared" si="8"/>
        <v>0.17387706727933783</v>
      </c>
      <c r="AO15">
        <f t="shared" si="9"/>
        <v>0.76724343176180465</v>
      </c>
      <c r="AP15">
        <f t="shared" si="10"/>
        <v>0</v>
      </c>
      <c r="AQ15">
        <f t="shared" si="11"/>
        <v>3.8134739155786055</v>
      </c>
      <c r="AR15">
        <f t="shared" si="12"/>
        <v>0</v>
      </c>
      <c r="AS15">
        <f t="shared" si="13"/>
        <v>0</v>
      </c>
      <c r="AT15">
        <f t="shared" si="14"/>
        <v>8.6994347741599967</v>
      </c>
      <c r="AU15">
        <f t="shared" si="15"/>
        <v>0.50607532135892952</v>
      </c>
      <c r="AV15" s="6"/>
      <c r="AX15" s="6">
        <f t="shared" si="16"/>
        <v>0.4765058822129361</v>
      </c>
    </row>
    <row r="16" spans="1:70" x14ac:dyDescent="0.25">
      <c r="A16" t="s">
        <v>23</v>
      </c>
      <c r="B16">
        <v>2</v>
      </c>
      <c r="C16" t="s">
        <v>70</v>
      </c>
      <c r="D16">
        <v>30.93</v>
      </c>
      <c r="E16" s="10">
        <v>13.989999999999998</v>
      </c>
      <c r="F16" s="10">
        <v>0.69</v>
      </c>
      <c r="G16" s="10">
        <v>7.91</v>
      </c>
      <c r="H16" s="10"/>
      <c r="I16" s="10">
        <v>7.5299999999999994</v>
      </c>
      <c r="J16" s="10"/>
      <c r="K16">
        <v>0.81</v>
      </c>
      <c r="L16" s="10"/>
      <c r="M16">
        <v>1.0100119035464147E-2</v>
      </c>
      <c r="N16">
        <v>0.48266604747659725</v>
      </c>
      <c r="O16">
        <v>1.0158887481870138E-2</v>
      </c>
      <c r="P16">
        <v>0.5348369301720588</v>
      </c>
      <c r="Q16">
        <v>8.1704281147013634E-3</v>
      </c>
      <c r="R16">
        <v>0.5120617689129171</v>
      </c>
      <c r="U16">
        <v>1.1127808555687131E-2</v>
      </c>
      <c r="V16">
        <v>0.51950756683410426</v>
      </c>
      <c r="Y16">
        <v>1.3618422200119697E-2</v>
      </c>
      <c r="Z16">
        <v>0.5083705768302178</v>
      </c>
      <c r="AB16">
        <f>E16*M16</f>
        <v>0.14130066530614341</v>
      </c>
      <c r="AC16">
        <f t="shared" si="0"/>
        <v>7.0096323624903945E-3</v>
      </c>
      <c r="AD16">
        <f>Q16*G16</f>
        <v>6.4628086387287786E-2</v>
      </c>
      <c r="AE16">
        <f t="shared" si="1"/>
        <v>0</v>
      </c>
      <c r="AF16">
        <f t="shared" si="2"/>
        <v>8.3792398424324094E-2</v>
      </c>
      <c r="AG16">
        <f t="shared" si="3"/>
        <v>0</v>
      </c>
      <c r="AH16">
        <f t="shared" si="4"/>
        <v>1.1030921982096955E-2</v>
      </c>
      <c r="AI16">
        <f t="shared" si="6"/>
        <v>0.30776170446234258</v>
      </c>
      <c r="AJ16">
        <f t="shared" si="5"/>
        <v>0.99502652590476093</v>
      </c>
      <c r="AK16">
        <f>100*(AI15+AI16)/(D15+D16)</f>
        <v>1.0189711364240812</v>
      </c>
      <c r="AM16">
        <f t="shared" si="7"/>
        <v>6.7524980041975944</v>
      </c>
      <c r="AN16">
        <f t="shared" si="8"/>
        <v>0.36903748181872054</v>
      </c>
      <c r="AO16">
        <f t="shared" si="9"/>
        <v>4.0504085921011743</v>
      </c>
      <c r="AP16">
        <f t="shared" si="10"/>
        <v>0</v>
      </c>
      <c r="AQ16">
        <f t="shared" si="11"/>
        <v>3.9118919782608046</v>
      </c>
      <c r="AR16">
        <f t="shared" si="12"/>
        <v>0</v>
      </c>
      <c r="AS16">
        <f t="shared" si="13"/>
        <v>0.41178016723247646</v>
      </c>
      <c r="AT16">
        <f t="shared" si="14"/>
        <v>15.495616223610771</v>
      </c>
      <c r="AU16">
        <f t="shared" si="15"/>
        <v>0.50098985527354578</v>
      </c>
      <c r="AV16" s="6">
        <f>100*(AT16+AT15)/($D15+$D16)</f>
        <v>50.280654608833686</v>
      </c>
      <c r="AW16" s="6">
        <f>AV16/AK16</f>
        <v>49.344532746320695</v>
      </c>
      <c r="AX16" s="6">
        <f t="shared" si="16"/>
        <v>0.50349396948790293</v>
      </c>
      <c r="AY16" s="6"/>
    </row>
    <row r="17" spans="1:67" x14ac:dyDescent="0.25">
      <c r="A17" t="s">
        <v>23</v>
      </c>
      <c r="B17">
        <v>3</v>
      </c>
      <c r="C17" t="s">
        <v>69</v>
      </c>
      <c r="D17">
        <v>33.879999999999995</v>
      </c>
      <c r="E17" s="10">
        <v>20.67</v>
      </c>
      <c r="F17" s="10">
        <v>0.71</v>
      </c>
      <c r="G17" s="10">
        <v>7.64</v>
      </c>
      <c r="H17" s="10"/>
      <c r="I17" s="10">
        <v>4.589999999999999</v>
      </c>
      <c r="J17" s="10"/>
      <c r="K17">
        <v>0.27</v>
      </c>
      <c r="L17" s="10"/>
      <c r="M17">
        <v>9.8148559470909082E-3</v>
      </c>
      <c r="N17">
        <v>0.48312522241003325</v>
      </c>
      <c r="O17">
        <v>9.8849985488625482E-3</v>
      </c>
      <c r="P17">
        <v>0.52390817154285574</v>
      </c>
      <c r="Q17">
        <v>8.5452045167602724E-3</v>
      </c>
      <c r="R17">
        <v>0.50091710466864348</v>
      </c>
      <c r="U17">
        <v>9.5629936526941267E-3</v>
      </c>
      <c r="V17">
        <v>0.52233562019812774</v>
      </c>
      <c r="Y17">
        <v>7.7689484820027254E-3</v>
      </c>
      <c r="Z17">
        <v>0.50338884232826675</v>
      </c>
      <c r="AB17">
        <f>E17*M17</f>
        <v>0.20287307242636909</v>
      </c>
      <c r="AC17">
        <f t="shared" si="0"/>
        <v>7.0183489696924086E-3</v>
      </c>
      <c r="AD17">
        <f>Q17*G17</f>
        <v>6.5285362508048478E-2</v>
      </c>
      <c r="AE17">
        <f t="shared" si="1"/>
        <v>0</v>
      </c>
      <c r="AF17">
        <f t="shared" si="2"/>
        <v>4.389414086586603E-2</v>
      </c>
      <c r="AG17">
        <f t="shared" si="3"/>
        <v>0</v>
      </c>
      <c r="AH17">
        <f t="shared" si="4"/>
        <v>2.0976160901407361E-3</v>
      </c>
      <c r="AI17">
        <f t="shared" si="6"/>
        <v>0.32116854086011676</v>
      </c>
      <c r="AJ17">
        <f t="shared" si="5"/>
        <v>0.94795909344780638</v>
      </c>
      <c r="AM17">
        <f t="shared" si="7"/>
        <v>9.9861983472153888</v>
      </c>
      <c r="AN17">
        <f t="shared" si="8"/>
        <v>0.37197480179542758</v>
      </c>
      <c r="AO17">
        <f t="shared" si="9"/>
        <v>3.8270066796684361</v>
      </c>
      <c r="AP17">
        <f t="shared" si="10"/>
        <v>0</v>
      </c>
      <c r="AQ17">
        <f t="shared" si="11"/>
        <v>2.3975204967094057</v>
      </c>
      <c r="AR17">
        <f t="shared" si="12"/>
        <v>0</v>
      </c>
      <c r="AS17">
        <f t="shared" si="13"/>
        <v>0.13591498742863203</v>
      </c>
      <c r="AT17">
        <f t="shared" si="14"/>
        <v>16.718615312817288</v>
      </c>
      <c r="AU17">
        <f t="shared" si="15"/>
        <v>0.49346562316461895</v>
      </c>
      <c r="AV17" s="6"/>
      <c r="AX17" s="6">
        <f t="shared" si="16"/>
        <v>0.52055581994560896</v>
      </c>
    </row>
    <row r="18" spans="1:67" x14ac:dyDescent="0.25">
      <c r="A18" t="s">
        <v>23</v>
      </c>
      <c r="B18">
        <v>3</v>
      </c>
      <c r="C18" t="s">
        <v>70</v>
      </c>
      <c r="D18">
        <v>22.619999999999997</v>
      </c>
      <c r="E18" s="10">
        <v>9.7699999999999978</v>
      </c>
      <c r="F18" s="10">
        <v>1.34</v>
      </c>
      <c r="G18" s="10">
        <v>1.9499999999999997</v>
      </c>
      <c r="H18" s="10"/>
      <c r="I18" s="10">
        <v>8.07</v>
      </c>
      <c r="J18" s="10"/>
      <c r="K18">
        <v>1.49</v>
      </c>
      <c r="L18" s="10"/>
      <c r="M18">
        <v>1.0328566058676786E-2</v>
      </c>
      <c r="N18">
        <v>0.48991260547028653</v>
      </c>
      <c r="O18">
        <v>1.1260233111887672E-2</v>
      </c>
      <c r="P18">
        <v>0.52188930120770016</v>
      </c>
      <c r="U18">
        <v>9.9009917219086471E-3</v>
      </c>
      <c r="V18">
        <v>0.53104834138419732</v>
      </c>
      <c r="Y18">
        <v>8.0813422621334036E-3</v>
      </c>
      <c r="Z18">
        <v>0.49764550923601597</v>
      </c>
      <c r="AB18">
        <f>E18*M18</f>
        <v>0.10091009039327219</v>
      </c>
      <c r="AC18">
        <f t="shared" si="0"/>
        <v>1.5088712369929482E-2</v>
      </c>
      <c r="AD18" s="2">
        <f>Q17*G18</f>
        <v>1.6663148807682528E-2</v>
      </c>
      <c r="AE18">
        <f t="shared" si="1"/>
        <v>0</v>
      </c>
      <c r="AF18">
        <f t="shared" si="2"/>
        <v>7.9901003195802789E-2</v>
      </c>
      <c r="AG18">
        <f t="shared" si="3"/>
        <v>0</v>
      </c>
      <c r="AH18">
        <f t="shared" si="4"/>
        <v>1.2041199970578771E-2</v>
      </c>
      <c r="AI18">
        <f t="shared" si="6"/>
        <v>0.22460415473726575</v>
      </c>
      <c r="AJ18">
        <f t="shared" si="5"/>
        <v>0.99294498115502106</v>
      </c>
      <c r="AK18">
        <f>100*(AI17+AI18)/(D17+D18)</f>
        <v>0.96596937273873018</v>
      </c>
      <c r="AM18">
        <f t="shared" si="7"/>
        <v>4.7864461554446986</v>
      </c>
      <c r="AN18">
        <f t="shared" si="8"/>
        <v>0.69933166361831822</v>
      </c>
      <c r="AO18" s="2">
        <f>G18*R17</f>
        <v>0.97678835410385467</v>
      </c>
      <c r="AP18">
        <f t="shared" si="10"/>
        <v>0</v>
      </c>
      <c r="AQ18">
        <f t="shared" si="11"/>
        <v>4.2855601149704725</v>
      </c>
      <c r="AR18">
        <f t="shared" si="12"/>
        <v>0</v>
      </c>
      <c r="AS18">
        <f t="shared" si="13"/>
        <v>0.74149180876166376</v>
      </c>
      <c r="AT18">
        <f t="shared" si="14"/>
        <v>11.489618096899008</v>
      </c>
      <c r="AU18">
        <f t="shared" si="15"/>
        <v>0.50794067625548234</v>
      </c>
      <c r="AV18" s="6">
        <f>100*(AT18+AT17)/($D17+$D18)</f>
        <v>49.926076831356283</v>
      </c>
      <c r="AW18" s="6">
        <f>AV18/AK18</f>
        <v>51.684948032881373</v>
      </c>
      <c r="AX18" s="6">
        <f t="shared" si="16"/>
        <v>0.51154966880907304</v>
      </c>
      <c r="AY18" s="6"/>
    </row>
    <row r="19" spans="1:67" x14ac:dyDescent="0.25">
      <c r="A19" t="s">
        <v>23</v>
      </c>
      <c r="B19">
        <v>4</v>
      </c>
      <c r="C19" t="s">
        <v>69</v>
      </c>
      <c r="D19">
        <v>11.01</v>
      </c>
      <c r="E19" s="10">
        <v>3.5099999999999989</v>
      </c>
      <c r="F19" s="10">
        <v>0.31</v>
      </c>
      <c r="G19" s="10">
        <v>1.3599999999999999</v>
      </c>
      <c r="H19" s="10"/>
      <c r="I19" s="10">
        <v>5.83</v>
      </c>
      <c r="J19" s="10"/>
      <c r="K19">
        <v>0</v>
      </c>
      <c r="L19" s="10"/>
      <c r="M19">
        <v>1.2268411733933999E-2</v>
      </c>
      <c r="N19">
        <v>0.50230460851641445</v>
      </c>
      <c r="O19">
        <v>1.477588126589857E-2</v>
      </c>
      <c r="P19">
        <v>0.53180178678237222</v>
      </c>
      <c r="Q19">
        <v>1.0015792417498382E-2</v>
      </c>
      <c r="R19">
        <v>0.50892180549269239</v>
      </c>
      <c r="U19">
        <v>1.8167219134078781E-2</v>
      </c>
      <c r="V19">
        <v>0.53887414205743223</v>
      </c>
      <c r="AB19">
        <f>E19*M19</f>
        <v>4.3062125186108323E-2</v>
      </c>
      <c r="AC19">
        <f t="shared" si="0"/>
        <v>4.580523192428557E-3</v>
      </c>
      <c r="AD19">
        <f>Q19*G19</f>
        <v>1.3621477687797798E-2</v>
      </c>
      <c r="AE19">
        <f t="shared" si="1"/>
        <v>0</v>
      </c>
      <c r="AF19">
        <f t="shared" si="2"/>
        <v>0.1059148875516793</v>
      </c>
      <c r="AG19">
        <f t="shared" si="3"/>
        <v>0</v>
      </c>
      <c r="AH19">
        <f t="shared" si="4"/>
        <v>0</v>
      </c>
      <c r="AI19">
        <f t="shared" si="6"/>
        <v>0.16717901361801396</v>
      </c>
      <c r="AJ19">
        <f t="shared" si="5"/>
        <v>1.5184288248684283</v>
      </c>
      <c r="AM19">
        <f t="shared" si="7"/>
        <v>1.7630891758926142</v>
      </c>
      <c r="AN19">
        <f t="shared" si="8"/>
        <v>0.1648585539025354</v>
      </c>
      <c r="AO19">
        <f t="shared" si="9"/>
        <v>0.69213365547006156</v>
      </c>
      <c r="AP19">
        <f t="shared" si="10"/>
        <v>0</v>
      </c>
      <c r="AQ19">
        <f t="shared" si="11"/>
        <v>3.1416362481948301</v>
      </c>
      <c r="AR19">
        <f t="shared" si="12"/>
        <v>0</v>
      </c>
      <c r="AS19">
        <f t="shared" si="13"/>
        <v>0</v>
      </c>
      <c r="AT19">
        <f t="shared" si="14"/>
        <v>5.7617176334600408</v>
      </c>
      <c r="AU19">
        <f t="shared" si="15"/>
        <v>0.52331676961489926</v>
      </c>
      <c r="AV19" s="6"/>
      <c r="AX19" s="6">
        <f t="shared" si="16"/>
        <v>0.34464359543506728</v>
      </c>
    </row>
    <row r="20" spans="1:67" x14ac:dyDescent="0.25">
      <c r="A20" t="s">
        <v>23</v>
      </c>
      <c r="B20">
        <v>4</v>
      </c>
      <c r="C20" t="s">
        <v>70</v>
      </c>
      <c r="D20">
        <v>8.6099999999999977</v>
      </c>
      <c r="E20" s="10">
        <v>3.4399999999999995</v>
      </c>
      <c r="F20" s="10">
        <v>9.0000000000000011E-2</v>
      </c>
      <c r="G20" s="10">
        <v>0.08</v>
      </c>
      <c r="H20" s="10"/>
      <c r="I20" s="10">
        <v>4.8399999999999981</v>
      </c>
      <c r="J20" s="10"/>
      <c r="K20">
        <v>0.16</v>
      </c>
      <c r="L20" s="10"/>
      <c r="M20">
        <v>7.3525654998692546E-3</v>
      </c>
      <c r="N20">
        <v>0.51098398728804184</v>
      </c>
      <c r="O20">
        <v>1.1979901510885901E-2</v>
      </c>
      <c r="P20">
        <v>0.54823831530684652</v>
      </c>
      <c r="Q20">
        <v>1.1878371499623775E-2</v>
      </c>
      <c r="R20">
        <v>0.50104411195688137</v>
      </c>
      <c r="Y20">
        <v>9.6053032591791494E-3</v>
      </c>
      <c r="Z20">
        <v>0.49799834147538219</v>
      </c>
      <c r="AB20">
        <f>E20*M20</f>
        <v>2.5292825319550231E-2</v>
      </c>
      <c r="AC20">
        <f t="shared" si="0"/>
        <v>1.0781911359797312E-3</v>
      </c>
      <c r="AD20">
        <f>Q20*G20</f>
        <v>9.5026971996990206E-4</v>
      </c>
      <c r="AE20">
        <f t="shared" si="1"/>
        <v>0</v>
      </c>
      <c r="AF20" s="2">
        <f>I20*U19</f>
        <v>8.7929340608941267E-2</v>
      </c>
      <c r="AG20">
        <f t="shared" si="3"/>
        <v>0</v>
      </c>
      <c r="AH20">
        <f t="shared" si="4"/>
        <v>1.536848521468664E-3</v>
      </c>
      <c r="AI20">
        <f t="shared" si="6"/>
        <v>0.1167874753059098</v>
      </c>
      <c r="AJ20">
        <f t="shared" si="5"/>
        <v>1.3564166702196263</v>
      </c>
      <c r="AK20">
        <f>100*(AI19+AI20)/(D19+D20)</f>
        <v>1.4473317478283576</v>
      </c>
      <c r="AM20">
        <f t="shared" si="7"/>
        <v>1.7577849162708636</v>
      </c>
      <c r="AN20">
        <f t="shared" si="8"/>
        <v>4.9341448377616191E-2</v>
      </c>
      <c r="AO20">
        <f t="shared" si="9"/>
        <v>4.0083528956550513E-2</v>
      </c>
      <c r="AP20">
        <f t="shared" si="10"/>
        <v>0</v>
      </c>
      <c r="AQ20" s="2">
        <f>I20*V19</f>
        <v>2.6081508475579711</v>
      </c>
      <c r="AR20">
        <f t="shared" si="12"/>
        <v>0</v>
      </c>
      <c r="AS20">
        <f t="shared" si="13"/>
        <v>7.967973463606115E-2</v>
      </c>
      <c r="AT20">
        <f t="shared" si="14"/>
        <v>4.5350404757990628</v>
      </c>
      <c r="AU20">
        <f t="shared" si="15"/>
        <v>0.52671782529605848</v>
      </c>
      <c r="AV20" s="6">
        <f>100*(AT20+AT19)/($D19+$D20)</f>
        <v>52.480928181748752</v>
      </c>
      <c r="AW20" s="6">
        <f>AV20/AK20</f>
        <v>36.260469142954626</v>
      </c>
      <c r="AX20" s="6">
        <f t="shared" si="16"/>
        <v>0.38831565319141509</v>
      </c>
      <c r="AY20" s="6"/>
    </row>
    <row r="21" spans="1:67" x14ac:dyDescent="0.25">
      <c r="E21" s="10"/>
      <c r="F21" s="10"/>
      <c r="G21" s="10"/>
      <c r="H21" s="10"/>
      <c r="I21" s="10"/>
      <c r="J21" s="10"/>
      <c r="L21" s="10"/>
      <c r="AB21" s="2" t="s">
        <v>97</v>
      </c>
    </row>
    <row r="22" spans="1:67" x14ac:dyDescent="0.25">
      <c r="A22" t="s">
        <v>24</v>
      </c>
      <c r="B22">
        <v>1</v>
      </c>
      <c r="C22" t="s">
        <v>69</v>
      </c>
      <c r="D22">
        <v>84.513000000000005</v>
      </c>
      <c r="E22" s="10">
        <v>13.209999999999997</v>
      </c>
      <c r="F22" s="10"/>
      <c r="G22" s="10">
        <v>34.069999999999993</v>
      </c>
      <c r="H22" s="10">
        <v>1.58</v>
      </c>
      <c r="I22" s="10">
        <v>10.64</v>
      </c>
      <c r="J22" s="10">
        <v>16.329999999999998</v>
      </c>
      <c r="K22">
        <v>8.6829999999999981</v>
      </c>
      <c r="L22" s="10"/>
      <c r="AY22">
        <v>0.33737691112888513</v>
      </c>
      <c r="AZ22" s="13">
        <f>AVERAGE(AY22,BC22,BD22)</f>
        <v>0.53490538655486219</v>
      </c>
      <c r="BB22" s="2">
        <v>0.41142856711006043</v>
      </c>
      <c r="BC22">
        <v>0.64322415158492885</v>
      </c>
      <c r="BD22">
        <v>0.62411509695077261</v>
      </c>
      <c r="BE22">
        <v>0.62185326459339951</v>
      </c>
      <c r="BF22" t="s">
        <v>86</v>
      </c>
      <c r="BG22">
        <f>(AY22/1000)*E22</f>
        <v>4.4567489960125719E-3</v>
      </c>
      <c r="BI22" s="13">
        <f>(AZ22/1000)*G22</f>
        <v>1.8224226519924152E-2</v>
      </c>
      <c r="BJ22" s="13">
        <f>(AZ22/1000)*H22</f>
        <v>8.4515051075668242E-4</v>
      </c>
      <c r="BK22">
        <f>(BC22/1000)*I22</f>
        <v>6.8439049728636434E-3</v>
      </c>
      <c r="BL22">
        <f>(BD22/1000)*J22</f>
        <v>1.0191799533206114E-2</v>
      </c>
      <c r="BM22">
        <f>(BE22/1000)*K22</f>
        <v>5.3995518964644867E-3</v>
      </c>
      <c r="BN22">
        <f>SUM(BG22:BM22)</f>
        <v>4.5961382429227648E-2</v>
      </c>
      <c r="BO22">
        <f>(BN22/D22)*100</f>
        <v>5.4383801816557976E-2</v>
      </c>
    </row>
    <row r="23" spans="1:67" x14ac:dyDescent="0.25">
      <c r="A23" t="s">
        <v>24</v>
      </c>
      <c r="B23">
        <v>1</v>
      </c>
      <c r="C23" t="s">
        <v>70</v>
      </c>
      <c r="D23">
        <v>79.899999999999991</v>
      </c>
      <c r="E23" s="10">
        <v>8.8899999999999988</v>
      </c>
      <c r="F23" s="10"/>
      <c r="G23" s="10">
        <v>31.529999999999994</v>
      </c>
      <c r="H23" s="10">
        <v>7.08</v>
      </c>
      <c r="I23" s="10">
        <v>17.809999999999999</v>
      </c>
      <c r="J23" s="10">
        <v>9.4599999999999991</v>
      </c>
      <c r="K23">
        <v>5.13</v>
      </c>
      <c r="L23" s="10"/>
      <c r="AY23">
        <v>0.40721049805079151</v>
      </c>
      <c r="AZ23" s="13">
        <f t="shared" ref="AZ23:AZ29" si="17">AVERAGE(AY23,BC23,BD23)</f>
        <v>0.55776730207467018</v>
      </c>
      <c r="BB23">
        <v>0.41142856711006043</v>
      </c>
      <c r="BC23">
        <v>0.64364266654820046</v>
      </c>
      <c r="BD23">
        <v>0.62244874162501851</v>
      </c>
      <c r="BE23">
        <v>0.64969110219468684</v>
      </c>
      <c r="BG23">
        <f t="shared" ref="BG23:BG29" si="18">(AY23/1000)*E23</f>
        <v>3.6201013276715359E-3</v>
      </c>
      <c r="BI23" s="13">
        <f t="shared" ref="BI23:BI29" si="19">(AZ23/1000)*G23</f>
        <v>1.7586403034414347E-2</v>
      </c>
      <c r="BJ23" s="13">
        <f t="shared" ref="BJ23:BJ29" si="20">(AZ23/1000)*H23</f>
        <v>3.9489924986886651E-3</v>
      </c>
      <c r="BK23">
        <f t="shared" ref="BK23:BK29" si="21">(BC23/1000)*I23</f>
        <v>1.1463275891223449E-2</v>
      </c>
      <c r="BL23">
        <f t="shared" ref="BL23:BM29" si="22">(BD23/1000)*J23</f>
        <v>5.8883650957726741E-3</v>
      </c>
      <c r="BM23">
        <f t="shared" si="22"/>
        <v>3.3329153542587435E-3</v>
      </c>
      <c r="BN23">
        <f t="shared" ref="BN23:BN29" si="23">SUM(BG23:BM23)</f>
        <v>4.584005320202942E-2</v>
      </c>
      <c r="BO23">
        <f t="shared" ref="BO23:BO29" si="24">(BN23/D23)*100</f>
        <v>5.7371781229073125E-2</v>
      </c>
    </row>
    <row r="24" spans="1:67" x14ac:dyDescent="0.25">
      <c r="A24" t="s">
        <v>24</v>
      </c>
      <c r="B24">
        <v>2</v>
      </c>
      <c r="C24" t="s">
        <v>69</v>
      </c>
      <c r="D24">
        <v>92.899999999999991</v>
      </c>
      <c r="E24" s="10">
        <v>9.0799999999999983</v>
      </c>
      <c r="F24" s="10"/>
      <c r="G24" s="10">
        <v>32.97</v>
      </c>
      <c r="H24" s="10">
        <v>5.2599999999999989</v>
      </c>
      <c r="I24" s="10">
        <v>17.969999999999995</v>
      </c>
      <c r="J24" s="10">
        <v>19.479999999999997</v>
      </c>
      <c r="K24">
        <v>8.14</v>
      </c>
      <c r="L24" s="10"/>
      <c r="AY24">
        <v>0.21591123755204653</v>
      </c>
      <c r="AZ24" s="13">
        <f t="shared" si="17"/>
        <v>0.27697941647343077</v>
      </c>
      <c r="BA24">
        <v>0.26259845824495975</v>
      </c>
      <c r="BB24">
        <v>0.27585936703367736</v>
      </c>
      <c r="BC24">
        <v>0.29741114529173285</v>
      </c>
      <c r="BD24">
        <v>0.31761586657651297</v>
      </c>
      <c r="BE24">
        <v>0.36901716048057692</v>
      </c>
      <c r="BF24" t="s">
        <v>85</v>
      </c>
      <c r="BG24">
        <f t="shared" si="18"/>
        <v>1.9604740369725819E-3</v>
      </c>
      <c r="BI24" s="13">
        <f t="shared" si="19"/>
        <v>9.1320113611290128E-3</v>
      </c>
      <c r="BJ24" s="13">
        <f t="shared" si="20"/>
        <v>1.4569117306502456E-3</v>
      </c>
      <c r="BK24">
        <f t="shared" si="21"/>
        <v>5.3444782808924375E-3</v>
      </c>
      <c r="BL24">
        <f t="shared" si="22"/>
        <v>6.1871570809104715E-3</v>
      </c>
      <c r="BM24">
        <f t="shared" si="22"/>
        <v>3.0037996863118963E-3</v>
      </c>
      <c r="BN24">
        <f t="shared" si="23"/>
        <v>2.7084832176866646E-2</v>
      </c>
      <c r="BO24">
        <f t="shared" si="24"/>
        <v>2.9154824732902741E-2</v>
      </c>
    </row>
    <row r="25" spans="1:67" x14ac:dyDescent="0.25">
      <c r="A25" t="s">
        <v>24</v>
      </c>
      <c r="B25">
        <v>2</v>
      </c>
      <c r="C25" t="s">
        <v>70</v>
      </c>
      <c r="D25">
        <v>43.66</v>
      </c>
      <c r="E25" s="10">
        <v>3.31</v>
      </c>
      <c r="F25" s="10"/>
      <c r="G25" s="10">
        <v>6.43</v>
      </c>
      <c r="H25" s="10">
        <v>8.509999999999998</v>
      </c>
      <c r="I25" s="10">
        <v>19.559999999999999</v>
      </c>
      <c r="J25" s="10">
        <v>1.7700000000000005</v>
      </c>
      <c r="K25">
        <v>4.08</v>
      </c>
      <c r="L25" s="10"/>
      <c r="AY25">
        <v>0.23025654487457003</v>
      </c>
      <c r="AZ25" s="13">
        <f t="shared" si="17"/>
        <v>0.27319228813795782</v>
      </c>
      <c r="BA25">
        <v>0.2384566084397729</v>
      </c>
      <c r="BB25">
        <v>0.26095496151184866</v>
      </c>
      <c r="BC25">
        <v>0.2642891522956124</v>
      </c>
      <c r="BD25">
        <v>0.32503116724369108</v>
      </c>
      <c r="BE25">
        <v>0.30258706549885411</v>
      </c>
      <c r="BG25">
        <f t="shared" si="18"/>
        <v>7.6214916353482679E-4</v>
      </c>
      <c r="BI25" s="13">
        <f t="shared" si="19"/>
        <v>1.7566264127270687E-3</v>
      </c>
      <c r="BJ25" s="13">
        <f t="shared" si="20"/>
        <v>2.3248663720540205E-3</v>
      </c>
      <c r="BK25">
        <f t="shared" si="21"/>
        <v>5.1694958189021784E-3</v>
      </c>
      <c r="BL25">
        <f t="shared" si="22"/>
        <v>5.7530516602133342E-4</v>
      </c>
      <c r="BM25">
        <f t="shared" si="22"/>
        <v>1.2345552272353248E-3</v>
      </c>
      <c r="BN25">
        <f t="shared" si="23"/>
        <v>1.1822998160474753E-2</v>
      </c>
      <c r="BO25">
        <f t="shared" si="24"/>
        <v>2.7079702612173052E-2</v>
      </c>
    </row>
    <row r="26" spans="1:67" x14ac:dyDescent="0.25">
      <c r="A26" t="s">
        <v>24</v>
      </c>
      <c r="B26">
        <v>3</v>
      </c>
      <c r="C26" t="s">
        <v>69</v>
      </c>
      <c r="D26">
        <v>79.109999999999985</v>
      </c>
      <c r="E26" s="10">
        <v>18.63</v>
      </c>
      <c r="F26" s="10"/>
      <c r="G26" s="10">
        <v>21.269999999999996</v>
      </c>
      <c r="H26" s="10">
        <v>1.7400000000000002</v>
      </c>
      <c r="I26" s="10">
        <v>14.379999999999995</v>
      </c>
      <c r="J26" s="10">
        <v>16.29</v>
      </c>
      <c r="K26">
        <v>6.8000000000000007</v>
      </c>
      <c r="L26" s="10"/>
      <c r="AY26">
        <v>0.19937646976738874</v>
      </c>
      <c r="AZ26" s="13">
        <f t="shared" si="17"/>
        <v>0.25279807696202966</v>
      </c>
      <c r="BB26">
        <v>0.25205029635972681</v>
      </c>
      <c r="BC26">
        <v>0.2710271848378174</v>
      </c>
      <c r="BD26">
        <v>0.2879905762808827</v>
      </c>
      <c r="BE26">
        <v>0.33099263087927344</v>
      </c>
      <c r="BF26" t="s">
        <v>86</v>
      </c>
      <c r="BG26">
        <f t="shared" si="18"/>
        <v>3.714383631766452E-3</v>
      </c>
      <c r="BI26" s="13">
        <f t="shared" si="19"/>
        <v>5.3770150969823698E-3</v>
      </c>
      <c r="BJ26" s="13">
        <f t="shared" si="20"/>
        <v>4.3986865391393168E-4</v>
      </c>
      <c r="BK26">
        <f t="shared" si="21"/>
        <v>3.8973709179678127E-3</v>
      </c>
      <c r="BL26">
        <f t="shared" si="22"/>
        <v>4.6913664876155796E-3</v>
      </c>
      <c r="BM26">
        <f t="shared" si="22"/>
        <v>2.2507498899790594E-3</v>
      </c>
      <c r="BN26">
        <f t="shared" si="23"/>
        <v>2.0370754678225203E-2</v>
      </c>
      <c r="BO26">
        <f t="shared" si="24"/>
        <v>2.5749911108867662E-2</v>
      </c>
    </row>
    <row r="27" spans="1:67" x14ac:dyDescent="0.25">
      <c r="A27" t="s">
        <v>24</v>
      </c>
      <c r="B27">
        <v>3</v>
      </c>
      <c r="C27" t="s">
        <v>70</v>
      </c>
      <c r="D27">
        <v>54.843000000000004</v>
      </c>
      <c r="E27" s="10">
        <v>11.009999999999998</v>
      </c>
      <c r="F27" s="10"/>
      <c r="G27" s="10">
        <v>12.06</v>
      </c>
      <c r="H27" s="10">
        <v>0.48999999999999994</v>
      </c>
      <c r="I27" s="10">
        <v>17.53</v>
      </c>
      <c r="J27" s="10">
        <v>8.86</v>
      </c>
      <c r="K27">
        <v>4.8930000000000007</v>
      </c>
      <c r="L27" s="10"/>
      <c r="AY27">
        <v>0.25658732828358621</v>
      </c>
      <c r="AZ27" s="13">
        <f t="shared" si="17"/>
        <v>0.28515460603449233</v>
      </c>
      <c r="BA27">
        <v>0.28703955411086107</v>
      </c>
      <c r="BC27">
        <v>0.30692999221666389</v>
      </c>
      <c r="BD27">
        <v>0.29194649760322688</v>
      </c>
      <c r="BE27" s="2">
        <v>0.33099263087927344</v>
      </c>
      <c r="BG27">
        <f t="shared" si="18"/>
        <v>2.8250264844022835E-3</v>
      </c>
      <c r="BI27" s="13">
        <f t="shared" si="19"/>
        <v>3.4389645487759774E-3</v>
      </c>
      <c r="BJ27" s="13">
        <f t="shared" si="20"/>
        <v>1.3972575695690121E-4</v>
      </c>
      <c r="BK27">
        <f t="shared" si="21"/>
        <v>5.3804827635581176E-3</v>
      </c>
      <c r="BL27">
        <f t="shared" si="22"/>
        <v>2.5866459687645901E-3</v>
      </c>
      <c r="BM27">
        <f t="shared" si="22"/>
        <v>1.619546942892285E-3</v>
      </c>
      <c r="BN27">
        <f t="shared" si="23"/>
        <v>1.5990392465350153E-2</v>
      </c>
      <c r="BO27">
        <f t="shared" si="24"/>
        <v>2.915666988558276E-2</v>
      </c>
    </row>
    <row r="28" spans="1:67" x14ac:dyDescent="0.25">
      <c r="A28" t="s">
        <v>24</v>
      </c>
      <c r="B28">
        <v>4</v>
      </c>
      <c r="C28" t="s">
        <v>69</v>
      </c>
      <c r="D28">
        <v>86.300999999999988</v>
      </c>
      <c r="E28" s="10">
        <v>14.529999999999998</v>
      </c>
      <c r="F28" s="10"/>
      <c r="G28" s="10">
        <v>17.329999999999998</v>
      </c>
      <c r="H28" s="10">
        <v>1.6799999999999993</v>
      </c>
      <c r="I28" s="10">
        <v>26.949999999999996</v>
      </c>
      <c r="J28" s="10">
        <v>17.690000000000001</v>
      </c>
      <c r="K28">
        <v>8.1210000000000004</v>
      </c>
      <c r="L28" s="10"/>
      <c r="AY28">
        <v>0.61321659996240974</v>
      </c>
      <c r="AZ28" s="13">
        <f t="shared" si="17"/>
        <v>0.74513551572735326</v>
      </c>
      <c r="BA28">
        <v>0.77440355149096385</v>
      </c>
      <c r="BC28">
        <v>0.78688202915273109</v>
      </c>
      <c r="BD28">
        <v>0.8353079180669194</v>
      </c>
      <c r="BE28">
        <v>0.96821962274865314</v>
      </c>
      <c r="BF28" t="s">
        <v>83</v>
      </c>
      <c r="BG28">
        <f t="shared" si="18"/>
        <v>8.9100371974538111E-3</v>
      </c>
      <c r="BI28" s="13">
        <f t="shared" si="19"/>
        <v>1.291319848755503E-2</v>
      </c>
      <c r="BJ28" s="13">
        <f t="shared" si="20"/>
        <v>1.2518276664219528E-3</v>
      </c>
      <c r="BK28">
        <f t="shared" si="21"/>
        <v>2.1206470685666098E-2</v>
      </c>
      <c r="BL28">
        <f t="shared" si="22"/>
        <v>1.4776597070603806E-2</v>
      </c>
      <c r="BM28">
        <f t="shared" si="22"/>
        <v>7.8629115563418131E-3</v>
      </c>
      <c r="BN28">
        <f t="shared" si="23"/>
        <v>6.6921042664042502E-2</v>
      </c>
      <c r="BO28">
        <f t="shared" si="24"/>
        <v>7.7543762718905354E-2</v>
      </c>
    </row>
    <row r="29" spans="1:67" x14ac:dyDescent="0.25">
      <c r="A29" t="s">
        <v>24</v>
      </c>
      <c r="B29">
        <v>4</v>
      </c>
      <c r="C29" t="s">
        <v>70</v>
      </c>
      <c r="D29">
        <v>45.600000000000009</v>
      </c>
      <c r="E29" s="10">
        <v>8.0399999999999991</v>
      </c>
      <c r="F29" s="10"/>
      <c r="G29" s="10">
        <v>8.9699999999999989</v>
      </c>
      <c r="H29" s="10">
        <v>0.60000000000000009</v>
      </c>
      <c r="I29" s="10">
        <v>7.9599999999999991</v>
      </c>
      <c r="J29" s="10">
        <v>15.89</v>
      </c>
      <c r="K29">
        <v>4.1400000000000006</v>
      </c>
      <c r="L29" s="10"/>
      <c r="AY29">
        <v>0.54893598456786963</v>
      </c>
      <c r="AZ29" s="13">
        <f t="shared" si="17"/>
        <v>0.70725622038758462</v>
      </c>
      <c r="BA29">
        <v>0.60416856245913475</v>
      </c>
      <c r="BC29">
        <v>0.78379382314862323</v>
      </c>
      <c r="BD29">
        <v>0.78903885344626079</v>
      </c>
      <c r="BE29">
        <v>0.81552753875647266</v>
      </c>
      <c r="BG29">
        <f t="shared" si="18"/>
        <v>4.4134453159256713E-3</v>
      </c>
      <c r="BI29" s="13">
        <f t="shared" si="19"/>
        <v>6.3440882968766339E-3</v>
      </c>
      <c r="BJ29" s="13">
        <f t="shared" si="20"/>
        <v>4.2435373223255089E-4</v>
      </c>
      <c r="BK29">
        <f t="shared" si="21"/>
        <v>6.2389988322630405E-3</v>
      </c>
      <c r="BL29">
        <f t="shared" si="22"/>
        <v>1.2537827381261083E-2</v>
      </c>
      <c r="BM29">
        <f t="shared" si="22"/>
        <v>3.3762840104517972E-3</v>
      </c>
      <c r="BN29">
        <f t="shared" si="23"/>
        <v>3.3334997569010774E-2</v>
      </c>
      <c r="BO29">
        <f t="shared" si="24"/>
        <v>7.3103064844321858E-2</v>
      </c>
    </row>
    <row r="30" spans="1:67" x14ac:dyDescent="0.25">
      <c r="A30" t="s">
        <v>24</v>
      </c>
      <c r="B30">
        <v>5</v>
      </c>
      <c r="C30" t="s">
        <v>69</v>
      </c>
      <c r="D30">
        <v>66.469999999999985</v>
      </c>
      <c r="E30" s="10">
        <v>16.75</v>
      </c>
      <c r="F30" s="10"/>
      <c r="G30" s="10">
        <v>5.4599999999999991</v>
      </c>
      <c r="H30" s="10">
        <v>11.18</v>
      </c>
      <c r="I30" s="10">
        <v>14.45</v>
      </c>
      <c r="J30" s="10">
        <v>9.3199999999999967</v>
      </c>
      <c r="K30">
        <v>9.31</v>
      </c>
      <c r="L30" s="10"/>
    </row>
    <row r="31" spans="1:67" x14ac:dyDescent="0.25">
      <c r="A31" t="s">
        <v>24</v>
      </c>
      <c r="B31">
        <v>5</v>
      </c>
      <c r="C31" t="s">
        <v>70</v>
      </c>
      <c r="D31">
        <v>39.69</v>
      </c>
      <c r="E31" s="10">
        <v>11.67</v>
      </c>
      <c r="F31" s="10"/>
      <c r="G31" s="10">
        <v>3.38</v>
      </c>
      <c r="H31" s="10">
        <v>5.2200000000000006</v>
      </c>
      <c r="I31" s="10">
        <v>2.7499999999999991</v>
      </c>
      <c r="J31" s="10">
        <v>12.689999999999998</v>
      </c>
      <c r="K31">
        <v>3.9800000000000009</v>
      </c>
      <c r="L31" s="10"/>
      <c r="AZ31" s="13" t="s">
        <v>105</v>
      </c>
      <c r="BE31" s="2" t="s">
        <v>104</v>
      </c>
    </row>
    <row r="32" spans="1:67" x14ac:dyDescent="0.25">
      <c r="E32" s="10"/>
      <c r="F32" s="10"/>
      <c r="G32" s="10"/>
      <c r="H32" s="10"/>
      <c r="I32" s="10"/>
      <c r="J32" s="10"/>
      <c r="L32" s="10"/>
    </row>
    <row r="33" spans="1:67" x14ac:dyDescent="0.25">
      <c r="A33" t="s">
        <v>25</v>
      </c>
      <c r="B33">
        <v>1</v>
      </c>
      <c r="C33" t="s">
        <v>69</v>
      </c>
      <c r="D33">
        <v>90.69</v>
      </c>
      <c r="E33" s="10">
        <v>22.459999999999994</v>
      </c>
      <c r="F33" s="10"/>
      <c r="G33" s="10"/>
      <c r="H33" s="10">
        <v>34.08</v>
      </c>
      <c r="I33" s="10"/>
      <c r="J33" s="10">
        <v>28.859999999999996</v>
      </c>
      <c r="K33">
        <v>5.29</v>
      </c>
      <c r="L33" s="10"/>
      <c r="AY33" s="2">
        <v>0.20190906664373551</v>
      </c>
      <c r="AZ33" s="2"/>
      <c r="BA33" s="2"/>
      <c r="BB33" s="2">
        <v>0.17130556438748187</v>
      </c>
      <c r="BC33" s="2"/>
      <c r="BD33" s="2">
        <v>0.3071261197767739</v>
      </c>
      <c r="BE33" s="2">
        <v>0.65957083866353206</v>
      </c>
      <c r="BG33">
        <f>(AY33/1000)*E33</f>
        <v>4.5348776368182983E-3</v>
      </c>
      <c r="BJ33">
        <f>(BB33/1000)*H33</f>
        <v>5.8380936343253821E-3</v>
      </c>
      <c r="BL33">
        <f>(BD33/1000)*J33</f>
        <v>8.8636598167576939E-3</v>
      </c>
      <c r="BM33">
        <f>(BE33/1000)*K33</f>
        <v>3.4891297365300844E-3</v>
      </c>
      <c r="BN33">
        <f>SUM(BG33:BM33)</f>
        <v>2.2725760824431458E-2</v>
      </c>
      <c r="BO33">
        <f>(BN33/D33)*100</f>
        <v>2.5058728442420838E-2</v>
      </c>
    </row>
    <row r="34" spans="1:67" x14ac:dyDescent="0.25">
      <c r="A34" t="s">
        <v>25</v>
      </c>
      <c r="B34">
        <v>1</v>
      </c>
      <c r="C34" t="s">
        <v>70</v>
      </c>
      <c r="D34">
        <v>46.97999999999999</v>
      </c>
      <c r="E34" s="10">
        <v>13.129999999999995</v>
      </c>
      <c r="F34" s="10"/>
      <c r="G34" s="10"/>
      <c r="H34" s="10">
        <v>29.439999999999998</v>
      </c>
      <c r="I34" s="10"/>
      <c r="J34" s="10">
        <v>3.9799999999999986</v>
      </c>
      <c r="K34">
        <v>0.43000000000000016</v>
      </c>
      <c r="L34" s="10"/>
      <c r="AY34">
        <v>0.20190906664373551</v>
      </c>
      <c r="BB34">
        <v>0.17130556438748187</v>
      </c>
      <c r="BD34">
        <v>0.3071261197767739</v>
      </c>
      <c r="BE34">
        <v>0.65957083866353206</v>
      </c>
      <c r="BG34">
        <f t="shared" ref="BG34:BG40" si="25">(AY34/1000)*E34</f>
        <v>2.6510660450322463E-3</v>
      </c>
      <c r="BJ34">
        <f t="shared" ref="BJ34:BJ40" si="26">(BB34/1000)*H34</f>
        <v>5.0432358155674661E-3</v>
      </c>
      <c r="BL34">
        <f t="shared" ref="BL34:BM40" si="27">(BD34/1000)*J34</f>
        <v>1.2223619567115597E-3</v>
      </c>
      <c r="BM34">
        <f t="shared" si="27"/>
        <v>2.8361546062531889E-4</v>
      </c>
      <c r="BN34">
        <f t="shared" ref="BN34:BN40" si="28">SUM(BG34:BM34)</f>
        <v>9.2002792779365909E-3</v>
      </c>
      <c r="BO34">
        <f t="shared" ref="BO34:BO40" si="29">(BN34/D34)*100</f>
        <v>1.9583395653334595E-2</v>
      </c>
    </row>
    <row r="35" spans="1:67" x14ac:dyDescent="0.25">
      <c r="A35" t="s">
        <v>25</v>
      </c>
      <c r="B35">
        <v>2</v>
      </c>
      <c r="C35" t="s">
        <v>69</v>
      </c>
      <c r="D35">
        <v>92.059999999999988</v>
      </c>
      <c r="E35" s="10">
        <v>18.88</v>
      </c>
      <c r="F35" s="10"/>
      <c r="G35" s="10"/>
      <c r="H35" s="10">
        <v>56.8</v>
      </c>
      <c r="I35" s="10"/>
      <c r="J35" s="10">
        <v>14.939999999999998</v>
      </c>
      <c r="K35">
        <v>1.44</v>
      </c>
      <c r="L35" s="10"/>
      <c r="AY35">
        <v>0.47172842471697884</v>
      </c>
      <c r="BB35">
        <v>0.49674795693828688</v>
      </c>
      <c r="BD35">
        <v>0.82025179153289374</v>
      </c>
      <c r="BE35" s="2">
        <v>0.65957083866353206</v>
      </c>
      <c r="BG35">
        <f t="shared" si="25"/>
        <v>8.9062326586565599E-3</v>
      </c>
      <c r="BJ35">
        <f t="shared" si="26"/>
        <v>2.8215283954094696E-2</v>
      </c>
      <c r="BL35">
        <f t="shared" si="27"/>
        <v>1.225456176550143E-2</v>
      </c>
      <c r="BM35">
        <f t="shared" si="27"/>
        <v>9.4978200767548604E-4</v>
      </c>
      <c r="BN35">
        <f t="shared" si="28"/>
        <v>5.0325860385928178E-2</v>
      </c>
      <c r="BO35">
        <f t="shared" si="29"/>
        <v>5.4666370178066678E-2</v>
      </c>
    </row>
    <row r="36" spans="1:67" x14ac:dyDescent="0.25">
      <c r="A36" t="s">
        <v>25</v>
      </c>
      <c r="B36">
        <v>2</v>
      </c>
      <c r="C36" t="s">
        <v>70</v>
      </c>
      <c r="D36">
        <v>58.09</v>
      </c>
      <c r="E36" s="10">
        <v>10.9</v>
      </c>
      <c r="F36" s="10"/>
      <c r="G36" s="10"/>
      <c r="H36" s="10">
        <v>42.51</v>
      </c>
      <c r="I36" s="10"/>
      <c r="J36" s="10">
        <v>4.339999999999999</v>
      </c>
      <c r="K36">
        <v>0.34000000000000008</v>
      </c>
      <c r="L36" s="10"/>
      <c r="AY36">
        <v>0.50343466770111744</v>
      </c>
      <c r="BB36">
        <v>0.53798313500436534</v>
      </c>
      <c r="BD36">
        <v>0.69743872237610816</v>
      </c>
      <c r="BE36">
        <v>1.2649182213212955</v>
      </c>
      <c r="BG36">
        <f t="shared" si="25"/>
        <v>5.4874378779421803E-3</v>
      </c>
      <c r="BJ36">
        <f t="shared" si="26"/>
        <v>2.2869663069035571E-2</v>
      </c>
      <c r="BL36">
        <f t="shared" si="27"/>
        <v>3.0268840551123085E-3</v>
      </c>
      <c r="BM36">
        <f t="shared" si="27"/>
        <v>4.3007219524924059E-4</v>
      </c>
      <c r="BN36">
        <f t="shared" si="28"/>
        <v>3.1814057197339304E-2</v>
      </c>
      <c r="BO36">
        <f t="shared" si="29"/>
        <v>5.4766839726870901E-2</v>
      </c>
    </row>
    <row r="37" spans="1:67" x14ac:dyDescent="0.25">
      <c r="A37" t="s">
        <v>25</v>
      </c>
      <c r="B37">
        <v>3</v>
      </c>
      <c r="C37" t="s">
        <v>69</v>
      </c>
      <c r="D37">
        <v>74.289999999999992</v>
      </c>
      <c r="E37" s="10">
        <v>27.039999999999996</v>
      </c>
      <c r="F37" s="10"/>
      <c r="G37" s="10"/>
      <c r="H37" s="10">
        <v>33.989999999999995</v>
      </c>
      <c r="I37" s="10"/>
      <c r="J37" s="10">
        <v>9.15</v>
      </c>
      <c r="K37">
        <v>4.1099999999999994</v>
      </c>
      <c r="L37" s="10"/>
      <c r="AY37">
        <v>0.32328543565441942</v>
      </c>
      <c r="BB37">
        <v>0.41995232976638475</v>
      </c>
      <c r="BD37">
        <v>0.56500858686038369</v>
      </c>
      <c r="BE37">
        <v>0.43483228222427928</v>
      </c>
      <c r="BG37">
        <f t="shared" si="25"/>
        <v>8.7416381800955005E-3</v>
      </c>
      <c r="BJ37">
        <f t="shared" si="26"/>
        <v>1.4274179688759416E-2</v>
      </c>
      <c r="BL37">
        <f t="shared" si="27"/>
        <v>5.1698285697725117E-3</v>
      </c>
      <c r="BM37">
        <f t="shared" si="27"/>
        <v>1.7871606799417876E-3</v>
      </c>
      <c r="BN37">
        <f t="shared" si="28"/>
        <v>2.9972807118569214E-2</v>
      </c>
      <c r="BO37">
        <f t="shared" si="29"/>
        <v>4.0345681947192374E-2</v>
      </c>
    </row>
    <row r="38" spans="1:67" x14ac:dyDescent="0.25">
      <c r="A38" t="s">
        <v>25</v>
      </c>
      <c r="B38">
        <v>3</v>
      </c>
      <c r="C38" t="s">
        <v>70</v>
      </c>
      <c r="D38">
        <v>62.55</v>
      </c>
      <c r="E38" s="10">
        <v>12.25</v>
      </c>
      <c r="F38" s="10"/>
      <c r="G38" s="10"/>
      <c r="H38" s="10">
        <v>46.429999999999993</v>
      </c>
      <c r="I38" s="10"/>
      <c r="J38" s="10">
        <v>2.2299999999999995</v>
      </c>
      <c r="K38">
        <v>1.6400000000000001</v>
      </c>
      <c r="L38" s="10"/>
      <c r="AY38">
        <v>0.37461580364539132</v>
      </c>
      <c r="BB38">
        <v>0.36281125052025515</v>
      </c>
      <c r="BD38">
        <v>0.45535494772371832</v>
      </c>
      <c r="BE38">
        <v>0.48123758722337212</v>
      </c>
      <c r="BG38">
        <f t="shared" si="25"/>
        <v>4.5890435946560433E-3</v>
      </c>
      <c r="BJ38">
        <f t="shared" si="26"/>
        <v>1.6845326361655442E-2</v>
      </c>
      <c r="BL38">
        <f t="shared" si="27"/>
        <v>1.0154415334238916E-3</v>
      </c>
      <c r="BM38">
        <f t="shared" si="27"/>
        <v>7.8922964304633028E-4</v>
      </c>
      <c r="BN38">
        <f t="shared" si="28"/>
        <v>2.3239041132781708E-2</v>
      </c>
      <c r="BO38">
        <f t="shared" si="29"/>
        <v>3.7152743617556688E-2</v>
      </c>
    </row>
    <row r="39" spans="1:67" x14ac:dyDescent="0.25">
      <c r="A39" t="s">
        <v>25</v>
      </c>
      <c r="B39">
        <v>4</v>
      </c>
      <c r="C39" t="s">
        <v>69</v>
      </c>
      <c r="D39">
        <v>80.31</v>
      </c>
      <c r="E39" s="10">
        <v>30.65</v>
      </c>
      <c r="F39" s="10"/>
      <c r="G39" s="10"/>
      <c r="H39" s="10">
        <v>38.989999999999995</v>
      </c>
      <c r="I39" s="10"/>
      <c r="J39" s="10">
        <v>9.32</v>
      </c>
      <c r="K39">
        <v>1.35</v>
      </c>
      <c r="L39" s="10"/>
      <c r="AY39">
        <v>0.22994215339207458</v>
      </c>
      <c r="BB39">
        <v>0.19994959655663166</v>
      </c>
      <c r="BD39">
        <v>0.28256905793825504</v>
      </c>
      <c r="BE39">
        <v>0.28875455845707176</v>
      </c>
      <c r="BG39">
        <f t="shared" si="25"/>
        <v>7.0477270014670853E-3</v>
      </c>
      <c r="BJ39">
        <f t="shared" si="26"/>
        <v>7.7960347697430673E-3</v>
      </c>
      <c r="BL39">
        <f t="shared" si="27"/>
        <v>2.6335436199845371E-3</v>
      </c>
      <c r="BM39">
        <f t="shared" si="27"/>
        <v>3.8981865391704692E-4</v>
      </c>
      <c r="BN39">
        <f t="shared" si="28"/>
        <v>1.7867124045111735E-2</v>
      </c>
      <c r="BO39">
        <f t="shared" si="29"/>
        <v>2.2247695237344958E-2</v>
      </c>
    </row>
    <row r="40" spans="1:67" x14ac:dyDescent="0.25">
      <c r="A40" t="s">
        <v>25</v>
      </c>
      <c r="B40">
        <v>4</v>
      </c>
      <c r="C40" t="s">
        <v>70</v>
      </c>
      <c r="D40">
        <v>75.53</v>
      </c>
      <c r="E40" s="10">
        <v>23.009999999999994</v>
      </c>
      <c r="F40" s="10"/>
      <c r="G40" s="10"/>
      <c r="H40" s="10">
        <v>50.12</v>
      </c>
      <c r="I40" s="10"/>
      <c r="J40" s="10">
        <v>2.399999999999999</v>
      </c>
      <c r="K40">
        <v>0</v>
      </c>
      <c r="L40" s="10"/>
      <c r="AY40">
        <v>0.25081935615678635</v>
      </c>
      <c r="BB40" s="2">
        <v>0.19994959655663166</v>
      </c>
      <c r="BD40">
        <v>0.27735898507748813</v>
      </c>
      <c r="BE40" s="10"/>
      <c r="BG40">
        <f t="shared" si="25"/>
        <v>5.7713533851676529E-3</v>
      </c>
      <c r="BJ40">
        <f t="shared" si="26"/>
        <v>1.0021473779418378E-2</v>
      </c>
      <c r="BL40">
        <f t="shared" si="27"/>
        <v>6.6566156418597128E-4</v>
      </c>
      <c r="BM40">
        <f t="shared" si="27"/>
        <v>0</v>
      </c>
      <c r="BN40">
        <f t="shared" si="28"/>
        <v>1.6458488728772001E-2</v>
      </c>
      <c r="BO40">
        <f t="shared" si="29"/>
        <v>2.1790664277468556E-2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workbookViewId="0">
      <pane ySplit="600" topLeftCell="A40" activePane="bottomLeft"/>
      <selection activeCell="F1" sqref="F1:F1048576"/>
      <selection pane="bottomLeft" activeCell="R89" sqref="R89"/>
    </sheetView>
  </sheetViews>
  <sheetFormatPr defaultRowHeight="15" x14ac:dyDescent="0.25"/>
  <cols>
    <col min="1" max="1" width="7.140625" customWidth="1"/>
    <col min="2" max="2" width="5.28515625" style="10" customWidth="1"/>
    <col min="3" max="3" width="5.140625" customWidth="1"/>
    <col min="4" max="4" width="6.28515625" customWidth="1"/>
    <col min="7" max="9" width="9.140625" style="19"/>
    <col min="10" max="11" width="9.140625" style="6"/>
    <col min="12" max="12" width="9.140625" style="19"/>
    <col min="17" max="17" width="9.140625" style="18"/>
    <col min="18" max="18" width="9.140625" style="6"/>
    <col min="19" max="19" width="9.140625" style="19"/>
  </cols>
  <sheetData>
    <row r="1" spans="1:25" x14ac:dyDescent="0.25">
      <c r="B1" s="10" t="s">
        <v>77</v>
      </c>
      <c r="E1" t="s">
        <v>74</v>
      </c>
      <c r="G1" s="19" t="s">
        <v>78</v>
      </c>
      <c r="H1" s="19" t="s">
        <v>79</v>
      </c>
      <c r="I1" s="19" t="s">
        <v>98</v>
      </c>
      <c r="J1" s="25" t="s">
        <v>87</v>
      </c>
      <c r="K1" s="25" t="s">
        <v>88</v>
      </c>
      <c r="L1" s="26" t="s">
        <v>89</v>
      </c>
      <c r="M1" t="s">
        <v>80</v>
      </c>
      <c r="N1" t="s">
        <v>81</v>
      </c>
      <c r="O1" t="s">
        <v>82</v>
      </c>
      <c r="Q1" s="27" t="s">
        <v>123</v>
      </c>
      <c r="R1" s="25" t="s">
        <v>124</v>
      </c>
      <c r="S1" s="26" t="s">
        <v>125</v>
      </c>
    </row>
    <row r="2" spans="1:25" x14ac:dyDescent="0.25">
      <c r="A2" s="9" t="s">
        <v>90</v>
      </c>
      <c r="B2" s="10" t="s">
        <v>83</v>
      </c>
      <c r="C2" s="7">
        <v>1</v>
      </c>
      <c r="D2" s="7" t="s">
        <v>69</v>
      </c>
      <c r="E2">
        <v>33.5</v>
      </c>
      <c r="G2" s="19">
        <v>1.0754959336642561E-2</v>
      </c>
      <c r="H2" s="19">
        <v>0.48221127740267977</v>
      </c>
      <c r="J2" s="6">
        <f>100*G2</f>
        <v>1.075495933664256</v>
      </c>
      <c r="K2" s="6">
        <f>100*H2</f>
        <v>48.221127740267974</v>
      </c>
      <c r="M2" s="6">
        <f>K2/J2</f>
        <v>44.836178576683906</v>
      </c>
      <c r="Q2" s="18">
        <f>(J2/100)*E2</f>
        <v>0.36029113777752581</v>
      </c>
      <c r="R2" s="6">
        <f>(K2/100)*E2</f>
        <v>16.154077792989771</v>
      </c>
    </row>
    <row r="3" spans="1:25" x14ac:dyDescent="0.25">
      <c r="A3" s="9" t="s">
        <v>90</v>
      </c>
      <c r="B3" s="10" t="s">
        <v>83</v>
      </c>
      <c r="C3" s="7">
        <v>1</v>
      </c>
      <c r="D3" s="7" t="s">
        <v>70</v>
      </c>
      <c r="E3">
        <v>11.69</v>
      </c>
      <c r="G3" s="19">
        <v>1.0726568236944133E-2</v>
      </c>
      <c r="H3" s="19">
        <v>0.499200343054997</v>
      </c>
      <c r="J3" s="6">
        <f t="shared" ref="J3:J9" si="0">100*G3</f>
        <v>1.0726568236944134</v>
      </c>
      <c r="K3" s="6">
        <f t="shared" ref="K3:K9" si="1">100*H3</f>
        <v>49.920034305499698</v>
      </c>
      <c r="M3" s="6">
        <f t="shared" ref="M3:M17" si="2">K3/J3</f>
        <v>46.538681526834061</v>
      </c>
      <c r="Q3" s="18">
        <f>(J3/100)*E3</f>
        <v>0.12539358268987691</v>
      </c>
      <c r="R3" s="6">
        <f>(K3/100)*E3</f>
        <v>5.8356520103129146</v>
      </c>
      <c r="T3" s="18"/>
      <c r="U3" s="18"/>
      <c r="V3" s="18"/>
      <c r="W3" s="18"/>
      <c r="Y3" s="18"/>
    </row>
    <row r="4" spans="1:25" x14ac:dyDescent="0.25">
      <c r="A4" s="9" t="s">
        <v>90</v>
      </c>
      <c r="B4" s="10" t="s">
        <v>84</v>
      </c>
      <c r="C4" s="7">
        <v>2</v>
      </c>
      <c r="D4" s="7" t="s">
        <v>69</v>
      </c>
      <c r="E4">
        <v>24.513999999999999</v>
      </c>
      <c r="G4" s="19">
        <v>1.4640873266273492E-2</v>
      </c>
      <c r="H4" s="19">
        <v>0.5052209843830624</v>
      </c>
      <c r="J4" s="6">
        <f t="shared" si="0"/>
        <v>1.4640873266273491</v>
      </c>
      <c r="K4" s="6">
        <f t="shared" si="1"/>
        <v>50.522098438306237</v>
      </c>
      <c r="M4" s="6">
        <f t="shared" si="2"/>
        <v>34.507571727082855</v>
      </c>
      <c r="Q4" s="18">
        <f>(J4/100)*E4</f>
        <v>0.35890636724942837</v>
      </c>
      <c r="R4" s="6">
        <f>(K4/100)*E4</f>
        <v>12.384987211166392</v>
      </c>
    </row>
    <row r="5" spans="1:25" x14ac:dyDescent="0.25">
      <c r="A5" s="9" t="s">
        <v>90</v>
      </c>
      <c r="B5" s="10" t="s">
        <v>84</v>
      </c>
      <c r="C5" s="7">
        <v>2</v>
      </c>
      <c r="D5" s="7" t="s">
        <v>70</v>
      </c>
      <c r="E5">
        <v>8.4400000000000013</v>
      </c>
      <c r="G5" s="19">
        <v>1.4638126808878587E-2</v>
      </c>
      <c r="H5" s="19">
        <v>0.50320057663508733</v>
      </c>
      <c r="J5" s="6">
        <f t="shared" si="0"/>
        <v>1.4638126808878587</v>
      </c>
      <c r="K5" s="6">
        <f t="shared" si="1"/>
        <v>50.320057663508734</v>
      </c>
      <c r="M5" s="6">
        <f t="shared" si="2"/>
        <v>34.376022506505194</v>
      </c>
      <c r="Q5" s="18">
        <f>(J5/100)*E5</f>
        <v>0.1235457902669353</v>
      </c>
      <c r="R5" s="6">
        <f>(K5/100)*E5</f>
        <v>4.2470128668001381</v>
      </c>
      <c r="T5" s="18"/>
      <c r="U5" s="18"/>
      <c r="V5" s="18"/>
      <c r="W5" s="18"/>
      <c r="Y5" s="18"/>
    </row>
    <row r="6" spans="1:25" x14ac:dyDescent="0.25">
      <c r="A6" s="9" t="s">
        <v>90</v>
      </c>
      <c r="B6" s="10" t="s">
        <v>85</v>
      </c>
      <c r="C6" s="7">
        <v>3</v>
      </c>
      <c r="D6" s="7" t="s">
        <v>69</v>
      </c>
      <c r="E6">
        <v>7.0199999999999978</v>
      </c>
      <c r="G6" s="19" t="s">
        <v>68</v>
      </c>
      <c r="H6" s="19" t="s">
        <v>68</v>
      </c>
      <c r="J6" s="21">
        <f>J7</f>
        <v>1.2698870612502693</v>
      </c>
      <c r="K6" s="21">
        <f>K7</f>
        <v>49.892048675460444</v>
      </c>
      <c r="M6" s="6">
        <f t="shared" si="2"/>
        <v>39.288571557173874</v>
      </c>
      <c r="Q6" s="18">
        <f>(J6/100)*E6</f>
        <v>8.9146071699768875E-2</v>
      </c>
      <c r="R6" s="6">
        <f>(K6/100)*E6</f>
        <v>3.5024218170173218</v>
      </c>
    </row>
    <row r="7" spans="1:25" x14ac:dyDescent="0.25">
      <c r="A7" s="9" t="s">
        <v>90</v>
      </c>
      <c r="B7" s="10" t="s">
        <v>85</v>
      </c>
      <c r="C7" s="7">
        <v>3</v>
      </c>
      <c r="D7" s="7" t="s">
        <v>70</v>
      </c>
      <c r="E7">
        <v>7.1499999999999986</v>
      </c>
      <c r="G7" s="19">
        <v>1.2698870612502692E-2</v>
      </c>
      <c r="H7" s="19">
        <v>0.49892048675460443</v>
      </c>
      <c r="J7" s="6">
        <f t="shared" si="0"/>
        <v>1.2698870612502693</v>
      </c>
      <c r="K7" s="6">
        <f t="shared" si="1"/>
        <v>49.892048675460444</v>
      </c>
      <c r="M7" s="6">
        <f t="shared" si="2"/>
        <v>39.288571557173874</v>
      </c>
      <c r="Q7" s="18">
        <f>(J7/100)*E7</f>
        <v>9.0796924879394239E-2</v>
      </c>
      <c r="R7" s="6">
        <f>(K7/100)*E7</f>
        <v>3.5672814802954211</v>
      </c>
      <c r="T7" s="18"/>
      <c r="U7" s="18"/>
      <c r="V7" s="18"/>
      <c r="W7" s="18"/>
      <c r="Y7" s="18"/>
    </row>
    <row r="8" spans="1:25" x14ac:dyDescent="0.25">
      <c r="A8" s="9" t="s">
        <v>90</v>
      </c>
      <c r="B8" s="10" t="s">
        <v>86</v>
      </c>
      <c r="C8" s="7">
        <v>4</v>
      </c>
      <c r="D8" s="7" t="s">
        <v>69</v>
      </c>
      <c r="E8">
        <v>25.549999999999997</v>
      </c>
      <c r="G8" s="19">
        <v>1.1550280555808499E-2</v>
      </c>
      <c r="H8" s="19">
        <v>0.50397833726637242</v>
      </c>
      <c r="J8" s="6">
        <f t="shared" si="0"/>
        <v>1.1550280555808499</v>
      </c>
      <c r="K8" s="6">
        <f t="shared" si="1"/>
        <v>50.397833726637245</v>
      </c>
      <c r="M8" s="6">
        <f t="shared" si="2"/>
        <v>43.633428195207586</v>
      </c>
      <c r="Q8" s="18">
        <f>(J8/100)*E8</f>
        <v>0.29510966820090712</v>
      </c>
      <c r="R8" s="6">
        <f>(K8/100)*E8</f>
        <v>12.876646517155814</v>
      </c>
    </row>
    <row r="9" spans="1:25" x14ac:dyDescent="0.25">
      <c r="A9" s="9" t="s">
        <v>90</v>
      </c>
      <c r="B9" s="10" t="s">
        <v>86</v>
      </c>
      <c r="C9" s="7">
        <v>4</v>
      </c>
      <c r="D9" s="7" t="s">
        <v>70</v>
      </c>
      <c r="E9">
        <v>13.559999999999999</v>
      </c>
      <c r="G9" s="19">
        <v>1.1055566092074812E-2</v>
      </c>
      <c r="H9" s="19">
        <v>0.49693312833606129</v>
      </c>
      <c r="J9" s="6">
        <f t="shared" si="0"/>
        <v>1.1055566092074813</v>
      </c>
      <c r="K9" s="6">
        <f t="shared" si="1"/>
        <v>49.693312833606129</v>
      </c>
      <c r="M9" s="6">
        <f t="shared" si="2"/>
        <v>44.948682337694855</v>
      </c>
      <c r="Q9" s="18">
        <f>(J9/100)*E9</f>
        <v>0.14991347620853446</v>
      </c>
      <c r="R9" s="6">
        <f>(K9/100)*E9</f>
        <v>6.7384132202369909</v>
      </c>
      <c r="T9" s="18"/>
      <c r="U9" s="18"/>
      <c r="V9" s="18"/>
      <c r="W9" s="18"/>
      <c r="Y9" s="18"/>
    </row>
    <row r="10" spans="1:25" x14ac:dyDescent="0.25">
      <c r="A10" s="9" t="s">
        <v>101</v>
      </c>
      <c r="B10" s="10" t="s">
        <v>86</v>
      </c>
      <c r="C10" s="7">
        <v>1</v>
      </c>
      <c r="D10" s="7" t="s">
        <v>69</v>
      </c>
      <c r="E10">
        <v>52.85</v>
      </c>
      <c r="H10" s="19">
        <v>0.50961974828738921</v>
      </c>
      <c r="J10" s="6">
        <v>0.93778136228026276</v>
      </c>
      <c r="K10" s="6">
        <f>100*H10</f>
        <v>50.961974828738917</v>
      </c>
      <c r="M10" s="6">
        <f t="shared" si="2"/>
        <v>54.343130369772226</v>
      </c>
      <c r="Q10" s="18">
        <f>(J10/100)*E10</f>
        <v>0.49561744996511886</v>
      </c>
      <c r="R10" s="6">
        <f>(K10/100)*E10</f>
        <v>26.93340369698852</v>
      </c>
    </row>
    <row r="11" spans="1:25" x14ac:dyDescent="0.25">
      <c r="A11" s="9" t="s">
        <v>101</v>
      </c>
      <c r="B11" s="10" t="s">
        <v>86</v>
      </c>
      <c r="C11" s="7">
        <v>1</v>
      </c>
      <c r="D11" s="7" t="s">
        <v>70</v>
      </c>
      <c r="E11">
        <v>20.379999999999995</v>
      </c>
      <c r="H11" s="19">
        <v>0.494621833274693</v>
      </c>
      <c r="J11" s="6">
        <v>1.0220118879405129</v>
      </c>
      <c r="K11" s="6">
        <f t="shared" ref="K11:K17" si="3">100*H11</f>
        <v>49.462183327469297</v>
      </c>
      <c r="M11" s="6">
        <f t="shared" si="2"/>
        <v>48.396876700859167</v>
      </c>
      <c r="Q11" s="18">
        <f>(J11/100)*E11</f>
        <v>0.20828602276227648</v>
      </c>
      <c r="R11" s="6">
        <f>(K11/100)*E11</f>
        <v>10.080392962138241</v>
      </c>
      <c r="T11" s="18"/>
      <c r="U11" s="18"/>
      <c r="V11" s="18"/>
      <c r="W11" s="18"/>
      <c r="Y11" s="18"/>
    </row>
    <row r="12" spans="1:25" x14ac:dyDescent="0.25">
      <c r="A12" s="9" t="s">
        <v>101</v>
      </c>
      <c r="B12" s="10" t="s">
        <v>85</v>
      </c>
      <c r="C12" s="7">
        <v>2</v>
      </c>
      <c r="D12" s="7" t="s">
        <v>69</v>
      </c>
      <c r="E12">
        <v>17.189999999999998</v>
      </c>
      <c r="H12" s="19">
        <v>0.50607532135892952</v>
      </c>
      <c r="J12" s="6">
        <v>1.0620547200984598</v>
      </c>
      <c r="K12" s="6">
        <f t="shared" si="3"/>
        <v>50.607532135892953</v>
      </c>
      <c r="M12" s="6">
        <f t="shared" si="2"/>
        <v>47.65058822129361</v>
      </c>
      <c r="Q12" s="18">
        <f>(J12/100)*E12</f>
        <v>0.18256720638492521</v>
      </c>
      <c r="R12" s="6">
        <f>(K12/100)*E12</f>
        <v>8.6994347741599967</v>
      </c>
    </row>
    <row r="13" spans="1:25" x14ac:dyDescent="0.25">
      <c r="A13" s="9" t="s">
        <v>101</v>
      </c>
      <c r="B13" s="10" t="s">
        <v>85</v>
      </c>
      <c r="C13" s="7">
        <v>2</v>
      </c>
      <c r="D13" s="7" t="s">
        <v>70</v>
      </c>
      <c r="E13">
        <v>30.93</v>
      </c>
      <c r="H13" s="19">
        <v>0.50098985527354578</v>
      </c>
      <c r="J13" s="6">
        <v>0.99502652590476093</v>
      </c>
      <c r="K13" s="6">
        <f t="shared" si="3"/>
        <v>50.098985527354579</v>
      </c>
      <c r="M13" s="6">
        <f t="shared" si="2"/>
        <v>50.349396948790293</v>
      </c>
      <c r="Q13" s="18">
        <f>(J13/100)*E13</f>
        <v>0.30776170446234258</v>
      </c>
      <c r="R13" s="6">
        <f>(K13/100)*E13</f>
        <v>15.495616223610771</v>
      </c>
      <c r="T13" s="18"/>
      <c r="U13" s="18"/>
      <c r="V13" s="18"/>
      <c r="W13" s="18"/>
      <c r="Y13" s="18"/>
    </row>
    <row r="14" spans="1:25" x14ac:dyDescent="0.25">
      <c r="A14" s="9" t="s">
        <v>101</v>
      </c>
      <c r="B14" s="10" t="s">
        <v>83</v>
      </c>
      <c r="C14" s="7">
        <v>3</v>
      </c>
      <c r="D14" s="7" t="s">
        <v>69</v>
      </c>
      <c r="E14">
        <v>33.879999999999995</v>
      </c>
      <c r="H14" s="19">
        <v>0.49346562316461895</v>
      </c>
      <c r="J14" s="6">
        <v>0.94795909344780638</v>
      </c>
      <c r="K14" s="6">
        <f t="shared" si="3"/>
        <v>49.346562316461892</v>
      </c>
      <c r="M14" s="6">
        <f t="shared" si="2"/>
        <v>52.055581994560889</v>
      </c>
      <c r="Q14" s="18">
        <f>(J14/100)*E14</f>
        <v>0.32116854086011676</v>
      </c>
      <c r="R14" s="6">
        <f>(K14/100)*E14</f>
        <v>16.718615312817285</v>
      </c>
    </row>
    <row r="15" spans="1:25" x14ac:dyDescent="0.25">
      <c r="A15" s="9" t="s">
        <v>101</v>
      </c>
      <c r="B15" s="10" t="s">
        <v>83</v>
      </c>
      <c r="C15" s="7">
        <v>3</v>
      </c>
      <c r="D15" s="7" t="s">
        <v>70</v>
      </c>
      <c r="E15">
        <v>22.619999999999997</v>
      </c>
      <c r="H15" s="19">
        <v>0.50794067625548234</v>
      </c>
      <c r="J15" s="6">
        <v>0.99294498115502106</v>
      </c>
      <c r="K15" s="6">
        <f t="shared" si="3"/>
        <v>50.794067625548237</v>
      </c>
      <c r="M15" s="6">
        <f t="shared" si="2"/>
        <v>51.15496688090731</v>
      </c>
      <c r="Q15" s="18">
        <f>(J15/100)*E15</f>
        <v>0.22460415473726575</v>
      </c>
      <c r="R15" s="6">
        <f>(K15/100)*E15</f>
        <v>11.48961809689901</v>
      </c>
      <c r="T15" s="18"/>
      <c r="U15" s="18"/>
      <c r="V15" s="18"/>
      <c r="W15" s="18"/>
      <c r="Y15" s="18"/>
    </row>
    <row r="16" spans="1:25" x14ac:dyDescent="0.25">
      <c r="A16" s="9" t="s">
        <v>101</v>
      </c>
      <c r="B16" s="10" t="s">
        <v>84</v>
      </c>
      <c r="C16" s="7">
        <v>4</v>
      </c>
      <c r="D16" s="7" t="s">
        <v>69</v>
      </c>
      <c r="E16">
        <v>11.01</v>
      </c>
      <c r="H16" s="19">
        <v>0.52331676961489926</v>
      </c>
      <c r="J16" s="6">
        <v>1.5184288248684283</v>
      </c>
      <c r="K16" s="6">
        <f t="shared" si="3"/>
        <v>52.331676961489926</v>
      </c>
      <c r="M16" s="6">
        <f t="shared" si="2"/>
        <v>34.464359543506731</v>
      </c>
      <c r="Q16" s="18">
        <f>(J16/100)*E16</f>
        <v>0.16717901361801396</v>
      </c>
      <c r="R16" s="6">
        <f>(K16/100)*E16</f>
        <v>5.7617176334600408</v>
      </c>
    </row>
    <row r="17" spans="1:25" x14ac:dyDescent="0.25">
      <c r="A17" s="9" t="s">
        <v>101</v>
      </c>
      <c r="B17" s="10" t="s">
        <v>84</v>
      </c>
      <c r="C17" s="7">
        <v>4</v>
      </c>
      <c r="D17" s="7" t="s">
        <v>70</v>
      </c>
      <c r="E17">
        <v>8.6099999999999977</v>
      </c>
      <c r="H17" s="19">
        <v>0.52671782529605848</v>
      </c>
      <c r="J17" s="6">
        <v>1.3564166702196263</v>
      </c>
      <c r="K17" s="6">
        <f t="shared" si="3"/>
        <v>52.671782529605849</v>
      </c>
      <c r="M17" s="6">
        <f t="shared" si="2"/>
        <v>38.831565319141511</v>
      </c>
      <c r="Q17" s="18">
        <f>(J17/100)*E17</f>
        <v>0.1167874753059098</v>
      </c>
      <c r="R17" s="6">
        <f>(K17/100)*E17</f>
        <v>4.5350404757990619</v>
      </c>
      <c r="T17" s="18"/>
      <c r="U17" s="18"/>
      <c r="V17" s="18"/>
      <c r="W17" s="18"/>
      <c r="Y17" s="18"/>
    </row>
    <row r="18" spans="1:25" x14ac:dyDescent="0.25">
      <c r="A18" t="s">
        <v>19</v>
      </c>
      <c r="B18" s="10" t="s">
        <v>86</v>
      </c>
      <c r="C18">
        <v>1</v>
      </c>
      <c r="D18" t="s">
        <v>69</v>
      </c>
      <c r="E18">
        <v>80.86</v>
      </c>
      <c r="G18" s="22">
        <v>8.0807059777676382E-3</v>
      </c>
      <c r="H18" s="22">
        <v>0.49793833047489972</v>
      </c>
      <c r="I18" s="19">
        <v>0.45313691322063721</v>
      </c>
      <c r="J18" s="6">
        <f>100*G18</f>
        <v>0.80807059777676382</v>
      </c>
      <c r="K18" s="6">
        <f>100*H18</f>
        <v>49.793833047489969</v>
      </c>
      <c r="L18" s="19">
        <f>I18/10</f>
        <v>4.5313691322063719E-2</v>
      </c>
      <c r="M18" s="6">
        <f>K18/J18</f>
        <v>61.620646988626021</v>
      </c>
      <c r="N18" s="14">
        <f>K18/L18</f>
        <v>1098.8694938486467</v>
      </c>
      <c r="O18" s="6">
        <f>J18/L18</f>
        <v>17.832813310958528</v>
      </c>
      <c r="Q18" s="18">
        <f>(J18/100)*E18</f>
        <v>0.65340588536229127</v>
      </c>
      <c r="R18" s="6">
        <f>(K18/100)*E18</f>
        <v>40.263293402200389</v>
      </c>
      <c r="S18" s="19">
        <f>(L18/100)*E18</f>
        <v>3.6640650803020723E-2</v>
      </c>
    </row>
    <row r="19" spans="1:25" x14ac:dyDescent="0.25">
      <c r="A19" t="s">
        <v>19</v>
      </c>
      <c r="B19" s="10" t="s">
        <v>86</v>
      </c>
      <c r="C19">
        <v>1</v>
      </c>
      <c r="D19" t="s">
        <v>70</v>
      </c>
      <c r="E19">
        <v>50.87</v>
      </c>
      <c r="G19" s="22">
        <v>8.4372039313788828E-3</v>
      </c>
      <c r="H19" s="22">
        <v>0.50970928089038736</v>
      </c>
      <c r="I19" s="19">
        <v>0.54286936635979</v>
      </c>
      <c r="J19" s="6">
        <f t="shared" ref="J19:J25" si="4">100*G19</f>
        <v>0.84372039313788827</v>
      </c>
      <c r="K19" s="6">
        <f t="shared" ref="K19:K25" si="5">100*H19</f>
        <v>50.970928089038736</v>
      </c>
      <c r="L19" s="19">
        <f t="shared" ref="L19:L33" si="6">I19/10</f>
        <v>5.4286936635979E-2</v>
      </c>
      <c r="M19" s="6">
        <f t="shared" ref="M19:M25" si="7">K19/J19</f>
        <v>60.412108683864197</v>
      </c>
      <c r="N19" s="14">
        <f t="shared" ref="N19:N25" si="8">K19/L19</f>
        <v>938.91700743448177</v>
      </c>
      <c r="O19" s="6">
        <f t="shared" ref="O19:O25" si="9">J19/L19</f>
        <v>15.541867812425197</v>
      </c>
      <c r="Q19" s="18">
        <f>(J19/100)*E19</f>
        <v>0.42920056398924372</v>
      </c>
      <c r="R19" s="6">
        <f>(K19/100)*E19</f>
        <v>25.928911118894003</v>
      </c>
      <c r="S19" s="19">
        <f>(L19/100)*E19</f>
        <v>2.7615764666722518E-2</v>
      </c>
      <c r="T19" s="18"/>
      <c r="U19" s="18"/>
      <c r="V19" s="18"/>
      <c r="W19" s="18"/>
      <c r="Y19" s="18"/>
    </row>
    <row r="20" spans="1:25" x14ac:dyDescent="0.25">
      <c r="A20" t="s">
        <v>19</v>
      </c>
      <c r="B20" s="10" t="s">
        <v>91</v>
      </c>
      <c r="C20">
        <v>1</v>
      </c>
      <c r="D20" t="s">
        <v>69</v>
      </c>
      <c r="E20">
        <v>68.89</v>
      </c>
      <c r="G20" s="22">
        <v>9.5671529311742356E-3</v>
      </c>
      <c r="H20" s="22">
        <v>0.5083225111463171</v>
      </c>
      <c r="I20" s="19">
        <v>0.36207726784227151</v>
      </c>
      <c r="J20" s="6">
        <f t="shared" si="4"/>
        <v>0.95671529311742354</v>
      </c>
      <c r="K20" s="6">
        <f t="shared" si="5"/>
        <v>50.83225111463171</v>
      </c>
      <c r="L20" s="19">
        <f t="shared" si="6"/>
        <v>3.6207726784227151E-2</v>
      </c>
      <c r="M20" s="6">
        <f t="shared" si="7"/>
        <v>53.132056611112155</v>
      </c>
      <c r="N20" s="14">
        <f t="shared" si="8"/>
        <v>1403.9061722255183</v>
      </c>
      <c r="O20" s="6">
        <f t="shared" si="9"/>
        <v>26.422959353918593</v>
      </c>
      <c r="Q20" s="18">
        <f>(J20/100)*E20</f>
        <v>0.65908116542859307</v>
      </c>
      <c r="R20" s="6">
        <f>(K20/100)*E20</f>
        <v>35.018337792869787</v>
      </c>
      <c r="S20" s="19">
        <f>(L20/100)*E20</f>
        <v>2.4943502981654084E-2</v>
      </c>
    </row>
    <row r="21" spans="1:25" x14ac:dyDescent="0.25">
      <c r="A21" t="s">
        <v>19</v>
      </c>
      <c r="B21" s="10" t="s">
        <v>84</v>
      </c>
      <c r="C21">
        <v>1</v>
      </c>
      <c r="D21" t="s">
        <v>70</v>
      </c>
      <c r="E21">
        <v>53.870000000000005</v>
      </c>
      <c r="G21" s="22">
        <v>9.6623339709845327E-3</v>
      </c>
      <c r="H21" s="22">
        <v>0.50135238750560807</v>
      </c>
      <c r="I21" s="19">
        <v>0.30475521489424956</v>
      </c>
      <c r="J21" s="6">
        <f t="shared" si="4"/>
        <v>0.96623339709845324</v>
      </c>
      <c r="K21" s="6">
        <f t="shared" si="5"/>
        <v>50.135238750560809</v>
      </c>
      <c r="L21" s="19">
        <f t="shared" si="6"/>
        <v>3.0475521489424957E-2</v>
      </c>
      <c r="M21" s="6">
        <f t="shared" si="7"/>
        <v>51.887296486660702</v>
      </c>
      <c r="N21" s="14">
        <f t="shared" si="8"/>
        <v>1645.0986332738489</v>
      </c>
      <c r="O21" s="6">
        <f t="shared" si="9"/>
        <v>31.705229307847524</v>
      </c>
      <c r="Q21" s="18">
        <f>(J21/100)*E21</f>
        <v>0.52050993101693688</v>
      </c>
      <c r="R21" s="6">
        <f>(K21/100)*E21</f>
        <v>27.007853114927109</v>
      </c>
      <c r="S21" s="19">
        <f>(L21/100)*E21</f>
        <v>1.6417163426353226E-2</v>
      </c>
      <c r="T21" s="18"/>
      <c r="U21" s="18"/>
      <c r="V21" s="18"/>
      <c r="W21" s="18"/>
      <c r="Y21" s="18"/>
    </row>
    <row r="22" spans="1:25" x14ac:dyDescent="0.25">
      <c r="A22" t="s">
        <v>19</v>
      </c>
      <c r="B22" s="10" t="s">
        <v>85</v>
      </c>
      <c r="C22">
        <v>1</v>
      </c>
      <c r="D22" t="s">
        <v>69</v>
      </c>
      <c r="E22">
        <v>53.97999999999999</v>
      </c>
      <c r="G22" s="22">
        <v>8.5152271797481454E-3</v>
      </c>
      <c r="H22" s="22">
        <v>0.50825821031259644</v>
      </c>
      <c r="I22" s="19">
        <v>0.2299699140736215</v>
      </c>
      <c r="J22" s="6">
        <f t="shared" si="4"/>
        <v>0.85152271797481449</v>
      </c>
      <c r="K22" s="6">
        <f t="shared" si="5"/>
        <v>50.825821031259643</v>
      </c>
      <c r="L22" s="19">
        <f t="shared" si="6"/>
        <v>2.2996991407362149E-2</v>
      </c>
      <c r="M22" s="6">
        <f t="shared" si="7"/>
        <v>59.688156238672327</v>
      </c>
      <c r="N22" s="14">
        <f t="shared" si="8"/>
        <v>2210.1074062665652</v>
      </c>
      <c r="O22" s="6">
        <f t="shared" si="9"/>
        <v>37.02757038480312</v>
      </c>
      <c r="Q22" s="18">
        <f>(J22/100)*E22</f>
        <v>0.45965196316280482</v>
      </c>
      <c r="R22" s="6">
        <f>(K22/100)*E22</f>
        <v>27.435778192673951</v>
      </c>
      <c r="S22" s="19">
        <f>(L22/100)*E22</f>
        <v>1.2413775961694086E-2</v>
      </c>
    </row>
    <row r="23" spans="1:25" x14ac:dyDescent="0.25">
      <c r="A23" t="s">
        <v>19</v>
      </c>
      <c r="B23" s="10" t="s">
        <v>85</v>
      </c>
      <c r="C23">
        <v>1</v>
      </c>
      <c r="D23" t="s">
        <v>70</v>
      </c>
      <c r="E23">
        <v>32.519999999999996</v>
      </c>
      <c r="G23" s="22">
        <v>8.0850057523040256E-3</v>
      </c>
      <c r="H23" s="22">
        <v>0.50155473138757567</v>
      </c>
      <c r="I23" s="19">
        <v>0.2505508753485568</v>
      </c>
      <c r="J23" s="6">
        <f t="shared" si="4"/>
        <v>0.80850057523040253</v>
      </c>
      <c r="K23" s="6">
        <f t="shared" si="5"/>
        <v>50.155473138757564</v>
      </c>
      <c r="L23" s="19">
        <f t="shared" si="6"/>
        <v>2.5055087534855681E-2</v>
      </c>
      <c r="M23" s="6">
        <f t="shared" si="7"/>
        <v>62.035173103574479</v>
      </c>
      <c r="N23" s="14">
        <f t="shared" si="8"/>
        <v>2001.8079389658162</v>
      </c>
      <c r="O23" s="6">
        <f t="shared" si="9"/>
        <v>32.268918402525934</v>
      </c>
      <c r="Q23" s="18">
        <f>(J23/100)*E23</f>
        <v>0.26292438706492688</v>
      </c>
      <c r="R23" s="6">
        <f>(K23/100)*E23</f>
        <v>16.31055986472396</v>
      </c>
      <c r="S23" s="19">
        <f>(L23/100)*E23</f>
        <v>8.1479144663350669E-3</v>
      </c>
      <c r="T23" s="18"/>
      <c r="U23" s="18"/>
      <c r="V23" s="18"/>
      <c r="W23" s="18"/>
      <c r="Y23" s="18"/>
    </row>
    <row r="24" spans="1:25" x14ac:dyDescent="0.25">
      <c r="A24" t="s">
        <v>19</v>
      </c>
      <c r="B24" s="10" t="s">
        <v>83</v>
      </c>
      <c r="C24">
        <v>1</v>
      </c>
      <c r="D24" t="s">
        <v>69</v>
      </c>
      <c r="E24">
        <v>49.17</v>
      </c>
      <c r="G24" s="22">
        <v>7.351493508694084E-3</v>
      </c>
      <c r="H24" s="22">
        <v>0.49103243815200376</v>
      </c>
      <c r="I24" s="19">
        <v>0.97569687456492171</v>
      </c>
      <c r="J24" s="6">
        <f t="shared" si="4"/>
        <v>0.73514935086940836</v>
      </c>
      <c r="K24" s="6">
        <f t="shared" si="5"/>
        <v>49.103243815200379</v>
      </c>
      <c r="L24" s="19">
        <f t="shared" si="6"/>
        <v>9.7569687456492166E-2</v>
      </c>
      <c r="M24" s="6">
        <f t="shared" si="7"/>
        <v>66.793562093375314</v>
      </c>
      <c r="N24" s="14">
        <f t="shared" si="8"/>
        <v>503.26330948939727</v>
      </c>
      <c r="O24" s="6">
        <f t="shared" si="9"/>
        <v>7.534608032819853</v>
      </c>
      <c r="Q24" s="18">
        <f>(J24/100)*E24</f>
        <v>0.36147293582248813</v>
      </c>
      <c r="R24" s="6">
        <f>(K24/100)*E24</f>
        <v>24.14406498393403</v>
      </c>
      <c r="S24" s="19">
        <f>(L24/100)*E24</f>
        <v>4.7975015322357199E-2</v>
      </c>
    </row>
    <row r="25" spans="1:25" x14ac:dyDescent="0.25">
      <c r="A25" t="s">
        <v>19</v>
      </c>
      <c r="B25" s="10" t="s">
        <v>83</v>
      </c>
      <c r="C25">
        <v>1</v>
      </c>
      <c r="D25" t="s">
        <v>70</v>
      </c>
      <c r="E25">
        <v>28.42</v>
      </c>
      <c r="G25" s="22">
        <v>7.724595513749633E-3</v>
      </c>
      <c r="H25" s="22">
        <v>0.48440069940150099</v>
      </c>
      <c r="I25" s="19">
        <v>0.69196164387800896</v>
      </c>
      <c r="J25" s="6">
        <f t="shared" si="4"/>
        <v>0.77245955137496325</v>
      </c>
      <c r="K25" s="6">
        <f t="shared" si="5"/>
        <v>48.440069940150096</v>
      </c>
      <c r="L25" s="19">
        <f t="shared" si="6"/>
        <v>6.9196164387800893E-2</v>
      </c>
      <c r="M25" s="6">
        <f t="shared" si="7"/>
        <v>62.708875634883015</v>
      </c>
      <c r="N25" s="14">
        <f t="shared" si="8"/>
        <v>700.03981244789861</v>
      </c>
      <c r="O25" s="6">
        <f t="shared" si="9"/>
        <v>11.163329040115782</v>
      </c>
      <c r="Q25" s="18">
        <f>(J25/100)*E25</f>
        <v>0.21953300450076457</v>
      </c>
      <c r="R25" s="6">
        <f>(K25/100)*E25</f>
        <v>13.766667876990658</v>
      </c>
      <c r="S25" s="19">
        <f>(L25/100)*E25</f>
        <v>1.9665549919013016E-2</v>
      </c>
      <c r="T25" s="18"/>
      <c r="U25" s="18"/>
      <c r="V25" s="18"/>
      <c r="W25" s="18"/>
      <c r="Y25" s="18"/>
    </row>
    <row r="26" spans="1:25" x14ac:dyDescent="0.25">
      <c r="A26" t="s">
        <v>20</v>
      </c>
      <c r="B26" s="10" t="s">
        <v>85</v>
      </c>
      <c r="C26">
        <v>1</v>
      </c>
      <c r="D26" t="s">
        <v>69</v>
      </c>
      <c r="E26">
        <v>34.24</v>
      </c>
      <c r="G26" s="19">
        <v>1.0674543009164837E-2</v>
      </c>
      <c r="H26" s="19">
        <v>0.48787830219459344</v>
      </c>
      <c r="I26" s="19">
        <v>0.29807484551794483</v>
      </c>
      <c r="J26" s="6">
        <f>100*G26</f>
        <v>1.0674543009164836</v>
      </c>
      <c r="K26" s="6">
        <f>100*H26</f>
        <v>48.787830219459345</v>
      </c>
      <c r="L26" s="19">
        <f t="shared" si="6"/>
        <v>2.9807484551794484E-2</v>
      </c>
      <c r="M26" s="6">
        <f>K26/J26</f>
        <v>45.704842050448065</v>
      </c>
      <c r="N26" s="14">
        <f>K26/L26</f>
        <v>1636.764421858006</v>
      </c>
      <c r="O26" s="6">
        <f>J26/L26</f>
        <v>35.811619697785609</v>
      </c>
      <c r="Q26" s="18">
        <f>(J26/100)*E26</f>
        <v>0.36549635263380403</v>
      </c>
      <c r="R26" s="6">
        <f>(K26/100)*E26</f>
        <v>16.704953067142881</v>
      </c>
      <c r="S26" s="19">
        <f>(L26/100)*E26</f>
        <v>1.0206082710534432E-2</v>
      </c>
    </row>
    <row r="27" spans="1:25" x14ac:dyDescent="0.25">
      <c r="A27" t="s">
        <v>20</v>
      </c>
      <c r="B27" s="10" t="s">
        <v>85</v>
      </c>
      <c r="C27">
        <v>1</v>
      </c>
      <c r="D27" t="s">
        <v>70</v>
      </c>
      <c r="E27">
        <v>16.96</v>
      </c>
      <c r="G27" s="19">
        <v>9.6518318946314536E-3</v>
      </c>
      <c r="H27" s="19">
        <v>0.48704168740894072</v>
      </c>
      <c r="I27" s="19">
        <v>0.29381724461373021</v>
      </c>
      <c r="J27" s="6">
        <f t="shared" ref="J27:J33" si="10">100*G27</f>
        <v>0.96518318946314541</v>
      </c>
      <c r="K27" s="6">
        <f t="shared" ref="K27:K33" si="11">100*H27</f>
        <v>48.704168740894069</v>
      </c>
      <c r="L27" s="19">
        <f t="shared" si="6"/>
        <v>2.9381724461373021E-2</v>
      </c>
      <c r="M27" s="6">
        <f t="shared" ref="M27:M33" si="12">K27/J27</f>
        <v>50.461061975172115</v>
      </c>
      <c r="N27" s="14">
        <f t="shared" ref="N27:N33" si="13">K27/L27</f>
        <v>1657.6347928428604</v>
      </c>
      <c r="O27" s="6">
        <f t="shared" ref="O27:O33" si="14">J27/L27</f>
        <v>32.84978016630825</v>
      </c>
      <c r="Q27" s="18">
        <f>(J27/100)*E27</f>
        <v>0.16369506893294947</v>
      </c>
      <c r="R27" s="6">
        <f>(K27/100)*E27</f>
        <v>8.2602270184556357</v>
      </c>
      <c r="S27" s="19">
        <f>(L27/100)*E27</f>
        <v>4.9831404686488641E-3</v>
      </c>
      <c r="T27" s="18"/>
      <c r="U27" s="18"/>
      <c r="V27" s="18"/>
      <c r="W27" s="18"/>
      <c r="Y27" s="18"/>
    </row>
    <row r="28" spans="1:25" x14ac:dyDescent="0.25">
      <c r="A28" t="s">
        <v>20</v>
      </c>
      <c r="B28" s="10" t="s">
        <v>86</v>
      </c>
      <c r="C28">
        <v>2</v>
      </c>
      <c r="D28" t="s">
        <v>69</v>
      </c>
      <c r="E28">
        <v>67.34</v>
      </c>
      <c r="G28" s="19">
        <v>9.559404873838882E-3</v>
      </c>
      <c r="H28" s="19">
        <v>0.49622174173661648</v>
      </c>
      <c r="I28" s="19">
        <v>0.46329429206774286</v>
      </c>
      <c r="J28" s="6">
        <f t="shared" si="10"/>
        <v>0.95594048738388815</v>
      </c>
      <c r="K28" s="6">
        <f t="shared" si="11"/>
        <v>49.622174173661648</v>
      </c>
      <c r="L28" s="19">
        <f t="shared" si="6"/>
        <v>4.6329429206774284E-2</v>
      </c>
      <c r="M28" s="6">
        <f t="shared" si="12"/>
        <v>51.909271370503525</v>
      </c>
      <c r="N28" s="14">
        <f t="shared" si="13"/>
        <v>1071.0724268194933</v>
      </c>
      <c r="O28" s="6">
        <f t="shared" si="14"/>
        <v>20.633547698535224</v>
      </c>
      <c r="Q28" s="18">
        <f>(J28/100)*E28</f>
        <v>0.64373032420431031</v>
      </c>
      <c r="R28" s="6">
        <f>(K28/100)*E28</f>
        <v>33.415572088543755</v>
      </c>
      <c r="S28" s="19">
        <f>(L28/100)*E28</f>
        <v>3.1198237627841803E-2</v>
      </c>
    </row>
    <row r="29" spans="1:25" x14ac:dyDescent="0.25">
      <c r="A29" t="s">
        <v>20</v>
      </c>
      <c r="B29" s="10" t="s">
        <v>86</v>
      </c>
      <c r="C29">
        <v>2</v>
      </c>
      <c r="D29" t="s">
        <v>70</v>
      </c>
      <c r="E29">
        <v>30.520000000000003</v>
      </c>
      <c r="G29" s="19">
        <v>9.144422910823775E-3</v>
      </c>
      <c r="H29" s="19">
        <v>0.48811961529632952</v>
      </c>
      <c r="I29" s="19">
        <v>0.37763311068536731</v>
      </c>
      <c r="J29" s="6">
        <f t="shared" si="10"/>
        <v>0.91444229108237751</v>
      </c>
      <c r="K29" s="6">
        <f t="shared" si="11"/>
        <v>48.811961529632953</v>
      </c>
      <c r="L29" s="19">
        <f t="shared" si="6"/>
        <v>3.7763311068536733E-2</v>
      </c>
      <c r="M29" s="6">
        <f t="shared" si="12"/>
        <v>53.378941465903537</v>
      </c>
      <c r="N29" s="14">
        <f t="shared" si="13"/>
        <v>1292.5763167600423</v>
      </c>
      <c r="O29" s="6">
        <f t="shared" si="14"/>
        <v>24.215098337716039</v>
      </c>
      <c r="Q29" s="18">
        <f>(J29/100)*E29</f>
        <v>0.27908778723834166</v>
      </c>
      <c r="R29" s="6">
        <f>(K29/100)*E29</f>
        <v>14.897410658843979</v>
      </c>
      <c r="S29" s="19">
        <f>(L29/100)*E29</f>
        <v>1.1525362538117413E-2</v>
      </c>
      <c r="T29" s="18"/>
      <c r="U29" s="18"/>
      <c r="V29" s="18"/>
      <c r="W29" s="18"/>
      <c r="Y29" s="18"/>
    </row>
    <row r="30" spans="1:25" x14ac:dyDescent="0.25">
      <c r="A30" t="s">
        <v>20</v>
      </c>
      <c r="B30" s="10" t="s">
        <v>91</v>
      </c>
      <c r="C30">
        <v>3</v>
      </c>
      <c r="D30" t="s">
        <v>69</v>
      </c>
      <c r="E30">
        <v>30.82</v>
      </c>
      <c r="G30" s="19">
        <v>1.2190665344491798E-2</v>
      </c>
      <c r="H30" s="19">
        <v>0.48989871621175585</v>
      </c>
      <c r="I30" s="19">
        <v>0.21908324609020138</v>
      </c>
      <c r="J30" s="6">
        <f t="shared" si="10"/>
        <v>1.2190665344491798</v>
      </c>
      <c r="K30" s="6">
        <f t="shared" si="11"/>
        <v>48.989871621175581</v>
      </c>
      <c r="L30" s="19">
        <f t="shared" si="6"/>
        <v>2.190832460902014E-2</v>
      </c>
      <c r="M30" s="6">
        <f t="shared" si="12"/>
        <v>40.186380510651169</v>
      </c>
      <c r="N30" s="14">
        <f t="shared" si="13"/>
        <v>2236.1304433569226</v>
      </c>
      <c r="O30" s="6">
        <f t="shared" si="14"/>
        <v>55.643987215127495</v>
      </c>
      <c r="Q30" s="18">
        <f>(J30/100)*E30</f>
        <v>0.3757163059172372</v>
      </c>
      <c r="R30" s="6">
        <f>(K30/100)*E30</f>
        <v>15.098678433646313</v>
      </c>
      <c r="S30" s="19">
        <f>(L30/100)*E30</f>
        <v>6.7521456445000074E-3</v>
      </c>
    </row>
    <row r="31" spans="1:25" x14ac:dyDescent="0.25">
      <c r="A31" t="s">
        <v>20</v>
      </c>
      <c r="B31" s="10" t="s">
        <v>84</v>
      </c>
      <c r="C31">
        <v>3</v>
      </c>
      <c r="D31" t="s">
        <v>70</v>
      </c>
      <c r="E31">
        <v>24.28</v>
      </c>
      <c r="G31" s="19">
        <v>1.1880066874739408E-2</v>
      </c>
      <c r="H31" s="19">
        <v>0.49367955089278848</v>
      </c>
      <c r="I31" s="19">
        <v>0.19823620781758561</v>
      </c>
      <c r="J31" s="6">
        <f t="shared" si="10"/>
        <v>1.1880066874739408</v>
      </c>
      <c r="K31" s="6">
        <f t="shared" si="11"/>
        <v>49.367955089278851</v>
      </c>
      <c r="L31" s="19">
        <f t="shared" si="6"/>
        <v>1.9823620781758561E-2</v>
      </c>
      <c r="M31" s="6">
        <f t="shared" si="12"/>
        <v>41.55528382946224</v>
      </c>
      <c r="N31" s="14">
        <f t="shared" si="13"/>
        <v>2490.3601432240171</v>
      </c>
      <c r="O31" s="6">
        <f t="shared" si="14"/>
        <v>59.9288445109447</v>
      </c>
      <c r="Q31" s="18">
        <f>(J31/100)*E31</f>
        <v>0.28844802371867284</v>
      </c>
      <c r="R31" s="6">
        <f>(K31/100)*E31</f>
        <v>11.986539495676906</v>
      </c>
      <c r="S31" s="19">
        <f>(L31/100)*E31</f>
        <v>4.8131751258109791E-3</v>
      </c>
      <c r="T31" s="18"/>
      <c r="U31" s="18"/>
      <c r="V31" s="18"/>
      <c r="W31" s="18"/>
      <c r="Y31" s="18"/>
    </row>
    <row r="32" spans="1:25" x14ac:dyDescent="0.25">
      <c r="A32" t="s">
        <v>20</v>
      </c>
      <c r="B32" s="10" t="s">
        <v>83</v>
      </c>
      <c r="C32">
        <v>4</v>
      </c>
      <c r="D32" t="s">
        <v>69</v>
      </c>
      <c r="E32">
        <v>43.62</v>
      </c>
      <c r="G32" s="19">
        <v>8.3386005230892853E-3</v>
      </c>
      <c r="H32" s="19">
        <v>0.48969340135980705</v>
      </c>
      <c r="I32" s="19">
        <v>0.66380689716806462</v>
      </c>
      <c r="J32" s="6">
        <f t="shared" si="10"/>
        <v>0.83386005230892857</v>
      </c>
      <c r="K32" s="6">
        <f t="shared" si="11"/>
        <v>48.969340135980701</v>
      </c>
      <c r="L32" s="19">
        <f t="shared" si="6"/>
        <v>6.6380689716806468E-2</v>
      </c>
      <c r="M32" s="6">
        <f t="shared" si="12"/>
        <v>58.726089588278462</v>
      </c>
      <c r="N32" s="14">
        <f t="shared" si="13"/>
        <v>737.70459970955221</v>
      </c>
      <c r="O32" s="6">
        <f t="shared" si="14"/>
        <v>12.561786505478404</v>
      </c>
      <c r="Q32" s="18">
        <f>(J32/100)*E32</f>
        <v>0.36372975481715458</v>
      </c>
      <c r="R32" s="6">
        <f>(K32/100)*E32</f>
        <v>21.360426167314781</v>
      </c>
      <c r="S32" s="19">
        <f>(L32/100)*E32</f>
        <v>2.8955256854470979E-2</v>
      </c>
    </row>
    <row r="33" spans="1:25" x14ac:dyDescent="0.25">
      <c r="A33" t="s">
        <v>20</v>
      </c>
      <c r="B33" s="10" t="s">
        <v>83</v>
      </c>
      <c r="C33">
        <v>4</v>
      </c>
      <c r="D33" t="s">
        <v>70</v>
      </c>
      <c r="E33">
        <v>30.38</v>
      </c>
      <c r="G33" s="19">
        <v>8.5229971515598506E-3</v>
      </c>
      <c r="H33" s="19">
        <v>0.4949760970784664</v>
      </c>
      <c r="I33" s="19">
        <v>0.85262014233145667</v>
      </c>
      <c r="J33" s="6">
        <f t="shared" si="10"/>
        <v>0.85229971515598502</v>
      </c>
      <c r="K33" s="6">
        <f t="shared" si="11"/>
        <v>49.497609707846642</v>
      </c>
      <c r="L33" s="19">
        <f t="shared" si="6"/>
        <v>8.5262014233145667E-2</v>
      </c>
      <c r="M33" s="6">
        <f t="shared" si="12"/>
        <v>58.075356388905696</v>
      </c>
      <c r="N33" s="14">
        <f t="shared" si="13"/>
        <v>580.53530816780085</v>
      </c>
      <c r="O33" s="6">
        <f t="shared" si="14"/>
        <v>9.9962418530883461</v>
      </c>
      <c r="Q33" s="18">
        <f>(J33/100)*E33</f>
        <v>0.25892865346438826</v>
      </c>
      <c r="R33" s="6">
        <f>(K33/100)*E33</f>
        <v>15.037373829243808</v>
      </c>
      <c r="S33" s="19">
        <f>(L33/100)*E33</f>
        <v>2.5902599924029653E-2</v>
      </c>
      <c r="T33" s="18"/>
      <c r="U33" s="18"/>
      <c r="V33" s="18"/>
      <c r="W33" s="18"/>
      <c r="Y33" s="18"/>
    </row>
    <row r="34" spans="1:25" x14ac:dyDescent="0.25">
      <c r="A34" t="s">
        <v>24</v>
      </c>
      <c r="B34" s="10" t="s">
        <v>86</v>
      </c>
      <c r="C34" s="7">
        <v>1</v>
      </c>
      <c r="D34" s="7" t="s">
        <v>69</v>
      </c>
      <c r="E34">
        <v>84.513000000000005</v>
      </c>
      <c r="G34" s="19">
        <v>1.2073540465939059E-2</v>
      </c>
      <c r="H34" s="19">
        <v>0.4991079263257886</v>
      </c>
      <c r="J34" s="6">
        <f t="shared" ref="J34:J57" si="15">100*G34</f>
        <v>1.2073540465939059</v>
      </c>
      <c r="K34" s="6">
        <f t="shared" ref="K34:K57" si="16">100*H34</f>
        <v>49.910792632578861</v>
      </c>
      <c r="L34" s="19">
        <v>5.4383801816557976E-2</v>
      </c>
      <c r="M34" s="6">
        <f t="shared" ref="M34:M57" si="17">K34/J34</f>
        <v>41.338986499762299</v>
      </c>
      <c r="N34" s="14">
        <f>K34/L34</f>
        <v>917.75107597171996</v>
      </c>
      <c r="O34" s="6">
        <f>J34/L34</f>
        <v>22.200618681761757</v>
      </c>
      <c r="Q34" s="18">
        <f>(J34/100)*E34</f>
        <v>1.0203711253979078</v>
      </c>
      <c r="R34" s="6">
        <f>(K34/100)*E34</f>
        <v>42.181108177571375</v>
      </c>
      <c r="S34" s="19">
        <f>(L34/100)*E34</f>
        <v>4.5961382429227648E-2</v>
      </c>
    </row>
    <row r="35" spans="1:25" x14ac:dyDescent="0.25">
      <c r="A35" t="s">
        <v>24</v>
      </c>
      <c r="B35" s="10" t="s">
        <v>86</v>
      </c>
      <c r="C35" s="7">
        <v>1</v>
      </c>
      <c r="D35" s="7" t="s">
        <v>70</v>
      </c>
      <c r="E35">
        <v>79.899999999999991</v>
      </c>
      <c r="G35" s="19">
        <v>1.2236764406407417E-2</v>
      </c>
      <c r="H35" s="19">
        <v>0.49397539630301796</v>
      </c>
      <c r="J35" s="6">
        <f t="shared" si="15"/>
        <v>1.2236764406407417</v>
      </c>
      <c r="K35" s="6">
        <f t="shared" si="16"/>
        <v>49.397539630301793</v>
      </c>
      <c r="L35" s="19">
        <v>5.7371781229073125E-2</v>
      </c>
      <c r="M35" s="6">
        <f t="shared" si="17"/>
        <v>40.368138169299264</v>
      </c>
      <c r="N35" s="14">
        <f t="shared" ref="N35:N41" si="18">K35/L35</f>
        <v>861.00759941665558</v>
      </c>
      <c r="O35" s="6">
        <f t="shared" ref="O35:O41" si="19">J35/L35</f>
        <v>21.328890517707059</v>
      </c>
      <c r="Q35" s="18">
        <f>(J35/100)*E35</f>
        <v>0.97771747607195247</v>
      </c>
      <c r="R35" s="6">
        <f>(K35/100)*E35</f>
        <v>39.468634164611132</v>
      </c>
      <c r="S35" s="19">
        <f>(L35/100)*E35</f>
        <v>4.5840053202029427E-2</v>
      </c>
      <c r="T35" s="18"/>
      <c r="U35" s="18"/>
      <c r="V35" s="18"/>
      <c r="W35" s="18"/>
      <c r="Y35" s="18"/>
    </row>
    <row r="36" spans="1:25" x14ac:dyDescent="0.25">
      <c r="A36" t="s">
        <v>24</v>
      </c>
      <c r="B36" s="10" t="s">
        <v>85</v>
      </c>
      <c r="C36" s="7">
        <v>2</v>
      </c>
      <c r="D36" s="7" t="s">
        <v>69</v>
      </c>
      <c r="E36">
        <v>92.899999999999991</v>
      </c>
      <c r="G36" s="19">
        <v>1.1844508615987645E-2</v>
      </c>
      <c r="H36" s="19">
        <v>0.49065360001155361</v>
      </c>
      <c r="J36" s="6">
        <f t="shared" si="15"/>
        <v>1.1844508615987646</v>
      </c>
      <c r="K36" s="6">
        <f t="shared" si="16"/>
        <v>49.065360001155362</v>
      </c>
      <c r="L36" s="19">
        <v>2.9154824732902741E-2</v>
      </c>
      <c r="M36" s="6">
        <f t="shared" si="17"/>
        <v>41.424563560979841</v>
      </c>
      <c r="N36" s="14">
        <f t="shared" si="18"/>
        <v>1682.9241969608736</v>
      </c>
      <c r="O36" s="6">
        <f t="shared" si="19"/>
        <v>40.626238451094167</v>
      </c>
      <c r="Q36" s="18">
        <f>(J36/100)*E36</f>
        <v>1.1003548504252523</v>
      </c>
      <c r="R36" s="6">
        <f>(K36/100)*E36</f>
        <v>45.581719441073325</v>
      </c>
      <c r="S36" s="19">
        <f>(L36/100)*E36</f>
        <v>2.7084832176866643E-2</v>
      </c>
    </row>
    <row r="37" spans="1:25" x14ac:dyDescent="0.25">
      <c r="A37" t="s">
        <v>24</v>
      </c>
      <c r="B37" s="10" t="s">
        <v>85</v>
      </c>
      <c r="C37" s="7">
        <v>2</v>
      </c>
      <c r="D37" s="7" t="s">
        <v>70</v>
      </c>
      <c r="E37">
        <v>43.66</v>
      </c>
      <c r="J37" s="21">
        <f>J36</f>
        <v>1.1844508615987646</v>
      </c>
      <c r="K37" s="21">
        <f>K36</f>
        <v>49.065360001155362</v>
      </c>
      <c r="L37" s="19">
        <v>2.7079702612173052E-2</v>
      </c>
      <c r="M37" s="6">
        <f t="shared" si="17"/>
        <v>41.424563560979841</v>
      </c>
      <c r="N37" s="14">
        <f t="shared" si="18"/>
        <v>1811.8869584298598</v>
      </c>
      <c r="O37" s="6">
        <f t="shared" si="19"/>
        <v>43.739433869052981</v>
      </c>
      <c r="Q37" s="18">
        <f>(J37/100)*E37</f>
        <v>0.51713124617402062</v>
      </c>
      <c r="R37" s="6">
        <f>(K37/100)*E37</f>
        <v>21.421936176504428</v>
      </c>
      <c r="S37" s="19">
        <f>(L37/100)*E37</f>
        <v>1.1822998160474753E-2</v>
      </c>
      <c r="T37" s="18"/>
      <c r="U37" s="18"/>
      <c r="V37" s="18"/>
      <c r="W37" s="18"/>
      <c r="Y37" s="18"/>
    </row>
    <row r="38" spans="1:25" x14ac:dyDescent="0.25">
      <c r="A38" t="s">
        <v>24</v>
      </c>
      <c r="B38" s="10" t="s">
        <v>84</v>
      </c>
      <c r="C38" s="7">
        <v>3</v>
      </c>
      <c r="D38" s="7" t="s">
        <v>69</v>
      </c>
      <c r="E38">
        <v>79.109999999999985</v>
      </c>
      <c r="G38" s="19">
        <v>1.2959014520223768E-2</v>
      </c>
      <c r="H38" s="19">
        <v>0.49699073014117401</v>
      </c>
      <c r="J38" s="6">
        <f t="shared" si="15"/>
        <v>1.2959014520223768</v>
      </c>
      <c r="K38" s="6">
        <f t="shared" si="16"/>
        <v>49.699073014117403</v>
      </c>
      <c r="L38" s="19">
        <v>2.5749911108867662E-2</v>
      </c>
      <c r="M38" s="6">
        <f t="shared" si="17"/>
        <v>38.350966376769854</v>
      </c>
      <c r="N38" s="14">
        <f t="shared" si="18"/>
        <v>1930.0677506805923</v>
      </c>
      <c r="O38" s="6">
        <f t="shared" si="19"/>
        <v>50.326443712502716</v>
      </c>
      <c r="Q38" s="18">
        <f>(J38/100)*E38</f>
        <v>1.0251876386949021</v>
      </c>
      <c r="R38" s="6">
        <f>(K38/100)*E38</f>
        <v>39.316936661468269</v>
      </c>
      <c r="S38" s="19">
        <f>(L38/100)*E38</f>
        <v>2.0370754678225203E-2</v>
      </c>
    </row>
    <row r="39" spans="1:25" x14ac:dyDescent="0.25">
      <c r="A39" t="s">
        <v>24</v>
      </c>
      <c r="B39" s="10" t="s">
        <v>84</v>
      </c>
      <c r="C39" s="7">
        <v>3</v>
      </c>
      <c r="D39" s="7" t="s">
        <v>70</v>
      </c>
      <c r="E39">
        <v>54.843000000000004</v>
      </c>
      <c r="G39" s="19">
        <v>1.3174259620255214E-2</v>
      </c>
      <c r="H39" s="19">
        <v>0.50101140852411341</v>
      </c>
      <c r="J39" s="6">
        <f t="shared" si="15"/>
        <v>1.3174259620255213</v>
      </c>
      <c r="K39" s="6">
        <f t="shared" si="16"/>
        <v>50.101140852411341</v>
      </c>
      <c r="L39" s="19">
        <v>2.915666988558276E-2</v>
      </c>
      <c r="M39" s="6">
        <f t="shared" si="17"/>
        <v>38.029568489284692</v>
      </c>
      <c r="N39" s="14">
        <f t="shared" si="18"/>
        <v>1718.342356963924</v>
      </c>
      <c r="O39" s="6">
        <f t="shared" si="19"/>
        <v>45.184376926287982</v>
      </c>
      <c r="Q39" s="18">
        <f>(J39/100)*E39</f>
        <v>0.72251592035365664</v>
      </c>
      <c r="R39" s="6">
        <f>(K39/100)*E39</f>
        <v>27.476968677687953</v>
      </c>
      <c r="S39" s="19">
        <f>(L39/100)*E39</f>
        <v>1.5990392465350153E-2</v>
      </c>
      <c r="T39" s="18"/>
      <c r="U39" s="18"/>
      <c r="V39" s="18"/>
      <c r="W39" s="18"/>
      <c r="Y39" s="18"/>
    </row>
    <row r="40" spans="1:25" x14ac:dyDescent="0.25">
      <c r="A40" t="s">
        <v>24</v>
      </c>
      <c r="B40" s="10" t="s">
        <v>83</v>
      </c>
      <c r="C40" s="7">
        <v>4</v>
      </c>
      <c r="D40" s="7" t="s">
        <v>69</v>
      </c>
      <c r="E40">
        <v>86.300999999999988</v>
      </c>
      <c r="G40" s="19">
        <v>1.0917124883183887E-2</v>
      </c>
      <c r="H40" s="19">
        <v>0.49635747693619625</v>
      </c>
      <c r="J40" s="6">
        <f t="shared" si="15"/>
        <v>1.0917124883183886</v>
      </c>
      <c r="K40" s="6">
        <f t="shared" si="16"/>
        <v>49.635747693619628</v>
      </c>
      <c r="L40" s="19">
        <v>7.7543762718905354E-2</v>
      </c>
      <c r="M40" s="6">
        <f t="shared" si="17"/>
        <v>45.465952093371847</v>
      </c>
      <c r="N40" s="14">
        <f t="shared" si="18"/>
        <v>640.09980884662843</v>
      </c>
      <c r="O40" s="6">
        <f t="shared" si="19"/>
        <v>14.07866280974558</v>
      </c>
      <c r="Q40" s="18">
        <f>(J40/100)*E40</f>
        <v>0.94215879454365237</v>
      </c>
      <c r="R40" s="6">
        <f>(K40/100)*E40</f>
        <v>42.836146617070668</v>
      </c>
      <c r="S40" s="19">
        <f>(L40/100)*E40</f>
        <v>6.6921042664042502E-2</v>
      </c>
    </row>
    <row r="41" spans="1:25" x14ac:dyDescent="0.25">
      <c r="A41" t="s">
        <v>24</v>
      </c>
      <c r="B41" s="10" t="s">
        <v>83</v>
      </c>
      <c r="C41" s="7">
        <v>4</v>
      </c>
      <c r="D41" s="7" t="s">
        <v>70</v>
      </c>
      <c r="E41">
        <v>45.600000000000009</v>
      </c>
      <c r="G41" s="19">
        <v>1.1367366250800235E-2</v>
      </c>
      <c r="H41" s="19">
        <v>0.49632574539527452</v>
      </c>
      <c r="J41" s="6">
        <f t="shared" si="15"/>
        <v>1.1367366250800235</v>
      </c>
      <c r="K41" s="6">
        <f t="shared" si="16"/>
        <v>49.632574539527454</v>
      </c>
      <c r="L41" s="19">
        <v>7.3103064844321858E-2</v>
      </c>
      <c r="M41" s="6">
        <f t="shared" si="17"/>
        <v>43.662334303720918</v>
      </c>
      <c r="N41" s="14">
        <f t="shared" si="18"/>
        <v>678.93972222947878</v>
      </c>
      <c r="O41" s="6">
        <f t="shared" si="19"/>
        <v>15.549780676101399</v>
      </c>
      <c r="Q41" s="18">
        <f>(J41/100)*E41</f>
        <v>0.51835190103649076</v>
      </c>
      <c r="R41" s="6">
        <f>(K41/100)*E41</f>
        <v>22.632453990024523</v>
      </c>
      <c r="S41" s="19">
        <f>(L41/100)*E41</f>
        <v>3.3334997569010774E-2</v>
      </c>
      <c r="T41" s="18"/>
      <c r="U41" s="18"/>
      <c r="V41" s="18"/>
      <c r="W41" s="18"/>
      <c r="Y41" s="18"/>
    </row>
    <row r="42" spans="1:25" x14ac:dyDescent="0.25">
      <c r="A42" t="s">
        <v>21</v>
      </c>
      <c r="B42" s="10" t="s">
        <v>84</v>
      </c>
      <c r="C42">
        <v>1</v>
      </c>
      <c r="E42">
        <v>85.21</v>
      </c>
      <c r="G42" s="19">
        <v>1.0166227573873145E-2</v>
      </c>
      <c r="H42" s="19">
        <v>0.49410568310182457</v>
      </c>
      <c r="I42" s="19">
        <v>0.22117296026964578</v>
      </c>
      <c r="J42" s="6">
        <f t="shared" si="15"/>
        <v>1.0166227573873146</v>
      </c>
      <c r="K42" s="6">
        <f t="shared" si="16"/>
        <v>49.410568310182455</v>
      </c>
      <c r="L42" s="19">
        <f>I42/10</f>
        <v>2.2117296026964578E-2</v>
      </c>
      <c r="M42" s="6">
        <f t="shared" si="17"/>
        <v>48.602658115942546</v>
      </c>
      <c r="N42" s="14">
        <f>K42/L42</f>
        <v>2234.0239172972565</v>
      </c>
      <c r="O42" s="6">
        <f>J42/L42</f>
        <v>45.965056313750388</v>
      </c>
      <c r="Q42" s="18">
        <f>(J42/100)*E42</f>
        <v>0.86626425156973064</v>
      </c>
      <c r="R42" s="6">
        <f>(K42/100)*E42</f>
        <v>42.10274525710647</v>
      </c>
      <c r="S42" s="19">
        <f>(L42/100)*E42</f>
        <v>1.8846147944576515E-2</v>
      </c>
    </row>
    <row r="43" spans="1:25" x14ac:dyDescent="0.25">
      <c r="A43" t="s">
        <v>21</v>
      </c>
      <c r="B43" s="10" t="s">
        <v>84</v>
      </c>
      <c r="C43">
        <v>1</v>
      </c>
      <c r="E43">
        <v>57.510000000000005</v>
      </c>
      <c r="G43" s="19">
        <v>9.9743984081606292E-3</v>
      </c>
      <c r="H43" s="19">
        <v>0.49328662552371427</v>
      </c>
      <c r="I43" s="19">
        <v>0.23087404524798594</v>
      </c>
      <c r="J43" s="6">
        <f t="shared" si="15"/>
        <v>0.99743984081606296</v>
      </c>
      <c r="K43" s="6">
        <f t="shared" si="16"/>
        <v>49.328662552371426</v>
      </c>
      <c r="L43" s="19">
        <f t="shared" ref="L43:L57" si="20">I43/10</f>
        <v>2.3087404524798592E-2</v>
      </c>
      <c r="M43" s="6">
        <f t="shared" si="17"/>
        <v>49.455275931240934</v>
      </c>
      <c r="N43" s="14">
        <f t="shared" ref="N43:N49" si="21">K43/L43</f>
        <v>2136.604939692837</v>
      </c>
      <c r="O43" s="6">
        <f t="shared" ref="O43:O49" si="22">J43/L43</f>
        <v>43.202770573222949</v>
      </c>
      <c r="Q43" s="18">
        <f>(J43/100)*E43</f>
        <v>0.57362765245331782</v>
      </c>
      <c r="R43" s="6">
        <f>(K43/100)*E43</f>
        <v>28.36891383386881</v>
      </c>
      <c r="S43" s="19">
        <f>(L43/100)*E43</f>
        <v>1.3277566342211672E-2</v>
      </c>
      <c r="T43" s="18"/>
      <c r="U43" s="18"/>
      <c r="V43" s="18"/>
      <c r="W43" s="18"/>
      <c r="Y43" s="18"/>
    </row>
    <row r="44" spans="1:25" x14ac:dyDescent="0.25">
      <c r="A44" t="s">
        <v>21</v>
      </c>
      <c r="B44" s="10" t="s">
        <v>86</v>
      </c>
      <c r="C44">
        <v>2</v>
      </c>
      <c r="E44">
        <v>65.900000000000006</v>
      </c>
      <c r="G44" s="19">
        <v>1.0279298182438106E-2</v>
      </c>
      <c r="H44" s="19">
        <v>0.49353158131006036</v>
      </c>
      <c r="I44" s="19">
        <v>0.54757991647051807</v>
      </c>
      <c r="J44" s="6">
        <f t="shared" si="15"/>
        <v>1.0279298182438106</v>
      </c>
      <c r="K44" s="6">
        <f t="shared" si="16"/>
        <v>49.353158131006033</v>
      </c>
      <c r="L44" s="19">
        <f t="shared" si="20"/>
        <v>5.4757991647051807E-2</v>
      </c>
      <c r="M44" s="6">
        <f t="shared" si="17"/>
        <v>48.012186488883579</v>
      </c>
      <c r="N44" s="14">
        <f t="shared" si="21"/>
        <v>901.29598706097227</v>
      </c>
      <c r="O44" s="6">
        <f t="shared" si="22"/>
        <v>18.772233738399986</v>
      </c>
      <c r="Q44" s="18">
        <f>(J44/100)*E44</f>
        <v>0.67740575022267124</v>
      </c>
      <c r="R44" s="6">
        <f>(K44/100)*E44</f>
        <v>32.523731208332975</v>
      </c>
      <c r="S44" s="19">
        <f>(L44/100)*E44</f>
        <v>3.6085516495407144E-2</v>
      </c>
    </row>
    <row r="45" spans="1:25" x14ac:dyDescent="0.25">
      <c r="A45" t="s">
        <v>21</v>
      </c>
      <c r="B45" s="10" t="s">
        <v>86</v>
      </c>
      <c r="C45">
        <v>2</v>
      </c>
      <c r="E45">
        <v>35.130000000000003</v>
      </c>
      <c r="G45" s="19">
        <v>1.0352614436015959E-2</v>
      </c>
      <c r="H45" s="19">
        <v>0.49477281888536351</v>
      </c>
      <c r="I45" s="19">
        <v>0.57232868747654786</v>
      </c>
      <c r="J45" s="6">
        <f t="shared" si="15"/>
        <v>1.0352614436015959</v>
      </c>
      <c r="K45" s="6">
        <f t="shared" si="16"/>
        <v>49.477281888536353</v>
      </c>
      <c r="L45" s="19">
        <f t="shared" si="20"/>
        <v>5.7232868747654785E-2</v>
      </c>
      <c r="M45" s="6">
        <f t="shared" si="17"/>
        <v>47.792064694700358</v>
      </c>
      <c r="N45" s="14">
        <f t="shared" si="21"/>
        <v>864.49068465686105</v>
      </c>
      <c r="O45" s="6">
        <f t="shared" si="22"/>
        <v>18.08858207276247</v>
      </c>
      <c r="Q45" s="18">
        <f>(J45/100)*E45</f>
        <v>0.36368734513724066</v>
      </c>
      <c r="R45" s="6">
        <f>(K45/100)*E45</f>
        <v>17.38136912744282</v>
      </c>
      <c r="S45" s="19">
        <f>(L45/100)*E45</f>
        <v>2.0105906791051131E-2</v>
      </c>
      <c r="T45" s="18"/>
      <c r="U45" s="18"/>
      <c r="V45" s="18"/>
      <c r="W45" s="18"/>
      <c r="Y45" s="18"/>
    </row>
    <row r="46" spans="1:25" x14ac:dyDescent="0.25">
      <c r="A46" t="s">
        <v>21</v>
      </c>
      <c r="B46" s="10" t="s">
        <v>83</v>
      </c>
      <c r="C46">
        <v>3</v>
      </c>
      <c r="E46">
        <v>68.680000000000007</v>
      </c>
      <c r="G46" s="19">
        <v>1.0149856056318261E-2</v>
      </c>
      <c r="H46" s="19">
        <v>0.49459654803171221</v>
      </c>
      <c r="I46" s="19">
        <v>0.61177949447387225</v>
      </c>
      <c r="J46" s="6">
        <f t="shared" si="15"/>
        <v>1.014985605631826</v>
      </c>
      <c r="K46" s="6">
        <f t="shared" si="16"/>
        <v>49.459654803171219</v>
      </c>
      <c r="L46" s="19">
        <f t="shared" si="20"/>
        <v>6.1177949447387227E-2</v>
      </c>
      <c r="M46" s="6">
        <f t="shared" si="17"/>
        <v>48.729415007203677</v>
      </c>
      <c r="N46" s="14">
        <f t="shared" si="21"/>
        <v>808.45558326053913</v>
      </c>
      <c r="O46" s="6">
        <f t="shared" si="22"/>
        <v>16.590709803124561</v>
      </c>
      <c r="Q46" s="18">
        <f>(J46/100)*E46</f>
        <v>0.69709211394793824</v>
      </c>
      <c r="R46" s="6">
        <f>(K46/100)*E46</f>
        <v>33.968890918817998</v>
      </c>
      <c r="S46" s="19">
        <f>(L46/100)*E46</f>
        <v>4.201701568046555E-2</v>
      </c>
    </row>
    <row r="47" spans="1:25" x14ac:dyDescent="0.25">
      <c r="A47" t="s">
        <v>21</v>
      </c>
      <c r="B47" s="10" t="s">
        <v>83</v>
      </c>
      <c r="C47">
        <v>3</v>
      </c>
      <c r="E47">
        <v>40.54</v>
      </c>
      <c r="G47" s="19">
        <v>1.0160426591744827E-2</v>
      </c>
      <c r="H47" s="19">
        <v>0.49367867443714442</v>
      </c>
      <c r="I47" s="19">
        <v>0.83764968148182506</v>
      </c>
      <c r="J47" s="6">
        <f t="shared" si="15"/>
        <v>1.0160426591744827</v>
      </c>
      <c r="K47" s="6">
        <f t="shared" si="16"/>
        <v>49.367867443714445</v>
      </c>
      <c r="L47" s="19">
        <f t="shared" si="20"/>
        <v>8.3764968148182503E-2</v>
      </c>
      <c r="M47" s="6">
        <f t="shared" si="17"/>
        <v>48.58838061368899</v>
      </c>
      <c r="N47" s="14">
        <f t="shared" si="21"/>
        <v>589.36174077427393</v>
      </c>
      <c r="O47" s="6">
        <f t="shared" si="22"/>
        <v>12.129684779167773</v>
      </c>
      <c r="Q47" s="18">
        <f>(J47/100)*E47</f>
        <v>0.4119036940293353</v>
      </c>
      <c r="R47" s="6">
        <f>(K47/100)*E47</f>
        <v>20.013733461681838</v>
      </c>
      <c r="S47" s="19">
        <f>(L47/100)*E47</f>
        <v>3.395831808727319E-2</v>
      </c>
      <c r="T47" s="18"/>
      <c r="U47" s="18"/>
      <c r="V47" s="18"/>
      <c r="W47" s="18"/>
      <c r="Y47" s="18"/>
    </row>
    <row r="48" spans="1:25" x14ac:dyDescent="0.25">
      <c r="A48" t="s">
        <v>21</v>
      </c>
      <c r="B48" s="10" t="s">
        <v>85</v>
      </c>
      <c r="C48">
        <v>4</v>
      </c>
      <c r="E48">
        <v>112.10000000000001</v>
      </c>
      <c r="G48" s="19">
        <v>1.0575990048544632E-2</v>
      </c>
      <c r="H48" s="19">
        <v>0.49429040410282815</v>
      </c>
      <c r="I48" s="19">
        <v>0.316111550860813</v>
      </c>
      <c r="J48" s="6">
        <f t="shared" si="15"/>
        <v>1.0575990048544632</v>
      </c>
      <c r="K48" s="6">
        <f t="shared" si="16"/>
        <v>49.429040410282816</v>
      </c>
      <c r="L48" s="19">
        <f t="shared" si="20"/>
        <v>3.1611155086081297E-2</v>
      </c>
      <c r="M48" s="6">
        <f t="shared" si="17"/>
        <v>46.737033774993741</v>
      </c>
      <c r="N48" s="14">
        <f t="shared" si="21"/>
        <v>1563.6581540814025</v>
      </c>
      <c r="O48" s="6">
        <f t="shared" si="22"/>
        <v>33.456512486635916</v>
      </c>
      <c r="Q48" s="18">
        <f>(J48/100)*E48</f>
        <v>1.1855684844418533</v>
      </c>
      <c r="R48" s="6">
        <f>(K48/100)*E48</f>
        <v>55.409954299927037</v>
      </c>
      <c r="S48" s="19">
        <f>(L48/100)*E48</f>
        <v>3.5436104851497133E-2</v>
      </c>
    </row>
    <row r="49" spans="1:25" x14ac:dyDescent="0.25">
      <c r="A49" t="s">
        <v>21</v>
      </c>
      <c r="B49" s="10" t="s">
        <v>85</v>
      </c>
      <c r="C49">
        <v>4</v>
      </c>
      <c r="E49">
        <v>40.18</v>
      </c>
      <c r="G49" s="19">
        <v>1.0708814131660829E-2</v>
      </c>
      <c r="H49" s="19">
        <v>0.49319000621569126</v>
      </c>
      <c r="I49" s="19">
        <v>0.32913941888253401</v>
      </c>
      <c r="J49" s="6">
        <f t="shared" si="15"/>
        <v>1.0708814131660829</v>
      </c>
      <c r="K49" s="6">
        <f t="shared" si="16"/>
        <v>49.319000621569124</v>
      </c>
      <c r="L49" s="19">
        <f t="shared" si="20"/>
        <v>3.2913941888253404E-2</v>
      </c>
      <c r="M49" s="6">
        <f t="shared" si="17"/>
        <v>46.054586451133268</v>
      </c>
      <c r="N49" s="14">
        <f t="shared" si="21"/>
        <v>1498.4227896194498</v>
      </c>
      <c r="O49" s="6">
        <f t="shared" si="22"/>
        <v>32.535799473725987</v>
      </c>
      <c r="Q49" s="18">
        <f>(J49/100)*E49</f>
        <v>0.43028015181013207</v>
      </c>
      <c r="R49" s="6">
        <f>(K49/100)*E49</f>
        <v>19.816374449746476</v>
      </c>
      <c r="S49" s="19">
        <f>(L49/100)*E49</f>
        <v>1.3224821850700216E-2</v>
      </c>
      <c r="T49" s="18"/>
      <c r="U49" s="18"/>
      <c r="V49" s="18"/>
      <c r="W49" s="18"/>
      <c r="Y49" s="18"/>
    </row>
    <row r="50" spans="1:25" x14ac:dyDescent="0.25">
      <c r="A50" t="s">
        <v>22</v>
      </c>
      <c r="B50" s="10" t="s">
        <v>83</v>
      </c>
      <c r="C50">
        <v>1</v>
      </c>
      <c r="E50">
        <v>99.24</v>
      </c>
      <c r="G50" s="19">
        <v>9.5771179899529109E-3</v>
      </c>
      <c r="H50" s="19">
        <v>0.49245680219779903</v>
      </c>
      <c r="I50" s="19">
        <v>0.93722419752397712</v>
      </c>
      <c r="J50" s="6">
        <f t="shared" si="15"/>
        <v>0.95771179899529113</v>
      </c>
      <c r="K50" s="6">
        <f t="shared" si="16"/>
        <v>49.245680219779899</v>
      </c>
      <c r="L50" s="19">
        <f t="shared" si="20"/>
        <v>9.3722419752397715E-2</v>
      </c>
      <c r="M50" s="6">
        <f t="shared" si="17"/>
        <v>51.420145675809962</v>
      </c>
      <c r="N50" s="14">
        <f>K50/L50</f>
        <v>525.4418350473718</v>
      </c>
      <c r="O50" s="6">
        <f>J50/L50</f>
        <v>10.21859872510163</v>
      </c>
      <c r="Q50" s="18">
        <f>(J50/100)*E50</f>
        <v>0.95043318932292686</v>
      </c>
      <c r="R50" s="6">
        <f>(K50/100)*E50</f>
        <v>48.871413050109567</v>
      </c>
      <c r="S50" s="19">
        <f>(L50/100)*E50</f>
        <v>9.3010129362279495E-2</v>
      </c>
    </row>
    <row r="51" spans="1:25" x14ac:dyDescent="0.25">
      <c r="A51" t="s">
        <v>22</v>
      </c>
      <c r="B51" s="10" t="s">
        <v>83</v>
      </c>
      <c r="C51">
        <v>1</v>
      </c>
      <c r="E51">
        <v>87.960000000000008</v>
      </c>
      <c r="G51" s="19">
        <v>9.5091544620210192E-3</v>
      </c>
      <c r="H51" s="19">
        <v>0.49388650191888395</v>
      </c>
      <c r="I51" s="19">
        <v>1.6852127695726977</v>
      </c>
      <c r="J51" s="6">
        <f t="shared" si="15"/>
        <v>0.95091544620210189</v>
      </c>
      <c r="K51" s="6">
        <f t="shared" si="16"/>
        <v>49.388650191888395</v>
      </c>
      <c r="L51" s="19">
        <f t="shared" si="20"/>
        <v>0.16852127695726976</v>
      </c>
      <c r="M51" s="6">
        <f t="shared" si="17"/>
        <v>51.938003940459318</v>
      </c>
      <c r="N51" s="14">
        <f t="shared" ref="N51:N57" si="23">K51/L51</f>
        <v>293.07070942983285</v>
      </c>
      <c r="O51" s="6">
        <f t="shared" ref="O51:O57" si="24">J51/L51</f>
        <v>5.6427025914550599</v>
      </c>
      <c r="Q51" s="18">
        <f>(J51/100)*E51</f>
        <v>0.8364252264793689</v>
      </c>
      <c r="R51" s="6">
        <f>(K51/100)*E51</f>
        <v>43.442256708785038</v>
      </c>
      <c r="S51" s="19">
        <f>(L51/100)*E51</f>
        <v>0.14823131521161451</v>
      </c>
      <c r="T51" s="18"/>
      <c r="U51" s="18"/>
      <c r="V51" s="18"/>
      <c r="W51" s="18"/>
      <c r="Y51" s="18"/>
    </row>
    <row r="52" spans="1:25" x14ac:dyDescent="0.25">
      <c r="A52" t="s">
        <v>22</v>
      </c>
      <c r="B52" s="10" t="s">
        <v>85</v>
      </c>
      <c r="C52">
        <v>2</v>
      </c>
      <c r="E52">
        <v>146.44</v>
      </c>
      <c r="G52" s="19">
        <v>9.0497882385641992E-3</v>
      </c>
      <c r="H52" s="19">
        <v>0.49010341319633471</v>
      </c>
      <c r="I52" s="19">
        <v>0.5496194077509573</v>
      </c>
      <c r="J52" s="6">
        <f t="shared" si="15"/>
        <v>0.90497882385641992</v>
      </c>
      <c r="K52" s="6">
        <f t="shared" si="16"/>
        <v>49.010341319633469</v>
      </c>
      <c r="L52" s="19">
        <f t="shared" si="20"/>
        <v>5.4961940775095731E-2</v>
      </c>
      <c r="M52" s="6">
        <f t="shared" si="17"/>
        <v>54.156340488481135</v>
      </c>
      <c r="N52" s="14">
        <f t="shared" si="23"/>
        <v>891.71416854044128</v>
      </c>
      <c r="O52" s="6">
        <f t="shared" si="24"/>
        <v>16.465554365330608</v>
      </c>
      <c r="Q52" s="18">
        <f>(J52/100)*E52</f>
        <v>1.3252509896553413</v>
      </c>
      <c r="R52" s="6">
        <f>(K52/100)*E52</f>
        <v>71.77074382847124</v>
      </c>
      <c r="S52" s="19">
        <f>(L52/100)*E52</f>
        <v>8.0486266071050194E-2</v>
      </c>
    </row>
    <row r="53" spans="1:25" x14ac:dyDescent="0.25">
      <c r="A53" t="s">
        <v>22</v>
      </c>
      <c r="B53" s="10" t="s">
        <v>85</v>
      </c>
      <c r="C53">
        <v>2</v>
      </c>
      <c r="E53">
        <v>53.06</v>
      </c>
      <c r="G53" s="19">
        <v>9.815953795593288E-3</v>
      </c>
      <c r="H53" s="19">
        <v>0.493061469060737</v>
      </c>
      <c r="I53" s="19">
        <v>0.45663801705210783</v>
      </c>
      <c r="J53" s="6">
        <f t="shared" si="15"/>
        <v>0.98159537955932885</v>
      </c>
      <c r="K53" s="6">
        <f t="shared" si="16"/>
        <v>49.3061469060737</v>
      </c>
      <c r="L53" s="19">
        <f t="shared" si="20"/>
        <v>4.5663801705210783E-2</v>
      </c>
      <c r="M53" s="6">
        <f t="shared" si="17"/>
        <v>50.23062244670394</v>
      </c>
      <c r="N53" s="14">
        <f t="shared" si="23"/>
        <v>1079.7643880896426</v>
      </c>
      <c r="O53" s="6">
        <f t="shared" si="24"/>
        <v>21.496137923341525</v>
      </c>
      <c r="Q53" s="18">
        <f>(J53/100)*E53</f>
        <v>0.52083450839417988</v>
      </c>
      <c r="R53" s="6">
        <f>(K53/100)*E53</f>
        <v>26.161841548362705</v>
      </c>
      <c r="S53" s="19">
        <f>(L53/100)*E53</f>
        <v>2.4229213184784843E-2</v>
      </c>
      <c r="T53" s="18"/>
      <c r="U53" s="18"/>
      <c r="V53" s="18"/>
      <c r="W53" s="18"/>
      <c r="Y53" s="18"/>
    </row>
    <row r="54" spans="1:25" x14ac:dyDescent="0.25">
      <c r="A54" t="s">
        <v>22</v>
      </c>
      <c r="B54" s="10" t="s">
        <v>84</v>
      </c>
      <c r="C54">
        <v>3</v>
      </c>
      <c r="E54">
        <v>95.84</v>
      </c>
      <c r="G54" s="19">
        <v>9.7221650414317708E-3</v>
      </c>
      <c r="H54" s="19">
        <v>0.49477278583570528</v>
      </c>
      <c r="I54" s="19">
        <v>0.35243847075004731</v>
      </c>
      <c r="J54" s="6">
        <f t="shared" si="15"/>
        <v>0.97221650414317706</v>
      </c>
      <c r="K54" s="6">
        <f t="shared" si="16"/>
        <v>49.477278583570531</v>
      </c>
      <c r="L54" s="19">
        <f t="shared" si="20"/>
        <v>3.5243847075004733E-2</v>
      </c>
      <c r="M54" s="6">
        <f t="shared" si="17"/>
        <v>50.891214428801831</v>
      </c>
      <c r="N54" s="14">
        <f t="shared" si="23"/>
        <v>1403.8557844799038</v>
      </c>
      <c r="O54" s="6">
        <f t="shared" si="24"/>
        <v>27.58542511191073</v>
      </c>
      <c r="Q54" s="18">
        <f>(J54/100)*E54</f>
        <v>0.93177229757082092</v>
      </c>
      <c r="R54" s="6">
        <f>(K54/100)*E54</f>
        <v>47.419023794494002</v>
      </c>
      <c r="S54" s="19">
        <f>(L54/100)*E54</f>
        <v>3.3777703036684537E-2</v>
      </c>
    </row>
    <row r="55" spans="1:25" x14ac:dyDescent="0.25">
      <c r="A55" t="s">
        <v>22</v>
      </c>
      <c r="B55" s="10" t="s">
        <v>84</v>
      </c>
      <c r="C55">
        <v>3</v>
      </c>
      <c r="E55">
        <v>107.96000000000001</v>
      </c>
      <c r="G55" s="19">
        <v>1.0035316575127361E-2</v>
      </c>
      <c r="H55" s="19">
        <v>0.49530846786877392</v>
      </c>
      <c r="I55" s="19">
        <v>0.35201227313804262</v>
      </c>
      <c r="J55" s="6">
        <f t="shared" si="15"/>
        <v>1.0035316575127362</v>
      </c>
      <c r="K55" s="6">
        <f t="shared" si="16"/>
        <v>49.53084678687739</v>
      </c>
      <c r="L55" s="19">
        <f t="shared" si="20"/>
        <v>3.5201227313804262E-2</v>
      </c>
      <c r="M55" s="6">
        <f t="shared" si="17"/>
        <v>49.356536404282565</v>
      </c>
      <c r="N55" s="14">
        <f t="shared" si="23"/>
        <v>1407.0772687932313</v>
      </c>
      <c r="O55" s="6">
        <f t="shared" si="24"/>
        <v>28.508428088789916</v>
      </c>
      <c r="Q55" s="18">
        <f>(J55/100)*E55</f>
        <v>1.08341277745075</v>
      </c>
      <c r="R55" s="6">
        <f>(K55/100)*E55</f>
        <v>53.473502191112836</v>
      </c>
      <c r="S55" s="19">
        <f>(L55/100)*E55</f>
        <v>3.8003245007983084E-2</v>
      </c>
      <c r="T55" s="18"/>
      <c r="U55" s="18"/>
      <c r="V55" s="18"/>
      <c r="W55" s="18"/>
      <c r="Y55" s="18"/>
    </row>
    <row r="56" spans="1:25" x14ac:dyDescent="0.25">
      <c r="A56" t="s">
        <v>22</v>
      </c>
      <c r="B56" s="10" t="s">
        <v>86</v>
      </c>
      <c r="C56">
        <v>4</v>
      </c>
      <c r="E56">
        <v>71.039999999999992</v>
      </c>
      <c r="G56" s="19">
        <v>1.0545163125301514E-2</v>
      </c>
      <c r="H56" s="19">
        <v>0.4946390675934132</v>
      </c>
      <c r="I56" s="19">
        <v>0.33723307610920511</v>
      </c>
      <c r="J56" s="6">
        <f t="shared" si="15"/>
        <v>1.0545163125301513</v>
      </c>
      <c r="K56" s="6">
        <f t="shared" si="16"/>
        <v>49.46390675934132</v>
      </c>
      <c r="L56" s="19">
        <f t="shared" si="20"/>
        <v>3.372330761092051E-2</v>
      </c>
      <c r="M56" s="6">
        <f t="shared" si="17"/>
        <v>46.906725075366744</v>
      </c>
      <c r="N56" s="14">
        <f t="shared" si="23"/>
        <v>1466.7572745243881</v>
      </c>
      <c r="O56" s="6">
        <f t="shared" si="24"/>
        <v>31.269658501370451</v>
      </c>
      <c r="Q56" s="18">
        <f>(J56/100)*E56</f>
        <v>0.74912838842141949</v>
      </c>
      <c r="R56" s="6">
        <f>(K56/100)*E56</f>
        <v>35.139159361836072</v>
      </c>
      <c r="S56" s="19">
        <f>(L56/100)*E56</f>
        <v>2.3957037726797928E-2</v>
      </c>
    </row>
    <row r="57" spans="1:25" x14ac:dyDescent="0.25">
      <c r="A57" t="s">
        <v>22</v>
      </c>
      <c r="B57" s="10" t="s">
        <v>86</v>
      </c>
      <c r="C57">
        <v>4</v>
      </c>
      <c r="E57">
        <v>56.459999999999994</v>
      </c>
      <c r="G57" s="19">
        <v>1.0305118587530131E-2</v>
      </c>
      <c r="H57" s="19">
        <v>0.49106345312764882</v>
      </c>
      <c r="I57" s="19">
        <v>0.5802861290590966</v>
      </c>
      <c r="J57" s="6">
        <f t="shared" si="15"/>
        <v>1.0305118587530131</v>
      </c>
      <c r="K57" s="6">
        <f t="shared" si="16"/>
        <v>49.10634531276488</v>
      </c>
      <c r="L57" s="19">
        <f t="shared" si="20"/>
        <v>5.802861290590966E-2</v>
      </c>
      <c r="M57" s="6">
        <f t="shared" si="17"/>
        <v>47.652382547238979</v>
      </c>
      <c r="N57" s="14">
        <f t="shared" si="23"/>
        <v>846.24365211672784</v>
      </c>
      <c r="O57" s="6">
        <f t="shared" si="24"/>
        <v>17.758685020162964</v>
      </c>
      <c r="Q57" s="18">
        <f>(J57/100)*E57</f>
        <v>0.58182699545195116</v>
      </c>
      <c r="R57" s="6">
        <f>(K57/100)*E57</f>
        <v>27.725442563587048</v>
      </c>
      <c r="S57" s="19">
        <f>(L57/100)*E57</f>
        <v>3.2762954846676587E-2</v>
      </c>
      <c r="T57" s="18"/>
      <c r="U57" s="18"/>
      <c r="V57" s="18"/>
      <c r="W57" s="18"/>
      <c r="Y57" s="18"/>
    </row>
    <row r="58" spans="1:25" x14ac:dyDescent="0.25">
      <c r="A58" t="s">
        <v>25</v>
      </c>
      <c r="B58" s="10" t="s">
        <v>85</v>
      </c>
      <c r="C58" s="7">
        <v>1</v>
      </c>
      <c r="D58" s="7" t="s">
        <v>69</v>
      </c>
      <c r="E58">
        <v>90.69</v>
      </c>
      <c r="G58" s="19">
        <v>1.1034249369204361E-2</v>
      </c>
      <c r="H58" s="19">
        <v>0.47912301012674041</v>
      </c>
      <c r="J58" s="6">
        <f t="shared" ref="J58:J99" si="25">100*G58</f>
        <v>1.1034249369204361</v>
      </c>
      <c r="K58" s="6">
        <f t="shared" ref="K58:K99" si="26">100*H58</f>
        <v>47.912301012674043</v>
      </c>
      <c r="L58" s="19">
        <v>2.5058728442420838E-2</v>
      </c>
      <c r="M58" s="6">
        <f t="shared" ref="M58:M65" si="27">K58/J58</f>
        <v>43.421441195984883</v>
      </c>
      <c r="N58" s="14">
        <f>K58/L58</f>
        <v>1912.0004880840393</v>
      </c>
      <c r="O58" s="6">
        <f>J58/L58</f>
        <v>44.033556589108315</v>
      </c>
      <c r="Q58" s="18">
        <f>(J58/100)*E58</f>
        <v>1.0006960752931435</v>
      </c>
      <c r="R58" s="6">
        <f>(K58/100)*E58</f>
        <v>43.451665788394088</v>
      </c>
      <c r="S58" s="19">
        <f>(L58/100)*E58</f>
        <v>2.2725760824431458E-2</v>
      </c>
    </row>
    <row r="59" spans="1:25" x14ac:dyDescent="0.25">
      <c r="A59" t="s">
        <v>25</v>
      </c>
      <c r="B59" s="10" t="s">
        <v>85</v>
      </c>
      <c r="C59" s="7">
        <v>1</v>
      </c>
      <c r="D59" s="7" t="s">
        <v>70</v>
      </c>
      <c r="E59">
        <v>46.97999999999999</v>
      </c>
      <c r="G59" s="19">
        <v>1.0432776078368736E-2</v>
      </c>
      <c r="H59" s="19">
        <v>0.48038766314667924</v>
      </c>
      <c r="J59" s="6">
        <f t="shared" si="25"/>
        <v>1.0432776078368737</v>
      </c>
      <c r="K59" s="6">
        <f t="shared" si="26"/>
        <v>48.038766314667924</v>
      </c>
      <c r="L59" s="19">
        <v>1.9583395653334595E-2</v>
      </c>
      <c r="M59" s="6">
        <f t="shared" si="27"/>
        <v>46.046005352565025</v>
      </c>
      <c r="N59" s="14">
        <f t="shared" ref="N59:N65" si="28">K59/L59</f>
        <v>2453.0355799908502</v>
      </c>
      <c r="O59" s="6">
        <f t="shared" ref="O59:O65" si="29">J59/L59</f>
        <v>53.273580655009027</v>
      </c>
      <c r="Q59" s="18">
        <f>(J59/100)*E59</f>
        <v>0.49013182016176321</v>
      </c>
      <c r="R59" s="6">
        <f>(K59/100)*E59</f>
        <v>22.568612414630987</v>
      </c>
      <c r="S59" s="19">
        <f>(L59/100)*E59</f>
        <v>9.2002792779365909E-3</v>
      </c>
      <c r="T59" s="18"/>
      <c r="U59" s="18"/>
      <c r="V59" s="18"/>
      <c r="W59" s="18"/>
      <c r="Y59" s="18"/>
    </row>
    <row r="60" spans="1:25" x14ac:dyDescent="0.25">
      <c r="A60" t="s">
        <v>25</v>
      </c>
      <c r="B60" s="10" t="s">
        <v>83</v>
      </c>
      <c r="C60" s="7">
        <v>2</v>
      </c>
      <c r="D60" s="7" t="s">
        <v>69</v>
      </c>
      <c r="E60">
        <v>92.059999999999988</v>
      </c>
      <c r="G60" s="19">
        <v>1.0556306868846215E-2</v>
      </c>
      <c r="H60" s="19">
        <v>0.47623904343307866</v>
      </c>
      <c r="J60" s="6">
        <f t="shared" si="25"/>
        <v>1.0556306868846215</v>
      </c>
      <c r="K60" s="6">
        <f t="shared" si="26"/>
        <v>47.623904343307863</v>
      </c>
      <c r="L60" s="19">
        <v>5.4666370178066678E-2</v>
      </c>
      <c r="M60" s="6">
        <f t="shared" si="27"/>
        <v>45.114171968470892</v>
      </c>
      <c r="N60" s="14">
        <f t="shared" si="28"/>
        <v>871.17370676305848</v>
      </c>
      <c r="O60" s="6">
        <f t="shared" si="29"/>
        <v>19.310422174475438</v>
      </c>
      <c r="Q60" s="18">
        <f>(J60/100)*E60</f>
        <v>0.97181361034598246</v>
      </c>
      <c r="R60" s="6">
        <f>(K60/100)*E60</f>
        <v>43.842566338449217</v>
      </c>
      <c r="S60" s="19">
        <f>(L60/100)*E60</f>
        <v>5.0325860385928171E-2</v>
      </c>
    </row>
    <row r="61" spans="1:25" x14ac:dyDescent="0.25">
      <c r="A61" t="s">
        <v>25</v>
      </c>
      <c r="B61" s="10" t="s">
        <v>83</v>
      </c>
      <c r="C61" s="7">
        <v>2</v>
      </c>
      <c r="D61" s="7" t="s">
        <v>70</v>
      </c>
      <c r="E61">
        <v>58.09</v>
      </c>
      <c r="G61" s="19">
        <v>1.0788966733958832E-2</v>
      </c>
      <c r="H61" s="19">
        <v>0.48694679973241561</v>
      </c>
      <c r="J61" s="6">
        <f t="shared" si="25"/>
        <v>1.0788966733958831</v>
      </c>
      <c r="K61" s="6">
        <f t="shared" si="26"/>
        <v>48.694679973241563</v>
      </c>
      <c r="L61" s="19">
        <v>5.4766839726870901E-2</v>
      </c>
      <c r="M61" s="6">
        <f t="shared" si="27"/>
        <v>45.133775248349352</v>
      </c>
      <c r="N61" s="14">
        <f t="shared" si="28"/>
        <v>889.12707426771453</v>
      </c>
      <c r="O61" s="6">
        <f t="shared" si="29"/>
        <v>19.699816143792049</v>
      </c>
      <c r="Q61" s="18">
        <f>(J61/100)*E61</f>
        <v>0.62673107757566859</v>
      </c>
      <c r="R61" s="6">
        <f>(K61/100)*E61</f>
        <v>28.286739596456023</v>
      </c>
      <c r="S61" s="19">
        <f>(L61/100)*E61</f>
        <v>3.1814057197339304E-2</v>
      </c>
      <c r="T61" s="18"/>
      <c r="U61" s="18"/>
      <c r="V61" s="18"/>
      <c r="W61" s="18"/>
      <c r="Y61" s="18"/>
    </row>
    <row r="62" spans="1:25" x14ac:dyDescent="0.25">
      <c r="A62" t="s">
        <v>25</v>
      </c>
      <c r="B62" s="10" t="s">
        <v>86</v>
      </c>
      <c r="C62" s="7">
        <v>3</v>
      </c>
      <c r="D62" s="7" t="s">
        <v>69</v>
      </c>
      <c r="E62">
        <v>74.289999999999992</v>
      </c>
      <c r="G62" s="19">
        <v>1.1368383863095424E-2</v>
      </c>
      <c r="H62" s="19">
        <v>0.48451837138496129</v>
      </c>
      <c r="J62" s="6">
        <f t="shared" si="25"/>
        <v>1.1368383863095424</v>
      </c>
      <c r="K62" s="6">
        <f t="shared" si="26"/>
        <v>48.451837138496131</v>
      </c>
      <c r="L62" s="19">
        <v>4.0345681947192374E-2</v>
      </c>
      <c r="M62" s="6">
        <f t="shared" si="27"/>
        <v>42.61981097927449</v>
      </c>
      <c r="N62" s="14">
        <f t="shared" si="28"/>
        <v>1200.9175406159632</v>
      </c>
      <c r="O62" s="6">
        <f t="shared" si="29"/>
        <v>28.177448773762865</v>
      </c>
      <c r="Q62" s="18">
        <f>(J62/100)*E62</f>
        <v>0.84455723718935893</v>
      </c>
      <c r="R62" s="6">
        <f>(K62/100)*E62</f>
        <v>35.994869810188767</v>
      </c>
      <c r="S62" s="19">
        <f>(L62/100)*E62</f>
        <v>2.9972807118569214E-2</v>
      </c>
    </row>
    <row r="63" spans="1:25" x14ac:dyDescent="0.25">
      <c r="A63" t="s">
        <v>25</v>
      </c>
      <c r="B63" s="10" t="s">
        <v>86</v>
      </c>
      <c r="C63" s="7">
        <v>3</v>
      </c>
      <c r="D63" s="7" t="s">
        <v>70</v>
      </c>
      <c r="E63">
        <v>62.55</v>
      </c>
      <c r="G63" s="19">
        <v>1.1787244665947414E-2</v>
      </c>
      <c r="H63" s="19">
        <v>0.49008525299191058</v>
      </c>
      <c r="J63" s="6">
        <f t="shared" si="25"/>
        <v>1.1787244665947414</v>
      </c>
      <c r="K63" s="6">
        <f t="shared" si="26"/>
        <v>49.008525299191056</v>
      </c>
      <c r="L63" s="19">
        <v>3.7152743617556688E-2</v>
      </c>
      <c r="M63" s="6">
        <f t="shared" si="27"/>
        <v>41.57759229412919</v>
      </c>
      <c r="N63" s="14">
        <f t="shared" si="28"/>
        <v>1319.1091835282891</v>
      </c>
      <c r="O63" s="6">
        <f t="shared" si="29"/>
        <v>31.726444720430553</v>
      </c>
      <c r="Q63" s="18">
        <f>(J63/100)*E63</f>
        <v>0.73729215385501068</v>
      </c>
      <c r="R63" s="6">
        <f>(K63/100)*E63</f>
        <v>30.654832574644004</v>
      </c>
      <c r="S63" s="19">
        <f>(L63/100)*E63</f>
        <v>2.3239041132781708E-2</v>
      </c>
      <c r="T63" s="18"/>
      <c r="U63" s="18"/>
      <c r="V63" s="18"/>
      <c r="W63" s="18"/>
      <c r="Y63" s="18"/>
    </row>
    <row r="64" spans="1:25" x14ac:dyDescent="0.25">
      <c r="A64" t="s">
        <v>25</v>
      </c>
      <c r="B64" s="10" t="s">
        <v>84</v>
      </c>
      <c r="C64" s="7">
        <v>4</v>
      </c>
      <c r="D64" s="7" t="s">
        <v>69</v>
      </c>
      <c r="E64">
        <v>80.31</v>
      </c>
      <c r="G64" s="19">
        <v>1.1256243160260426E-2</v>
      </c>
      <c r="H64" s="19">
        <v>0.48143924989062831</v>
      </c>
      <c r="J64" s="6">
        <f t="shared" si="25"/>
        <v>1.1256243160260426</v>
      </c>
      <c r="K64" s="6">
        <f t="shared" si="26"/>
        <v>48.143924989062832</v>
      </c>
      <c r="L64" s="19">
        <v>2.2247695237344958E-2</v>
      </c>
      <c r="M64" s="6">
        <f t="shared" si="27"/>
        <v>42.770864402638729</v>
      </c>
      <c r="N64" s="14">
        <f t="shared" si="28"/>
        <v>2163.996066803742</v>
      </c>
      <c r="O64" s="6">
        <f t="shared" si="29"/>
        <v>50.59509778507622</v>
      </c>
      <c r="Q64" s="18">
        <f>(J64/100)*E64</f>
        <v>0.90398888820051482</v>
      </c>
      <c r="R64" s="6">
        <f>(K64/100)*E64</f>
        <v>38.664386158716361</v>
      </c>
      <c r="S64" s="19">
        <f>(L64/100)*E64</f>
        <v>1.7867124045111735E-2</v>
      </c>
    </row>
    <row r="65" spans="1:25" x14ac:dyDescent="0.25">
      <c r="A65" t="s">
        <v>25</v>
      </c>
      <c r="B65" s="10" t="s">
        <v>84</v>
      </c>
      <c r="C65" s="7">
        <v>4</v>
      </c>
      <c r="D65" s="7" t="s">
        <v>70</v>
      </c>
      <c r="E65">
        <v>75.53</v>
      </c>
      <c r="G65" s="19">
        <v>1.1050945700882702E-2</v>
      </c>
      <c r="H65" s="19">
        <v>0.48189216168825955</v>
      </c>
      <c r="J65" s="6">
        <f t="shared" si="25"/>
        <v>1.1050945700882702</v>
      </c>
      <c r="K65" s="6">
        <f t="shared" si="26"/>
        <v>48.189216168825958</v>
      </c>
      <c r="L65" s="19">
        <v>2.1790664277468556E-2</v>
      </c>
      <c r="M65" s="6">
        <f t="shared" si="27"/>
        <v>43.6064183764624</v>
      </c>
      <c r="N65" s="14">
        <f t="shared" si="28"/>
        <v>2211.4615486345397</v>
      </c>
      <c r="O65" s="6">
        <f t="shared" si="29"/>
        <v>50.714129501363239</v>
      </c>
      <c r="Q65" s="18">
        <f>(J65/100)*E65</f>
        <v>0.83467792878767055</v>
      </c>
      <c r="R65" s="6">
        <f>(K65/100)*E65</f>
        <v>36.397314972314248</v>
      </c>
      <c r="S65" s="19">
        <f>(L65/100)*E65</f>
        <v>1.6458488728772001E-2</v>
      </c>
      <c r="T65" s="18"/>
      <c r="U65" s="18"/>
      <c r="V65" s="18"/>
      <c r="W65" s="18"/>
      <c r="Y65" s="18"/>
    </row>
    <row r="66" spans="1:25" x14ac:dyDescent="0.25">
      <c r="C66" s="7"/>
      <c r="D66" s="7"/>
      <c r="M66" s="6"/>
      <c r="N66" s="14"/>
      <c r="O66" s="6"/>
      <c r="T66" s="18"/>
      <c r="U66" s="18"/>
      <c r="V66" s="18"/>
      <c r="W66" s="18"/>
      <c r="Y66" s="18"/>
    </row>
    <row r="67" spans="1:25" x14ac:dyDescent="0.25">
      <c r="C67" s="7"/>
      <c r="D67" s="7"/>
      <c r="M67" s="6"/>
      <c r="N67" s="14"/>
      <c r="O67" s="6"/>
      <c r="T67" s="18"/>
      <c r="U67" s="18"/>
      <c r="V67" s="18"/>
      <c r="W67" s="18"/>
      <c r="Y67" s="18"/>
    </row>
    <row r="68" spans="1:25" x14ac:dyDescent="0.25">
      <c r="A68" t="s">
        <v>41</v>
      </c>
      <c r="B68" s="10" t="s">
        <v>86</v>
      </c>
      <c r="G68" s="19">
        <v>1.2937404338665805E-2</v>
      </c>
      <c r="H68" s="19">
        <v>0.48332669370478482</v>
      </c>
      <c r="I68" s="19">
        <v>0.84447554927605384</v>
      </c>
      <c r="J68" s="6">
        <f t="shared" si="25"/>
        <v>1.2937404338665806</v>
      </c>
      <c r="K68" s="6">
        <f t="shared" si="26"/>
        <v>48.332669370478484</v>
      </c>
      <c r="L68" s="19">
        <f>I68/10</f>
        <v>8.4447554927605389E-2</v>
      </c>
      <c r="M68" s="6">
        <f t="shared" ref="M68:M99" si="30">K68/J68</f>
        <v>37.358861256293459</v>
      </c>
      <c r="N68" s="14">
        <f t="shared" ref="N68:N99" si="31">K68/L68</f>
        <v>572.33947639943847</v>
      </c>
      <c r="O68" s="6">
        <f t="shared" ref="O68:O99" si="32">J68/L68</f>
        <v>15.320046092224569</v>
      </c>
    </row>
    <row r="69" spans="1:25" x14ac:dyDescent="0.25">
      <c r="A69" t="s">
        <v>42</v>
      </c>
      <c r="B69" s="10" t="s">
        <v>86</v>
      </c>
      <c r="G69" s="19">
        <v>1.2944030835333133E-2</v>
      </c>
      <c r="H69" s="19">
        <v>0.49023276726190079</v>
      </c>
      <c r="I69" s="19">
        <v>0.8588143209933089</v>
      </c>
      <c r="J69" s="6">
        <f t="shared" si="25"/>
        <v>1.2944030835333133</v>
      </c>
      <c r="K69" s="6">
        <f t="shared" si="26"/>
        <v>49.023276726190076</v>
      </c>
      <c r="L69" s="19">
        <f t="shared" ref="L69:L99" si="33">I69/10</f>
        <v>8.5881432099330884E-2</v>
      </c>
      <c r="M69" s="6">
        <f t="shared" si="30"/>
        <v>37.873269424213632</v>
      </c>
      <c r="N69" s="14">
        <f t="shared" si="31"/>
        <v>570.82509604042832</v>
      </c>
      <c r="O69" s="6">
        <f t="shared" si="32"/>
        <v>15.071978329800094</v>
      </c>
      <c r="T69" s="18"/>
      <c r="U69" s="18"/>
      <c r="V69" s="18"/>
      <c r="W69" s="18"/>
      <c r="Y69" s="18"/>
    </row>
    <row r="70" spans="1:25" x14ac:dyDescent="0.25">
      <c r="A70" t="s">
        <v>43</v>
      </c>
      <c r="B70" s="10" t="s">
        <v>84</v>
      </c>
      <c r="G70" s="19">
        <v>1.2463408679051099E-2</v>
      </c>
      <c r="H70" s="19">
        <v>0.48956429437610266</v>
      </c>
      <c r="I70" s="19">
        <v>0.4469939987879617</v>
      </c>
      <c r="J70" s="6">
        <f t="shared" si="25"/>
        <v>1.2463408679051098</v>
      </c>
      <c r="K70" s="6">
        <f t="shared" si="26"/>
        <v>48.956429437610268</v>
      </c>
      <c r="L70" s="19">
        <f t="shared" si="33"/>
        <v>4.4699399878796169E-2</v>
      </c>
      <c r="M70" s="6">
        <f t="shared" si="30"/>
        <v>39.280128493176854</v>
      </c>
      <c r="N70" s="14">
        <f t="shared" si="31"/>
        <v>1095.2368392049373</v>
      </c>
      <c r="O70" s="6">
        <f t="shared" si="32"/>
        <v>27.882720378452561</v>
      </c>
    </row>
    <row r="71" spans="1:25" x14ac:dyDescent="0.25">
      <c r="A71" t="s">
        <v>44</v>
      </c>
      <c r="B71" s="10" t="s">
        <v>84</v>
      </c>
      <c r="G71" s="19">
        <v>1.369381033763147E-2</v>
      </c>
      <c r="H71" s="19">
        <v>0.49702197397666625</v>
      </c>
      <c r="I71" s="19">
        <v>0.50178056247930647</v>
      </c>
      <c r="J71" s="6">
        <f t="shared" si="25"/>
        <v>1.3693810337631471</v>
      </c>
      <c r="K71" s="6">
        <f t="shared" si="26"/>
        <v>49.702197397666623</v>
      </c>
      <c r="L71" s="19">
        <f t="shared" si="33"/>
        <v>5.0178056247930647E-2</v>
      </c>
      <c r="M71" s="6">
        <f t="shared" si="30"/>
        <v>36.295374459131942</v>
      </c>
      <c r="N71" s="14">
        <f t="shared" si="31"/>
        <v>990.51659458643041</v>
      </c>
      <c r="O71" s="6">
        <f t="shared" si="32"/>
        <v>27.290436022412102</v>
      </c>
      <c r="T71" s="18"/>
      <c r="U71" s="18"/>
      <c r="V71" s="18"/>
      <c r="W71" s="18"/>
      <c r="Y71" s="18"/>
    </row>
    <row r="72" spans="1:25" x14ac:dyDescent="0.25">
      <c r="A72" t="s">
        <v>45</v>
      </c>
      <c r="B72" s="10" t="s">
        <v>85</v>
      </c>
      <c r="G72" s="19">
        <v>1.1245486323132938E-2</v>
      </c>
      <c r="H72" s="19">
        <v>0.48082733081372014</v>
      </c>
      <c r="I72" s="19">
        <v>0.47156457353818709</v>
      </c>
      <c r="J72" s="6">
        <f t="shared" si="25"/>
        <v>1.1245486323132938</v>
      </c>
      <c r="K72" s="6">
        <f t="shared" si="26"/>
        <v>48.082733081372012</v>
      </c>
      <c r="L72" s="19">
        <f t="shared" si="33"/>
        <v>4.7156457353818709E-2</v>
      </c>
      <c r="M72" s="6">
        <f t="shared" si="30"/>
        <v>42.757362109330629</v>
      </c>
      <c r="N72" s="14">
        <f t="shared" si="31"/>
        <v>1019.642606326497</v>
      </c>
      <c r="O72" s="6">
        <f t="shared" si="32"/>
        <v>23.847182240084631</v>
      </c>
    </row>
    <row r="73" spans="1:25" x14ac:dyDescent="0.25">
      <c r="A73" t="s">
        <v>46</v>
      </c>
      <c r="B73" s="10" t="s">
        <v>85</v>
      </c>
      <c r="G73" s="19">
        <v>1.1572125998045182E-2</v>
      </c>
      <c r="H73" s="19">
        <v>0.48260663509278628</v>
      </c>
      <c r="I73" s="19">
        <v>0.51501065420831749</v>
      </c>
      <c r="J73" s="6">
        <f t="shared" si="25"/>
        <v>1.1572125998045182</v>
      </c>
      <c r="K73" s="6">
        <f t="shared" si="26"/>
        <v>48.260663509278629</v>
      </c>
      <c r="L73" s="19">
        <f t="shared" si="33"/>
        <v>5.150106542083175E-2</v>
      </c>
      <c r="M73" s="6">
        <f t="shared" si="30"/>
        <v>41.704232668596113</v>
      </c>
      <c r="N73" s="14">
        <f t="shared" si="31"/>
        <v>937.08087619013793</v>
      </c>
      <c r="O73" s="6">
        <f t="shared" si="32"/>
        <v>22.469682721096394</v>
      </c>
      <c r="T73" s="18"/>
      <c r="U73" s="18"/>
      <c r="V73" s="18"/>
      <c r="W73" s="18"/>
      <c r="Y73" s="18"/>
    </row>
    <row r="74" spans="1:25" x14ac:dyDescent="0.25">
      <c r="A74" t="s">
        <v>47</v>
      </c>
      <c r="B74" s="10" t="s">
        <v>83</v>
      </c>
      <c r="G74" s="19">
        <v>1.1640771355250667E-2</v>
      </c>
      <c r="H74" s="19">
        <v>0.48813571995622962</v>
      </c>
      <c r="I74" s="19" t="s">
        <v>68</v>
      </c>
      <c r="J74" s="6">
        <f t="shared" si="25"/>
        <v>1.1640771355250668</v>
      </c>
      <c r="K74" s="6">
        <f t="shared" si="26"/>
        <v>48.813571995622965</v>
      </c>
      <c r="L74" s="20">
        <f>L75</f>
        <v>0.10776282021709058</v>
      </c>
      <c r="M74" s="6">
        <f t="shared" si="30"/>
        <v>41.933279596291698</v>
      </c>
      <c r="N74" s="14">
        <f t="shared" si="31"/>
        <v>452.97229505767342</v>
      </c>
      <c r="O74" s="6">
        <f t="shared" si="32"/>
        <v>10.802214837919124</v>
      </c>
    </row>
    <row r="75" spans="1:25" x14ac:dyDescent="0.25">
      <c r="A75" t="s">
        <v>48</v>
      </c>
      <c r="B75" s="10" t="s">
        <v>83</v>
      </c>
      <c r="G75" s="19">
        <v>1.1011449093434114E-2</v>
      </c>
      <c r="H75" s="19">
        <v>0.4840701734632783</v>
      </c>
      <c r="I75" s="19">
        <v>1.0776282021709058</v>
      </c>
      <c r="J75" s="6">
        <f t="shared" si="25"/>
        <v>1.1011449093434114</v>
      </c>
      <c r="K75" s="6">
        <f t="shared" si="26"/>
        <v>48.407017346327827</v>
      </c>
      <c r="L75" s="19">
        <f t="shared" si="33"/>
        <v>0.10776282021709058</v>
      </c>
      <c r="M75" s="6">
        <f t="shared" si="30"/>
        <v>43.960624015591073</v>
      </c>
      <c r="N75" s="14">
        <f t="shared" si="31"/>
        <v>449.19961493965008</v>
      </c>
      <c r="O75" s="6">
        <f t="shared" si="32"/>
        <v>10.218226537920321</v>
      </c>
      <c r="T75" s="18"/>
      <c r="U75" s="18"/>
      <c r="V75" s="18"/>
      <c r="W75" s="18"/>
      <c r="Y75" s="18"/>
    </row>
    <row r="76" spans="1:25" x14ac:dyDescent="0.25">
      <c r="A76" t="s">
        <v>49</v>
      </c>
      <c r="B76" s="10" t="s">
        <v>83</v>
      </c>
      <c r="G76" s="19">
        <v>9.5020308100973623E-3</v>
      </c>
      <c r="H76" s="19">
        <v>0.48683169218349337</v>
      </c>
      <c r="I76" s="19">
        <v>1.3044659868311999</v>
      </c>
      <c r="J76" s="6">
        <f t="shared" si="25"/>
        <v>0.95020308100973627</v>
      </c>
      <c r="K76" s="6">
        <f t="shared" si="26"/>
        <v>48.683169218349335</v>
      </c>
      <c r="L76" s="19">
        <f t="shared" si="33"/>
        <v>0.13044659868311997</v>
      </c>
      <c r="M76" s="6">
        <f t="shared" si="30"/>
        <v>51.234488912218652</v>
      </c>
      <c r="N76" s="14">
        <f t="shared" si="31"/>
        <v>373.2038221756182</v>
      </c>
      <c r="O76" s="6">
        <f t="shared" si="32"/>
        <v>7.2842304100083393</v>
      </c>
    </row>
    <row r="77" spans="1:25" x14ac:dyDescent="0.25">
      <c r="A77" t="s">
        <v>50</v>
      </c>
      <c r="B77" s="10" t="s">
        <v>83</v>
      </c>
      <c r="G77" s="19">
        <v>9.7166010881065343E-3</v>
      </c>
      <c r="H77" s="19">
        <v>0.45673100919718046</v>
      </c>
      <c r="I77" s="19">
        <v>1.1712953984462064</v>
      </c>
      <c r="J77" s="6">
        <f t="shared" si="25"/>
        <v>0.97166010881065346</v>
      </c>
      <c r="K77" s="6">
        <f t="shared" si="26"/>
        <v>45.673100919718046</v>
      </c>
      <c r="L77" s="19">
        <f t="shared" si="33"/>
        <v>0.11712953984462064</v>
      </c>
      <c r="M77" s="6">
        <f t="shared" si="30"/>
        <v>47.005223848927528</v>
      </c>
      <c r="N77" s="14">
        <f t="shared" si="31"/>
        <v>389.93665458180874</v>
      </c>
      <c r="O77" s="6">
        <f t="shared" si="32"/>
        <v>8.295602544837271</v>
      </c>
      <c r="T77" s="18"/>
      <c r="U77" s="18"/>
      <c r="V77" s="18"/>
      <c r="W77" s="18"/>
      <c r="Y77" s="18"/>
    </row>
    <row r="78" spans="1:25" x14ac:dyDescent="0.25">
      <c r="A78" t="s">
        <v>51</v>
      </c>
      <c r="B78" s="10" t="s">
        <v>84</v>
      </c>
      <c r="G78" s="19">
        <v>1.2502230699484661E-2</v>
      </c>
      <c r="H78" s="19">
        <v>0.48556152587036167</v>
      </c>
      <c r="J78" s="6">
        <f t="shared" si="25"/>
        <v>1.250223069948466</v>
      </c>
      <c r="K78" s="6">
        <f t="shared" si="26"/>
        <v>48.556152587036166</v>
      </c>
      <c r="L78" s="20">
        <f>L79</f>
        <v>3.7932517036903472E-2</v>
      </c>
      <c r="M78" s="6">
        <f t="shared" si="30"/>
        <v>38.837991198672768</v>
      </c>
      <c r="N78" s="14">
        <f t="shared" si="31"/>
        <v>1280.0667179506506</v>
      </c>
      <c r="O78" s="6">
        <f t="shared" si="32"/>
        <v>32.959138164550467</v>
      </c>
    </row>
    <row r="79" spans="1:25" x14ac:dyDescent="0.25">
      <c r="A79" t="s">
        <v>52</v>
      </c>
      <c r="B79" s="10" t="s">
        <v>84</v>
      </c>
      <c r="G79" s="19">
        <v>1.2247832621392828E-2</v>
      </c>
      <c r="H79" s="19">
        <v>0.49002923510641389</v>
      </c>
      <c r="I79" s="19">
        <v>0.37932517036903474</v>
      </c>
      <c r="J79" s="6">
        <f t="shared" si="25"/>
        <v>1.2247832621392829</v>
      </c>
      <c r="K79" s="6">
        <f t="shared" si="26"/>
        <v>49.002923510641388</v>
      </c>
      <c r="L79" s="19">
        <f t="shared" si="33"/>
        <v>3.7932517036903472E-2</v>
      </c>
      <c r="M79" s="6">
        <f t="shared" si="30"/>
        <v>40.009465368631687</v>
      </c>
      <c r="N79" s="14">
        <f t="shared" si="31"/>
        <v>1291.8447637673985</v>
      </c>
      <c r="O79" s="6">
        <f t="shared" si="32"/>
        <v>32.288478535387618</v>
      </c>
      <c r="T79" s="18"/>
      <c r="U79" s="18"/>
      <c r="V79" s="18"/>
      <c r="W79" s="18"/>
      <c r="Y79" s="18"/>
    </row>
    <row r="80" spans="1:25" x14ac:dyDescent="0.25">
      <c r="A80" t="s">
        <v>53</v>
      </c>
      <c r="B80" s="10" t="s">
        <v>86</v>
      </c>
      <c r="G80" s="19">
        <v>1.1746680410684914E-2</v>
      </c>
      <c r="H80" s="19">
        <v>0.49189040680493079</v>
      </c>
      <c r="I80" s="19">
        <v>0.633739129607092</v>
      </c>
      <c r="J80" s="6">
        <f t="shared" si="25"/>
        <v>1.1746680410684913</v>
      </c>
      <c r="K80" s="6">
        <f t="shared" si="26"/>
        <v>49.189040680493079</v>
      </c>
      <c r="L80" s="19">
        <f t="shared" si="33"/>
        <v>6.3373912960709197E-2</v>
      </c>
      <c r="M80" s="6">
        <f t="shared" si="30"/>
        <v>41.874843752240139</v>
      </c>
      <c r="N80" s="14">
        <f t="shared" si="31"/>
        <v>776.17174610930988</v>
      </c>
      <c r="O80" s="6">
        <f t="shared" si="32"/>
        <v>18.535513844580915</v>
      </c>
    </row>
    <row r="81" spans="1:25" x14ac:dyDescent="0.25">
      <c r="A81" t="s">
        <v>54</v>
      </c>
      <c r="B81" s="10" t="s">
        <v>86</v>
      </c>
      <c r="G81" s="19">
        <v>1.1900424997870111E-2</v>
      </c>
      <c r="H81" s="19">
        <v>0.48277693097288382</v>
      </c>
      <c r="I81" s="19">
        <v>0.72465260966820921</v>
      </c>
      <c r="J81" s="6">
        <f t="shared" si="25"/>
        <v>1.1900424997870112</v>
      </c>
      <c r="K81" s="6">
        <f t="shared" si="26"/>
        <v>48.277693097288385</v>
      </c>
      <c r="L81" s="19">
        <f t="shared" si="33"/>
        <v>7.2465260966820919E-2</v>
      </c>
      <c r="M81" s="6">
        <f t="shared" si="30"/>
        <v>40.568041146369922</v>
      </c>
      <c r="N81" s="14">
        <f t="shared" si="31"/>
        <v>666.21843974857006</v>
      </c>
      <c r="O81" s="6">
        <f t="shared" si="32"/>
        <v>16.422248176707544</v>
      </c>
      <c r="T81" s="18"/>
      <c r="U81" s="18"/>
      <c r="V81" s="18"/>
      <c r="W81" s="18"/>
      <c r="Y81" s="18"/>
    </row>
    <row r="82" spans="1:25" x14ac:dyDescent="0.25">
      <c r="A82" t="s">
        <v>55</v>
      </c>
      <c r="B82" s="10" t="s">
        <v>85</v>
      </c>
      <c r="G82" s="19">
        <v>9.7453229340937111E-3</v>
      </c>
      <c r="H82" s="19">
        <v>0.48775766318505193</v>
      </c>
      <c r="I82" s="19">
        <v>0.36177529481039511</v>
      </c>
      <c r="J82" s="6">
        <f t="shared" si="25"/>
        <v>0.97453229340937109</v>
      </c>
      <c r="K82" s="6">
        <f t="shared" si="26"/>
        <v>48.775766318505191</v>
      </c>
      <c r="L82" s="19">
        <f t="shared" si="33"/>
        <v>3.6177529481039514E-2</v>
      </c>
      <c r="M82" s="6">
        <f t="shared" si="30"/>
        <v>50.050436140873977</v>
      </c>
      <c r="N82" s="14">
        <f t="shared" si="31"/>
        <v>1348.2337522264575</v>
      </c>
      <c r="O82" s="6">
        <f t="shared" si="32"/>
        <v>26.937502571039829</v>
      </c>
    </row>
    <row r="83" spans="1:25" x14ac:dyDescent="0.25">
      <c r="A83" t="s">
        <v>56</v>
      </c>
      <c r="B83" s="10" t="s">
        <v>85</v>
      </c>
      <c r="G83" s="19">
        <v>9.774188708844788E-3</v>
      </c>
      <c r="H83" s="19">
        <v>0.48935703329137842</v>
      </c>
      <c r="I83" s="19">
        <v>0.32174605914238052</v>
      </c>
      <c r="J83" s="6">
        <f t="shared" si="25"/>
        <v>0.97741887088447876</v>
      </c>
      <c r="K83" s="6">
        <f t="shared" si="26"/>
        <v>48.935703329137844</v>
      </c>
      <c r="L83" s="19">
        <f t="shared" si="33"/>
        <v>3.2174605914238055E-2</v>
      </c>
      <c r="M83" s="6">
        <f t="shared" si="30"/>
        <v>50.066255918361087</v>
      </c>
      <c r="N83" s="14">
        <f t="shared" si="31"/>
        <v>1520.9418091887985</v>
      </c>
      <c r="O83" s="6">
        <f t="shared" si="32"/>
        <v>30.378580968164922</v>
      </c>
      <c r="T83" s="18"/>
      <c r="U83" s="18"/>
      <c r="V83" s="18"/>
      <c r="W83" s="18"/>
      <c r="Y83" s="18"/>
    </row>
    <row r="84" spans="1:25" x14ac:dyDescent="0.25">
      <c r="A84" s="15" t="s">
        <v>106</v>
      </c>
      <c r="B84" s="10" t="s">
        <v>86</v>
      </c>
      <c r="G84" s="19">
        <v>1.337755246631153E-2</v>
      </c>
      <c r="H84" s="19">
        <v>0.46523977885575357</v>
      </c>
      <c r="I84" s="19">
        <v>0.57195381994600014</v>
      </c>
      <c r="J84" s="6">
        <f t="shared" si="25"/>
        <v>1.3377552466311531</v>
      </c>
      <c r="K84" s="6">
        <f t="shared" si="26"/>
        <v>46.523977885575356</v>
      </c>
      <c r="L84" s="19">
        <f t="shared" si="33"/>
        <v>5.7195381994600017E-2</v>
      </c>
      <c r="M84" s="6">
        <f t="shared" si="30"/>
        <v>34.777645613976041</v>
      </c>
      <c r="N84" s="14">
        <f t="shared" si="31"/>
        <v>813.42192783969551</v>
      </c>
      <c r="O84" s="6">
        <f t="shared" si="32"/>
        <v>23.389217800091874</v>
      </c>
    </row>
    <row r="85" spans="1:25" x14ac:dyDescent="0.25">
      <c r="A85" s="15" t="s">
        <v>107</v>
      </c>
      <c r="B85" s="10" t="s">
        <v>86</v>
      </c>
      <c r="G85" s="19">
        <v>1.5398825524170268E-2</v>
      </c>
      <c r="H85" s="19">
        <v>0.50635287297713683</v>
      </c>
      <c r="I85" s="19">
        <v>0.76011550580801857</v>
      </c>
      <c r="J85" s="6">
        <f t="shared" si="25"/>
        <v>1.5398825524170268</v>
      </c>
      <c r="K85" s="6">
        <f t="shared" si="26"/>
        <v>50.635287297713681</v>
      </c>
      <c r="L85" s="19">
        <f t="shared" si="33"/>
        <v>7.6011550580801862E-2</v>
      </c>
      <c r="M85" s="6">
        <f t="shared" si="30"/>
        <v>32.882564464566236</v>
      </c>
      <c r="N85" s="14">
        <f t="shared" si="31"/>
        <v>666.15253748688258</v>
      </c>
      <c r="O85" s="6">
        <f t="shared" si="32"/>
        <v>20.258533612994771</v>
      </c>
      <c r="T85" s="18"/>
      <c r="U85" s="18"/>
      <c r="V85" s="18"/>
      <c r="W85" s="18"/>
      <c r="Y85" s="18"/>
    </row>
    <row r="86" spans="1:25" x14ac:dyDescent="0.25">
      <c r="A86" s="15" t="s">
        <v>108</v>
      </c>
      <c r="B86" s="10" t="s">
        <v>84</v>
      </c>
      <c r="G86" s="19">
        <v>1.4458493546697284E-2</v>
      </c>
      <c r="H86" s="19">
        <v>0.50880467146207686</v>
      </c>
      <c r="I86" s="19">
        <v>0.42333417389355332</v>
      </c>
      <c r="J86" s="6">
        <f t="shared" si="25"/>
        <v>1.4458493546697284</v>
      </c>
      <c r="K86" s="6">
        <f t="shared" si="26"/>
        <v>50.880467146207685</v>
      </c>
      <c r="L86" s="19">
        <f t="shared" si="33"/>
        <v>4.2333417389355331E-2</v>
      </c>
      <c r="M86" s="6">
        <f t="shared" si="30"/>
        <v>35.190711246560106</v>
      </c>
      <c r="N86" s="14">
        <f t="shared" si="31"/>
        <v>1201.8984122694876</v>
      </c>
      <c r="O86" s="6">
        <f t="shared" si="32"/>
        <v>34.153853948802272</v>
      </c>
    </row>
    <row r="87" spans="1:25" x14ac:dyDescent="0.25">
      <c r="A87" s="15" t="s">
        <v>109</v>
      </c>
      <c r="B87" s="10" t="s">
        <v>84</v>
      </c>
      <c r="G87" s="19">
        <v>1.1628165006050776E-2</v>
      </c>
      <c r="H87" s="19">
        <v>0.48866465163023287</v>
      </c>
      <c r="I87" s="19">
        <v>0.38803130485117354</v>
      </c>
      <c r="J87" s="6">
        <f t="shared" si="25"/>
        <v>1.1628165006050775</v>
      </c>
      <c r="K87" s="6">
        <f t="shared" si="26"/>
        <v>48.866465163023285</v>
      </c>
      <c r="L87" s="19">
        <f t="shared" si="33"/>
        <v>3.8803130485117354E-2</v>
      </c>
      <c r="M87" s="6">
        <f t="shared" si="30"/>
        <v>42.024227500723782</v>
      </c>
      <c r="N87" s="14">
        <f t="shared" si="31"/>
        <v>1259.3433713232403</v>
      </c>
      <c r="O87" s="6">
        <f t="shared" si="32"/>
        <v>29.967079616194031</v>
      </c>
      <c r="T87" s="18"/>
      <c r="U87" s="18"/>
      <c r="V87" s="18"/>
      <c r="W87" s="18"/>
      <c r="Y87" s="18"/>
    </row>
    <row r="88" spans="1:25" x14ac:dyDescent="0.25">
      <c r="A88" s="15" t="s">
        <v>110</v>
      </c>
      <c r="B88" s="10" t="s">
        <v>85</v>
      </c>
      <c r="G88" s="19">
        <v>1.4001322311802757E-2</v>
      </c>
      <c r="H88" s="19">
        <v>0.56189194100512818</v>
      </c>
      <c r="I88" s="19">
        <v>0.37530466702289583</v>
      </c>
      <c r="J88" s="6">
        <f t="shared" si="25"/>
        <v>1.4001322311802757</v>
      </c>
      <c r="K88" s="6">
        <f t="shared" si="26"/>
        <v>56.189194100512822</v>
      </c>
      <c r="L88" s="19">
        <f t="shared" si="33"/>
        <v>3.7530466702289586E-2</v>
      </c>
      <c r="M88" s="6">
        <f t="shared" si="30"/>
        <v>40.131348203552719</v>
      </c>
      <c r="N88" s="14">
        <f t="shared" si="31"/>
        <v>1497.1621468561418</v>
      </c>
      <c r="O88" s="6">
        <f t="shared" si="32"/>
        <v>37.306549963442343</v>
      </c>
    </row>
    <row r="89" spans="1:25" x14ac:dyDescent="0.25">
      <c r="A89" s="15" t="s">
        <v>111</v>
      </c>
      <c r="B89" s="10" t="s">
        <v>85</v>
      </c>
      <c r="G89" s="19">
        <v>1.1193749741611317E-2</v>
      </c>
      <c r="H89" s="19">
        <v>0.44679454249194533</v>
      </c>
      <c r="J89" s="6">
        <f t="shared" si="25"/>
        <v>1.1193749741611316</v>
      </c>
      <c r="K89" s="6">
        <f t="shared" si="26"/>
        <v>44.679454249194535</v>
      </c>
      <c r="L89" s="20">
        <f>L88</f>
        <v>3.7530466702289586E-2</v>
      </c>
      <c r="M89" s="6">
        <f t="shared" si="30"/>
        <v>39.914644583400367</v>
      </c>
      <c r="N89" s="14">
        <f t="shared" si="31"/>
        <v>1190.4849093301793</v>
      </c>
      <c r="O89" s="6">
        <f t="shared" si="32"/>
        <v>29.82576750352116</v>
      </c>
      <c r="T89" s="18"/>
      <c r="U89" s="18"/>
      <c r="V89" s="18"/>
      <c r="W89" s="18"/>
      <c r="Y89" s="18"/>
    </row>
    <row r="90" spans="1:25" x14ac:dyDescent="0.25">
      <c r="A90" s="15" t="s">
        <v>112</v>
      </c>
      <c r="B90" s="10" t="s">
        <v>83</v>
      </c>
      <c r="G90" s="19">
        <v>1.2781075382417481E-2</v>
      </c>
      <c r="H90" s="19">
        <v>0.51084017568780427</v>
      </c>
      <c r="I90" s="19">
        <v>1.1079690049132642</v>
      </c>
      <c r="J90" s="6">
        <f t="shared" si="25"/>
        <v>1.2781075382417482</v>
      </c>
      <c r="K90" s="6">
        <f t="shared" si="26"/>
        <v>51.084017568780425</v>
      </c>
      <c r="L90" s="19">
        <f t="shared" si="33"/>
        <v>0.11079690049132643</v>
      </c>
      <c r="M90" s="6">
        <f t="shared" si="30"/>
        <v>39.968481555984781</v>
      </c>
      <c r="N90" s="14">
        <f t="shared" si="31"/>
        <v>461.05998761923365</v>
      </c>
      <c r="O90" s="6">
        <f t="shared" si="32"/>
        <v>11.535589286108261</v>
      </c>
    </row>
    <row r="91" spans="1:25" x14ac:dyDescent="0.25">
      <c r="A91" s="15" t="s">
        <v>113</v>
      </c>
      <c r="B91" s="10" t="s">
        <v>83</v>
      </c>
      <c r="G91" s="19">
        <v>1.2230649801159E-2</v>
      </c>
      <c r="H91" s="19">
        <v>0.48758217346881816</v>
      </c>
      <c r="I91" s="19">
        <v>1.0769221532777509</v>
      </c>
      <c r="J91" s="6">
        <f t="shared" si="25"/>
        <v>1.2230649801158999</v>
      </c>
      <c r="K91" s="6">
        <f t="shared" si="26"/>
        <v>48.758217346881814</v>
      </c>
      <c r="L91" s="19">
        <f t="shared" si="33"/>
        <v>0.10769221532777509</v>
      </c>
      <c r="M91" s="6">
        <f t="shared" si="30"/>
        <v>39.865598426554079</v>
      </c>
      <c r="N91" s="14">
        <f t="shared" si="31"/>
        <v>452.75526367880832</v>
      </c>
      <c r="O91" s="6">
        <f t="shared" si="32"/>
        <v>11.357041698820519</v>
      </c>
      <c r="T91" s="18"/>
      <c r="U91" s="18"/>
      <c r="V91" s="18"/>
      <c r="W91" s="18"/>
      <c r="Y91" s="18"/>
    </row>
    <row r="92" spans="1:25" x14ac:dyDescent="0.25">
      <c r="A92" s="15" t="s">
        <v>114</v>
      </c>
      <c r="B92" s="10" t="s">
        <v>86</v>
      </c>
      <c r="G92" s="19">
        <v>1.1630097942625499E-2</v>
      </c>
      <c r="H92" s="19">
        <v>0.47267341541875424</v>
      </c>
      <c r="I92" s="19">
        <v>0.60601531324253977</v>
      </c>
      <c r="J92" s="6">
        <f t="shared" si="25"/>
        <v>1.1630097942625499</v>
      </c>
      <c r="K92" s="6">
        <f t="shared" si="26"/>
        <v>47.267341541875425</v>
      </c>
      <c r="L92" s="19">
        <f t="shared" si="33"/>
        <v>6.0601531324253978E-2</v>
      </c>
      <c r="M92" s="6">
        <f t="shared" si="30"/>
        <v>40.64225578757663</v>
      </c>
      <c r="N92" s="14">
        <f t="shared" si="31"/>
        <v>779.9694250128307</v>
      </c>
      <c r="O92" s="6">
        <f t="shared" si="32"/>
        <v>19.191095816370723</v>
      </c>
    </row>
    <row r="93" spans="1:25" x14ac:dyDescent="0.25">
      <c r="A93" s="15" t="s">
        <v>115</v>
      </c>
      <c r="B93" s="10" t="s">
        <v>86</v>
      </c>
      <c r="G93" s="19">
        <v>1.292449781699229E-2</v>
      </c>
      <c r="H93" s="19">
        <v>0.55717465649423603</v>
      </c>
      <c r="I93" s="19">
        <v>0.47791038366378624</v>
      </c>
      <c r="J93" s="6">
        <f t="shared" si="25"/>
        <v>1.2924497816992291</v>
      </c>
      <c r="K93" s="6">
        <f t="shared" si="26"/>
        <v>55.717465649423602</v>
      </c>
      <c r="L93" s="19">
        <f t="shared" si="33"/>
        <v>4.7791038366378623E-2</v>
      </c>
      <c r="M93" s="6">
        <f t="shared" si="30"/>
        <v>43.109965615971475</v>
      </c>
      <c r="N93" s="14">
        <f t="shared" si="31"/>
        <v>1165.8559335388136</v>
      </c>
      <c r="O93" s="6">
        <f t="shared" si="32"/>
        <v>27.043768578346643</v>
      </c>
      <c r="T93" s="18"/>
      <c r="U93" s="18"/>
      <c r="V93" s="18"/>
      <c r="W93" s="18"/>
      <c r="Y93" s="18"/>
    </row>
    <row r="94" spans="1:25" x14ac:dyDescent="0.25">
      <c r="A94" s="15" t="s">
        <v>116</v>
      </c>
      <c r="B94" s="10" t="s">
        <v>83</v>
      </c>
      <c r="G94" s="19">
        <v>1.0773652703506111E-2</v>
      </c>
      <c r="H94" s="19">
        <v>0.45383330415272005</v>
      </c>
      <c r="I94" s="19">
        <v>0.57430160153319776</v>
      </c>
      <c r="J94" s="6">
        <f t="shared" si="25"/>
        <v>1.0773652703506111</v>
      </c>
      <c r="K94" s="6">
        <f t="shared" si="26"/>
        <v>45.383330415272006</v>
      </c>
      <c r="L94" s="19">
        <f t="shared" si="33"/>
        <v>5.7430160153319774E-2</v>
      </c>
      <c r="M94" s="6">
        <f t="shared" si="30"/>
        <v>42.124367347114067</v>
      </c>
      <c r="N94" s="14">
        <f t="shared" si="31"/>
        <v>790.23513593055168</v>
      </c>
      <c r="O94" s="6">
        <f t="shared" si="32"/>
        <v>18.759572800674725</v>
      </c>
    </row>
    <row r="95" spans="1:25" x14ac:dyDescent="0.25">
      <c r="A95" s="15" t="s">
        <v>117</v>
      </c>
      <c r="B95" s="10" t="s">
        <v>83</v>
      </c>
      <c r="G95" s="19">
        <v>1.0817570078159703E-2</v>
      </c>
      <c r="H95" s="19">
        <v>0.47829446939063236</v>
      </c>
      <c r="I95" s="19">
        <v>0.6631663770130104</v>
      </c>
      <c r="J95" s="6">
        <f t="shared" si="25"/>
        <v>1.0817570078159704</v>
      </c>
      <c r="K95" s="6">
        <f t="shared" si="26"/>
        <v>47.829446939063239</v>
      </c>
      <c r="L95" s="19">
        <f t="shared" si="33"/>
        <v>6.6316637701301043E-2</v>
      </c>
      <c r="M95" s="6">
        <f t="shared" si="30"/>
        <v>44.214594029419992</v>
      </c>
      <c r="N95" s="14">
        <f t="shared" si="31"/>
        <v>721.2284668968507</v>
      </c>
      <c r="O95" s="6">
        <f t="shared" si="32"/>
        <v>16.312000205564519</v>
      </c>
      <c r="T95" s="18"/>
      <c r="U95" s="18"/>
      <c r="V95" s="18"/>
      <c r="W95" s="18"/>
      <c r="Y95" s="18"/>
    </row>
    <row r="96" spans="1:25" x14ac:dyDescent="0.25">
      <c r="A96" s="15" t="s">
        <v>118</v>
      </c>
      <c r="B96" s="10" t="s">
        <v>84</v>
      </c>
      <c r="G96" s="19">
        <v>1.3088620314158129E-2</v>
      </c>
      <c r="H96" s="19">
        <v>0.49774637546967915</v>
      </c>
      <c r="I96" s="19">
        <v>0.37152548890649834</v>
      </c>
      <c r="J96" s="6">
        <f t="shared" si="25"/>
        <v>1.3088620314158128</v>
      </c>
      <c r="K96" s="6">
        <f t="shared" si="26"/>
        <v>49.774637546967917</v>
      </c>
      <c r="L96" s="19">
        <f t="shared" si="33"/>
        <v>3.7152548890649832E-2</v>
      </c>
      <c r="M96" s="6">
        <f t="shared" si="30"/>
        <v>38.028941440929458</v>
      </c>
      <c r="N96" s="14">
        <f t="shared" si="31"/>
        <v>1339.736815728804</v>
      </c>
      <c r="O96" s="6">
        <f t="shared" si="32"/>
        <v>35.229400687101005</v>
      </c>
    </row>
    <row r="97" spans="1:25" x14ac:dyDescent="0.25">
      <c r="A97" s="15" t="s">
        <v>119</v>
      </c>
      <c r="B97" s="10" t="s">
        <v>84</v>
      </c>
      <c r="G97" s="19">
        <v>1.3211985993402571E-2</v>
      </c>
      <c r="H97" s="19">
        <v>0.50489408234956412</v>
      </c>
      <c r="I97" s="19">
        <v>0.35264283907649641</v>
      </c>
      <c r="J97" s="6">
        <f t="shared" si="25"/>
        <v>1.3211985993402571</v>
      </c>
      <c r="K97" s="6">
        <f t="shared" si="26"/>
        <v>50.489408234956414</v>
      </c>
      <c r="L97" s="19">
        <f t="shared" si="33"/>
        <v>3.5264283907649643E-2</v>
      </c>
      <c r="M97" s="6">
        <f t="shared" si="30"/>
        <v>38.214851469089048</v>
      </c>
      <c r="N97" s="14">
        <f t="shared" si="31"/>
        <v>1431.7434707359557</v>
      </c>
      <c r="O97" s="6">
        <f t="shared" si="32"/>
        <v>37.465629609840406</v>
      </c>
      <c r="T97" s="18"/>
      <c r="U97" s="18"/>
      <c r="V97" s="18"/>
      <c r="W97" s="18"/>
      <c r="Y97" s="18"/>
    </row>
    <row r="98" spans="1:25" x14ac:dyDescent="0.25">
      <c r="A98" s="15" t="s">
        <v>120</v>
      </c>
      <c r="B98" s="10" t="s">
        <v>85</v>
      </c>
      <c r="G98" s="19">
        <v>1.1128929474747329E-2</v>
      </c>
      <c r="H98" s="19">
        <v>0.48873145295244935</v>
      </c>
      <c r="I98" s="19">
        <v>0.28278441783588759</v>
      </c>
      <c r="J98" s="6">
        <f t="shared" si="25"/>
        <v>1.1128929474747329</v>
      </c>
      <c r="K98" s="6">
        <f t="shared" si="26"/>
        <v>48.873145295244939</v>
      </c>
      <c r="L98" s="19">
        <f t="shared" si="33"/>
        <v>2.8278441783588758E-2</v>
      </c>
      <c r="M98" s="6">
        <f t="shared" si="30"/>
        <v>43.915405705591958</v>
      </c>
      <c r="N98" s="14">
        <f t="shared" si="31"/>
        <v>1728.2828265172732</v>
      </c>
      <c r="O98" s="6">
        <f t="shared" si="32"/>
        <v>39.354818627969607</v>
      </c>
    </row>
    <row r="99" spans="1:25" x14ac:dyDescent="0.25">
      <c r="A99" s="15" t="s">
        <v>121</v>
      </c>
      <c r="B99" s="10" t="s">
        <v>85</v>
      </c>
      <c r="G99" s="19">
        <v>1.0776619322952482E-2</v>
      </c>
      <c r="H99" s="19">
        <v>0.49091997970879597</v>
      </c>
      <c r="I99" s="19">
        <v>0.28537900249319043</v>
      </c>
      <c r="J99" s="6">
        <f t="shared" si="25"/>
        <v>1.0776619322952481</v>
      </c>
      <c r="K99" s="6">
        <f t="shared" si="26"/>
        <v>49.091997970879596</v>
      </c>
      <c r="L99" s="19">
        <f t="shared" si="33"/>
        <v>2.8537900249319043E-2</v>
      </c>
      <c r="M99" s="6">
        <f t="shared" si="30"/>
        <v>45.554172880841648</v>
      </c>
      <c r="N99" s="14">
        <f t="shared" si="31"/>
        <v>1720.2386139832065</v>
      </c>
      <c r="O99" s="6">
        <f t="shared" si="32"/>
        <v>37.762481572937823</v>
      </c>
      <c r="T99" s="18"/>
      <c r="U99" s="18"/>
      <c r="V99" s="18"/>
      <c r="W99" s="18"/>
      <c r="Y99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By Species Trip 3 (C1C2C6&amp;C9)</vt:lpstr>
      <vt:lpstr>Ground whole (C4, C5, C7 &amp; C8)</vt:lpstr>
      <vt:lpstr>HB and JB</vt:lpstr>
      <vt:lpstr>ave baskets spp sorted</vt:lpstr>
      <vt:lpstr>N and P trip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Hong</dc:creator>
  <cp:lastModifiedBy>Melany</cp:lastModifiedBy>
  <dcterms:created xsi:type="dcterms:W3CDTF">2017-08-22T23:52:12Z</dcterms:created>
  <dcterms:modified xsi:type="dcterms:W3CDTF">2018-01-01T23:00:39Z</dcterms:modified>
</cp:coreProperties>
</file>