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" yWindow="1650" windowWidth="16140" windowHeight="9285"/>
  </bookViews>
  <sheets>
    <sheet name="Summary Stock" sheetId="13" r:id="rId1"/>
    <sheet name="Summary BD" sheetId="7" r:id="rId2"/>
    <sheet name="HB Mid" sheetId="2" r:id="rId3"/>
    <sheet name="HB Old" sheetId="1" r:id="rId4"/>
    <sheet name="JB Mid" sheetId="4" r:id="rId5"/>
    <sheet name="JB Old" sheetId="3" r:id="rId6"/>
    <sheet name="BEF C5" sheetId="6" r:id="rId7"/>
    <sheet name="BEF C7" sheetId="5" r:id="rId8"/>
  </sheets>
  <calcPr calcId="145621"/>
</workbook>
</file>

<file path=xl/calcChain.xml><?xml version="1.0" encoding="utf-8"?>
<calcChain xmlns="http://schemas.openxmlformats.org/spreadsheetml/2006/main">
  <c r="Y23" i="13" l="1"/>
  <c r="U23" i="13"/>
  <c r="V33" i="13"/>
  <c r="W33" i="13"/>
  <c r="X33" i="13"/>
  <c r="Y33" i="13"/>
  <c r="S33" i="13"/>
  <c r="T33" i="13"/>
  <c r="U33" i="13"/>
  <c r="R33" i="13"/>
  <c r="Z37" i="13"/>
  <c r="Z38" i="13"/>
  <c r="Z39" i="13"/>
  <c r="Z40" i="13"/>
  <c r="Z41" i="13"/>
  <c r="Z36" i="13"/>
  <c r="Z34" i="13"/>
  <c r="W145" i="1"/>
  <c r="W144" i="1"/>
  <c r="AF141" i="1"/>
  <c r="AG141" i="1"/>
  <c r="AG136" i="1"/>
  <c r="AG137" i="1"/>
  <c r="AG138" i="1"/>
  <c r="AG139" i="1"/>
  <c r="AF137" i="1"/>
  <c r="AF138" i="1"/>
  <c r="AF136" i="1"/>
  <c r="AF139" i="1"/>
  <c r="AG121" i="1"/>
  <c r="AF121" i="1"/>
  <c r="AG120" i="1"/>
  <c r="AF120" i="1"/>
  <c r="AG119" i="1"/>
  <c r="AF119" i="1"/>
  <c r="AG118" i="1"/>
  <c r="AF118" i="1"/>
  <c r="AG91" i="1"/>
  <c r="AF91" i="1"/>
  <c r="AG90" i="1"/>
  <c r="AF90" i="1"/>
  <c r="AG89" i="1"/>
  <c r="AF89" i="1"/>
  <c r="AG88" i="1"/>
  <c r="AF88" i="1"/>
  <c r="AF58" i="1"/>
  <c r="AG58" i="1"/>
  <c r="AF59" i="1"/>
  <c r="AG59" i="1"/>
  <c r="AF60" i="1"/>
  <c r="AG60" i="1"/>
  <c r="AF61" i="1"/>
  <c r="AG61" i="1"/>
  <c r="AG28" i="1"/>
  <c r="AG29" i="1"/>
  <c r="AG30" i="1"/>
  <c r="AG31" i="1"/>
  <c r="AG36" i="1"/>
  <c r="AG37" i="1"/>
  <c r="AG38" i="1"/>
  <c r="AG39" i="1"/>
  <c r="W121" i="1"/>
  <c r="W120" i="1"/>
  <c r="W119" i="1"/>
  <c r="W118" i="1"/>
  <c r="W115" i="1"/>
  <c r="W114" i="1"/>
  <c r="W113" i="1"/>
  <c r="W112" i="1"/>
  <c r="W109" i="1"/>
  <c r="W108" i="1"/>
  <c r="W107" i="1"/>
  <c r="W106" i="1"/>
  <c r="W103" i="1"/>
  <c r="W102" i="1"/>
  <c r="W101" i="1"/>
  <c r="W100" i="1"/>
  <c r="W97" i="1"/>
  <c r="W96" i="1"/>
  <c r="W95" i="1"/>
  <c r="W94" i="1"/>
  <c r="W91" i="1"/>
  <c r="W90" i="1"/>
  <c r="W89" i="1"/>
  <c r="W88" i="1"/>
  <c r="W85" i="1"/>
  <c r="W84" i="1"/>
  <c r="W83" i="1"/>
  <c r="W82" i="1"/>
  <c r="W79" i="1"/>
  <c r="W78" i="1"/>
  <c r="W77" i="1"/>
  <c r="W76" i="1"/>
  <c r="W73" i="1"/>
  <c r="W72" i="1"/>
  <c r="W71" i="1"/>
  <c r="W70" i="1"/>
  <c r="W67" i="1"/>
  <c r="W66" i="1"/>
  <c r="W65" i="1"/>
  <c r="W64" i="1"/>
  <c r="W61" i="1"/>
  <c r="W60" i="1"/>
  <c r="W59" i="1"/>
  <c r="W58" i="1"/>
  <c r="W55" i="1"/>
  <c r="W54" i="1"/>
  <c r="W53" i="1"/>
  <c r="W52" i="1"/>
  <c r="W49" i="1"/>
  <c r="W48" i="1"/>
  <c r="W47" i="1"/>
  <c r="W46" i="1"/>
  <c r="W43" i="1"/>
  <c r="W42" i="1"/>
  <c r="W41" i="1"/>
  <c r="W40" i="1"/>
  <c r="W37" i="1"/>
  <c r="W36" i="1"/>
  <c r="W35" i="1"/>
  <c r="W34" i="1"/>
  <c r="W31" i="1"/>
  <c r="W30" i="1"/>
  <c r="W29" i="1"/>
  <c r="W28" i="1"/>
  <c r="W25" i="1"/>
  <c r="W24" i="1"/>
  <c r="W23" i="1"/>
  <c r="W22" i="1"/>
  <c r="W19" i="1"/>
  <c r="W18" i="1"/>
  <c r="W17" i="1"/>
  <c r="W16" i="1"/>
  <c r="W13" i="1"/>
  <c r="W12" i="1"/>
  <c r="W11" i="1"/>
  <c r="W10" i="1"/>
  <c r="W5" i="1"/>
  <c r="W6" i="1"/>
  <c r="W7" i="1"/>
  <c r="W4" i="1"/>
  <c r="AF28" i="1"/>
  <c r="AF29" i="1"/>
  <c r="AF30" i="1"/>
  <c r="AF31" i="1"/>
  <c r="AF36" i="1"/>
  <c r="AF37" i="1"/>
  <c r="AF38" i="1"/>
  <c r="AF39" i="1"/>
  <c r="V5" i="1"/>
  <c r="V6" i="1"/>
  <c r="V7" i="1"/>
  <c r="V10" i="1"/>
  <c r="V11" i="1"/>
  <c r="V12" i="1"/>
  <c r="V13" i="1"/>
  <c r="V16" i="1"/>
  <c r="V17" i="1"/>
  <c r="V18" i="1"/>
  <c r="V19" i="1"/>
  <c r="V22" i="1"/>
  <c r="V23" i="1"/>
  <c r="V24" i="1"/>
  <c r="V25" i="1"/>
  <c r="V28" i="1"/>
  <c r="V29" i="1"/>
  <c r="V30" i="1"/>
  <c r="V31" i="1"/>
  <c r="V34" i="1"/>
  <c r="V35" i="1"/>
  <c r="V36" i="1"/>
  <c r="V37" i="1"/>
  <c r="V40" i="1"/>
  <c r="V41" i="1"/>
  <c r="V42" i="1"/>
  <c r="V43" i="1"/>
  <c r="V46" i="1"/>
  <c r="V47" i="1"/>
  <c r="V48" i="1"/>
  <c r="V49" i="1"/>
  <c r="V52" i="1"/>
  <c r="V53" i="1"/>
  <c r="V54" i="1"/>
  <c r="V55" i="1"/>
  <c r="V58" i="1"/>
  <c r="V59" i="1"/>
  <c r="V60" i="1"/>
  <c r="V61" i="1"/>
  <c r="V64" i="1"/>
  <c r="V65" i="1"/>
  <c r="V66" i="1"/>
  <c r="V67" i="1"/>
  <c r="V70" i="1"/>
  <c r="V71" i="1"/>
  <c r="V72" i="1"/>
  <c r="V73" i="1"/>
  <c r="V76" i="1"/>
  <c r="V77" i="1"/>
  <c r="V78" i="1"/>
  <c r="V79" i="1"/>
  <c r="V82" i="1"/>
  <c r="V83" i="1"/>
  <c r="V84" i="1"/>
  <c r="V85" i="1"/>
  <c r="V88" i="1"/>
  <c r="V89" i="1"/>
  <c r="V90" i="1"/>
  <c r="V91" i="1"/>
  <c r="V94" i="1"/>
  <c r="V95" i="1"/>
  <c r="V96" i="1"/>
  <c r="V97" i="1"/>
  <c r="V100" i="1"/>
  <c r="V101" i="1"/>
  <c r="V102" i="1"/>
  <c r="V103" i="1"/>
  <c r="V106" i="1"/>
  <c r="V107" i="1"/>
  <c r="V108" i="1"/>
  <c r="V109" i="1"/>
  <c r="V112" i="1"/>
  <c r="V113" i="1"/>
  <c r="V114" i="1"/>
  <c r="V115" i="1"/>
  <c r="V118" i="1"/>
  <c r="V119" i="1"/>
  <c r="V120" i="1"/>
  <c r="V121" i="1"/>
  <c r="V4" i="1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O2" i="1"/>
  <c r="AA3" i="1"/>
  <c r="R2" i="1"/>
  <c r="S2" i="1"/>
  <c r="O8" i="1"/>
  <c r="R8" i="1"/>
  <c r="S8" i="1"/>
  <c r="O14" i="1"/>
  <c r="R14" i="1"/>
  <c r="S14" i="1"/>
  <c r="O20" i="1"/>
  <c r="R20" i="1"/>
  <c r="S20" i="1"/>
  <c r="O26" i="1"/>
  <c r="R26" i="1"/>
  <c r="S26" i="1"/>
  <c r="AC26" i="1"/>
  <c r="V26" i="13"/>
  <c r="O3" i="1"/>
  <c r="R3" i="1"/>
  <c r="S3" i="1"/>
  <c r="O9" i="1"/>
  <c r="R9" i="1"/>
  <c r="S9" i="1"/>
  <c r="O15" i="1"/>
  <c r="R15" i="1"/>
  <c r="S15" i="1"/>
  <c r="O21" i="1"/>
  <c r="R21" i="1"/>
  <c r="S21" i="1"/>
  <c r="O27" i="1"/>
  <c r="R27" i="1"/>
  <c r="S27" i="1"/>
  <c r="AC27" i="1"/>
  <c r="V27" i="13"/>
  <c r="O4" i="1"/>
  <c r="AA2" i="1"/>
  <c r="N4" i="1"/>
  <c r="Q4" i="1"/>
  <c r="R4" i="1"/>
  <c r="S4" i="1"/>
  <c r="O10" i="1"/>
  <c r="N10" i="1"/>
  <c r="Q10" i="1"/>
  <c r="R10" i="1"/>
  <c r="S10" i="1"/>
  <c r="O16" i="1"/>
  <c r="N16" i="1"/>
  <c r="Q16" i="1"/>
  <c r="R16" i="1"/>
  <c r="S16" i="1"/>
  <c r="O22" i="1"/>
  <c r="N22" i="1"/>
  <c r="Q22" i="1"/>
  <c r="R22" i="1"/>
  <c r="S22" i="1"/>
  <c r="O28" i="1"/>
  <c r="N28" i="1"/>
  <c r="Q28" i="1"/>
  <c r="R28" i="1"/>
  <c r="S28" i="1"/>
  <c r="AC28" i="1"/>
  <c r="V28" i="13"/>
  <c r="O5" i="1"/>
  <c r="N5" i="1"/>
  <c r="Q5" i="1"/>
  <c r="R5" i="1"/>
  <c r="S5" i="1"/>
  <c r="O11" i="1"/>
  <c r="N11" i="1"/>
  <c r="Q11" i="1"/>
  <c r="R11" i="1"/>
  <c r="S11" i="1"/>
  <c r="O17" i="1"/>
  <c r="N17" i="1"/>
  <c r="Q17" i="1"/>
  <c r="R17" i="1"/>
  <c r="S17" i="1"/>
  <c r="O23" i="1"/>
  <c r="N23" i="1"/>
  <c r="Q23" i="1"/>
  <c r="R23" i="1"/>
  <c r="S23" i="1"/>
  <c r="O29" i="1"/>
  <c r="N29" i="1"/>
  <c r="Q29" i="1"/>
  <c r="R29" i="1"/>
  <c r="S29" i="1"/>
  <c r="AC29" i="1"/>
  <c r="V29" i="13"/>
  <c r="O6" i="1"/>
  <c r="N6" i="1"/>
  <c r="Q6" i="1"/>
  <c r="R6" i="1"/>
  <c r="S6" i="1"/>
  <c r="O12" i="1"/>
  <c r="N12" i="1"/>
  <c r="Q12" i="1"/>
  <c r="R12" i="1"/>
  <c r="S12" i="1"/>
  <c r="O18" i="1"/>
  <c r="N18" i="1"/>
  <c r="Q18" i="1"/>
  <c r="R18" i="1"/>
  <c r="S18" i="1"/>
  <c r="O24" i="1"/>
  <c r="N24" i="1"/>
  <c r="Q24" i="1"/>
  <c r="R24" i="1"/>
  <c r="S24" i="1"/>
  <c r="O30" i="1"/>
  <c r="N30" i="1"/>
  <c r="Q30" i="1"/>
  <c r="R30" i="1"/>
  <c r="S30" i="1"/>
  <c r="AC30" i="1"/>
  <c r="V30" i="13"/>
  <c r="O7" i="1"/>
  <c r="N7" i="1"/>
  <c r="Q7" i="1"/>
  <c r="R7" i="1"/>
  <c r="S7" i="1"/>
  <c r="O13" i="1"/>
  <c r="N13" i="1"/>
  <c r="Q13" i="1"/>
  <c r="R13" i="1"/>
  <c r="S13" i="1"/>
  <c r="O19" i="1"/>
  <c r="N19" i="1"/>
  <c r="Q19" i="1"/>
  <c r="R19" i="1"/>
  <c r="S19" i="1"/>
  <c r="O25" i="1"/>
  <c r="N25" i="1"/>
  <c r="Q25" i="1"/>
  <c r="R25" i="1"/>
  <c r="S25" i="1"/>
  <c r="O31" i="1"/>
  <c r="N31" i="1"/>
  <c r="Q31" i="1"/>
  <c r="R31" i="1"/>
  <c r="S31" i="1"/>
  <c r="AC31" i="1"/>
  <c r="V31" i="13"/>
  <c r="V32" i="13"/>
  <c r="O32" i="1"/>
  <c r="R32" i="1"/>
  <c r="S32" i="1"/>
  <c r="O38" i="1"/>
  <c r="R38" i="1"/>
  <c r="S38" i="1"/>
  <c r="O44" i="1"/>
  <c r="R44" i="1"/>
  <c r="S44" i="1"/>
  <c r="O50" i="1"/>
  <c r="R50" i="1"/>
  <c r="S50" i="1"/>
  <c r="O56" i="1"/>
  <c r="R56" i="1"/>
  <c r="S56" i="1"/>
  <c r="AC56" i="1"/>
  <c r="W26" i="13"/>
  <c r="O33" i="1"/>
  <c r="R33" i="1"/>
  <c r="S33" i="1"/>
  <c r="O39" i="1"/>
  <c r="R39" i="1"/>
  <c r="S39" i="1"/>
  <c r="O45" i="1"/>
  <c r="R45" i="1"/>
  <c r="S45" i="1"/>
  <c r="O51" i="1"/>
  <c r="R51" i="1"/>
  <c r="S51" i="1"/>
  <c r="O57" i="1"/>
  <c r="R57" i="1"/>
  <c r="S57" i="1"/>
  <c r="AC57" i="1"/>
  <c r="W27" i="13"/>
  <c r="O34" i="1"/>
  <c r="N34" i="1"/>
  <c r="Q34" i="1"/>
  <c r="R34" i="1"/>
  <c r="S34" i="1"/>
  <c r="O40" i="1"/>
  <c r="N40" i="1"/>
  <c r="Q40" i="1"/>
  <c r="R40" i="1"/>
  <c r="S40" i="1"/>
  <c r="O46" i="1"/>
  <c r="N46" i="1"/>
  <c r="Q46" i="1"/>
  <c r="R46" i="1"/>
  <c r="S46" i="1"/>
  <c r="O52" i="1"/>
  <c r="N52" i="1"/>
  <c r="Q52" i="1"/>
  <c r="R52" i="1"/>
  <c r="S52" i="1"/>
  <c r="O58" i="1"/>
  <c r="N58" i="1"/>
  <c r="Q58" i="1"/>
  <c r="R58" i="1"/>
  <c r="S58" i="1"/>
  <c r="AC58" i="1"/>
  <c r="W28" i="13"/>
  <c r="O35" i="1"/>
  <c r="N35" i="1"/>
  <c r="Q35" i="1"/>
  <c r="R35" i="1"/>
  <c r="S35" i="1"/>
  <c r="O41" i="1"/>
  <c r="N41" i="1"/>
  <c r="Q41" i="1"/>
  <c r="R41" i="1"/>
  <c r="S41" i="1"/>
  <c r="O47" i="1"/>
  <c r="N47" i="1"/>
  <c r="Q47" i="1"/>
  <c r="R47" i="1"/>
  <c r="S47" i="1"/>
  <c r="O53" i="1"/>
  <c r="N53" i="1"/>
  <c r="Q53" i="1"/>
  <c r="R53" i="1"/>
  <c r="S53" i="1"/>
  <c r="O59" i="1"/>
  <c r="N59" i="1"/>
  <c r="Q59" i="1"/>
  <c r="R59" i="1"/>
  <c r="S59" i="1"/>
  <c r="AC59" i="1"/>
  <c r="W29" i="13"/>
  <c r="O36" i="1"/>
  <c r="N36" i="1"/>
  <c r="Q36" i="1"/>
  <c r="R36" i="1"/>
  <c r="S36" i="1"/>
  <c r="O42" i="1"/>
  <c r="N42" i="1"/>
  <c r="Q42" i="1"/>
  <c r="R42" i="1"/>
  <c r="S42" i="1"/>
  <c r="O48" i="1"/>
  <c r="N48" i="1"/>
  <c r="Q48" i="1"/>
  <c r="R48" i="1"/>
  <c r="S48" i="1"/>
  <c r="O54" i="1"/>
  <c r="N54" i="1"/>
  <c r="Q54" i="1"/>
  <c r="R54" i="1"/>
  <c r="S54" i="1"/>
  <c r="AC60" i="1"/>
  <c r="W30" i="13"/>
  <c r="O37" i="1"/>
  <c r="N37" i="1"/>
  <c r="Q37" i="1"/>
  <c r="R37" i="1"/>
  <c r="S37" i="1"/>
  <c r="O43" i="1"/>
  <c r="N43" i="1"/>
  <c r="Q43" i="1"/>
  <c r="R43" i="1"/>
  <c r="S43" i="1"/>
  <c r="O49" i="1"/>
  <c r="N49" i="1"/>
  <c r="Q49" i="1"/>
  <c r="R49" i="1"/>
  <c r="S49" i="1"/>
  <c r="O61" i="1"/>
  <c r="N61" i="1"/>
  <c r="Q61" i="1"/>
  <c r="R61" i="1"/>
  <c r="S61" i="1"/>
  <c r="AC61" i="1"/>
  <c r="W31" i="13"/>
  <c r="W32" i="13"/>
  <c r="O62" i="1"/>
  <c r="R62" i="1"/>
  <c r="S62" i="1"/>
  <c r="O68" i="1"/>
  <c r="R68" i="1"/>
  <c r="S68" i="1"/>
  <c r="O74" i="1"/>
  <c r="R74" i="1"/>
  <c r="S74" i="1"/>
  <c r="O80" i="1"/>
  <c r="R80" i="1"/>
  <c r="S80" i="1"/>
  <c r="O86" i="1"/>
  <c r="R86" i="1"/>
  <c r="S86" i="1"/>
  <c r="AC86" i="1"/>
  <c r="X26" i="13"/>
  <c r="O63" i="1"/>
  <c r="R63" i="1"/>
  <c r="S63" i="1"/>
  <c r="O69" i="1"/>
  <c r="R69" i="1"/>
  <c r="S69" i="1"/>
  <c r="O75" i="1"/>
  <c r="R75" i="1"/>
  <c r="S75" i="1"/>
  <c r="O81" i="1"/>
  <c r="R81" i="1"/>
  <c r="S81" i="1"/>
  <c r="O87" i="1"/>
  <c r="R87" i="1"/>
  <c r="S87" i="1"/>
  <c r="AC87" i="1"/>
  <c r="X27" i="13"/>
  <c r="O64" i="1"/>
  <c r="N64" i="1"/>
  <c r="Q64" i="1"/>
  <c r="R64" i="1"/>
  <c r="S64" i="1"/>
  <c r="O70" i="1"/>
  <c r="N70" i="1"/>
  <c r="Q70" i="1"/>
  <c r="R70" i="1"/>
  <c r="S70" i="1"/>
  <c r="O76" i="1"/>
  <c r="N76" i="1"/>
  <c r="Q76" i="1"/>
  <c r="R76" i="1"/>
  <c r="S76" i="1"/>
  <c r="O82" i="1"/>
  <c r="N82" i="1"/>
  <c r="Q82" i="1"/>
  <c r="R82" i="1"/>
  <c r="S82" i="1"/>
  <c r="O88" i="1"/>
  <c r="N88" i="1"/>
  <c r="Q88" i="1"/>
  <c r="R88" i="1"/>
  <c r="S88" i="1"/>
  <c r="AC88" i="1"/>
  <c r="X28" i="13"/>
  <c r="O65" i="1"/>
  <c r="N65" i="1"/>
  <c r="Q65" i="1"/>
  <c r="R65" i="1"/>
  <c r="S65" i="1"/>
  <c r="O71" i="1"/>
  <c r="N71" i="1"/>
  <c r="Q71" i="1"/>
  <c r="R71" i="1"/>
  <c r="S71" i="1"/>
  <c r="O77" i="1"/>
  <c r="N77" i="1"/>
  <c r="Q77" i="1"/>
  <c r="R77" i="1"/>
  <c r="S77" i="1"/>
  <c r="O83" i="1"/>
  <c r="N83" i="1"/>
  <c r="Q83" i="1"/>
  <c r="R83" i="1"/>
  <c r="S83" i="1"/>
  <c r="O89" i="1"/>
  <c r="N89" i="1"/>
  <c r="Q89" i="1"/>
  <c r="R89" i="1"/>
  <c r="S89" i="1"/>
  <c r="AC89" i="1"/>
  <c r="X29" i="13"/>
  <c r="O66" i="1"/>
  <c r="N66" i="1"/>
  <c r="Q66" i="1"/>
  <c r="R66" i="1"/>
  <c r="S66" i="1"/>
  <c r="O72" i="1"/>
  <c r="N72" i="1"/>
  <c r="Q72" i="1"/>
  <c r="R72" i="1"/>
  <c r="S72" i="1"/>
  <c r="O78" i="1"/>
  <c r="N78" i="1"/>
  <c r="Q78" i="1"/>
  <c r="R78" i="1"/>
  <c r="S78" i="1"/>
  <c r="O84" i="1"/>
  <c r="N84" i="1"/>
  <c r="Q84" i="1"/>
  <c r="R84" i="1"/>
  <c r="S84" i="1"/>
  <c r="O90" i="1"/>
  <c r="N90" i="1"/>
  <c r="Q90" i="1"/>
  <c r="R90" i="1"/>
  <c r="S90" i="1"/>
  <c r="AC90" i="1"/>
  <c r="X30" i="13"/>
  <c r="O67" i="1"/>
  <c r="N67" i="1"/>
  <c r="Q67" i="1"/>
  <c r="R67" i="1"/>
  <c r="S67" i="1"/>
  <c r="O73" i="1"/>
  <c r="N73" i="1"/>
  <c r="Q73" i="1"/>
  <c r="R73" i="1"/>
  <c r="S73" i="1"/>
  <c r="O79" i="1"/>
  <c r="N79" i="1"/>
  <c r="Q79" i="1"/>
  <c r="R79" i="1"/>
  <c r="S79" i="1"/>
  <c r="O85" i="1"/>
  <c r="N85" i="1"/>
  <c r="Q85" i="1"/>
  <c r="R85" i="1"/>
  <c r="S85" i="1"/>
  <c r="O91" i="1"/>
  <c r="N91" i="1"/>
  <c r="Q91" i="1"/>
  <c r="R91" i="1"/>
  <c r="S91" i="1"/>
  <c r="AC91" i="1"/>
  <c r="X31" i="13"/>
  <c r="X32" i="13"/>
  <c r="O92" i="1"/>
  <c r="R92" i="1"/>
  <c r="S92" i="1"/>
  <c r="O98" i="1"/>
  <c r="R98" i="1"/>
  <c r="S98" i="1"/>
  <c r="O104" i="1"/>
  <c r="R104" i="1"/>
  <c r="S104" i="1"/>
  <c r="O110" i="1"/>
  <c r="R110" i="1"/>
  <c r="S110" i="1"/>
  <c r="O116" i="1"/>
  <c r="R116" i="1"/>
  <c r="S116" i="1"/>
  <c r="AC116" i="1"/>
  <c r="Y26" i="13"/>
  <c r="O93" i="1"/>
  <c r="R93" i="1"/>
  <c r="S93" i="1"/>
  <c r="O99" i="1"/>
  <c r="R99" i="1"/>
  <c r="S99" i="1"/>
  <c r="O105" i="1"/>
  <c r="R105" i="1"/>
  <c r="S105" i="1"/>
  <c r="O111" i="1"/>
  <c r="R111" i="1"/>
  <c r="S111" i="1"/>
  <c r="O117" i="1"/>
  <c r="R117" i="1"/>
  <c r="S117" i="1"/>
  <c r="AC117" i="1"/>
  <c r="Y27" i="13"/>
  <c r="O94" i="1"/>
  <c r="N94" i="1"/>
  <c r="Q94" i="1"/>
  <c r="R94" i="1"/>
  <c r="S94" i="1"/>
  <c r="O100" i="1"/>
  <c r="N100" i="1"/>
  <c r="Q100" i="1"/>
  <c r="R100" i="1"/>
  <c r="S100" i="1"/>
  <c r="O106" i="1"/>
  <c r="N106" i="1"/>
  <c r="Q106" i="1"/>
  <c r="R106" i="1"/>
  <c r="S106" i="1"/>
  <c r="O112" i="1"/>
  <c r="N112" i="1"/>
  <c r="Q112" i="1"/>
  <c r="R112" i="1"/>
  <c r="S112" i="1"/>
  <c r="O118" i="1"/>
  <c r="N118" i="1"/>
  <c r="Q118" i="1"/>
  <c r="R118" i="1"/>
  <c r="S118" i="1"/>
  <c r="AC118" i="1"/>
  <c r="Y28" i="13"/>
  <c r="O95" i="1"/>
  <c r="N95" i="1"/>
  <c r="Q95" i="1"/>
  <c r="R95" i="1"/>
  <c r="S95" i="1"/>
  <c r="O101" i="1"/>
  <c r="N101" i="1"/>
  <c r="Q101" i="1"/>
  <c r="R101" i="1"/>
  <c r="S101" i="1"/>
  <c r="O107" i="1"/>
  <c r="N107" i="1"/>
  <c r="Q107" i="1"/>
  <c r="R107" i="1"/>
  <c r="S107" i="1"/>
  <c r="O113" i="1"/>
  <c r="N113" i="1"/>
  <c r="Q113" i="1"/>
  <c r="R113" i="1"/>
  <c r="S113" i="1"/>
  <c r="O119" i="1"/>
  <c r="N119" i="1"/>
  <c r="Q119" i="1"/>
  <c r="R119" i="1"/>
  <c r="S119" i="1"/>
  <c r="AC119" i="1"/>
  <c r="Y29" i="13"/>
  <c r="O96" i="1"/>
  <c r="N96" i="1"/>
  <c r="Q96" i="1"/>
  <c r="R96" i="1"/>
  <c r="S96" i="1"/>
  <c r="O102" i="1"/>
  <c r="N102" i="1"/>
  <c r="Q102" i="1"/>
  <c r="R102" i="1"/>
  <c r="S102" i="1"/>
  <c r="O108" i="1"/>
  <c r="N108" i="1"/>
  <c r="Q108" i="1"/>
  <c r="R108" i="1"/>
  <c r="S108" i="1"/>
  <c r="O114" i="1"/>
  <c r="N114" i="1"/>
  <c r="Q114" i="1"/>
  <c r="R114" i="1"/>
  <c r="S114" i="1"/>
  <c r="O120" i="1"/>
  <c r="N120" i="1"/>
  <c r="Q120" i="1"/>
  <c r="R120" i="1"/>
  <c r="S120" i="1"/>
  <c r="AC120" i="1"/>
  <c r="Y30" i="13"/>
  <c r="O97" i="1"/>
  <c r="N97" i="1"/>
  <c r="Q97" i="1"/>
  <c r="R97" i="1"/>
  <c r="S97" i="1"/>
  <c r="O103" i="1"/>
  <c r="N103" i="1"/>
  <c r="Q103" i="1"/>
  <c r="R103" i="1"/>
  <c r="S103" i="1"/>
  <c r="O109" i="1"/>
  <c r="N109" i="1"/>
  <c r="Q109" i="1"/>
  <c r="R109" i="1"/>
  <c r="S109" i="1"/>
  <c r="O115" i="1"/>
  <c r="N115" i="1"/>
  <c r="Q115" i="1"/>
  <c r="R115" i="1"/>
  <c r="S115" i="1"/>
  <c r="O121" i="1"/>
  <c r="N121" i="1"/>
  <c r="Q121" i="1"/>
  <c r="R121" i="1"/>
  <c r="S121" i="1"/>
  <c r="AC121" i="1"/>
  <c r="Y31" i="13"/>
  <c r="Y32" i="13"/>
  <c r="Z26" i="13"/>
  <c r="Z27" i="13"/>
  <c r="Z28" i="13"/>
  <c r="Z29" i="13"/>
  <c r="Z30" i="13"/>
  <c r="Z31" i="13"/>
  <c r="Z32" i="13"/>
  <c r="T2" i="1"/>
  <c r="T8" i="1"/>
  <c r="T14" i="1"/>
  <c r="T20" i="1"/>
  <c r="T26" i="1"/>
  <c r="AD26" i="1"/>
  <c r="V46" i="13"/>
  <c r="T3" i="1"/>
  <c r="T9" i="1"/>
  <c r="T15" i="1"/>
  <c r="T21" i="1"/>
  <c r="T27" i="1"/>
  <c r="AD27" i="1"/>
  <c r="V47" i="13"/>
  <c r="T4" i="1"/>
  <c r="T10" i="1"/>
  <c r="T16" i="1"/>
  <c r="T22" i="1"/>
  <c r="T28" i="1"/>
  <c r="AD28" i="1"/>
  <c r="V48" i="13"/>
  <c r="T5" i="1"/>
  <c r="T11" i="1"/>
  <c r="T17" i="1"/>
  <c r="T23" i="1"/>
  <c r="T29" i="1"/>
  <c r="AD29" i="1"/>
  <c r="V49" i="13"/>
  <c r="T6" i="1"/>
  <c r="T12" i="1"/>
  <c r="T18" i="1"/>
  <c r="T24" i="1"/>
  <c r="T30" i="1"/>
  <c r="AD30" i="1"/>
  <c r="V50" i="13"/>
  <c r="T7" i="1"/>
  <c r="T13" i="1"/>
  <c r="T19" i="1"/>
  <c r="T25" i="1"/>
  <c r="T31" i="1"/>
  <c r="AD31" i="1"/>
  <c r="V51" i="13"/>
  <c r="V52" i="13"/>
  <c r="T32" i="1"/>
  <c r="T38" i="1"/>
  <c r="T44" i="1"/>
  <c r="T50" i="1"/>
  <c r="T56" i="1"/>
  <c r="AD56" i="1"/>
  <c r="W46" i="13"/>
  <c r="T33" i="1"/>
  <c r="T39" i="1"/>
  <c r="T45" i="1"/>
  <c r="T51" i="1"/>
  <c r="T57" i="1"/>
  <c r="AD57" i="1"/>
  <c r="W47" i="13"/>
  <c r="T34" i="1"/>
  <c r="T40" i="1"/>
  <c r="T46" i="1"/>
  <c r="T52" i="1"/>
  <c r="T58" i="1"/>
  <c r="AD58" i="1"/>
  <c r="W48" i="13"/>
  <c r="T35" i="1"/>
  <c r="T41" i="1"/>
  <c r="T47" i="1"/>
  <c r="T53" i="1"/>
  <c r="T59" i="1"/>
  <c r="AD59" i="1"/>
  <c r="W49" i="13"/>
  <c r="T36" i="1"/>
  <c r="T42" i="1"/>
  <c r="T48" i="1"/>
  <c r="T54" i="1"/>
  <c r="AD60" i="1"/>
  <c r="W50" i="13"/>
  <c r="T37" i="1"/>
  <c r="T43" i="1"/>
  <c r="T49" i="1"/>
  <c r="T61" i="1"/>
  <c r="AD61" i="1"/>
  <c r="W51" i="13"/>
  <c r="W52" i="13"/>
  <c r="T62" i="1"/>
  <c r="T68" i="1"/>
  <c r="T74" i="1"/>
  <c r="T80" i="1"/>
  <c r="T86" i="1"/>
  <c r="AD86" i="1"/>
  <c r="X46" i="13"/>
  <c r="T63" i="1"/>
  <c r="T69" i="1"/>
  <c r="T75" i="1"/>
  <c r="T81" i="1"/>
  <c r="T87" i="1"/>
  <c r="AD87" i="1"/>
  <c r="X47" i="13"/>
  <c r="T64" i="1"/>
  <c r="T70" i="1"/>
  <c r="T76" i="1"/>
  <c r="T82" i="1"/>
  <c r="T88" i="1"/>
  <c r="AD88" i="1"/>
  <c r="X48" i="13"/>
  <c r="T65" i="1"/>
  <c r="T71" i="1"/>
  <c r="T77" i="1"/>
  <c r="T83" i="1"/>
  <c r="T89" i="1"/>
  <c r="AD89" i="1"/>
  <c r="X49" i="13"/>
  <c r="T66" i="1"/>
  <c r="T72" i="1"/>
  <c r="T78" i="1"/>
  <c r="T84" i="1"/>
  <c r="T90" i="1"/>
  <c r="AD90" i="1"/>
  <c r="X50" i="13"/>
  <c r="T67" i="1"/>
  <c r="T73" i="1"/>
  <c r="T79" i="1"/>
  <c r="T85" i="1"/>
  <c r="T91" i="1"/>
  <c r="AD91" i="1"/>
  <c r="X51" i="13"/>
  <c r="X52" i="13"/>
  <c r="T92" i="1"/>
  <c r="T98" i="1"/>
  <c r="T104" i="1"/>
  <c r="T110" i="1"/>
  <c r="T116" i="1"/>
  <c r="AD116" i="1"/>
  <c r="Y46" i="13"/>
  <c r="T93" i="1"/>
  <c r="T99" i="1"/>
  <c r="T105" i="1"/>
  <c r="T111" i="1"/>
  <c r="T117" i="1"/>
  <c r="AD117" i="1"/>
  <c r="Y47" i="13"/>
  <c r="T94" i="1"/>
  <c r="T100" i="1"/>
  <c r="T106" i="1"/>
  <c r="T112" i="1"/>
  <c r="T118" i="1"/>
  <c r="AD118" i="1"/>
  <c r="Y48" i="13"/>
  <c r="T95" i="1"/>
  <c r="T101" i="1"/>
  <c r="T107" i="1"/>
  <c r="T113" i="1"/>
  <c r="T119" i="1"/>
  <c r="AD119" i="1"/>
  <c r="Y49" i="13"/>
  <c r="T96" i="1"/>
  <c r="T102" i="1"/>
  <c r="T108" i="1"/>
  <c r="T114" i="1"/>
  <c r="T120" i="1"/>
  <c r="AD120" i="1"/>
  <c r="Y50" i="13"/>
  <c r="T97" i="1"/>
  <c r="T103" i="1"/>
  <c r="T109" i="1"/>
  <c r="T115" i="1"/>
  <c r="T121" i="1"/>
  <c r="AD121" i="1"/>
  <c r="Y51" i="13"/>
  <c r="Y52" i="13"/>
  <c r="Y44" i="13"/>
  <c r="U44" i="13"/>
  <c r="Q44" i="13"/>
  <c r="M44" i="13"/>
  <c r="I44" i="13"/>
  <c r="E44" i="13"/>
  <c r="U92" i="1"/>
  <c r="U98" i="1"/>
  <c r="U104" i="1"/>
  <c r="U110" i="1"/>
  <c r="U116" i="1"/>
  <c r="AE116" i="1"/>
  <c r="Y66" i="13"/>
  <c r="U93" i="1"/>
  <c r="U99" i="1"/>
  <c r="U105" i="1"/>
  <c r="U111" i="1"/>
  <c r="U117" i="1"/>
  <c r="AE117" i="1"/>
  <c r="Y67" i="13"/>
  <c r="U94" i="1"/>
  <c r="U100" i="1"/>
  <c r="U106" i="1"/>
  <c r="U112" i="1"/>
  <c r="U118" i="1"/>
  <c r="AE118" i="1"/>
  <c r="Y68" i="13"/>
  <c r="U95" i="1"/>
  <c r="U101" i="1"/>
  <c r="U107" i="1"/>
  <c r="U113" i="1"/>
  <c r="U119" i="1"/>
  <c r="AE119" i="1"/>
  <c r="Y69" i="13"/>
  <c r="U96" i="1"/>
  <c r="U102" i="1"/>
  <c r="U108" i="1"/>
  <c r="U114" i="1"/>
  <c r="U120" i="1"/>
  <c r="AE120" i="1"/>
  <c r="Y70" i="13"/>
  <c r="U97" i="1"/>
  <c r="U103" i="1"/>
  <c r="U109" i="1"/>
  <c r="U115" i="1"/>
  <c r="U121" i="1"/>
  <c r="AE121" i="1"/>
  <c r="Y71" i="13"/>
  <c r="Y72" i="13"/>
  <c r="U62" i="1"/>
  <c r="U68" i="1"/>
  <c r="U74" i="1"/>
  <c r="U80" i="1"/>
  <c r="U86" i="1"/>
  <c r="AE86" i="1"/>
  <c r="X66" i="13"/>
  <c r="U63" i="1"/>
  <c r="U69" i="1"/>
  <c r="U75" i="1"/>
  <c r="U81" i="1"/>
  <c r="U87" i="1"/>
  <c r="AE87" i="1"/>
  <c r="X67" i="13"/>
  <c r="U64" i="1"/>
  <c r="U70" i="1"/>
  <c r="U76" i="1"/>
  <c r="U82" i="1"/>
  <c r="U88" i="1"/>
  <c r="AE88" i="1"/>
  <c r="X68" i="13"/>
  <c r="U65" i="1"/>
  <c r="U71" i="1"/>
  <c r="U77" i="1"/>
  <c r="U83" i="1"/>
  <c r="U89" i="1"/>
  <c r="AE89" i="1"/>
  <c r="X69" i="13"/>
  <c r="U66" i="1"/>
  <c r="U72" i="1"/>
  <c r="U78" i="1"/>
  <c r="U84" i="1"/>
  <c r="U90" i="1"/>
  <c r="AE90" i="1"/>
  <c r="X70" i="13"/>
  <c r="U67" i="1"/>
  <c r="U73" i="1"/>
  <c r="U79" i="1"/>
  <c r="U85" i="1"/>
  <c r="U91" i="1"/>
  <c r="AE91" i="1"/>
  <c r="X71" i="13"/>
  <c r="X72" i="13"/>
  <c r="U32" i="1"/>
  <c r="U38" i="1"/>
  <c r="U44" i="1"/>
  <c r="U50" i="1"/>
  <c r="U56" i="1"/>
  <c r="AE56" i="1"/>
  <c r="W66" i="13"/>
  <c r="U33" i="1"/>
  <c r="U39" i="1"/>
  <c r="U45" i="1"/>
  <c r="U51" i="1"/>
  <c r="U57" i="1"/>
  <c r="AE57" i="1"/>
  <c r="W67" i="13"/>
  <c r="U34" i="1"/>
  <c r="U40" i="1"/>
  <c r="U46" i="1"/>
  <c r="U52" i="1"/>
  <c r="U58" i="1"/>
  <c r="AE58" i="1"/>
  <c r="W68" i="13"/>
  <c r="U35" i="1"/>
  <c r="U41" i="1"/>
  <c r="U47" i="1"/>
  <c r="U53" i="1"/>
  <c r="U59" i="1"/>
  <c r="AE59" i="1"/>
  <c r="W69" i="13"/>
  <c r="U36" i="1"/>
  <c r="U42" i="1"/>
  <c r="U48" i="1"/>
  <c r="U54" i="1"/>
  <c r="AE60" i="1"/>
  <c r="W70" i="13"/>
  <c r="U37" i="1"/>
  <c r="U43" i="1"/>
  <c r="U49" i="1"/>
  <c r="U61" i="1"/>
  <c r="AE61" i="1"/>
  <c r="W71" i="13"/>
  <c r="W72" i="13"/>
  <c r="U2" i="1"/>
  <c r="U8" i="1"/>
  <c r="U14" i="1"/>
  <c r="U20" i="1"/>
  <c r="U26" i="1"/>
  <c r="AE26" i="1"/>
  <c r="V66" i="13"/>
  <c r="U3" i="1"/>
  <c r="U9" i="1"/>
  <c r="U15" i="1"/>
  <c r="U21" i="1"/>
  <c r="U27" i="1"/>
  <c r="AE27" i="1"/>
  <c r="V67" i="13"/>
  <c r="U4" i="1"/>
  <c r="U10" i="1"/>
  <c r="U16" i="1"/>
  <c r="U22" i="1"/>
  <c r="U28" i="1"/>
  <c r="AE28" i="1"/>
  <c r="V68" i="13"/>
  <c r="U5" i="1"/>
  <c r="U11" i="1"/>
  <c r="U17" i="1"/>
  <c r="U23" i="1"/>
  <c r="U29" i="1"/>
  <c r="AE29" i="1"/>
  <c r="V69" i="13"/>
  <c r="U6" i="1"/>
  <c r="U12" i="1"/>
  <c r="U18" i="1"/>
  <c r="U24" i="1"/>
  <c r="U30" i="1"/>
  <c r="AE30" i="1"/>
  <c r="V70" i="13"/>
  <c r="U7" i="1"/>
  <c r="U13" i="1"/>
  <c r="U19" i="1"/>
  <c r="U25" i="1"/>
  <c r="U31" i="1"/>
  <c r="AE31" i="1"/>
  <c r="V71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Z72" i="13"/>
  <c r="Z71" i="13"/>
  <c r="Z70" i="13"/>
  <c r="Z69" i="13"/>
  <c r="Z68" i="13"/>
  <c r="Z67" i="13"/>
  <c r="Z66" i="13"/>
  <c r="Z52" i="13"/>
  <c r="Z51" i="13"/>
  <c r="Z50" i="13"/>
  <c r="Z49" i="13"/>
  <c r="Z48" i="13"/>
  <c r="Z47" i="13"/>
  <c r="Z46" i="13"/>
  <c r="AB28" i="1"/>
  <c r="V8" i="13"/>
  <c r="AB58" i="1"/>
  <c r="W8" i="13"/>
  <c r="AB88" i="1"/>
  <c r="X8" i="13"/>
  <c r="AB118" i="1"/>
  <c r="Y8" i="13"/>
  <c r="Z8" i="13"/>
  <c r="AB29" i="1"/>
  <c r="V9" i="13"/>
  <c r="AB59" i="1"/>
  <c r="W9" i="13"/>
  <c r="AB89" i="1"/>
  <c r="X9" i="13"/>
  <c r="AB119" i="1"/>
  <c r="Y9" i="13"/>
  <c r="Z9" i="13"/>
  <c r="AB30" i="1"/>
  <c r="V10" i="13"/>
  <c r="O60" i="1"/>
  <c r="N60" i="1"/>
  <c r="Q60" i="1"/>
  <c r="R60" i="1"/>
  <c r="AB60" i="1"/>
  <c r="W10" i="13"/>
  <c r="AB90" i="1"/>
  <c r="X10" i="13"/>
  <c r="AB120" i="1"/>
  <c r="Y10" i="13"/>
  <c r="Z10" i="13"/>
  <c r="AB31" i="1"/>
  <c r="V11" i="13"/>
  <c r="O55" i="1"/>
  <c r="N55" i="1"/>
  <c r="Q55" i="1"/>
  <c r="R55" i="1"/>
  <c r="AB61" i="1"/>
  <c r="W11" i="13"/>
  <c r="AB91" i="1"/>
  <c r="X11" i="13"/>
  <c r="AB121" i="1"/>
  <c r="Y11" i="13"/>
  <c r="Z11" i="13"/>
  <c r="AB27" i="1"/>
  <c r="V7" i="13"/>
  <c r="AB57" i="1"/>
  <c r="W7" i="13"/>
  <c r="AB87" i="1"/>
  <c r="X7" i="13"/>
  <c r="AB117" i="1"/>
  <c r="Y7" i="13"/>
  <c r="Z7" i="13"/>
  <c r="AB26" i="1"/>
  <c r="V6" i="13"/>
  <c r="AB56" i="1"/>
  <c r="W6" i="13"/>
  <c r="AB86" i="1"/>
  <c r="X6" i="13"/>
  <c r="AB116" i="1"/>
  <c r="Y6" i="13"/>
  <c r="Z6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2" i="13"/>
  <c r="X109" i="1"/>
  <c r="X111" i="1"/>
  <c r="E52" i="13"/>
  <c r="D52" i="13"/>
  <c r="C52" i="13"/>
  <c r="B52" i="13"/>
  <c r="Y24" i="13"/>
  <c r="U24" i="13"/>
  <c r="Q24" i="13"/>
  <c r="M24" i="13"/>
  <c r="I24" i="13"/>
  <c r="E24" i="13"/>
  <c r="AA32" i="13"/>
  <c r="B32" i="13"/>
  <c r="AA42" i="13"/>
  <c r="U109" i="2"/>
  <c r="T109" i="2"/>
  <c r="V109" i="2"/>
  <c r="S109" i="2"/>
  <c r="V111" i="2"/>
  <c r="V81" i="2"/>
  <c r="V87" i="2"/>
  <c r="V121" i="4"/>
  <c r="V109" i="4"/>
  <c r="V111" i="4"/>
  <c r="S12" i="2"/>
  <c r="T12" i="2"/>
  <c r="V12" i="2"/>
  <c r="U12" i="2"/>
  <c r="V121" i="2"/>
  <c r="V120" i="2"/>
  <c r="V119" i="2"/>
  <c r="V118" i="2"/>
  <c r="V117" i="2"/>
  <c r="V116" i="2"/>
  <c r="V115" i="2"/>
  <c r="V114" i="2"/>
  <c r="V113" i="2"/>
  <c r="V112" i="2"/>
  <c r="V110" i="2"/>
  <c r="V108" i="2"/>
  <c r="V107" i="2"/>
  <c r="V106" i="2"/>
  <c r="V104" i="2"/>
  <c r="V102" i="2"/>
  <c r="V101" i="2"/>
  <c r="V100" i="2"/>
  <c r="V98" i="2"/>
  <c r="V97" i="2"/>
  <c r="V96" i="2"/>
  <c r="V95" i="2"/>
  <c r="V94" i="2"/>
  <c r="V93" i="2"/>
  <c r="V91" i="2"/>
  <c r="V90" i="2"/>
  <c r="V89" i="2"/>
  <c r="V88" i="2"/>
  <c r="V86" i="2"/>
  <c r="V85" i="2"/>
  <c r="V84" i="2"/>
  <c r="V83" i="2"/>
  <c r="V82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9" i="2"/>
  <c r="V8" i="2"/>
  <c r="V7" i="2"/>
  <c r="V6" i="2"/>
  <c r="V5" i="2"/>
  <c r="V4" i="2"/>
  <c r="V3" i="2"/>
  <c r="V2" i="2"/>
  <c r="X121" i="1"/>
  <c r="X120" i="1"/>
  <c r="X119" i="1"/>
  <c r="X118" i="1"/>
  <c r="X117" i="1"/>
  <c r="X116" i="1"/>
  <c r="X115" i="1"/>
  <c r="X114" i="1"/>
  <c r="X113" i="1"/>
  <c r="X112" i="1"/>
  <c r="X110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6" i="1"/>
  <c r="X85" i="1"/>
  <c r="X84" i="1"/>
  <c r="X83" i="1"/>
  <c r="X82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59" i="1"/>
  <c r="X58" i="1"/>
  <c r="X57" i="1"/>
  <c r="X56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V120" i="4"/>
  <c r="V119" i="4"/>
  <c r="V118" i="4"/>
  <c r="V117" i="4"/>
  <c r="V116" i="4"/>
  <c r="V115" i="4"/>
  <c r="V114" i="4"/>
  <c r="V113" i="4"/>
  <c r="V112" i="4"/>
  <c r="V110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6" i="4"/>
  <c r="V85" i="4"/>
  <c r="V84" i="4"/>
  <c r="V83" i="4"/>
  <c r="V82" i="4"/>
  <c r="V80" i="4"/>
  <c r="V79" i="4"/>
  <c r="V78" i="4"/>
  <c r="V77" i="4"/>
  <c r="V76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1" i="4"/>
  <c r="V10" i="4"/>
  <c r="V9" i="4"/>
  <c r="V8" i="4"/>
  <c r="V7" i="4"/>
  <c r="V6" i="4"/>
  <c r="V5" i="4"/>
  <c r="V4" i="4"/>
  <c r="V3" i="4"/>
  <c r="V2" i="4"/>
  <c r="V121" i="3"/>
  <c r="V120" i="3"/>
  <c r="V119" i="3"/>
  <c r="V118" i="3"/>
  <c r="V117" i="3"/>
  <c r="V116" i="3"/>
  <c r="V115" i="3"/>
  <c r="V114" i="3"/>
  <c r="V113" i="3"/>
  <c r="V112" i="3"/>
  <c r="V110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6" i="3"/>
  <c r="V85" i="3"/>
  <c r="V84" i="3"/>
  <c r="V83" i="3"/>
  <c r="V82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V121" i="6"/>
  <c r="V120" i="6"/>
  <c r="V119" i="6"/>
  <c r="V118" i="6"/>
  <c r="V117" i="6"/>
  <c r="V116" i="6"/>
  <c r="V115" i="6"/>
  <c r="V114" i="6"/>
  <c r="V113" i="6"/>
  <c r="V112" i="6"/>
  <c r="V110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4" i="6"/>
  <c r="V93" i="6"/>
  <c r="V92" i="6"/>
  <c r="V91" i="6"/>
  <c r="V90" i="6"/>
  <c r="V89" i="6"/>
  <c r="V88" i="6"/>
  <c r="V86" i="6"/>
  <c r="V85" i="6"/>
  <c r="V84" i="6"/>
  <c r="V83" i="6"/>
  <c r="V82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V2" i="6"/>
  <c r="V121" i="5"/>
  <c r="V120" i="5"/>
  <c r="V119" i="5"/>
  <c r="V118" i="5"/>
  <c r="V117" i="5"/>
  <c r="V116" i="5"/>
  <c r="V115" i="5"/>
  <c r="V114" i="5"/>
  <c r="V113" i="5"/>
  <c r="V112" i="5"/>
  <c r="V110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6" i="5"/>
  <c r="V85" i="5"/>
  <c r="V84" i="5"/>
  <c r="V83" i="5"/>
  <c r="V82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  <c r="N24" i="2"/>
  <c r="O24" i="2"/>
  <c r="P24" i="2"/>
  <c r="Q24" i="2"/>
  <c r="R24" i="2"/>
  <c r="N24" i="3"/>
  <c r="O24" i="3"/>
  <c r="P24" i="3"/>
  <c r="Q24" i="3"/>
  <c r="R24" i="3"/>
  <c r="S109" i="6"/>
  <c r="T109" i="6"/>
  <c r="U109" i="6"/>
  <c r="AA89" i="2"/>
  <c r="AA89" i="3"/>
  <c r="AA89" i="6"/>
  <c r="P24" i="1"/>
  <c r="AA89" i="5"/>
  <c r="S109" i="4"/>
  <c r="T109" i="4"/>
  <c r="U109" i="4"/>
  <c r="N24" i="4"/>
  <c r="O24" i="4"/>
  <c r="P24" i="4"/>
  <c r="Q24" i="4"/>
  <c r="R24" i="4"/>
  <c r="AA89" i="4"/>
  <c r="E36" i="13"/>
  <c r="E56" i="13"/>
  <c r="E76" i="13"/>
  <c r="E37" i="13"/>
  <c r="E57" i="13"/>
  <c r="E77" i="13"/>
  <c r="E38" i="13"/>
  <c r="E58" i="13"/>
  <c r="E78" i="13"/>
  <c r="E39" i="13"/>
  <c r="E59" i="13"/>
  <c r="E79" i="13"/>
  <c r="E40" i="13"/>
  <c r="E60" i="13"/>
  <c r="E80" i="13"/>
  <c r="E41" i="13"/>
  <c r="E61" i="13"/>
  <c r="E81" i="13"/>
  <c r="D36" i="13"/>
  <c r="D56" i="13"/>
  <c r="D76" i="13"/>
  <c r="D37" i="13"/>
  <c r="D57" i="13"/>
  <c r="D77" i="13"/>
  <c r="D38" i="13"/>
  <c r="D58" i="13"/>
  <c r="D78" i="13"/>
  <c r="D39" i="13"/>
  <c r="D59" i="13"/>
  <c r="D79" i="13"/>
  <c r="D40" i="13"/>
  <c r="D60" i="13"/>
  <c r="D80" i="13"/>
  <c r="D41" i="13"/>
  <c r="D61" i="13"/>
  <c r="D81" i="13"/>
  <c r="C36" i="13"/>
  <c r="C56" i="13"/>
  <c r="C76" i="13"/>
  <c r="C37" i="13"/>
  <c r="C57" i="13"/>
  <c r="C77" i="13"/>
  <c r="C38" i="13"/>
  <c r="C58" i="13"/>
  <c r="C78" i="13"/>
  <c r="C39" i="13"/>
  <c r="C59" i="13"/>
  <c r="C79" i="13"/>
  <c r="C40" i="13"/>
  <c r="C60" i="13"/>
  <c r="C80" i="13"/>
  <c r="C41" i="13"/>
  <c r="C61" i="13"/>
  <c r="C81" i="13"/>
  <c r="B36" i="13"/>
  <c r="B56" i="13"/>
  <c r="B76" i="13"/>
  <c r="B37" i="13"/>
  <c r="B57" i="13"/>
  <c r="B77" i="13"/>
  <c r="B38" i="13"/>
  <c r="B58" i="13"/>
  <c r="B78" i="13"/>
  <c r="B39" i="13"/>
  <c r="B59" i="13"/>
  <c r="B79" i="13"/>
  <c r="B40" i="13"/>
  <c r="B60" i="13"/>
  <c r="B80" i="13"/>
  <c r="B41" i="13"/>
  <c r="B61" i="13"/>
  <c r="B81" i="13"/>
  <c r="E26" i="13"/>
  <c r="E46" i="13"/>
  <c r="E66" i="13"/>
  <c r="E27" i="13"/>
  <c r="E47" i="13"/>
  <c r="E67" i="13"/>
  <c r="E28" i="13"/>
  <c r="E48" i="13"/>
  <c r="E68" i="13"/>
  <c r="E29" i="13"/>
  <c r="E49" i="13"/>
  <c r="E69" i="13"/>
  <c r="E30" i="13"/>
  <c r="E50" i="13"/>
  <c r="E70" i="13"/>
  <c r="E31" i="13"/>
  <c r="E51" i="13"/>
  <c r="E71" i="13"/>
  <c r="D26" i="13"/>
  <c r="D46" i="13"/>
  <c r="D66" i="13"/>
  <c r="D27" i="13"/>
  <c r="D47" i="13"/>
  <c r="D67" i="13"/>
  <c r="D28" i="13"/>
  <c r="D48" i="13"/>
  <c r="D68" i="13"/>
  <c r="D29" i="13"/>
  <c r="D49" i="13"/>
  <c r="D69" i="13"/>
  <c r="D30" i="13"/>
  <c r="D50" i="13"/>
  <c r="D70" i="13"/>
  <c r="D31" i="13"/>
  <c r="D51" i="13"/>
  <c r="D71" i="13"/>
  <c r="C26" i="13"/>
  <c r="C46" i="13"/>
  <c r="C66" i="13"/>
  <c r="C27" i="13"/>
  <c r="C47" i="13"/>
  <c r="C67" i="13"/>
  <c r="C28" i="13"/>
  <c r="C48" i="13"/>
  <c r="C68" i="13"/>
  <c r="C29" i="13"/>
  <c r="C49" i="13"/>
  <c r="C69" i="13"/>
  <c r="C30" i="13"/>
  <c r="C50" i="13"/>
  <c r="C70" i="13"/>
  <c r="C31" i="13"/>
  <c r="C51" i="13"/>
  <c r="C71" i="13"/>
  <c r="B26" i="13"/>
  <c r="B46" i="13"/>
  <c r="B66" i="13"/>
  <c r="B27" i="13"/>
  <c r="B47" i="13"/>
  <c r="B67" i="13"/>
  <c r="B28" i="13"/>
  <c r="B48" i="13"/>
  <c r="B68" i="13"/>
  <c r="B29" i="13"/>
  <c r="B49" i="13"/>
  <c r="B69" i="13"/>
  <c r="B30" i="13"/>
  <c r="B50" i="13"/>
  <c r="B70" i="13"/>
  <c r="B31" i="13"/>
  <c r="B51" i="13"/>
  <c r="B71" i="13"/>
  <c r="E17" i="13"/>
  <c r="E18" i="13"/>
  <c r="E19" i="13"/>
  <c r="E20" i="13"/>
  <c r="E21" i="13"/>
  <c r="D17" i="13"/>
  <c r="D18" i="13"/>
  <c r="D19" i="13"/>
  <c r="D20" i="13"/>
  <c r="D21" i="13"/>
  <c r="C17" i="13"/>
  <c r="C18" i="13"/>
  <c r="C19" i="13"/>
  <c r="C20" i="13"/>
  <c r="C21" i="13"/>
  <c r="B17" i="13"/>
  <c r="B18" i="13"/>
  <c r="B19" i="13"/>
  <c r="B20" i="13"/>
  <c r="B21" i="13"/>
  <c r="E16" i="13"/>
  <c r="D16" i="13"/>
  <c r="C16" i="13"/>
  <c r="B16" i="13"/>
  <c r="AC124" i="1"/>
  <c r="Y36" i="13"/>
  <c r="AD124" i="1"/>
  <c r="Y56" i="13"/>
  <c r="AE124" i="1"/>
  <c r="Y76" i="13"/>
  <c r="AC125" i="1"/>
  <c r="Y37" i="13"/>
  <c r="AD125" i="1"/>
  <c r="Y57" i="13"/>
  <c r="AE125" i="1"/>
  <c r="Y77" i="13"/>
  <c r="AC126" i="1"/>
  <c r="Y38" i="13"/>
  <c r="AD126" i="1"/>
  <c r="Y58" i="13"/>
  <c r="AE126" i="1"/>
  <c r="Y78" i="13"/>
  <c r="AC127" i="1"/>
  <c r="Y39" i="13"/>
  <c r="AD127" i="1"/>
  <c r="Y59" i="13"/>
  <c r="AE127" i="1"/>
  <c r="Y79" i="13"/>
  <c r="AC128" i="1"/>
  <c r="Y40" i="13"/>
  <c r="AD128" i="1"/>
  <c r="Y60" i="13"/>
  <c r="AE128" i="1"/>
  <c r="Y80" i="13"/>
  <c r="AC94" i="1"/>
  <c r="X36" i="13"/>
  <c r="AD94" i="1"/>
  <c r="X56" i="13"/>
  <c r="AE94" i="1"/>
  <c r="X76" i="13"/>
  <c r="AC95" i="1"/>
  <c r="X37" i="13"/>
  <c r="AD95" i="1"/>
  <c r="X57" i="13"/>
  <c r="AE95" i="1"/>
  <c r="X77" i="13"/>
  <c r="AC96" i="1"/>
  <c r="X38" i="13"/>
  <c r="AD96" i="1"/>
  <c r="X58" i="13"/>
  <c r="AE96" i="1"/>
  <c r="X78" i="13"/>
  <c r="AC97" i="1"/>
  <c r="X39" i="13"/>
  <c r="AD97" i="1"/>
  <c r="X59" i="13"/>
  <c r="AE97" i="1"/>
  <c r="X79" i="13"/>
  <c r="AC98" i="1"/>
  <c r="X40" i="13"/>
  <c r="AD98" i="1"/>
  <c r="X60" i="13"/>
  <c r="AE98" i="1"/>
  <c r="X80" i="13"/>
  <c r="AC99" i="1"/>
  <c r="X41" i="13"/>
  <c r="AD99" i="1"/>
  <c r="X61" i="13"/>
  <c r="AE99" i="1"/>
  <c r="X81" i="13"/>
  <c r="AC64" i="1"/>
  <c r="W36" i="13"/>
  <c r="AD64" i="1"/>
  <c r="W56" i="13"/>
  <c r="AE64" i="1"/>
  <c r="W76" i="13"/>
  <c r="AC65" i="1"/>
  <c r="W37" i="13"/>
  <c r="AD65" i="1"/>
  <c r="W57" i="13"/>
  <c r="AE65" i="1"/>
  <c r="W77" i="13"/>
  <c r="AC66" i="1"/>
  <c r="W38" i="13"/>
  <c r="AD66" i="1"/>
  <c r="W58" i="13"/>
  <c r="AE66" i="1"/>
  <c r="W78" i="13"/>
  <c r="AC67" i="1"/>
  <c r="W39" i="13"/>
  <c r="AD67" i="1"/>
  <c r="W59" i="13"/>
  <c r="AE67" i="1"/>
  <c r="W79" i="13"/>
  <c r="AC34" i="1"/>
  <c r="V36" i="13"/>
  <c r="AD34" i="1"/>
  <c r="V56" i="13"/>
  <c r="AE34" i="1"/>
  <c r="V76" i="13"/>
  <c r="AC35" i="1"/>
  <c r="V37" i="13"/>
  <c r="AD35" i="1"/>
  <c r="V57" i="13"/>
  <c r="AE35" i="1"/>
  <c r="V77" i="13"/>
  <c r="AC36" i="1"/>
  <c r="V38" i="13"/>
  <c r="AD36" i="1"/>
  <c r="V58" i="13"/>
  <c r="AE36" i="1"/>
  <c r="V78" i="13"/>
  <c r="AC37" i="1"/>
  <c r="V39" i="13"/>
  <c r="AD37" i="1"/>
  <c r="V59" i="13"/>
  <c r="AE37" i="1"/>
  <c r="V79" i="13"/>
  <c r="AC39" i="1"/>
  <c r="V41" i="13"/>
  <c r="AD39" i="1"/>
  <c r="V61" i="13"/>
  <c r="AE39" i="1"/>
  <c r="V81" i="13"/>
  <c r="AB35" i="1"/>
  <c r="V17" i="13"/>
  <c r="AB65" i="1"/>
  <c r="W17" i="13"/>
  <c r="AB95" i="1"/>
  <c r="X17" i="13"/>
  <c r="AB125" i="1"/>
  <c r="Y17" i="13"/>
  <c r="AB36" i="1"/>
  <c r="V18" i="13"/>
  <c r="AB66" i="1"/>
  <c r="W18" i="13"/>
  <c r="AB96" i="1"/>
  <c r="X18" i="13"/>
  <c r="AB126" i="1"/>
  <c r="Y18" i="13"/>
  <c r="AB37" i="1"/>
  <c r="V19" i="13"/>
  <c r="AB67" i="1"/>
  <c r="W19" i="13"/>
  <c r="AB97" i="1"/>
  <c r="X19" i="13"/>
  <c r="AB127" i="1"/>
  <c r="Y19" i="13"/>
  <c r="AB68" i="1"/>
  <c r="W20" i="13"/>
  <c r="AB98" i="1"/>
  <c r="X20" i="13"/>
  <c r="AB128" i="1"/>
  <c r="Y20" i="13"/>
  <c r="AB39" i="1"/>
  <c r="V21" i="13"/>
  <c r="AB69" i="1"/>
  <c r="W21" i="13"/>
  <c r="AB99" i="1"/>
  <c r="X21" i="13"/>
  <c r="AB129" i="1"/>
  <c r="Y21" i="13"/>
  <c r="AB124" i="1"/>
  <c r="Y16" i="13"/>
  <c r="AB94" i="1"/>
  <c r="X16" i="13"/>
  <c r="AB64" i="1"/>
  <c r="W16" i="13"/>
  <c r="AB34" i="1"/>
  <c r="V16" i="13"/>
  <c r="U28" i="13"/>
  <c r="U48" i="13"/>
  <c r="U68" i="13"/>
  <c r="U29" i="13"/>
  <c r="U49" i="13"/>
  <c r="U69" i="13"/>
  <c r="U30" i="13"/>
  <c r="U50" i="13"/>
  <c r="U70" i="13"/>
  <c r="U38" i="13"/>
  <c r="U58" i="13"/>
  <c r="U78" i="13"/>
  <c r="U39" i="13"/>
  <c r="U59" i="13"/>
  <c r="U79" i="13"/>
  <c r="U40" i="13"/>
  <c r="U60" i="13"/>
  <c r="U80" i="13"/>
  <c r="T27" i="13"/>
  <c r="T47" i="13"/>
  <c r="T67" i="13"/>
  <c r="T28" i="13"/>
  <c r="T48" i="13"/>
  <c r="T68" i="13"/>
  <c r="T29" i="13"/>
  <c r="T49" i="13"/>
  <c r="T69" i="13"/>
  <c r="T30" i="13"/>
  <c r="T50" i="13"/>
  <c r="T70" i="13"/>
  <c r="T31" i="13"/>
  <c r="T51" i="13"/>
  <c r="T71" i="13"/>
  <c r="T37" i="13"/>
  <c r="T57" i="13"/>
  <c r="T77" i="13"/>
  <c r="T38" i="13"/>
  <c r="T58" i="13"/>
  <c r="T78" i="13"/>
  <c r="T39" i="13"/>
  <c r="T59" i="13"/>
  <c r="T79" i="13"/>
  <c r="T40" i="13"/>
  <c r="T60" i="13"/>
  <c r="T80" i="13"/>
  <c r="T41" i="13"/>
  <c r="T61" i="13"/>
  <c r="T81" i="13"/>
  <c r="S26" i="13"/>
  <c r="S46" i="13"/>
  <c r="S66" i="13"/>
  <c r="S27" i="13"/>
  <c r="S47" i="13"/>
  <c r="S67" i="13"/>
  <c r="S28" i="13"/>
  <c r="S48" i="13"/>
  <c r="S68" i="13"/>
  <c r="S29" i="13"/>
  <c r="S49" i="13"/>
  <c r="S69" i="13"/>
  <c r="S30" i="13"/>
  <c r="S50" i="13"/>
  <c r="S70" i="13"/>
  <c r="S31" i="13"/>
  <c r="S51" i="13"/>
  <c r="S71" i="13"/>
  <c r="S36" i="13"/>
  <c r="S56" i="13"/>
  <c r="S76" i="13"/>
  <c r="S37" i="13"/>
  <c r="S57" i="13"/>
  <c r="S77" i="13"/>
  <c r="S38" i="13"/>
  <c r="S58" i="13"/>
  <c r="S78" i="13"/>
  <c r="S39" i="13"/>
  <c r="S59" i="13"/>
  <c r="S79" i="13"/>
  <c r="S40" i="13"/>
  <c r="S60" i="13"/>
  <c r="S80" i="13"/>
  <c r="S41" i="13"/>
  <c r="S61" i="13"/>
  <c r="S81" i="13"/>
  <c r="R26" i="13"/>
  <c r="R46" i="13"/>
  <c r="R66" i="13"/>
  <c r="R27" i="13"/>
  <c r="R47" i="13"/>
  <c r="R67" i="13"/>
  <c r="R28" i="13"/>
  <c r="R48" i="13"/>
  <c r="R68" i="13"/>
  <c r="R29" i="13"/>
  <c r="R49" i="13"/>
  <c r="R69" i="13"/>
  <c r="R31" i="13"/>
  <c r="R51" i="13"/>
  <c r="R71" i="13"/>
  <c r="R36" i="13"/>
  <c r="R56" i="13"/>
  <c r="R76" i="13"/>
  <c r="R37" i="13"/>
  <c r="R57" i="13"/>
  <c r="R77" i="13"/>
  <c r="R38" i="13"/>
  <c r="R58" i="13"/>
  <c r="R78" i="13"/>
  <c r="R39" i="13"/>
  <c r="R59" i="13"/>
  <c r="R79" i="13"/>
  <c r="R41" i="13"/>
  <c r="R61" i="13"/>
  <c r="R81" i="13"/>
  <c r="R17" i="13"/>
  <c r="S17" i="13"/>
  <c r="T17" i="13"/>
  <c r="U17" i="13"/>
  <c r="R18" i="13"/>
  <c r="S18" i="13"/>
  <c r="T18" i="13"/>
  <c r="U18" i="13"/>
  <c r="R19" i="13"/>
  <c r="S19" i="13"/>
  <c r="T19" i="13"/>
  <c r="U19" i="13"/>
  <c r="S20" i="13"/>
  <c r="T20" i="13"/>
  <c r="U20" i="13"/>
  <c r="R21" i="13"/>
  <c r="S21" i="13"/>
  <c r="T21" i="13"/>
  <c r="S16" i="13"/>
  <c r="R16" i="13"/>
  <c r="Q26" i="13"/>
  <c r="Q46" i="13"/>
  <c r="Q66" i="13"/>
  <c r="Q27" i="13"/>
  <c r="Q47" i="13"/>
  <c r="Q67" i="13"/>
  <c r="Q28" i="13"/>
  <c r="Q48" i="13"/>
  <c r="Q68" i="13"/>
  <c r="Q29" i="13"/>
  <c r="Q49" i="13"/>
  <c r="Q69" i="13"/>
  <c r="Q30" i="13"/>
  <c r="Q50" i="13"/>
  <c r="Q70" i="13"/>
  <c r="Q31" i="13"/>
  <c r="Q51" i="13"/>
  <c r="Q71" i="13"/>
  <c r="Q36" i="13"/>
  <c r="Q56" i="13"/>
  <c r="Q76" i="13"/>
  <c r="Q37" i="13"/>
  <c r="Q57" i="13"/>
  <c r="Q77" i="13"/>
  <c r="Q38" i="13"/>
  <c r="Q58" i="13"/>
  <c r="Q78" i="13"/>
  <c r="Q39" i="13"/>
  <c r="Q59" i="13"/>
  <c r="Q79" i="13"/>
  <c r="Q40" i="13"/>
  <c r="Q60" i="13"/>
  <c r="Q80" i="13"/>
  <c r="Q41" i="13"/>
  <c r="Q61" i="13"/>
  <c r="Q81" i="13"/>
  <c r="P26" i="13"/>
  <c r="P46" i="13"/>
  <c r="P66" i="13"/>
  <c r="P27" i="13"/>
  <c r="P47" i="13"/>
  <c r="P67" i="13"/>
  <c r="P28" i="13"/>
  <c r="P48" i="13"/>
  <c r="P68" i="13"/>
  <c r="P29" i="13"/>
  <c r="P49" i="13"/>
  <c r="P69" i="13"/>
  <c r="P30" i="13"/>
  <c r="P50" i="13"/>
  <c r="P70" i="13"/>
  <c r="P31" i="13"/>
  <c r="P51" i="13"/>
  <c r="P71" i="13"/>
  <c r="P36" i="13"/>
  <c r="P56" i="13"/>
  <c r="P76" i="13"/>
  <c r="P37" i="13"/>
  <c r="P57" i="13"/>
  <c r="P77" i="13"/>
  <c r="P38" i="13"/>
  <c r="P58" i="13"/>
  <c r="P78" i="13"/>
  <c r="P39" i="13"/>
  <c r="P59" i="13"/>
  <c r="P79" i="13"/>
  <c r="P40" i="13"/>
  <c r="P60" i="13"/>
  <c r="P80" i="13"/>
  <c r="P41" i="13"/>
  <c r="P61" i="13"/>
  <c r="P81" i="13"/>
  <c r="O26" i="13"/>
  <c r="O46" i="13"/>
  <c r="O66" i="13"/>
  <c r="O27" i="13"/>
  <c r="O47" i="13"/>
  <c r="O67" i="13"/>
  <c r="O28" i="13"/>
  <c r="O48" i="13"/>
  <c r="O68" i="13"/>
  <c r="O29" i="13"/>
  <c r="O49" i="13"/>
  <c r="O69" i="13"/>
  <c r="O30" i="13"/>
  <c r="O50" i="13"/>
  <c r="O70" i="13"/>
  <c r="O31" i="13"/>
  <c r="O51" i="13"/>
  <c r="O71" i="13"/>
  <c r="O36" i="13"/>
  <c r="O56" i="13"/>
  <c r="O76" i="13"/>
  <c r="O37" i="13"/>
  <c r="O57" i="13"/>
  <c r="O77" i="13"/>
  <c r="O38" i="13"/>
  <c r="O58" i="13"/>
  <c r="O78" i="13"/>
  <c r="O39" i="13"/>
  <c r="O59" i="13"/>
  <c r="O79" i="13"/>
  <c r="O40" i="13"/>
  <c r="O60" i="13"/>
  <c r="O80" i="13"/>
  <c r="O41" i="13"/>
  <c r="O61" i="13"/>
  <c r="O81" i="13"/>
  <c r="N26" i="13"/>
  <c r="N46" i="13"/>
  <c r="N66" i="13"/>
  <c r="N27" i="13"/>
  <c r="N47" i="13"/>
  <c r="N67" i="13"/>
  <c r="N28" i="13"/>
  <c r="N48" i="13"/>
  <c r="N68" i="13"/>
  <c r="N29" i="13"/>
  <c r="N49" i="13"/>
  <c r="N69" i="13"/>
  <c r="N31" i="13"/>
  <c r="N51" i="13"/>
  <c r="N71" i="13"/>
  <c r="N36" i="13"/>
  <c r="N56" i="13"/>
  <c r="N76" i="13"/>
  <c r="N37" i="13"/>
  <c r="N57" i="13"/>
  <c r="N77" i="13"/>
  <c r="N38" i="13"/>
  <c r="N58" i="13"/>
  <c r="N78" i="13"/>
  <c r="N39" i="13"/>
  <c r="N59" i="13"/>
  <c r="N79" i="13"/>
  <c r="N41" i="13"/>
  <c r="N61" i="13"/>
  <c r="N81" i="13"/>
  <c r="N17" i="13"/>
  <c r="O17" i="13"/>
  <c r="P17" i="13"/>
  <c r="Q17" i="13"/>
  <c r="N18" i="13"/>
  <c r="O18" i="13"/>
  <c r="P18" i="13"/>
  <c r="Q18" i="13"/>
  <c r="N19" i="13"/>
  <c r="O19" i="13"/>
  <c r="P19" i="13"/>
  <c r="Q19" i="13"/>
  <c r="O20" i="13"/>
  <c r="P20" i="13"/>
  <c r="Q20" i="13"/>
  <c r="N21" i="13"/>
  <c r="O21" i="13"/>
  <c r="P21" i="13"/>
  <c r="Q21" i="13"/>
  <c r="Q16" i="13"/>
  <c r="P16" i="13"/>
  <c r="O16" i="13"/>
  <c r="N16" i="13"/>
  <c r="M26" i="13"/>
  <c r="M46" i="13"/>
  <c r="M66" i="13"/>
  <c r="M27" i="13"/>
  <c r="M47" i="13"/>
  <c r="M67" i="13"/>
  <c r="M28" i="13"/>
  <c r="M48" i="13"/>
  <c r="M68" i="13"/>
  <c r="M29" i="13"/>
  <c r="M49" i="13"/>
  <c r="M69" i="13"/>
  <c r="M30" i="13"/>
  <c r="M50" i="13"/>
  <c r="M70" i="13"/>
  <c r="M36" i="13"/>
  <c r="M56" i="13"/>
  <c r="M76" i="13"/>
  <c r="M37" i="13"/>
  <c r="M57" i="13"/>
  <c r="M77" i="13"/>
  <c r="M38" i="13"/>
  <c r="M58" i="13"/>
  <c r="M78" i="13"/>
  <c r="M39" i="13"/>
  <c r="M59" i="13"/>
  <c r="M79" i="13"/>
  <c r="M40" i="13"/>
  <c r="M60" i="13"/>
  <c r="M80" i="13"/>
  <c r="L26" i="13"/>
  <c r="L46" i="13"/>
  <c r="L66" i="13"/>
  <c r="L29" i="13"/>
  <c r="L49" i="13"/>
  <c r="L69" i="13"/>
  <c r="L30" i="13"/>
  <c r="L50" i="13"/>
  <c r="L70" i="13"/>
  <c r="L31" i="13"/>
  <c r="L51" i="13"/>
  <c r="L71" i="13"/>
  <c r="L36" i="13"/>
  <c r="L56" i="13"/>
  <c r="L76" i="13"/>
  <c r="L39" i="13"/>
  <c r="L59" i="13"/>
  <c r="L79" i="13"/>
  <c r="L40" i="13"/>
  <c r="L60" i="13"/>
  <c r="L80" i="13"/>
  <c r="L41" i="13"/>
  <c r="L61" i="13"/>
  <c r="L81" i="13"/>
  <c r="K26" i="13"/>
  <c r="K46" i="13"/>
  <c r="K66" i="13"/>
  <c r="K27" i="13"/>
  <c r="K47" i="13"/>
  <c r="K67" i="13"/>
  <c r="K28" i="13"/>
  <c r="K48" i="13"/>
  <c r="K68" i="13"/>
  <c r="K29" i="13"/>
  <c r="K49" i="13"/>
  <c r="K69" i="13"/>
  <c r="K30" i="13"/>
  <c r="K50" i="13"/>
  <c r="K70" i="13"/>
  <c r="K31" i="13"/>
  <c r="K51" i="13"/>
  <c r="K71" i="13"/>
  <c r="K36" i="13"/>
  <c r="K56" i="13"/>
  <c r="K76" i="13"/>
  <c r="K37" i="13"/>
  <c r="K57" i="13"/>
  <c r="K77" i="13"/>
  <c r="K38" i="13"/>
  <c r="K58" i="13"/>
  <c r="K78" i="13"/>
  <c r="K39" i="13"/>
  <c r="K59" i="13"/>
  <c r="K79" i="13"/>
  <c r="K40" i="13"/>
  <c r="K60" i="13"/>
  <c r="K80" i="13"/>
  <c r="K41" i="13"/>
  <c r="K61" i="13"/>
  <c r="K81" i="13"/>
  <c r="J26" i="13"/>
  <c r="J46" i="13"/>
  <c r="J66" i="13"/>
  <c r="J27" i="13"/>
  <c r="J47" i="13"/>
  <c r="J67" i="13"/>
  <c r="J28" i="13"/>
  <c r="J48" i="13"/>
  <c r="J68" i="13"/>
  <c r="J29" i="13"/>
  <c r="J49" i="13"/>
  <c r="J69" i="13"/>
  <c r="J31" i="13"/>
  <c r="J51" i="13"/>
  <c r="J71" i="13"/>
  <c r="J36" i="13"/>
  <c r="J56" i="13"/>
  <c r="J76" i="13"/>
  <c r="J37" i="13"/>
  <c r="J57" i="13"/>
  <c r="J77" i="13"/>
  <c r="J38" i="13"/>
  <c r="J58" i="13"/>
  <c r="J78" i="13"/>
  <c r="J39" i="13"/>
  <c r="J59" i="13"/>
  <c r="J79" i="13"/>
  <c r="J41" i="13"/>
  <c r="J61" i="13"/>
  <c r="J81" i="13"/>
  <c r="J17" i="13"/>
  <c r="K17" i="13"/>
  <c r="M17" i="13"/>
  <c r="J18" i="13"/>
  <c r="K18" i="13"/>
  <c r="M18" i="13"/>
  <c r="J19" i="13"/>
  <c r="K19" i="13"/>
  <c r="L19" i="13"/>
  <c r="M19" i="13"/>
  <c r="K20" i="13"/>
  <c r="L20" i="13"/>
  <c r="M20" i="13"/>
  <c r="J21" i="13"/>
  <c r="K21" i="13"/>
  <c r="L21" i="13"/>
  <c r="M21" i="13"/>
  <c r="M16" i="13"/>
  <c r="L16" i="13"/>
  <c r="K16" i="13"/>
  <c r="J16" i="13"/>
  <c r="I26" i="13"/>
  <c r="I46" i="13"/>
  <c r="I66" i="13"/>
  <c r="I27" i="13"/>
  <c r="I47" i="13"/>
  <c r="I67" i="13"/>
  <c r="I28" i="13"/>
  <c r="I48" i="13"/>
  <c r="I68" i="13"/>
  <c r="I29" i="13"/>
  <c r="I49" i="13"/>
  <c r="I69" i="13"/>
  <c r="I30" i="13"/>
  <c r="I50" i="13"/>
  <c r="I70" i="13"/>
  <c r="I36" i="13"/>
  <c r="I56" i="13"/>
  <c r="I76" i="13"/>
  <c r="I37" i="13"/>
  <c r="I57" i="13"/>
  <c r="I77" i="13"/>
  <c r="I38" i="13"/>
  <c r="I58" i="13"/>
  <c r="I78" i="13"/>
  <c r="I39" i="13"/>
  <c r="I59" i="13"/>
  <c r="I79" i="13"/>
  <c r="I40" i="13"/>
  <c r="I60" i="13"/>
  <c r="I80" i="13"/>
  <c r="H26" i="13"/>
  <c r="H46" i="13"/>
  <c r="H66" i="13"/>
  <c r="H27" i="13"/>
  <c r="H47" i="13"/>
  <c r="H67" i="13"/>
  <c r="H28" i="13"/>
  <c r="H48" i="13"/>
  <c r="H68" i="13"/>
  <c r="H29" i="13"/>
  <c r="H49" i="13"/>
  <c r="H69" i="13"/>
  <c r="H30" i="13"/>
  <c r="H50" i="13"/>
  <c r="H70" i="13"/>
  <c r="H31" i="13"/>
  <c r="H51" i="13"/>
  <c r="H71" i="13"/>
  <c r="H36" i="13"/>
  <c r="H56" i="13"/>
  <c r="H76" i="13"/>
  <c r="H37" i="13"/>
  <c r="H57" i="13"/>
  <c r="H77" i="13"/>
  <c r="H38" i="13"/>
  <c r="H58" i="13"/>
  <c r="H78" i="13"/>
  <c r="H39" i="13"/>
  <c r="H59" i="13"/>
  <c r="H79" i="13"/>
  <c r="H40" i="13"/>
  <c r="H60" i="13"/>
  <c r="H80" i="13"/>
  <c r="H41" i="13"/>
  <c r="H61" i="13"/>
  <c r="H81" i="13"/>
  <c r="I17" i="13"/>
  <c r="I18" i="13"/>
  <c r="I19" i="13"/>
  <c r="I20" i="13"/>
  <c r="I21" i="13"/>
  <c r="I16" i="13"/>
  <c r="H17" i="13"/>
  <c r="H18" i="13"/>
  <c r="H19" i="13"/>
  <c r="H20" i="13"/>
  <c r="H21" i="13"/>
  <c r="H16" i="13"/>
  <c r="G26" i="13"/>
  <c r="G46" i="13"/>
  <c r="G66" i="13"/>
  <c r="G27" i="13"/>
  <c r="G47" i="13"/>
  <c r="G67" i="13"/>
  <c r="G28" i="13"/>
  <c r="G48" i="13"/>
  <c r="G68" i="13"/>
  <c r="G29" i="13"/>
  <c r="G49" i="13"/>
  <c r="G69" i="13"/>
  <c r="G30" i="13"/>
  <c r="G50" i="13"/>
  <c r="G70" i="13"/>
  <c r="G31" i="13"/>
  <c r="G51" i="13"/>
  <c r="G71" i="13"/>
  <c r="G36" i="13"/>
  <c r="G56" i="13"/>
  <c r="G76" i="13"/>
  <c r="G37" i="13"/>
  <c r="G57" i="13"/>
  <c r="G77" i="13"/>
  <c r="G38" i="13"/>
  <c r="G58" i="13"/>
  <c r="G78" i="13"/>
  <c r="G39" i="13"/>
  <c r="G59" i="13"/>
  <c r="G79" i="13"/>
  <c r="G40" i="13"/>
  <c r="G60" i="13"/>
  <c r="G80" i="13"/>
  <c r="G41" i="13"/>
  <c r="G61" i="13"/>
  <c r="G81" i="13"/>
  <c r="G17" i="13"/>
  <c r="G18" i="13"/>
  <c r="G19" i="13"/>
  <c r="G20" i="13"/>
  <c r="G21" i="13"/>
  <c r="G16" i="13"/>
  <c r="F26" i="13"/>
  <c r="F46" i="13"/>
  <c r="F66" i="13"/>
  <c r="F27" i="13"/>
  <c r="F47" i="13"/>
  <c r="F67" i="13"/>
  <c r="F28" i="13"/>
  <c r="F48" i="13"/>
  <c r="F68" i="13"/>
  <c r="F29" i="13"/>
  <c r="F49" i="13"/>
  <c r="F69" i="13"/>
  <c r="F31" i="13"/>
  <c r="F51" i="13"/>
  <c r="F71" i="13"/>
  <c r="F36" i="13"/>
  <c r="F56" i="13"/>
  <c r="F76" i="13"/>
  <c r="F37" i="13"/>
  <c r="F57" i="13"/>
  <c r="F77" i="13"/>
  <c r="F38" i="13"/>
  <c r="F58" i="13"/>
  <c r="F78" i="13"/>
  <c r="F39" i="13"/>
  <c r="F59" i="13"/>
  <c r="F79" i="13"/>
  <c r="F41" i="13"/>
  <c r="F61" i="13"/>
  <c r="F81" i="13"/>
  <c r="F17" i="13"/>
  <c r="F18" i="13"/>
  <c r="F19" i="13"/>
  <c r="F20" i="13"/>
  <c r="F21" i="13"/>
  <c r="F16" i="13"/>
  <c r="U24" i="2"/>
  <c r="T24" i="2"/>
  <c r="S24" i="2"/>
  <c r="Y3" i="2"/>
  <c r="Y2" i="2"/>
  <c r="U24" i="4"/>
  <c r="T24" i="4"/>
  <c r="S24" i="4"/>
  <c r="Y3" i="4"/>
  <c r="Y2" i="4"/>
  <c r="U24" i="3"/>
  <c r="T24" i="3"/>
  <c r="S24" i="3"/>
  <c r="Y3" i="3"/>
  <c r="Y2" i="3"/>
  <c r="Y3" i="6"/>
  <c r="Y2" i="6"/>
  <c r="AC26" i="5"/>
  <c r="AC27" i="5"/>
  <c r="AC32" i="5"/>
  <c r="AC28" i="5"/>
  <c r="AC29" i="5"/>
  <c r="AC30" i="5"/>
  <c r="AC31" i="5"/>
  <c r="AC34" i="5"/>
  <c r="AC35" i="5"/>
  <c r="AC36" i="5"/>
  <c r="AC37" i="5"/>
  <c r="AC38" i="5"/>
  <c r="AC39" i="5"/>
  <c r="AC56" i="5"/>
  <c r="AC57" i="5"/>
  <c r="AC58" i="5"/>
  <c r="AC59" i="5"/>
  <c r="AC60" i="5"/>
  <c r="AC61" i="5"/>
  <c r="AC62" i="5"/>
  <c r="AC64" i="5"/>
  <c r="AC65" i="5"/>
  <c r="AC66" i="5"/>
  <c r="AC67" i="5"/>
  <c r="AC68" i="5"/>
  <c r="AC69" i="5"/>
  <c r="AC86" i="5"/>
  <c r="AC87" i="5"/>
  <c r="AC92" i="5"/>
  <c r="AC88" i="5"/>
  <c r="AC89" i="5"/>
  <c r="AC90" i="5"/>
  <c r="AC91" i="5"/>
  <c r="AC94" i="5"/>
  <c r="AC95" i="5"/>
  <c r="AC96" i="5"/>
  <c r="AC97" i="5"/>
  <c r="AC98" i="5"/>
  <c r="AC99" i="5"/>
  <c r="AC116" i="5"/>
  <c r="AC117" i="5"/>
  <c r="AC118" i="5"/>
  <c r="AC119" i="5"/>
  <c r="AC120" i="5"/>
  <c r="AC121" i="5"/>
  <c r="AC122" i="5"/>
  <c r="AC124" i="5"/>
  <c r="AC125" i="5"/>
  <c r="AC126" i="5"/>
  <c r="AC127" i="5"/>
  <c r="AC128" i="5"/>
  <c r="AC129" i="5"/>
  <c r="U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Z129" i="5"/>
  <c r="Z128" i="5"/>
  <c r="Z127" i="5"/>
  <c r="Z126" i="5"/>
  <c r="Z125" i="5"/>
  <c r="Z124" i="5"/>
  <c r="Z121" i="5"/>
  <c r="Z120" i="5"/>
  <c r="Z119" i="5"/>
  <c r="Z118" i="5"/>
  <c r="Z117" i="5"/>
  <c r="Z116" i="5"/>
  <c r="AB99" i="5"/>
  <c r="AA99" i="5"/>
  <c r="Z99" i="5"/>
  <c r="AB98" i="5"/>
  <c r="AA98" i="5"/>
  <c r="Z98" i="5"/>
  <c r="AB97" i="5"/>
  <c r="AA97" i="5"/>
  <c r="Z97" i="5"/>
  <c r="AB96" i="5"/>
  <c r="AA96" i="5"/>
  <c r="Z96" i="5"/>
  <c r="AB95" i="5"/>
  <c r="AA95" i="5"/>
  <c r="Z95" i="5"/>
  <c r="AB94" i="5"/>
  <c r="AA94" i="5"/>
  <c r="Z94" i="5"/>
  <c r="AB91" i="5"/>
  <c r="AA91" i="5"/>
  <c r="Z91" i="5"/>
  <c r="AB90" i="5"/>
  <c r="AA90" i="5"/>
  <c r="Z90" i="5"/>
  <c r="AB89" i="5"/>
  <c r="AC93" i="5"/>
  <c r="Z89" i="5"/>
  <c r="AB88" i="5"/>
  <c r="AA88" i="5"/>
  <c r="Z88" i="5"/>
  <c r="AB87" i="5"/>
  <c r="AA87" i="5"/>
  <c r="AA92" i="5"/>
  <c r="Z87" i="5"/>
  <c r="AB86" i="5"/>
  <c r="AB92" i="5"/>
  <c r="AA86" i="5"/>
  <c r="Z86" i="5"/>
  <c r="AB69" i="5"/>
  <c r="AA69" i="5"/>
  <c r="Z69" i="5"/>
  <c r="AB68" i="5"/>
  <c r="AA68" i="5"/>
  <c r="Z68" i="5"/>
  <c r="AB67" i="5"/>
  <c r="AA67" i="5"/>
  <c r="Z67" i="5"/>
  <c r="AB66" i="5"/>
  <c r="AA66" i="5"/>
  <c r="Z66" i="5"/>
  <c r="AB65" i="5"/>
  <c r="AA65" i="5"/>
  <c r="Z65" i="5"/>
  <c r="AB64" i="5"/>
  <c r="AA64" i="5"/>
  <c r="Z64" i="5"/>
  <c r="AB61" i="5"/>
  <c r="AA61" i="5"/>
  <c r="Z61" i="5"/>
  <c r="AB60" i="5"/>
  <c r="AA60" i="5"/>
  <c r="Z60" i="5"/>
  <c r="AB59" i="5"/>
  <c r="AA59" i="5"/>
  <c r="Z59" i="5"/>
  <c r="AB58" i="5"/>
  <c r="AA58" i="5"/>
  <c r="Z58" i="5"/>
  <c r="AB57" i="5"/>
  <c r="AA57" i="5"/>
  <c r="AA62" i="5"/>
  <c r="Z57" i="5"/>
  <c r="AB56" i="5"/>
  <c r="AB62" i="5"/>
  <c r="AA56" i="5"/>
  <c r="Z56" i="5"/>
  <c r="AA34" i="5"/>
  <c r="AB34" i="5"/>
  <c r="AA35" i="5"/>
  <c r="AB35" i="5"/>
  <c r="AA36" i="5"/>
  <c r="AB36" i="5"/>
  <c r="AA37" i="5"/>
  <c r="AB37" i="5"/>
  <c r="AA38" i="5"/>
  <c r="AB38" i="5"/>
  <c r="AA39" i="5"/>
  <c r="AB39" i="5"/>
  <c r="AB32" i="5"/>
  <c r="AA32" i="5"/>
  <c r="AA26" i="5"/>
  <c r="AB26" i="5"/>
  <c r="AA27" i="5"/>
  <c r="AB27" i="5"/>
  <c r="AA28" i="5"/>
  <c r="AB28" i="5"/>
  <c r="AA29" i="5"/>
  <c r="AB29" i="5"/>
  <c r="AA30" i="5"/>
  <c r="AB30" i="5"/>
  <c r="AA31" i="5"/>
  <c r="AB31" i="5"/>
  <c r="S32" i="5"/>
  <c r="T32" i="5"/>
  <c r="S33" i="5"/>
  <c r="T33" i="5"/>
  <c r="S34" i="5"/>
  <c r="T34" i="5"/>
  <c r="S35" i="5"/>
  <c r="T35" i="5"/>
  <c r="S36" i="5"/>
  <c r="T36" i="5"/>
  <c r="S37" i="5"/>
  <c r="T37" i="5"/>
  <c r="S38" i="5"/>
  <c r="T38" i="5"/>
  <c r="S39" i="5"/>
  <c r="T39" i="5"/>
  <c r="S40" i="5"/>
  <c r="T40" i="5"/>
  <c r="S41" i="5"/>
  <c r="T41" i="5"/>
  <c r="S42" i="5"/>
  <c r="T42" i="5"/>
  <c r="S43" i="5"/>
  <c r="T43" i="5"/>
  <c r="S44" i="5"/>
  <c r="T44" i="5"/>
  <c r="S45" i="5"/>
  <c r="T45" i="5"/>
  <c r="S46" i="5"/>
  <c r="T46" i="5"/>
  <c r="S47" i="5"/>
  <c r="T47" i="5"/>
  <c r="S48" i="5"/>
  <c r="T48" i="5"/>
  <c r="S49" i="5"/>
  <c r="T49" i="5"/>
  <c r="S50" i="5"/>
  <c r="T50" i="5"/>
  <c r="S51" i="5"/>
  <c r="T51" i="5"/>
  <c r="S52" i="5"/>
  <c r="T52" i="5"/>
  <c r="S53" i="5"/>
  <c r="T53" i="5"/>
  <c r="S54" i="5"/>
  <c r="T54" i="5"/>
  <c r="S55" i="5"/>
  <c r="T55" i="5"/>
  <c r="S56" i="5"/>
  <c r="T56" i="5"/>
  <c r="S57" i="5"/>
  <c r="T57" i="5"/>
  <c r="S58" i="5"/>
  <c r="T58" i="5"/>
  <c r="S59" i="5"/>
  <c r="T59" i="5"/>
  <c r="S60" i="5"/>
  <c r="T60" i="5"/>
  <c r="S61" i="5"/>
  <c r="T61" i="5"/>
  <c r="S62" i="5"/>
  <c r="T62" i="5"/>
  <c r="S63" i="5"/>
  <c r="T63" i="5"/>
  <c r="S64" i="5"/>
  <c r="T64" i="5"/>
  <c r="S65" i="5"/>
  <c r="T65" i="5"/>
  <c r="S66" i="5"/>
  <c r="T66" i="5"/>
  <c r="S67" i="5"/>
  <c r="T67" i="5"/>
  <c r="S68" i="5"/>
  <c r="T68" i="5"/>
  <c r="S69" i="5"/>
  <c r="T69" i="5"/>
  <c r="S70" i="5"/>
  <c r="T70" i="5"/>
  <c r="S71" i="5"/>
  <c r="T71" i="5"/>
  <c r="S72" i="5"/>
  <c r="T72" i="5"/>
  <c r="S73" i="5"/>
  <c r="T73" i="5"/>
  <c r="S74" i="5"/>
  <c r="T74" i="5"/>
  <c r="S75" i="5"/>
  <c r="T75" i="5"/>
  <c r="S76" i="5"/>
  <c r="T76" i="5"/>
  <c r="S77" i="5"/>
  <c r="T77" i="5"/>
  <c r="S78" i="5"/>
  <c r="T78" i="5"/>
  <c r="S79" i="5"/>
  <c r="T79" i="5"/>
  <c r="S80" i="5"/>
  <c r="T80" i="5"/>
  <c r="S81" i="5"/>
  <c r="T81" i="5"/>
  <c r="S82" i="5"/>
  <c r="T82" i="5"/>
  <c r="S83" i="5"/>
  <c r="T83" i="5"/>
  <c r="S84" i="5"/>
  <c r="T84" i="5"/>
  <c r="S85" i="5"/>
  <c r="T85" i="5"/>
  <c r="S86" i="5"/>
  <c r="T86" i="5"/>
  <c r="S87" i="5"/>
  <c r="T87" i="5"/>
  <c r="S88" i="5"/>
  <c r="T88" i="5"/>
  <c r="S89" i="5"/>
  <c r="T89" i="5"/>
  <c r="S90" i="5"/>
  <c r="T90" i="5"/>
  <c r="S91" i="5"/>
  <c r="T91" i="5"/>
  <c r="S92" i="5"/>
  <c r="T92" i="5"/>
  <c r="S93" i="5"/>
  <c r="T93" i="5"/>
  <c r="S94" i="5"/>
  <c r="T94" i="5"/>
  <c r="S95" i="5"/>
  <c r="T95" i="5"/>
  <c r="S96" i="5"/>
  <c r="AA128" i="5"/>
  <c r="T96" i="5"/>
  <c r="AB128" i="5"/>
  <c r="S97" i="5"/>
  <c r="AA129" i="5"/>
  <c r="T97" i="5"/>
  <c r="AB129" i="5"/>
  <c r="S98" i="5"/>
  <c r="AA124" i="5"/>
  <c r="T98" i="5"/>
  <c r="AB124" i="5"/>
  <c r="S99" i="5"/>
  <c r="AA125" i="5"/>
  <c r="T99" i="5"/>
  <c r="AB125" i="5"/>
  <c r="S100" i="5"/>
  <c r="AA126" i="5"/>
  <c r="T100" i="5"/>
  <c r="AB126" i="5"/>
  <c r="S101" i="5"/>
  <c r="AA127" i="5"/>
  <c r="T101" i="5"/>
  <c r="AB127" i="5"/>
  <c r="S102" i="5"/>
  <c r="T102" i="5"/>
  <c r="S103" i="5"/>
  <c r="T103" i="5"/>
  <c r="S104" i="5"/>
  <c r="T104" i="5"/>
  <c r="S105" i="5"/>
  <c r="T105" i="5"/>
  <c r="S106" i="5"/>
  <c r="T106" i="5"/>
  <c r="S107" i="5"/>
  <c r="T107" i="5"/>
  <c r="S108" i="5"/>
  <c r="T108" i="5"/>
  <c r="S110" i="5"/>
  <c r="T110" i="5"/>
  <c r="S111" i="5"/>
  <c r="T111" i="5"/>
  <c r="S112" i="5"/>
  <c r="T112" i="5"/>
  <c r="S113" i="5"/>
  <c r="T113" i="5"/>
  <c r="S114" i="5"/>
  <c r="T114" i="5"/>
  <c r="S115" i="5"/>
  <c r="T115" i="5"/>
  <c r="S116" i="5"/>
  <c r="T116" i="5"/>
  <c r="S117" i="5"/>
  <c r="T117" i="5"/>
  <c r="S118" i="5"/>
  <c r="T118" i="5"/>
  <c r="S119" i="5"/>
  <c r="T119" i="5"/>
  <c r="S120" i="5"/>
  <c r="T120" i="5"/>
  <c r="S121" i="5"/>
  <c r="T121" i="5"/>
  <c r="S3" i="5"/>
  <c r="T3" i="5"/>
  <c r="S4" i="5"/>
  <c r="T4" i="5"/>
  <c r="S5" i="5"/>
  <c r="T5" i="5"/>
  <c r="S6" i="5"/>
  <c r="T6" i="5"/>
  <c r="S7" i="5"/>
  <c r="T7" i="5"/>
  <c r="S8" i="5"/>
  <c r="T8" i="5"/>
  <c r="S9" i="5"/>
  <c r="T9" i="5"/>
  <c r="S10" i="5"/>
  <c r="T10" i="5"/>
  <c r="S11" i="5"/>
  <c r="T11" i="5"/>
  <c r="S12" i="5"/>
  <c r="T12" i="5"/>
  <c r="S13" i="5"/>
  <c r="T13" i="5"/>
  <c r="S14" i="5"/>
  <c r="T14" i="5"/>
  <c r="S15" i="5"/>
  <c r="T15" i="5"/>
  <c r="S16" i="5"/>
  <c r="T16" i="5"/>
  <c r="S17" i="5"/>
  <c r="T17" i="5"/>
  <c r="S18" i="5"/>
  <c r="T18" i="5"/>
  <c r="S19" i="5"/>
  <c r="T19" i="5"/>
  <c r="S20" i="5"/>
  <c r="T20" i="5"/>
  <c r="S21" i="5"/>
  <c r="T21" i="5"/>
  <c r="S22" i="5"/>
  <c r="T22" i="5"/>
  <c r="S23" i="5"/>
  <c r="T23" i="5"/>
  <c r="S24" i="5"/>
  <c r="T24" i="5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T2" i="5"/>
  <c r="S2" i="5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N118" i="2"/>
  <c r="P118" i="2"/>
  <c r="O2" i="2"/>
  <c r="O13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3" i="4"/>
  <c r="O22" i="4"/>
  <c r="O21" i="4"/>
  <c r="O20" i="4"/>
  <c r="O19" i="4"/>
  <c r="O18" i="4"/>
  <c r="O17" i="4"/>
  <c r="O16" i="4"/>
  <c r="O15" i="4"/>
  <c r="O14" i="4"/>
  <c r="O11" i="4"/>
  <c r="O10" i="4"/>
  <c r="O9" i="4"/>
  <c r="O8" i="4"/>
  <c r="O7" i="4"/>
  <c r="O6" i="4"/>
  <c r="O5" i="4"/>
  <c r="O4" i="4"/>
  <c r="O3" i="4"/>
  <c r="R3" i="4"/>
  <c r="N118" i="4"/>
  <c r="P118" i="4"/>
  <c r="O2" i="4"/>
  <c r="R2" i="4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N82" i="3"/>
  <c r="P82" i="3"/>
  <c r="O2" i="3"/>
  <c r="O25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R57" i="6"/>
  <c r="U57" i="6"/>
  <c r="O3" i="6"/>
  <c r="N25" i="6"/>
  <c r="O2" i="6"/>
  <c r="G52" i="13"/>
  <c r="H52" i="13"/>
  <c r="K52" i="13"/>
  <c r="O52" i="13"/>
  <c r="P52" i="13"/>
  <c r="Q52" i="13"/>
  <c r="S52" i="13"/>
  <c r="P118" i="1"/>
  <c r="P112" i="1"/>
  <c r="P106" i="1"/>
  <c r="P100" i="1"/>
  <c r="P94" i="1"/>
  <c r="Z118" i="1"/>
  <c r="P88" i="1"/>
  <c r="P13" i="1"/>
  <c r="P7" i="1"/>
  <c r="P5" i="1"/>
  <c r="P84" i="1"/>
  <c r="P96" i="1"/>
  <c r="P108" i="1"/>
  <c r="P120" i="1"/>
  <c r="P11" i="1"/>
  <c r="P90" i="1"/>
  <c r="P102" i="1"/>
  <c r="P114" i="1"/>
  <c r="T2" i="4"/>
  <c r="T3" i="4"/>
  <c r="S2" i="4"/>
  <c r="U2" i="4"/>
  <c r="S3" i="4"/>
  <c r="U3" i="4"/>
  <c r="R57" i="4"/>
  <c r="N7" i="4"/>
  <c r="P7" i="4"/>
  <c r="N84" i="4"/>
  <c r="P84" i="4"/>
  <c r="N90" i="4"/>
  <c r="P90" i="4"/>
  <c r="N96" i="4"/>
  <c r="P96" i="4"/>
  <c r="N102" i="4"/>
  <c r="P102" i="4"/>
  <c r="N108" i="4"/>
  <c r="P108" i="4"/>
  <c r="N114" i="4"/>
  <c r="P114" i="4"/>
  <c r="N120" i="4"/>
  <c r="P120" i="4"/>
  <c r="N13" i="4"/>
  <c r="N5" i="4"/>
  <c r="P5" i="4"/>
  <c r="Q7" i="4"/>
  <c r="N11" i="4"/>
  <c r="P11" i="4"/>
  <c r="N88" i="4"/>
  <c r="P88" i="4"/>
  <c r="N94" i="4"/>
  <c r="P94" i="4"/>
  <c r="N100" i="4"/>
  <c r="P100" i="4"/>
  <c r="N106" i="4"/>
  <c r="P106" i="4"/>
  <c r="N112" i="4"/>
  <c r="P112" i="4"/>
  <c r="R2" i="3"/>
  <c r="N5" i="3"/>
  <c r="P5" i="3"/>
  <c r="N11" i="3"/>
  <c r="P11" i="3"/>
  <c r="N17" i="3"/>
  <c r="P17" i="3"/>
  <c r="N23" i="3"/>
  <c r="P23" i="3"/>
  <c r="N30" i="3"/>
  <c r="P30" i="3"/>
  <c r="N36" i="3"/>
  <c r="P36" i="3"/>
  <c r="N42" i="3"/>
  <c r="P42" i="3"/>
  <c r="N48" i="3"/>
  <c r="P48" i="3"/>
  <c r="N54" i="3"/>
  <c r="P54" i="3"/>
  <c r="N60" i="3"/>
  <c r="P60" i="3"/>
  <c r="N66" i="3"/>
  <c r="P66" i="3"/>
  <c r="N72" i="3"/>
  <c r="P72" i="3"/>
  <c r="N78" i="3"/>
  <c r="P78" i="3"/>
  <c r="Q82" i="3"/>
  <c r="R82" i="3"/>
  <c r="Q5" i="3"/>
  <c r="N7" i="3"/>
  <c r="P7" i="3"/>
  <c r="Q11" i="3"/>
  <c r="R11" i="3"/>
  <c r="N13" i="3"/>
  <c r="P13" i="3"/>
  <c r="Q17" i="3"/>
  <c r="R17" i="3"/>
  <c r="N19" i="3"/>
  <c r="P19" i="3"/>
  <c r="Q23" i="3"/>
  <c r="R23" i="3"/>
  <c r="N28" i="3"/>
  <c r="P28" i="3"/>
  <c r="Q30" i="3"/>
  <c r="R30" i="3"/>
  <c r="N34" i="3"/>
  <c r="P34" i="3"/>
  <c r="Q36" i="3"/>
  <c r="N40" i="3"/>
  <c r="P40" i="3"/>
  <c r="Q42" i="3"/>
  <c r="R42" i="3"/>
  <c r="N46" i="3"/>
  <c r="P46" i="3"/>
  <c r="Q48" i="3"/>
  <c r="R48" i="3"/>
  <c r="N52" i="3"/>
  <c r="P52" i="3"/>
  <c r="Q54" i="3"/>
  <c r="R54" i="3"/>
  <c r="N58" i="3"/>
  <c r="P58" i="3"/>
  <c r="Q60" i="3"/>
  <c r="R60" i="3"/>
  <c r="N64" i="3"/>
  <c r="P64" i="3"/>
  <c r="Q66" i="3"/>
  <c r="N70" i="3"/>
  <c r="P70" i="3"/>
  <c r="Q72" i="3"/>
  <c r="R72" i="3"/>
  <c r="N76" i="3"/>
  <c r="P76" i="3"/>
  <c r="Q78" i="3"/>
  <c r="R78" i="3"/>
  <c r="T57" i="6"/>
  <c r="S57" i="6"/>
  <c r="R2" i="6"/>
  <c r="R3" i="6"/>
  <c r="R14" i="6"/>
  <c r="R20" i="6"/>
  <c r="R26" i="6"/>
  <c r="R32" i="6"/>
  <c r="R38" i="6"/>
  <c r="R44" i="6"/>
  <c r="R50" i="6"/>
  <c r="R56" i="6"/>
  <c r="R62" i="6"/>
  <c r="R68" i="6"/>
  <c r="R74" i="6"/>
  <c r="R15" i="6"/>
  <c r="R21" i="6"/>
  <c r="R33" i="6"/>
  <c r="R39" i="6"/>
  <c r="R45" i="6"/>
  <c r="R51" i="6"/>
  <c r="R63" i="6"/>
  <c r="R69" i="6"/>
  <c r="R75" i="6"/>
  <c r="R80" i="6"/>
  <c r="R81" i="6"/>
  <c r="AB116" i="5"/>
  <c r="AA117" i="5"/>
  <c r="AB118" i="5"/>
  <c r="AA119" i="5"/>
  <c r="AB120" i="5"/>
  <c r="AA121" i="5"/>
  <c r="AA116" i="5"/>
  <c r="AB117" i="5"/>
  <c r="AA118" i="5"/>
  <c r="AB119" i="5"/>
  <c r="AA120" i="5"/>
  <c r="AB121" i="5"/>
  <c r="R2" i="2"/>
  <c r="R57" i="2"/>
  <c r="N5" i="2"/>
  <c r="P5" i="2"/>
  <c r="N11" i="2"/>
  <c r="P11" i="2"/>
  <c r="N84" i="2"/>
  <c r="P84" i="2"/>
  <c r="N90" i="2"/>
  <c r="P90" i="2"/>
  <c r="N96" i="2"/>
  <c r="P96" i="2"/>
  <c r="N102" i="2"/>
  <c r="P102" i="2"/>
  <c r="N108" i="2"/>
  <c r="P108" i="2"/>
  <c r="N114" i="2"/>
  <c r="P114" i="2"/>
  <c r="N120" i="2"/>
  <c r="P120" i="2"/>
  <c r="R3" i="2"/>
  <c r="N7" i="2"/>
  <c r="P7" i="2"/>
  <c r="N13" i="2"/>
  <c r="P13" i="2"/>
  <c r="N88" i="2"/>
  <c r="P88" i="2"/>
  <c r="N94" i="2"/>
  <c r="P94" i="2"/>
  <c r="N100" i="2"/>
  <c r="P100" i="2"/>
  <c r="N106" i="2"/>
  <c r="P106" i="2"/>
  <c r="N112" i="2"/>
  <c r="P112" i="2"/>
  <c r="Q11" i="2"/>
  <c r="R11" i="2"/>
  <c r="Q5" i="2"/>
  <c r="R8" i="2"/>
  <c r="R9" i="2"/>
  <c r="Q13" i="2"/>
  <c r="R13" i="2"/>
  <c r="R15" i="2"/>
  <c r="R21" i="2"/>
  <c r="R26" i="2"/>
  <c r="R32" i="2"/>
  <c r="R33" i="2"/>
  <c r="R38" i="2"/>
  <c r="R39" i="2"/>
  <c r="R44" i="2"/>
  <c r="R45" i="2"/>
  <c r="R50" i="2"/>
  <c r="R51" i="2"/>
  <c r="R56" i="2"/>
  <c r="R63" i="2"/>
  <c r="R68" i="2"/>
  <c r="R69" i="2"/>
  <c r="R74" i="2"/>
  <c r="R75" i="2"/>
  <c r="R80" i="2"/>
  <c r="R81" i="2"/>
  <c r="R86" i="2"/>
  <c r="R98" i="2"/>
  <c r="R104" i="2"/>
  <c r="R110" i="2"/>
  <c r="R116" i="2"/>
  <c r="N121" i="2"/>
  <c r="P121" i="2"/>
  <c r="N119" i="2"/>
  <c r="P119" i="2"/>
  <c r="N115" i="2"/>
  <c r="P115" i="2"/>
  <c r="N113" i="2"/>
  <c r="P113" i="2"/>
  <c r="N109" i="2"/>
  <c r="P109" i="2"/>
  <c r="N107" i="2"/>
  <c r="P107" i="2"/>
  <c r="N103" i="2"/>
  <c r="P103" i="2"/>
  <c r="N101" i="2"/>
  <c r="P101" i="2"/>
  <c r="N97" i="2"/>
  <c r="P97" i="2"/>
  <c r="X121" i="2"/>
  <c r="N95" i="2"/>
  <c r="P95" i="2"/>
  <c r="X119" i="2"/>
  <c r="N91" i="2"/>
  <c r="P91" i="2"/>
  <c r="N89" i="2"/>
  <c r="P89" i="2"/>
  <c r="N85" i="2"/>
  <c r="P85" i="2"/>
  <c r="N82" i="2"/>
  <c r="N78" i="2"/>
  <c r="N76" i="2"/>
  <c r="N72" i="2"/>
  <c r="N70" i="2"/>
  <c r="N66" i="2"/>
  <c r="N64" i="2"/>
  <c r="N60" i="2"/>
  <c r="N58" i="2"/>
  <c r="N54" i="2"/>
  <c r="N52" i="2"/>
  <c r="N48" i="2"/>
  <c r="N46" i="2"/>
  <c r="N42" i="2"/>
  <c r="N40" i="2"/>
  <c r="N36" i="2"/>
  <c r="N34" i="2"/>
  <c r="N30" i="2"/>
  <c r="N28" i="2"/>
  <c r="N23" i="2"/>
  <c r="N19" i="2"/>
  <c r="N17" i="2"/>
  <c r="N4" i="2"/>
  <c r="P4" i="2"/>
  <c r="N6" i="2"/>
  <c r="P6" i="2"/>
  <c r="N10" i="2"/>
  <c r="P10" i="2"/>
  <c r="N12" i="2"/>
  <c r="P12" i="2"/>
  <c r="R14" i="2"/>
  <c r="N16" i="2"/>
  <c r="P16" i="2"/>
  <c r="N18" i="2"/>
  <c r="P18" i="2"/>
  <c r="R20" i="2"/>
  <c r="N22" i="2"/>
  <c r="P22" i="2"/>
  <c r="N25" i="2"/>
  <c r="P25" i="2"/>
  <c r="R27" i="2"/>
  <c r="N29" i="2"/>
  <c r="P29" i="2"/>
  <c r="N31" i="2"/>
  <c r="P31" i="2"/>
  <c r="N35" i="2"/>
  <c r="P35" i="2"/>
  <c r="N37" i="2"/>
  <c r="P37" i="2"/>
  <c r="N41" i="2"/>
  <c r="P41" i="2"/>
  <c r="N43" i="2"/>
  <c r="P43" i="2"/>
  <c r="N47" i="2"/>
  <c r="P47" i="2"/>
  <c r="N49" i="2"/>
  <c r="P49" i="2"/>
  <c r="N53" i="2"/>
  <c r="P53" i="2"/>
  <c r="N55" i="2"/>
  <c r="P55" i="2"/>
  <c r="N59" i="2"/>
  <c r="P59" i="2"/>
  <c r="N61" i="2"/>
  <c r="P61" i="2"/>
  <c r="N65" i="2"/>
  <c r="P65" i="2"/>
  <c r="N67" i="2"/>
  <c r="P67" i="2"/>
  <c r="N71" i="2"/>
  <c r="P71" i="2"/>
  <c r="N73" i="2"/>
  <c r="P73" i="2"/>
  <c r="N77" i="2"/>
  <c r="P77" i="2"/>
  <c r="N79" i="2"/>
  <c r="P79" i="2"/>
  <c r="N83" i="2"/>
  <c r="P83" i="2"/>
  <c r="Q85" i="2"/>
  <c r="R85" i="2"/>
  <c r="R87" i="2"/>
  <c r="Q97" i="2"/>
  <c r="Q103" i="2"/>
  <c r="Q109" i="2"/>
  <c r="R109" i="2"/>
  <c r="Q115" i="2"/>
  <c r="R115" i="2"/>
  <c r="R117" i="2"/>
  <c r="Q84" i="2"/>
  <c r="R84" i="2"/>
  <c r="R93" i="2"/>
  <c r="R99" i="2"/>
  <c r="R105" i="2"/>
  <c r="R111" i="2"/>
  <c r="Q118" i="2"/>
  <c r="R118" i="2"/>
  <c r="Q120" i="2"/>
  <c r="R120" i="2"/>
  <c r="R7" i="4"/>
  <c r="R8" i="4"/>
  <c r="R9" i="4"/>
  <c r="R15" i="4"/>
  <c r="R21" i="4"/>
  <c r="R26" i="4"/>
  <c r="R32" i="4"/>
  <c r="R33" i="4"/>
  <c r="R38" i="4"/>
  <c r="R39" i="4"/>
  <c r="R44" i="4"/>
  <c r="R45" i="4"/>
  <c r="R50" i="4"/>
  <c r="R51" i="4"/>
  <c r="R56" i="4"/>
  <c r="R62" i="4"/>
  <c r="R63" i="4"/>
  <c r="R68" i="4"/>
  <c r="R69" i="4"/>
  <c r="R74" i="4"/>
  <c r="R75" i="4"/>
  <c r="R80" i="4"/>
  <c r="R81" i="4"/>
  <c r="R86" i="4"/>
  <c r="R92" i="4"/>
  <c r="R98" i="4"/>
  <c r="R104" i="4"/>
  <c r="R110" i="4"/>
  <c r="R116" i="4"/>
  <c r="N121" i="4"/>
  <c r="P121" i="4"/>
  <c r="N119" i="4"/>
  <c r="P119" i="4"/>
  <c r="N115" i="4"/>
  <c r="P115" i="4"/>
  <c r="N113" i="4"/>
  <c r="P113" i="4"/>
  <c r="N109" i="4"/>
  <c r="P109" i="4"/>
  <c r="N107" i="4"/>
  <c r="P107" i="4"/>
  <c r="N103" i="4"/>
  <c r="P103" i="4"/>
  <c r="N101" i="4"/>
  <c r="P101" i="4"/>
  <c r="N97" i="4"/>
  <c r="P97" i="4"/>
  <c r="X121" i="4"/>
  <c r="N95" i="4"/>
  <c r="P95" i="4"/>
  <c r="X119" i="4"/>
  <c r="N91" i="4"/>
  <c r="P91" i="4"/>
  <c r="N89" i="4"/>
  <c r="P89" i="4"/>
  <c r="N85" i="4"/>
  <c r="P85" i="4"/>
  <c r="N82" i="4"/>
  <c r="N78" i="4"/>
  <c r="N76" i="4"/>
  <c r="N72" i="4"/>
  <c r="N70" i="4"/>
  <c r="N66" i="4"/>
  <c r="N64" i="4"/>
  <c r="N60" i="4"/>
  <c r="N58" i="4"/>
  <c r="N54" i="4"/>
  <c r="N52" i="4"/>
  <c r="N48" i="4"/>
  <c r="N46" i="4"/>
  <c r="N42" i="4"/>
  <c r="N40" i="4"/>
  <c r="N36" i="4"/>
  <c r="N34" i="4"/>
  <c r="N30" i="4"/>
  <c r="N28" i="4"/>
  <c r="N23" i="4"/>
  <c r="N19" i="4"/>
  <c r="N17" i="4"/>
  <c r="N4" i="4"/>
  <c r="P4" i="4"/>
  <c r="N6" i="4"/>
  <c r="P6" i="4"/>
  <c r="N10" i="4"/>
  <c r="P10" i="4"/>
  <c r="R14" i="4"/>
  <c r="N16" i="4"/>
  <c r="P16" i="4"/>
  <c r="N18" i="4"/>
  <c r="P18" i="4"/>
  <c r="R20" i="4"/>
  <c r="N22" i="4"/>
  <c r="P22" i="4"/>
  <c r="N25" i="4"/>
  <c r="P25" i="4"/>
  <c r="R27" i="4"/>
  <c r="N29" i="4"/>
  <c r="P29" i="4"/>
  <c r="N31" i="4"/>
  <c r="P31" i="4"/>
  <c r="N35" i="4"/>
  <c r="P35" i="4"/>
  <c r="N37" i="4"/>
  <c r="P37" i="4"/>
  <c r="N41" i="4"/>
  <c r="P41" i="4"/>
  <c r="N43" i="4"/>
  <c r="P43" i="4"/>
  <c r="N47" i="4"/>
  <c r="P47" i="4"/>
  <c r="N49" i="4"/>
  <c r="P49" i="4"/>
  <c r="N53" i="4"/>
  <c r="P53" i="4"/>
  <c r="N55" i="4"/>
  <c r="P55" i="4"/>
  <c r="N59" i="4"/>
  <c r="P59" i="4"/>
  <c r="N61" i="4"/>
  <c r="P61" i="4"/>
  <c r="N65" i="4"/>
  <c r="P65" i="4"/>
  <c r="N67" i="4"/>
  <c r="P67" i="4"/>
  <c r="N71" i="4"/>
  <c r="P71" i="4"/>
  <c r="N73" i="4"/>
  <c r="P73" i="4"/>
  <c r="N77" i="4"/>
  <c r="P77" i="4"/>
  <c r="N79" i="4"/>
  <c r="P79" i="4"/>
  <c r="N83" i="4"/>
  <c r="P83" i="4"/>
  <c r="Q115" i="4"/>
  <c r="R115" i="4"/>
  <c r="R117" i="4"/>
  <c r="Q84" i="4"/>
  <c r="R84" i="4"/>
  <c r="Q90" i="4"/>
  <c r="R90" i="4"/>
  <c r="R93" i="4"/>
  <c r="R99" i="4"/>
  <c r="Q100" i="4"/>
  <c r="R100" i="4"/>
  <c r="R105" i="4"/>
  <c r="R111" i="4"/>
  <c r="Q114" i="4"/>
  <c r="R114" i="4"/>
  <c r="Q118" i="4"/>
  <c r="R118" i="4"/>
  <c r="P121" i="1"/>
  <c r="P119" i="1"/>
  <c r="P115" i="1"/>
  <c r="P113" i="1"/>
  <c r="P109" i="1"/>
  <c r="P107" i="1"/>
  <c r="P103" i="1"/>
  <c r="P101" i="1"/>
  <c r="P97" i="1"/>
  <c r="Z121" i="1"/>
  <c r="P95" i="1"/>
  <c r="Z119" i="1"/>
  <c r="P91" i="1"/>
  <c r="P89" i="1"/>
  <c r="P85" i="1"/>
  <c r="P4" i="1"/>
  <c r="P6" i="1"/>
  <c r="P10" i="1"/>
  <c r="P12" i="1"/>
  <c r="P16" i="1"/>
  <c r="P18" i="1"/>
  <c r="P22" i="1"/>
  <c r="P25" i="1"/>
  <c r="P29" i="1"/>
  <c r="P31" i="1"/>
  <c r="P35" i="1"/>
  <c r="P37" i="1"/>
  <c r="P41" i="1"/>
  <c r="P43" i="1"/>
  <c r="P47" i="1"/>
  <c r="P49" i="1"/>
  <c r="P53" i="1"/>
  <c r="P55" i="1"/>
  <c r="P59" i="1"/>
  <c r="P61" i="1"/>
  <c r="P65" i="1"/>
  <c r="P67" i="1"/>
  <c r="P71" i="1"/>
  <c r="P73" i="1"/>
  <c r="P77" i="1"/>
  <c r="P79" i="1"/>
  <c r="P83" i="1"/>
  <c r="R5" i="3"/>
  <c r="R8" i="3"/>
  <c r="R9" i="3"/>
  <c r="R14" i="3"/>
  <c r="R15" i="3"/>
  <c r="R20" i="3"/>
  <c r="R21" i="3"/>
  <c r="R33" i="3"/>
  <c r="R36" i="3"/>
  <c r="R39" i="3"/>
  <c r="R45" i="3"/>
  <c r="R51" i="3"/>
  <c r="R63" i="3"/>
  <c r="R66" i="3"/>
  <c r="R69" i="3"/>
  <c r="R75" i="3"/>
  <c r="R81" i="3"/>
  <c r="R86" i="3"/>
  <c r="R92" i="3"/>
  <c r="R98" i="3"/>
  <c r="R104" i="3"/>
  <c r="R110" i="3"/>
  <c r="R3" i="3"/>
  <c r="R26" i="3"/>
  <c r="R27" i="3"/>
  <c r="R32" i="3"/>
  <c r="R38" i="3"/>
  <c r="R44" i="3"/>
  <c r="R50" i="3"/>
  <c r="R56" i="3"/>
  <c r="R57" i="3"/>
  <c r="R62" i="3"/>
  <c r="R68" i="3"/>
  <c r="R74" i="3"/>
  <c r="R80" i="3"/>
  <c r="R116" i="3"/>
  <c r="N121" i="3"/>
  <c r="P121" i="3"/>
  <c r="N119" i="3"/>
  <c r="P119" i="3"/>
  <c r="N115" i="3"/>
  <c r="P115" i="3"/>
  <c r="N113" i="3"/>
  <c r="P113" i="3"/>
  <c r="N109" i="3"/>
  <c r="P109" i="3"/>
  <c r="N107" i="3"/>
  <c r="P107" i="3"/>
  <c r="N103" i="3"/>
  <c r="P103" i="3"/>
  <c r="N101" i="3"/>
  <c r="P101" i="3"/>
  <c r="N97" i="3"/>
  <c r="P97" i="3"/>
  <c r="X121" i="3"/>
  <c r="N95" i="3"/>
  <c r="P95" i="3"/>
  <c r="X119" i="3"/>
  <c r="N91" i="3"/>
  <c r="P91" i="3"/>
  <c r="N89" i="3"/>
  <c r="P89" i="3"/>
  <c r="N85" i="3"/>
  <c r="P85" i="3"/>
  <c r="N120" i="3"/>
  <c r="P120" i="3"/>
  <c r="N118" i="3"/>
  <c r="P118" i="3"/>
  <c r="N114" i="3"/>
  <c r="P114" i="3"/>
  <c r="N112" i="3"/>
  <c r="P112" i="3"/>
  <c r="N108" i="3"/>
  <c r="P108" i="3"/>
  <c r="N106" i="3"/>
  <c r="P106" i="3"/>
  <c r="N102" i="3"/>
  <c r="P102" i="3"/>
  <c r="N100" i="3"/>
  <c r="P100" i="3"/>
  <c r="N96" i="3"/>
  <c r="P96" i="3"/>
  <c r="X120" i="3"/>
  <c r="N94" i="3"/>
  <c r="P94" i="3"/>
  <c r="X118" i="3"/>
  <c r="N90" i="3"/>
  <c r="P90" i="3"/>
  <c r="N88" i="3"/>
  <c r="P88" i="3"/>
  <c r="N84" i="3"/>
  <c r="P84" i="3"/>
  <c r="N4" i="3"/>
  <c r="N6" i="3"/>
  <c r="N10" i="3"/>
  <c r="N12" i="3"/>
  <c r="N16" i="3"/>
  <c r="N18" i="3"/>
  <c r="N22" i="3"/>
  <c r="N25" i="3"/>
  <c r="N29" i="3"/>
  <c r="N31" i="3"/>
  <c r="N35" i="3"/>
  <c r="N37" i="3"/>
  <c r="N41" i="3"/>
  <c r="N43" i="3"/>
  <c r="N47" i="3"/>
  <c r="N49" i="3"/>
  <c r="N53" i="3"/>
  <c r="N55" i="3"/>
  <c r="N59" i="3"/>
  <c r="N61" i="3"/>
  <c r="N65" i="3"/>
  <c r="N67" i="3"/>
  <c r="N71" i="3"/>
  <c r="N73" i="3"/>
  <c r="N77" i="3"/>
  <c r="N79" i="3"/>
  <c r="N83" i="3"/>
  <c r="P83" i="3"/>
  <c r="Q85" i="3"/>
  <c r="R85" i="3"/>
  <c r="R87" i="3"/>
  <c r="Q89" i="3"/>
  <c r="R89" i="3"/>
  <c r="Q91" i="3"/>
  <c r="R91" i="3"/>
  <c r="R93" i="3"/>
  <c r="Q97" i="3"/>
  <c r="R99" i="3"/>
  <c r="Q101" i="3"/>
  <c r="R101" i="3"/>
  <c r="Q103" i="3"/>
  <c r="R103" i="3"/>
  <c r="R105" i="3"/>
  <c r="Q109" i="3"/>
  <c r="R109" i="3"/>
  <c r="R111" i="3"/>
  <c r="Q113" i="3"/>
  <c r="R113" i="3"/>
  <c r="Q115" i="3"/>
  <c r="R115" i="3"/>
  <c r="R117" i="3"/>
  <c r="Q121" i="3"/>
  <c r="R121" i="3"/>
  <c r="P25" i="6"/>
  <c r="Q25" i="6"/>
  <c r="R25" i="6"/>
  <c r="R8" i="6"/>
  <c r="R86" i="6"/>
  <c r="R92" i="6"/>
  <c r="R98" i="6"/>
  <c r="R104" i="6"/>
  <c r="R110" i="6"/>
  <c r="R116" i="6"/>
  <c r="R9" i="6"/>
  <c r="N121" i="6"/>
  <c r="P121" i="6"/>
  <c r="N119" i="6"/>
  <c r="P119" i="6"/>
  <c r="N115" i="6"/>
  <c r="P115" i="6"/>
  <c r="N113" i="6"/>
  <c r="P113" i="6"/>
  <c r="N109" i="6"/>
  <c r="P109" i="6"/>
  <c r="N107" i="6"/>
  <c r="P107" i="6"/>
  <c r="N103" i="6"/>
  <c r="P103" i="6"/>
  <c r="N101" i="6"/>
  <c r="P101" i="6"/>
  <c r="N97" i="6"/>
  <c r="P97" i="6"/>
  <c r="X121" i="6"/>
  <c r="N95" i="6"/>
  <c r="P95" i="6"/>
  <c r="X119" i="6"/>
  <c r="N91" i="6"/>
  <c r="P91" i="6"/>
  <c r="N89" i="6"/>
  <c r="P89" i="6"/>
  <c r="N85" i="6"/>
  <c r="P85" i="6"/>
  <c r="N82" i="6"/>
  <c r="N78" i="6"/>
  <c r="N76" i="6"/>
  <c r="N72" i="6"/>
  <c r="N70" i="6"/>
  <c r="N66" i="6"/>
  <c r="N64" i="6"/>
  <c r="N60" i="6"/>
  <c r="N58" i="6"/>
  <c r="N54" i="6"/>
  <c r="N52" i="6"/>
  <c r="N48" i="6"/>
  <c r="N46" i="6"/>
  <c r="N42" i="6"/>
  <c r="N40" i="6"/>
  <c r="N36" i="6"/>
  <c r="N34" i="6"/>
  <c r="N30" i="6"/>
  <c r="N28" i="6"/>
  <c r="N22" i="6"/>
  <c r="N18" i="6"/>
  <c r="N16" i="6"/>
  <c r="N4" i="6"/>
  <c r="P4" i="6"/>
  <c r="N6" i="6"/>
  <c r="P6" i="6"/>
  <c r="N10" i="6"/>
  <c r="P10" i="6"/>
  <c r="N12" i="6"/>
  <c r="N84" i="6"/>
  <c r="P84" i="6"/>
  <c r="N88" i="6"/>
  <c r="P88" i="6"/>
  <c r="Q89" i="6"/>
  <c r="R89" i="6"/>
  <c r="N90" i="6"/>
  <c r="P90" i="6"/>
  <c r="N94" i="6"/>
  <c r="P94" i="6"/>
  <c r="N96" i="6"/>
  <c r="P96" i="6"/>
  <c r="N100" i="6"/>
  <c r="P100" i="6"/>
  <c r="N102" i="6"/>
  <c r="P102" i="6"/>
  <c r="N106" i="6"/>
  <c r="P106" i="6"/>
  <c r="N108" i="6"/>
  <c r="P108" i="6"/>
  <c r="N112" i="6"/>
  <c r="P112" i="6"/>
  <c r="N114" i="6"/>
  <c r="P114" i="6"/>
  <c r="N118" i="6"/>
  <c r="P118" i="6"/>
  <c r="N120" i="6"/>
  <c r="P120" i="6"/>
  <c r="N5" i="6"/>
  <c r="P5" i="6"/>
  <c r="N7" i="6"/>
  <c r="P7" i="6"/>
  <c r="N11" i="6"/>
  <c r="P11" i="6"/>
  <c r="N13" i="6"/>
  <c r="P13" i="6"/>
  <c r="N17" i="6"/>
  <c r="P17" i="6"/>
  <c r="N19" i="6"/>
  <c r="P19" i="6"/>
  <c r="N23" i="6"/>
  <c r="P23" i="6"/>
  <c r="R27" i="6"/>
  <c r="N29" i="6"/>
  <c r="P29" i="6"/>
  <c r="N31" i="6"/>
  <c r="P31" i="6"/>
  <c r="N35" i="6"/>
  <c r="P35" i="6"/>
  <c r="N37" i="6"/>
  <c r="P37" i="6"/>
  <c r="N41" i="6"/>
  <c r="P41" i="6"/>
  <c r="N43" i="6"/>
  <c r="P43" i="6"/>
  <c r="N47" i="6"/>
  <c r="P47" i="6"/>
  <c r="N49" i="6"/>
  <c r="P49" i="6"/>
  <c r="N53" i="6"/>
  <c r="P53" i="6"/>
  <c r="N55" i="6"/>
  <c r="P55" i="6"/>
  <c r="N59" i="6"/>
  <c r="P59" i="6"/>
  <c r="N61" i="6"/>
  <c r="P61" i="6"/>
  <c r="N65" i="6"/>
  <c r="P65" i="6"/>
  <c r="N67" i="6"/>
  <c r="P67" i="6"/>
  <c r="N71" i="6"/>
  <c r="P71" i="6"/>
  <c r="N73" i="6"/>
  <c r="P73" i="6"/>
  <c r="N77" i="6"/>
  <c r="P77" i="6"/>
  <c r="N79" i="6"/>
  <c r="P79" i="6"/>
  <c r="N83" i="6"/>
  <c r="P83" i="6"/>
  <c r="R87" i="6"/>
  <c r="Q101" i="6"/>
  <c r="R101" i="6"/>
  <c r="R117" i="6"/>
  <c r="Q90" i="6"/>
  <c r="R90" i="6"/>
  <c r="R93" i="6"/>
  <c r="Q94" i="6"/>
  <c r="Q96" i="6"/>
  <c r="R99" i="6"/>
  <c r="R105" i="6"/>
  <c r="R111" i="6"/>
  <c r="O121" i="5"/>
  <c r="O120" i="5"/>
  <c r="O119" i="5"/>
  <c r="O118" i="5"/>
  <c r="O117" i="5"/>
  <c r="O116" i="5"/>
  <c r="R116" i="5"/>
  <c r="O115" i="5"/>
  <c r="O114" i="5"/>
  <c r="O113" i="5"/>
  <c r="O112" i="5"/>
  <c r="O111" i="5"/>
  <c r="O110" i="5"/>
  <c r="R110" i="5"/>
  <c r="O109" i="5"/>
  <c r="O108" i="5"/>
  <c r="O107" i="5"/>
  <c r="O106" i="5"/>
  <c r="O105" i="5"/>
  <c r="O104" i="5"/>
  <c r="R104" i="5"/>
  <c r="O103" i="5"/>
  <c r="O102" i="5"/>
  <c r="O101" i="5"/>
  <c r="O100" i="5"/>
  <c r="O99" i="5"/>
  <c r="O98" i="5"/>
  <c r="R98" i="5"/>
  <c r="O97" i="5"/>
  <c r="O96" i="5"/>
  <c r="O95" i="5"/>
  <c r="O94" i="5"/>
  <c r="O93" i="5"/>
  <c r="O92" i="5"/>
  <c r="R92" i="5"/>
  <c r="O91" i="5"/>
  <c r="O90" i="5"/>
  <c r="O89" i="5"/>
  <c r="O88" i="5"/>
  <c r="O87" i="5"/>
  <c r="O86" i="5"/>
  <c r="R86" i="5"/>
  <c r="O85" i="5"/>
  <c r="O84" i="5"/>
  <c r="O83" i="5"/>
  <c r="O82" i="5"/>
  <c r="O81" i="5"/>
  <c r="O80" i="5"/>
  <c r="R80" i="5"/>
  <c r="O79" i="5"/>
  <c r="O78" i="5"/>
  <c r="O77" i="5"/>
  <c r="O76" i="5"/>
  <c r="O75" i="5"/>
  <c r="O74" i="5"/>
  <c r="R74" i="5"/>
  <c r="O73" i="5"/>
  <c r="O72" i="5"/>
  <c r="O71" i="5"/>
  <c r="O70" i="5"/>
  <c r="O69" i="5"/>
  <c r="O68" i="5"/>
  <c r="R68" i="5"/>
  <c r="O67" i="5"/>
  <c r="O66" i="5"/>
  <c r="O65" i="5"/>
  <c r="O64" i="5"/>
  <c r="O63" i="5"/>
  <c r="O62" i="5"/>
  <c r="R62" i="5"/>
  <c r="O61" i="5"/>
  <c r="O60" i="5"/>
  <c r="O59" i="5"/>
  <c r="O58" i="5"/>
  <c r="O57" i="5"/>
  <c r="O56" i="5"/>
  <c r="R56" i="5"/>
  <c r="O55" i="5"/>
  <c r="O54" i="5"/>
  <c r="O53" i="5"/>
  <c r="O52" i="5"/>
  <c r="O51" i="5"/>
  <c r="O50" i="5"/>
  <c r="R50" i="5"/>
  <c r="O49" i="5"/>
  <c r="O48" i="5"/>
  <c r="O47" i="5"/>
  <c r="O46" i="5"/>
  <c r="O45" i="5"/>
  <c r="O44" i="5"/>
  <c r="R44" i="5"/>
  <c r="O43" i="5"/>
  <c r="O42" i="5"/>
  <c r="O41" i="5"/>
  <c r="O40" i="5"/>
  <c r="O39" i="5"/>
  <c r="R39" i="5"/>
  <c r="O38" i="5"/>
  <c r="R38" i="5"/>
  <c r="O37" i="5"/>
  <c r="O36" i="5"/>
  <c r="O35" i="5"/>
  <c r="O34" i="5"/>
  <c r="O33" i="5"/>
  <c r="O32" i="5"/>
  <c r="R32" i="5"/>
  <c r="O31" i="5"/>
  <c r="O30" i="5"/>
  <c r="O29" i="5"/>
  <c r="O28" i="5"/>
  <c r="O27" i="5"/>
  <c r="O26" i="5"/>
  <c r="R26" i="5"/>
  <c r="O25" i="5"/>
  <c r="O24" i="5"/>
  <c r="O23" i="5"/>
  <c r="O22" i="5"/>
  <c r="O21" i="5"/>
  <c r="O20" i="5"/>
  <c r="R20" i="5"/>
  <c r="O19" i="5"/>
  <c r="O18" i="5"/>
  <c r="O17" i="5"/>
  <c r="O16" i="5"/>
  <c r="O15" i="5"/>
  <c r="O14" i="5"/>
  <c r="R14" i="5"/>
  <c r="O13" i="5"/>
  <c r="O12" i="5"/>
  <c r="O11" i="5"/>
  <c r="O10" i="5"/>
  <c r="O9" i="5"/>
  <c r="R9" i="5"/>
  <c r="O8" i="5"/>
  <c r="R8" i="5"/>
  <c r="O3" i="5"/>
  <c r="R3" i="5"/>
  <c r="O2" i="5"/>
  <c r="R2" i="5"/>
  <c r="Y3" i="5"/>
  <c r="Y2" i="5"/>
  <c r="N5" i="5"/>
  <c r="U118" i="2"/>
  <c r="S118" i="2"/>
  <c r="T118" i="2"/>
  <c r="Z117" i="2"/>
  <c r="T93" i="2"/>
  <c r="Z125" i="2"/>
  <c r="S93" i="2"/>
  <c r="U93" i="2"/>
  <c r="T117" i="2"/>
  <c r="U117" i="2"/>
  <c r="S117" i="2"/>
  <c r="T85" i="2"/>
  <c r="U85" i="2"/>
  <c r="S85" i="2"/>
  <c r="X91" i="2"/>
  <c r="X61" i="2"/>
  <c r="T27" i="2"/>
  <c r="U27" i="2"/>
  <c r="S27" i="2"/>
  <c r="U14" i="2"/>
  <c r="S14" i="2"/>
  <c r="T14" i="2"/>
  <c r="U116" i="2"/>
  <c r="S116" i="2"/>
  <c r="T116" i="2"/>
  <c r="T104" i="2"/>
  <c r="U104" i="2"/>
  <c r="S104" i="2"/>
  <c r="Z124" i="2"/>
  <c r="U16" i="13"/>
  <c r="Z116" i="2"/>
  <c r="T81" i="2"/>
  <c r="U81" i="2"/>
  <c r="S81" i="2"/>
  <c r="T75" i="2"/>
  <c r="S75" i="2"/>
  <c r="U75" i="2"/>
  <c r="T69" i="2"/>
  <c r="U69" i="2"/>
  <c r="S69" i="2"/>
  <c r="Z87" i="2"/>
  <c r="T63" i="2"/>
  <c r="S63" i="2"/>
  <c r="Z95" i="2"/>
  <c r="U63" i="2"/>
  <c r="T56" i="2"/>
  <c r="S56" i="2"/>
  <c r="U56" i="2"/>
  <c r="T50" i="2"/>
  <c r="U50" i="2"/>
  <c r="S50" i="2"/>
  <c r="T44" i="2"/>
  <c r="S44" i="2"/>
  <c r="U44" i="2"/>
  <c r="T38" i="2"/>
  <c r="U38" i="2"/>
  <c r="S38" i="2"/>
  <c r="Z56" i="2"/>
  <c r="U32" i="2"/>
  <c r="S32" i="2"/>
  <c r="Z64" i="2"/>
  <c r="T32" i="2"/>
  <c r="T21" i="2"/>
  <c r="U21" i="2"/>
  <c r="S21" i="2"/>
  <c r="T13" i="2"/>
  <c r="U13" i="2"/>
  <c r="S13" i="2"/>
  <c r="T8" i="2"/>
  <c r="U8" i="2"/>
  <c r="S8" i="2"/>
  <c r="U11" i="2"/>
  <c r="S11" i="2"/>
  <c r="T11" i="2"/>
  <c r="X118" i="2"/>
  <c r="Z35" i="2"/>
  <c r="Z27" i="2"/>
  <c r="T3" i="2"/>
  <c r="U3" i="2"/>
  <c r="S3" i="2"/>
  <c r="U57" i="2"/>
  <c r="S57" i="2"/>
  <c r="T57" i="2"/>
  <c r="U120" i="2"/>
  <c r="S120" i="2"/>
  <c r="T120" i="2"/>
  <c r="T111" i="2"/>
  <c r="U111" i="2"/>
  <c r="S111" i="2"/>
  <c r="U84" i="2"/>
  <c r="S84" i="2"/>
  <c r="T84" i="2"/>
  <c r="T115" i="2"/>
  <c r="U115" i="2"/>
  <c r="S115" i="2"/>
  <c r="T87" i="2"/>
  <c r="S87" i="2"/>
  <c r="U87" i="2"/>
  <c r="X89" i="2"/>
  <c r="X59" i="2"/>
  <c r="U20" i="2"/>
  <c r="S20" i="2"/>
  <c r="T20" i="2"/>
  <c r="U110" i="2"/>
  <c r="S110" i="2"/>
  <c r="T110" i="2"/>
  <c r="T98" i="2"/>
  <c r="S98" i="2"/>
  <c r="U98" i="2"/>
  <c r="U86" i="2"/>
  <c r="S86" i="2"/>
  <c r="T86" i="2"/>
  <c r="U80" i="2"/>
  <c r="S80" i="2"/>
  <c r="T80" i="2"/>
  <c r="U74" i="2"/>
  <c r="S74" i="2"/>
  <c r="T74" i="2"/>
  <c r="U68" i="2"/>
  <c r="S68" i="2"/>
  <c r="T68" i="2"/>
  <c r="Z94" i="2"/>
  <c r="T16" i="13"/>
  <c r="Z86" i="2"/>
  <c r="U51" i="2"/>
  <c r="S51" i="2"/>
  <c r="T51" i="2"/>
  <c r="U45" i="2"/>
  <c r="S45" i="2"/>
  <c r="T45" i="2"/>
  <c r="U39" i="2"/>
  <c r="S39" i="2"/>
  <c r="T39" i="2"/>
  <c r="Z65" i="2"/>
  <c r="U33" i="2"/>
  <c r="S33" i="2"/>
  <c r="T33" i="2"/>
  <c r="Z57" i="2"/>
  <c r="U26" i="2"/>
  <c r="S26" i="2"/>
  <c r="T26" i="2"/>
  <c r="T15" i="2"/>
  <c r="U15" i="2"/>
  <c r="S15" i="2"/>
  <c r="U9" i="2"/>
  <c r="S9" i="2"/>
  <c r="T9" i="2"/>
  <c r="R5" i="2"/>
  <c r="X31" i="2"/>
  <c r="X120" i="2"/>
  <c r="X29" i="2"/>
  <c r="Z34" i="2"/>
  <c r="T2" i="2"/>
  <c r="Z26" i="2"/>
  <c r="U2" i="2"/>
  <c r="S2" i="2"/>
  <c r="AA120" i="1"/>
  <c r="Z91" i="1"/>
  <c r="Z61" i="1"/>
  <c r="P28" i="1"/>
  <c r="Z28" i="1"/>
  <c r="Z120" i="1"/>
  <c r="AA119" i="1"/>
  <c r="Z89" i="1"/>
  <c r="Z59" i="1"/>
  <c r="P30" i="1"/>
  <c r="Z30" i="1"/>
  <c r="M29" i="7"/>
  <c r="M27" i="7"/>
  <c r="U118" i="4"/>
  <c r="S118" i="4"/>
  <c r="T118" i="4"/>
  <c r="T111" i="4"/>
  <c r="U111" i="4"/>
  <c r="S111" i="4"/>
  <c r="U105" i="4"/>
  <c r="S105" i="4"/>
  <c r="T105" i="4"/>
  <c r="U99" i="4"/>
  <c r="S99" i="4"/>
  <c r="T99" i="4"/>
  <c r="Z117" i="4"/>
  <c r="T93" i="4"/>
  <c r="U93" i="4"/>
  <c r="Z125" i="4"/>
  <c r="S93" i="4"/>
  <c r="T84" i="4"/>
  <c r="U84" i="4"/>
  <c r="S84" i="4"/>
  <c r="T115" i="4"/>
  <c r="U115" i="4"/>
  <c r="S115" i="4"/>
  <c r="X91" i="4"/>
  <c r="X61" i="4"/>
  <c r="T27" i="4"/>
  <c r="U27" i="4"/>
  <c r="S27" i="4"/>
  <c r="U14" i="4"/>
  <c r="S14" i="4"/>
  <c r="T14" i="4"/>
  <c r="U110" i="4"/>
  <c r="S110" i="4"/>
  <c r="T110" i="4"/>
  <c r="T98" i="4"/>
  <c r="U98" i="4"/>
  <c r="S98" i="4"/>
  <c r="T86" i="4"/>
  <c r="U86" i="4"/>
  <c r="S86" i="4"/>
  <c r="T80" i="4"/>
  <c r="U80" i="4"/>
  <c r="S80" i="4"/>
  <c r="U74" i="4"/>
  <c r="S74" i="4"/>
  <c r="T74" i="4"/>
  <c r="U68" i="4"/>
  <c r="S68" i="4"/>
  <c r="T68" i="4"/>
  <c r="Z94" i="4"/>
  <c r="Z86" i="4"/>
  <c r="T62" i="4"/>
  <c r="U62" i="4"/>
  <c r="S62" i="4"/>
  <c r="U51" i="4"/>
  <c r="S51" i="4"/>
  <c r="T51" i="4"/>
  <c r="U45" i="4"/>
  <c r="S45" i="4"/>
  <c r="T45" i="4"/>
  <c r="U39" i="4"/>
  <c r="S39" i="4"/>
  <c r="T39" i="4"/>
  <c r="Z65" i="4"/>
  <c r="U33" i="4"/>
  <c r="S33" i="4"/>
  <c r="Z57" i="4"/>
  <c r="T33" i="4"/>
  <c r="U26" i="4"/>
  <c r="S26" i="4"/>
  <c r="T26" i="4"/>
  <c r="T15" i="4"/>
  <c r="U15" i="4"/>
  <c r="S15" i="4"/>
  <c r="U8" i="4"/>
  <c r="S8" i="4"/>
  <c r="T8" i="4"/>
  <c r="X118" i="4"/>
  <c r="X120" i="4"/>
  <c r="U57" i="4"/>
  <c r="S57" i="4"/>
  <c r="T57" i="4"/>
  <c r="Z26" i="4"/>
  <c r="Z34" i="4"/>
  <c r="Q120" i="4"/>
  <c r="R120" i="4"/>
  <c r="U114" i="4"/>
  <c r="S114" i="4"/>
  <c r="T114" i="4"/>
  <c r="Q106" i="4"/>
  <c r="R106" i="4"/>
  <c r="T100" i="4"/>
  <c r="S100" i="4"/>
  <c r="U100" i="4"/>
  <c r="Q94" i="4"/>
  <c r="U90" i="4"/>
  <c r="S90" i="4"/>
  <c r="T90" i="4"/>
  <c r="T117" i="4"/>
  <c r="S117" i="4"/>
  <c r="U117" i="4"/>
  <c r="Q103" i="4"/>
  <c r="R103" i="4"/>
  <c r="X89" i="4"/>
  <c r="X59" i="4"/>
  <c r="U20" i="4"/>
  <c r="S20" i="4"/>
  <c r="AA34" i="4"/>
  <c r="T20" i="4"/>
  <c r="AB34" i="4"/>
  <c r="U116" i="4"/>
  <c r="S116" i="4"/>
  <c r="T116" i="4"/>
  <c r="T104" i="4"/>
  <c r="S104" i="4"/>
  <c r="U104" i="4"/>
  <c r="Z116" i="4"/>
  <c r="U92" i="4"/>
  <c r="S92" i="4"/>
  <c r="Z124" i="4"/>
  <c r="T92" i="4"/>
  <c r="U81" i="4"/>
  <c r="S81" i="4"/>
  <c r="T81" i="4"/>
  <c r="U75" i="4"/>
  <c r="S75" i="4"/>
  <c r="T75" i="4"/>
  <c r="T69" i="4"/>
  <c r="U69" i="4"/>
  <c r="S69" i="4"/>
  <c r="Z95" i="4"/>
  <c r="L17" i="13"/>
  <c r="Z87" i="4"/>
  <c r="T63" i="4"/>
  <c r="U63" i="4"/>
  <c r="S63" i="4"/>
  <c r="T56" i="4"/>
  <c r="U56" i="4"/>
  <c r="S56" i="4"/>
  <c r="T50" i="4"/>
  <c r="U50" i="4"/>
  <c r="S50" i="4"/>
  <c r="T44" i="4"/>
  <c r="U44" i="4"/>
  <c r="S44" i="4"/>
  <c r="T38" i="4"/>
  <c r="U38" i="4"/>
  <c r="S38" i="4"/>
  <c r="Z56" i="4"/>
  <c r="U32" i="4"/>
  <c r="S32" i="4"/>
  <c r="Z64" i="4"/>
  <c r="T32" i="4"/>
  <c r="T21" i="4"/>
  <c r="U21" i="4"/>
  <c r="S21" i="4"/>
  <c r="T9" i="4"/>
  <c r="U9" i="4"/>
  <c r="S9" i="4"/>
  <c r="AA27" i="4"/>
  <c r="T7" i="4"/>
  <c r="U7" i="4"/>
  <c r="S7" i="4"/>
  <c r="AC35" i="4"/>
  <c r="AC27" i="4"/>
  <c r="AC26" i="4"/>
  <c r="AC34" i="4"/>
  <c r="Z35" i="4"/>
  <c r="AB27" i="4"/>
  <c r="AB35" i="4"/>
  <c r="Z27" i="4"/>
  <c r="Q112" i="4"/>
  <c r="R112" i="4"/>
  <c r="Q102" i="4"/>
  <c r="R102" i="4"/>
  <c r="Q88" i="4"/>
  <c r="J6" i="13"/>
  <c r="Q108" i="4"/>
  <c r="R108" i="4"/>
  <c r="Q96" i="4"/>
  <c r="Q109" i="4"/>
  <c r="R109" i="4"/>
  <c r="Q97" i="4"/>
  <c r="Q85" i="4"/>
  <c r="R85" i="4"/>
  <c r="G29" i="7"/>
  <c r="Q49" i="4"/>
  <c r="R49" i="4"/>
  <c r="Q37" i="4"/>
  <c r="Q6" i="4"/>
  <c r="G27" i="7"/>
  <c r="Q121" i="4"/>
  <c r="R121" i="4"/>
  <c r="Q55" i="4"/>
  <c r="R55" i="4"/>
  <c r="Q43" i="4"/>
  <c r="R43" i="4"/>
  <c r="Q31" i="4"/>
  <c r="R31" i="4"/>
  <c r="Q13" i="4"/>
  <c r="R13" i="4"/>
  <c r="P13" i="4"/>
  <c r="X31" i="4"/>
  <c r="Q11" i="4"/>
  <c r="R11" i="4"/>
  <c r="Q5" i="4"/>
  <c r="T121" i="3"/>
  <c r="U121" i="3"/>
  <c r="S121" i="3"/>
  <c r="T115" i="3"/>
  <c r="U115" i="3"/>
  <c r="S115" i="3"/>
  <c r="T111" i="3"/>
  <c r="U111" i="3"/>
  <c r="S111" i="3"/>
  <c r="U105" i="3"/>
  <c r="S105" i="3"/>
  <c r="T105" i="3"/>
  <c r="U101" i="3"/>
  <c r="S101" i="3"/>
  <c r="T101" i="3"/>
  <c r="Y121" i="3"/>
  <c r="T91" i="3"/>
  <c r="S91" i="3"/>
  <c r="U91" i="3"/>
  <c r="U87" i="3"/>
  <c r="S87" i="3"/>
  <c r="T87" i="3"/>
  <c r="T80" i="3"/>
  <c r="U80" i="3"/>
  <c r="S80" i="3"/>
  <c r="T68" i="3"/>
  <c r="U68" i="3"/>
  <c r="S68" i="3"/>
  <c r="T57" i="3"/>
  <c r="U57" i="3"/>
  <c r="S57" i="3"/>
  <c r="U50" i="3"/>
  <c r="S50" i="3"/>
  <c r="T50" i="3"/>
  <c r="U38" i="3"/>
  <c r="S38" i="3"/>
  <c r="T38" i="3"/>
  <c r="U27" i="3"/>
  <c r="S27" i="3"/>
  <c r="T27" i="3"/>
  <c r="Z35" i="3"/>
  <c r="T3" i="3"/>
  <c r="Z27" i="3"/>
  <c r="U3" i="3"/>
  <c r="S3" i="3"/>
  <c r="T104" i="3"/>
  <c r="S104" i="3"/>
  <c r="U104" i="3"/>
  <c r="Z116" i="3"/>
  <c r="U92" i="3"/>
  <c r="S92" i="3"/>
  <c r="Z124" i="3"/>
  <c r="T92" i="3"/>
  <c r="U81" i="3"/>
  <c r="S81" i="3"/>
  <c r="T81" i="3"/>
  <c r="U69" i="3"/>
  <c r="S69" i="3"/>
  <c r="T69" i="3"/>
  <c r="Z95" i="3"/>
  <c r="U63" i="3"/>
  <c r="S63" i="3"/>
  <c r="T63" i="3"/>
  <c r="Z87" i="3"/>
  <c r="T45" i="3"/>
  <c r="U45" i="3"/>
  <c r="S45" i="3"/>
  <c r="Z68" i="3"/>
  <c r="Z60" i="3"/>
  <c r="U36" i="3"/>
  <c r="S36" i="3"/>
  <c r="T36" i="3"/>
  <c r="U21" i="3"/>
  <c r="S21" i="3"/>
  <c r="T21" i="3"/>
  <c r="U15" i="3"/>
  <c r="S15" i="3"/>
  <c r="T15" i="3"/>
  <c r="U9" i="3"/>
  <c r="S9" i="3"/>
  <c r="T9" i="3"/>
  <c r="U5" i="3"/>
  <c r="S5" i="3"/>
  <c r="T5" i="3"/>
  <c r="T78" i="3"/>
  <c r="S78" i="3"/>
  <c r="U78" i="3"/>
  <c r="T72" i="3"/>
  <c r="U72" i="3"/>
  <c r="S72" i="3"/>
  <c r="U60" i="3"/>
  <c r="S60" i="3"/>
  <c r="T60" i="3"/>
  <c r="U54" i="3"/>
  <c r="S54" i="3"/>
  <c r="T54" i="3"/>
  <c r="U48" i="3"/>
  <c r="S48" i="3"/>
  <c r="T48" i="3"/>
  <c r="U42" i="3"/>
  <c r="S42" i="3"/>
  <c r="T42" i="3"/>
  <c r="Y60" i="3"/>
  <c r="T30" i="3"/>
  <c r="U30" i="3"/>
  <c r="S30" i="3"/>
  <c r="U23" i="3"/>
  <c r="S23" i="3"/>
  <c r="T23" i="3"/>
  <c r="U17" i="3"/>
  <c r="S17" i="3"/>
  <c r="T17" i="3"/>
  <c r="U11" i="3"/>
  <c r="S11" i="3"/>
  <c r="T11" i="3"/>
  <c r="X90" i="3"/>
  <c r="T117" i="3"/>
  <c r="S117" i="3"/>
  <c r="U117" i="3"/>
  <c r="T113" i="3"/>
  <c r="S113" i="3"/>
  <c r="U113" i="3"/>
  <c r="U103" i="3"/>
  <c r="S103" i="3"/>
  <c r="T103" i="3"/>
  <c r="U99" i="3"/>
  <c r="S99" i="3"/>
  <c r="T99" i="3"/>
  <c r="Z117" i="3"/>
  <c r="T93" i="3"/>
  <c r="U93" i="3"/>
  <c r="Z125" i="3"/>
  <c r="S93" i="3"/>
  <c r="U89" i="3"/>
  <c r="S89" i="3"/>
  <c r="T89" i="3"/>
  <c r="U85" i="3"/>
  <c r="S85" i="3"/>
  <c r="T85" i="3"/>
  <c r="U116" i="3"/>
  <c r="S116" i="3"/>
  <c r="T116" i="3"/>
  <c r="T74" i="3"/>
  <c r="S74" i="3"/>
  <c r="U74" i="3"/>
  <c r="Z94" i="3"/>
  <c r="Z86" i="3"/>
  <c r="U62" i="3"/>
  <c r="S62" i="3"/>
  <c r="T62" i="3"/>
  <c r="U56" i="3"/>
  <c r="S56" i="3"/>
  <c r="T56" i="3"/>
  <c r="U44" i="3"/>
  <c r="S44" i="3"/>
  <c r="T44" i="3"/>
  <c r="Z64" i="3"/>
  <c r="T32" i="3"/>
  <c r="Z56" i="3"/>
  <c r="U32" i="3"/>
  <c r="S32" i="3"/>
  <c r="T26" i="3"/>
  <c r="U26" i="3"/>
  <c r="S26" i="3"/>
  <c r="U110" i="3"/>
  <c r="S110" i="3"/>
  <c r="T110" i="3"/>
  <c r="T98" i="3"/>
  <c r="U98" i="3"/>
  <c r="S98" i="3"/>
  <c r="T86" i="3"/>
  <c r="S86" i="3"/>
  <c r="U86" i="3"/>
  <c r="U75" i="3"/>
  <c r="S75" i="3"/>
  <c r="T75" i="3"/>
  <c r="T66" i="3"/>
  <c r="S66" i="3"/>
  <c r="U66" i="3"/>
  <c r="T51" i="3"/>
  <c r="S51" i="3"/>
  <c r="U51" i="3"/>
  <c r="T39" i="3"/>
  <c r="U39" i="3"/>
  <c r="S39" i="3"/>
  <c r="Z57" i="3"/>
  <c r="Z65" i="3"/>
  <c r="T33" i="3"/>
  <c r="U33" i="3"/>
  <c r="S33" i="3"/>
  <c r="T20" i="3"/>
  <c r="U20" i="3"/>
  <c r="S20" i="3"/>
  <c r="T14" i="3"/>
  <c r="U14" i="3"/>
  <c r="S14" i="3"/>
  <c r="T8" i="3"/>
  <c r="U8" i="3"/>
  <c r="S8" i="3"/>
  <c r="X88" i="3"/>
  <c r="X58" i="3"/>
  <c r="T82" i="3"/>
  <c r="S82" i="3"/>
  <c r="U82" i="3"/>
  <c r="X60" i="3"/>
  <c r="Z26" i="3"/>
  <c r="T2" i="3"/>
  <c r="Z34" i="3"/>
  <c r="U2" i="3"/>
  <c r="S2" i="3"/>
  <c r="I22" i="7"/>
  <c r="I28" i="7"/>
  <c r="I27" i="7"/>
  <c r="Q100" i="3"/>
  <c r="R100" i="3"/>
  <c r="I20" i="7"/>
  <c r="I26" i="7"/>
  <c r="I29" i="7"/>
  <c r="Q83" i="3"/>
  <c r="R83" i="3"/>
  <c r="Q112" i="3"/>
  <c r="R112" i="3"/>
  <c r="Q88" i="3"/>
  <c r="R88" i="3"/>
  <c r="Q76" i="3"/>
  <c r="R76" i="3"/>
  <c r="Q70" i="3"/>
  <c r="R70" i="3"/>
  <c r="Q64" i="3"/>
  <c r="Q58" i="3"/>
  <c r="R58" i="3"/>
  <c r="Q52" i="3"/>
  <c r="R52" i="3"/>
  <c r="Q46" i="3"/>
  <c r="R46" i="3"/>
  <c r="Q40" i="3"/>
  <c r="R40" i="3"/>
  <c r="Q34" i="3"/>
  <c r="Y58" i="3"/>
  <c r="Q28" i="3"/>
  <c r="R28" i="3"/>
  <c r="Q19" i="3"/>
  <c r="R19" i="3"/>
  <c r="Q13" i="3"/>
  <c r="R13" i="3"/>
  <c r="Q7" i="3"/>
  <c r="T111" i="6"/>
  <c r="U111" i="6"/>
  <c r="S111" i="6"/>
  <c r="U99" i="6"/>
  <c r="S99" i="6"/>
  <c r="T99" i="6"/>
  <c r="T90" i="6"/>
  <c r="U90" i="6"/>
  <c r="S90" i="6"/>
  <c r="T117" i="6"/>
  <c r="S117" i="6"/>
  <c r="U117" i="6"/>
  <c r="U87" i="6"/>
  <c r="S87" i="6"/>
  <c r="T87" i="6"/>
  <c r="X89" i="6"/>
  <c r="X59" i="6"/>
  <c r="X29" i="6"/>
  <c r="X118" i="6"/>
  <c r="U116" i="6"/>
  <c r="S116" i="6"/>
  <c r="T116" i="6"/>
  <c r="T104" i="6"/>
  <c r="S104" i="6"/>
  <c r="U104" i="6"/>
  <c r="Z116" i="6"/>
  <c r="T92" i="6"/>
  <c r="S92" i="6"/>
  <c r="Z124" i="6"/>
  <c r="U92" i="6"/>
  <c r="T8" i="6"/>
  <c r="U8" i="6"/>
  <c r="S8" i="6"/>
  <c r="U81" i="6"/>
  <c r="S81" i="6"/>
  <c r="T81" i="6"/>
  <c r="U75" i="6"/>
  <c r="S75" i="6"/>
  <c r="T75" i="6"/>
  <c r="Z95" i="6"/>
  <c r="Z87" i="6"/>
  <c r="U63" i="6"/>
  <c r="S63" i="6"/>
  <c r="T63" i="6"/>
  <c r="U45" i="6"/>
  <c r="S45" i="6"/>
  <c r="T45" i="6"/>
  <c r="Z65" i="6"/>
  <c r="U33" i="6"/>
  <c r="S33" i="6"/>
  <c r="Z57" i="6"/>
  <c r="T33" i="6"/>
  <c r="U15" i="6"/>
  <c r="S15" i="6"/>
  <c r="T15" i="6"/>
  <c r="T68" i="6"/>
  <c r="S68" i="6"/>
  <c r="U68" i="6"/>
  <c r="T56" i="6"/>
  <c r="U56" i="6"/>
  <c r="S56" i="6"/>
  <c r="T44" i="6"/>
  <c r="U44" i="6"/>
  <c r="S44" i="6"/>
  <c r="Z64" i="6"/>
  <c r="T32" i="6"/>
  <c r="Z56" i="6"/>
  <c r="U32" i="6"/>
  <c r="S32" i="6"/>
  <c r="T20" i="6"/>
  <c r="U20" i="6"/>
  <c r="S20" i="6"/>
  <c r="Z27" i="6"/>
  <c r="U3" i="6"/>
  <c r="S3" i="6"/>
  <c r="Z35" i="6"/>
  <c r="T3" i="6"/>
  <c r="Q118" i="6"/>
  <c r="R118" i="6"/>
  <c r="U105" i="6"/>
  <c r="S105" i="6"/>
  <c r="T105" i="6"/>
  <c r="Z117" i="6"/>
  <c r="U93" i="6"/>
  <c r="S93" i="6"/>
  <c r="Z125" i="6"/>
  <c r="T93" i="6"/>
  <c r="Q88" i="6"/>
  <c r="R88" i="6"/>
  <c r="U101" i="6"/>
  <c r="S101" i="6"/>
  <c r="T101" i="6"/>
  <c r="Q85" i="6"/>
  <c r="R85" i="6"/>
  <c r="X91" i="6"/>
  <c r="X61" i="6"/>
  <c r="U27" i="6"/>
  <c r="S27" i="6"/>
  <c r="T27" i="6"/>
  <c r="X31" i="6"/>
  <c r="X120" i="6"/>
  <c r="Q91" i="6"/>
  <c r="R91" i="6"/>
  <c r="U89" i="6"/>
  <c r="S89" i="6"/>
  <c r="T89" i="6"/>
  <c r="X28" i="6"/>
  <c r="U9" i="6"/>
  <c r="S9" i="6"/>
  <c r="T9" i="6"/>
  <c r="U110" i="6"/>
  <c r="S110" i="6"/>
  <c r="T110" i="6"/>
  <c r="T98" i="6"/>
  <c r="U98" i="6"/>
  <c r="S98" i="6"/>
  <c r="T86" i="6"/>
  <c r="U86" i="6"/>
  <c r="S86" i="6"/>
  <c r="U25" i="6"/>
  <c r="S25" i="6"/>
  <c r="T25" i="6"/>
  <c r="T80" i="6"/>
  <c r="S80" i="6"/>
  <c r="U80" i="6"/>
  <c r="U69" i="6"/>
  <c r="S69" i="6"/>
  <c r="T69" i="6"/>
  <c r="U51" i="6"/>
  <c r="S51" i="6"/>
  <c r="T51" i="6"/>
  <c r="U39" i="6"/>
  <c r="S39" i="6"/>
  <c r="T39" i="6"/>
  <c r="U21" i="6"/>
  <c r="S21" i="6"/>
  <c r="T21" i="6"/>
  <c r="T74" i="6"/>
  <c r="U74" i="6"/>
  <c r="S74" i="6"/>
  <c r="Z94" i="6"/>
  <c r="Z86" i="6"/>
  <c r="T62" i="6"/>
  <c r="U62" i="6"/>
  <c r="S62" i="6"/>
  <c r="T50" i="6"/>
  <c r="U50" i="6"/>
  <c r="S50" i="6"/>
  <c r="T38" i="6"/>
  <c r="U38" i="6"/>
  <c r="S38" i="6"/>
  <c r="T26" i="6"/>
  <c r="U26" i="6"/>
  <c r="S26" i="6"/>
  <c r="T14" i="6"/>
  <c r="U14" i="6"/>
  <c r="S14" i="6"/>
  <c r="Z26" i="6"/>
  <c r="T2" i="6"/>
  <c r="Z34" i="6"/>
  <c r="U2" i="6"/>
  <c r="S2" i="6"/>
  <c r="Q121" i="6"/>
  <c r="R121" i="6"/>
  <c r="G7" i="13"/>
  <c r="I6" i="13"/>
  <c r="H6" i="13"/>
  <c r="Q23" i="6"/>
  <c r="R23" i="6"/>
  <c r="E27" i="7"/>
  <c r="Q11" i="6"/>
  <c r="R11" i="6"/>
  <c r="F6" i="13"/>
  <c r="Q120" i="6"/>
  <c r="R120" i="6"/>
  <c r="Q112" i="6"/>
  <c r="R112" i="6"/>
  <c r="Q106" i="6"/>
  <c r="R106" i="6"/>
  <c r="Q100" i="6"/>
  <c r="R100" i="6"/>
  <c r="Q113" i="6"/>
  <c r="R113" i="6"/>
  <c r="Q119" i="6"/>
  <c r="R119" i="6"/>
  <c r="E29" i="7"/>
  <c r="AA122" i="5"/>
  <c r="AB122" i="5"/>
  <c r="Z26" i="5"/>
  <c r="Z34" i="5"/>
  <c r="N4" i="5"/>
  <c r="N6" i="5"/>
  <c r="P6" i="5"/>
  <c r="X30" i="5"/>
  <c r="N10" i="5"/>
  <c r="P10" i="5"/>
  <c r="N11" i="5"/>
  <c r="P11" i="5"/>
  <c r="N12" i="5"/>
  <c r="P12" i="5"/>
  <c r="N13" i="5"/>
  <c r="P13" i="5"/>
  <c r="N16" i="5"/>
  <c r="P16" i="5"/>
  <c r="N17" i="5"/>
  <c r="P17" i="5"/>
  <c r="N18" i="5"/>
  <c r="P18" i="5"/>
  <c r="N19" i="5"/>
  <c r="P19" i="5"/>
  <c r="N22" i="5"/>
  <c r="P22" i="5"/>
  <c r="N23" i="5"/>
  <c r="P23" i="5"/>
  <c r="N24" i="5"/>
  <c r="P24" i="5"/>
  <c r="N25" i="5"/>
  <c r="P25" i="5"/>
  <c r="N28" i="5"/>
  <c r="P28" i="5"/>
  <c r="N29" i="5"/>
  <c r="P29" i="5"/>
  <c r="N30" i="5"/>
  <c r="P30" i="5"/>
  <c r="N31" i="5"/>
  <c r="P31" i="5"/>
  <c r="N34" i="5"/>
  <c r="P34" i="5"/>
  <c r="N35" i="5"/>
  <c r="P35" i="5"/>
  <c r="N36" i="5"/>
  <c r="P36" i="5"/>
  <c r="N37" i="5"/>
  <c r="P37" i="5"/>
  <c r="N40" i="5"/>
  <c r="P40" i="5"/>
  <c r="N41" i="5"/>
  <c r="P41" i="5"/>
  <c r="N42" i="5"/>
  <c r="P42" i="5"/>
  <c r="N43" i="5"/>
  <c r="P43" i="5"/>
  <c r="N46" i="5"/>
  <c r="P46" i="5"/>
  <c r="N47" i="5"/>
  <c r="P47" i="5"/>
  <c r="N48" i="5"/>
  <c r="P48" i="5"/>
  <c r="N49" i="5"/>
  <c r="P49" i="5"/>
  <c r="N52" i="5"/>
  <c r="P52" i="5"/>
  <c r="N53" i="5"/>
  <c r="P53" i="5"/>
  <c r="N54" i="5"/>
  <c r="P54" i="5"/>
  <c r="N55" i="5"/>
  <c r="P55" i="5"/>
  <c r="N58" i="5"/>
  <c r="P58" i="5"/>
  <c r="N59" i="5"/>
  <c r="P59" i="5"/>
  <c r="N60" i="5"/>
  <c r="P60" i="5"/>
  <c r="N61" i="5"/>
  <c r="P61" i="5"/>
  <c r="N64" i="5"/>
  <c r="P64" i="5"/>
  <c r="N65" i="5"/>
  <c r="P65" i="5"/>
  <c r="N66" i="5"/>
  <c r="P66" i="5"/>
  <c r="N67" i="5"/>
  <c r="P67" i="5"/>
  <c r="N70" i="5"/>
  <c r="P70" i="5"/>
  <c r="N71" i="5"/>
  <c r="P71" i="5"/>
  <c r="N72" i="5"/>
  <c r="P72" i="5"/>
  <c r="N73" i="5"/>
  <c r="P73" i="5"/>
  <c r="N76" i="5"/>
  <c r="P76" i="5"/>
  <c r="N77" i="5"/>
  <c r="P77" i="5"/>
  <c r="N78" i="5"/>
  <c r="P78" i="5"/>
  <c r="N79" i="5"/>
  <c r="P79" i="5"/>
  <c r="N82" i="5"/>
  <c r="P82" i="5"/>
  <c r="N83" i="5"/>
  <c r="P83" i="5"/>
  <c r="N84" i="5"/>
  <c r="P84" i="5"/>
  <c r="N85" i="5"/>
  <c r="P85" i="5"/>
  <c r="N88" i="5"/>
  <c r="P88" i="5"/>
  <c r="N89" i="5"/>
  <c r="P89" i="5"/>
  <c r="N90" i="5"/>
  <c r="P90" i="5"/>
  <c r="N91" i="5"/>
  <c r="P91" i="5"/>
  <c r="N94" i="5"/>
  <c r="P94" i="5"/>
  <c r="N95" i="5"/>
  <c r="P95" i="5"/>
  <c r="N96" i="5"/>
  <c r="P96" i="5"/>
  <c r="N97" i="5"/>
  <c r="P97" i="5"/>
  <c r="N100" i="5"/>
  <c r="P100" i="5"/>
  <c r="N101" i="5"/>
  <c r="P101" i="5"/>
  <c r="N102" i="5"/>
  <c r="P102" i="5"/>
  <c r="N103" i="5"/>
  <c r="P103" i="5"/>
  <c r="N106" i="5"/>
  <c r="P106" i="5"/>
  <c r="N107" i="5"/>
  <c r="P107" i="5"/>
  <c r="N108" i="5"/>
  <c r="P108" i="5"/>
  <c r="N109" i="5"/>
  <c r="P109" i="5"/>
  <c r="N112" i="5"/>
  <c r="P112" i="5"/>
  <c r="N113" i="5"/>
  <c r="P113" i="5"/>
  <c r="N114" i="5"/>
  <c r="P114" i="5"/>
  <c r="N115" i="5"/>
  <c r="P115" i="5"/>
  <c r="N118" i="5"/>
  <c r="P118" i="5"/>
  <c r="N119" i="5"/>
  <c r="P119" i="5"/>
  <c r="N120" i="5"/>
  <c r="P120" i="5"/>
  <c r="N121" i="5"/>
  <c r="P121" i="5"/>
  <c r="N7" i="5"/>
  <c r="Q10" i="5"/>
  <c r="R10" i="5"/>
  <c r="Q11" i="5"/>
  <c r="R11" i="5"/>
  <c r="Q12" i="5"/>
  <c r="R12" i="5"/>
  <c r="Q13" i="5"/>
  <c r="R13" i="5"/>
  <c r="R15" i="5"/>
  <c r="Z27" i="5"/>
  <c r="Q16" i="5"/>
  <c r="R16" i="5"/>
  <c r="Q18" i="5"/>
  <c r="R18" i="5"/>
  <c r="R21" i="5"/>
  <c r="Z35" i="5"/>
  <c r="Q22" i="5"/>
  <c r="R22" i="5"/>
  <c r="Q23" i="5"/>
  <c r="R23" i="5"/>
  <c r="Q24" i="5"/>
  <c r="R24" i="5"/>
  <c r="Q25" i="5"/>
  <c r="R25" i="5"/>
  <c r="R27" i="5"/>
  <c r="Q28" i="5"/>
  <c r="R28" i="5"/>
  <c r="Q30" i="5"/>
  <c r="R30" i="5"/>
  <c r="R33" i="5"/>
  <c r="Q34" i="5"/>
  <c r="Q35" i="5"/>
  <c r="Q36" i="5"/>
  <c r="Q37" i="5"/>
  <c r="Q40" i="5"/>
  <c r="R40" i="5"/>
  <c r="Q41" i="5"/>
  <c r="R41" i="5"/>
  <c r="Q42" i="5"/>
  <c r="R42" i="5"/>
  <c r="Q43" i="5"/>
  <c r="R43" i="5"/>
  <c r="R45" i="5"/>
  <c r="Q46" i="5"/>
  <c r="R46" i="5"/>
  <c r="Q48" i="5"/>
  <c r="R48" i="5"/>
  <c r="R51" i="5"/>
  <c r="Q52" i="5"/>
  <c r="R52" i="5"/>
  <c r="Q53" i="5"/>
  <c r="R53" i="5"/>
  <c r="Q54" i="5"/>
  <c r="R54" i="5"/>
  <c r="Q55" i="5"/>
  <c r="R55" i="5"/>
  <c r="R57" i="5"/>
  <c r="Q58" i="5"/>
  <c r="R58" i="5"/>
  <c r="Q60" i="5"/>
  <c r="R60" i="5"/>
  <c r="R63" i="5"/>
  <c r="Q64" i="5"/>
  <c r="Q65" i="5"/>
  <c r="Q66" i="5"/>
  <c r="Q67" i="5"/>
  <c r="R69" i="5"/>
  <c r="Q70" i="5"/>
  <c r="R70" i="5"/>
  <c r="Q72" i="5"/>
  <c r="R72" i="5"/>
  <c r="R75" i="5"/>
  <c r="Q76" i="5"/>
  <c r="R76" i="5"/>
  <c r="Q77" i="5"/>
  <c r="R77" i="5"/>
  <c r="Q78" i="5"/>
  <c r="R78" i="5"/>
  <c r="Q79" i="5"/>
  <c r="R79" i="5"/>
  <c r="R81" i="5"/>
  <c r="Q82" i="5"/>
  <c r="R82" i="5"/>
  <c r="Q84" i="5"/>
  <c r="R84" i="5"/>
  <c r="R87" i="5"/>
  <c r="Q88" i="5"/>
  <c r="R88" i="5"/>
  <c r="Q89" i="5"/>
  <c r="R89" i="5"/>
  <c r="Q90" i="5"/>
  <c r="R90" i="5"/>
  <c r="Q91" i="5"/>
  <c r="R91" i="5"/>
  <c r="R93" i="5"/>
  <c r="Q94" i="5"/>
  <c r="Q96" i="5"/>
  <c r="R99" i="5"/>
  <c r="Q100" i="5"/>
  <c r="R100" i="5"/>
  <c r="Q101" i="5"/>
  <c r="R101" i="5"/>
  <c r="Q102" i="5"/>
  <c r="R102" i="5"/>
  <c r="Q103" i="5"/>
  <c r="R103" i="5"/>
  <c r="R105" i="5"/>
  <c r="Q106" i="5"/>
  <c r="R106" i="5"/>
  <c r="Q108" i="5"/>
  <c r="R108" i="5"/>
  <c r="R111" i="5"/>
  <c r="Q112" i="5"/>
  <c r="R112" i="5"/>
  <c r="Q113" i="5"/>
  <c r="R113" i="5"/>
  <c r="Q114" i="5"/>
  <c r="R114" i="5"/>
  <c r="Q115" i="5"/>
  <c r="R115" i="5"/>
  <c r="R117" i="5"/>
  <c r="Q118" i="5"/>
  <c r="R118" i="5"/>
  <c r="Q120" i="5"/>
  <c r="R120" i="5"/>
  <c r="Q114" i="2"/>
  <c r="R114" i="2"/>
  <c r="Q106" i="2"/>
  <c r="R106" i="2"/>
  <c r="Q102" i="2"/>
  <c r="R102" i="2"/>
  <c r="Q94" i="2"/>
  <c r="Q90" i="2"/>
  <c r="R90" i="2"/>
  <c r="Q112" i="2"/>
  <c r="R112" i="2"/>
  <c r="Q108" i="2"/>
  <c r="R108" i="2"/>
  <c r="Q100" i="2"/>
  <c r="R100" i="2"/>
  <c r="Q96" i="2"/>
  <c r="Q88" i="2"/>
  <c r="R88" i="2"/>
  <c r="K27" i="7"/>
  <c r="Q121" i="2"/>
  <c r="R121" i="2"/>
  <c r="Q55" i="2"/>
  <c r="R55" i="2"/>
  <c r="Q43" i="2"/>
  <c r="R43" i="2"/>
  <c r="Q7" i="2"/>
  <c r="K29" i="7"/>
  <c r="Q49" i="2"/>
  <c r="R49" i="2"/>
  <c r="Q37" i="2"/>
  <c r="Q31" i="2"/>
  <c r="R31" i="2"/>
  <c r="Q12" i="2"/>
  <c r="R12" i="2"/>
  <c r="R94" i="2"/>
  <c r="R97" i="2"/>
  <c r="P19" i="2"/>
  <c r="Q19" i="2"/>
  <c r="P28" i="2"/>
  <c r="X28" i="2"/>
  <c r="Q28" i="2"/>
  <c r="R28" i="2"/>
  <c r="P34" i="2"/>
  <c r="Q34" i="2"/>
  <c r="P40" i="2"/>
  <c r="Q40" i="2"/>
  <c r="R40" i="2"/>
  <c r="P46" i="2"/>
  <c r="Q46" i="2"/>
  <c r="R46" i="2"/>
  <c r="P52" i="2"/>
  <c r="Q52" i="2"/>
  <c r="R52" i="2"/>
  <c r="P58" i="2"/>
  <c r="Q58" i="2"/>
  <c r="R58" i="2"/>
  <c r="P64" i="2"/>
  <c r="Q64" i="2"/>
  <c r="P70" i="2"/>
  <c r="Q70" i="2"/>
  <c r="R70" i="2"/>
  <c r="P76" i="2"/>
  <c r="Q76" i="2"/>
  <c r="R76" i="2"/>
  <c r="P82" i="2"/>
  <c r="Q82" i="2"/>
  <c r="R82" i="2"/>
  <c r="Q89" i="2"/>
  <c r="R89" i="2"/>
  <c r="Q83" i="2"/>
  <c r="R83" i="2"/>
  <c r="Q77" i="2"/>
  <c r="R77" i="2"/>
  <c r="Q71" i="2"/>
  <c r="R71" i="2"/>
  <c r="Q65" i="2"/>
  <c r="Q59" i="2"/>
  <c r="R59" i="2"/>
  <c r="Q22" i="2"/>
  <c r="R22" i="2"/>
  <c r="Q18" i="2"/>
  <c r="R18" i="2"/>
  <c r="Q113" i="2"/>
  <c r="R113" i="2"/>
  <c r="Q107" i="2"/>
  <c r="R107" i="2"/>
  <c r="Q101" i="2"/>
  <c r="R101" i="2"/>
  <c r="Q95" i="2"/>
  <c r="Y119" i="2"/>
  <c r="P17" i="2"/>
  <c r="Q17" i="2"/>
  <c r="Y29" i="2"/>
  <c r="P23" i="2"/>
  <c r="Q23" i="2"/>
  <c r="R23" i="2"/>
  <c r="P30" i="2"/>
  <c r="X30" i="2"/>
  <c r="Q30" i="2"/>
  <c r="R30" i="2"/>
  <c r="P36" i="2"/>
  <c r="Q36" i="2"/>
  <c r="P42" i="2"/>
  <c r="Q42" i="2"/>
  <c r="R42" i="2"/>
  <c r="P48" i="2"/>
  <c r="Q48" i="2"/>
  <c r="R48" i="2"/>
  <c r="P54" i="2"/>
  <c r="Q54" i="2"/>
  <c r="R54" i="2"/>
  <c r="P60" i="2"/>
  <c r="Q60" i="2"/>
  <c r="R60" i="2"/>
  <c r="P66" i="2"/>
  <c r="Q66" i="2"/>
  <c r="P72" i="2"/>
  <c r="Q72" i="2"/>
  <c r="R72" i="2"/>
  <c r="P78" i="2"/>
  <c r="Q78" i="2"/>
  <c r="R78" i="2"/>
  <c r="Q119" i="2"/>
  <c r="R119" i="2"/>
  <c r="Q91" i="2"/>
  <c r="R91" i="2"/>
  <c r="Q79" i="2"/>
  <c r="R79" i="2"/>
  <c r="Q73" i="2"/>
  <c r="R73" i="2"/>
  <c r="Q67" i="2"/>
  <c r="Q61" i="2"/>
  <c r="R61" i="2"/>
  <c r="Q53" i="2"/>
  <c r="R53" i="2"/>
  <c r="Q47" i="2"/>
  <c r="R47" i="2"/>
  <c r="Q41" i="2"/>
  <c r="R41" i="2"/>
  <c r="Q35" i="2"/>
  <c r="Y59" i="2"/>
  <c r="Q29" i="2"/>
  <c r="R29" i="2"/>
  <c r="Q25" i="2"/>
  <c r="R25" i="2"/>
  <c r="Q16" i="2"/>
  <c r="R16" i="2"/>
  <c r="Q10" i="2"/>
  <c r="R10" i="2"/>
  <c r="Q4" i="2"/>
  <c r="Q6" i="2"/>
  <c r="Y30" i="2"/>
  <c r="R94" i="4"/>
  <c r="R97" i="4"/>
  <c r="P19" i="4"/>
  <c r="Q19" i="4"/>
  <c r="R19" i="4"/>
  <c r="P28" i="4"/>
  <c r="X28" i="4"/>
  <c r="Q28" i="4"/>
  <c r="R28" i="4"/>
  <c r="P34" i="4"/>
  <c r="X58" i="4"/>
  <c r="Q34" i="4"/>
  <c r="P40" i="4"/>
  <c r="Q40" i="4"/>
  <c r="R40" i="4"/>
  <c r="P46" i="4"/>
  <c r="Q46" i="4"/>
  <c r="R46" i="4"/>
  <c r="P52" i="4"/>
  <c r="Q52" i="4"/>
  <c r="R52" i="4"/>
  <c r="P58" i="4"/>
  <c r="Q58" i="4"/>
  <c r="R58" i="4"/>
  <c r="P64" i="4"/>
  <c r="Q64" i="4"/>
  <c r="P70" i="4"/>
  <c r="Q70" i="4"/>
  <c r="R70" i="4"/>
  <c r="P76" i="4"/>
  <c r="Q76" i="4"/>
  <c r="R76" i="4"/>
  <c r="P82" i="4"/>
  <c r="Q82" i="4"/>
  <c r="R82" i="4"/>
  <c r="Q89" i="4"/>
  <c r="R89" i="4"/>
  <c r="Q83" i="4"/>
  <c r="R83" i="4"/>
  <c r="Q77" i="4"/>
  <c r="R77" i="4"/>
  <c r="Q71" i="4"/>
  <c r="R71" i="4"/>
  <c r="Q65" i="4"/>
  <c r="Y89" i="4"/>
  <c r="Q59" i="4"/>
  <c r="R59" i="4"/>
  <c r="Q22" i="4"/>
  <c r="R22" i="4"/>
  <c r="Q18" i="4"/>
  <c r="R18" i="4"/>
  <c r="Q10" i="4"/>
  <c r="R10" i="4"/>
  <c r="Q113" i="4"/>
  <c r="R113" i="4"/>
  <c r="Q107" i="4"/>
  <c r="R107" i="4"/>
  <c r="Q101" i="4"/>
  <c r="R101" i="4"/>
  <c r="Q95" i="4"/>
  <c r="Y119" i="4"/>
  <c r="P17" i="4"/>
  <c r="X29" i="4"/>
  <c r="Q17" i="4"/>
  <c r="P23" i="4"/>
  <c r="Q23" i="4"/>
  <c r="R23" i="4"/>
  <c r="P30" i="4"/>
  <c r="X30" i="4"/>
  <c r="Q30" i="4"/>
  <c r="R30" i="4"/>
  <c r="P36" i="4"/>
  <c r="Q36" i="4"/>
  <c r="P42" i="4"/>
  <c r="Q42" i="4"/>
  <c r="R42" i="4"/>
  <c r="P48" i="4"/>
  <c r="Q48" i="4"/>
  <c r="R48" i="4"/>
  <c r="P54" i="4"/>
  <c r="Q54" i="4"/>
  <c r="R54" i="4"/>
  <c r="P60" i="4"/>
  <c r="Q60" i="4"/>
  <c r="R60" i="4"/>
  <c r="P66" i="4"/>
  <c r="Q66" i="4"/>
  <c r="P72" i="4"/>
  <c r="Q72" i="4"/>
  <c r="R72" i="4"/>
  <c r="P78" i="4"/>
  <c r="Q78" i="4"/>
  <c r="R78" i="4"/>
  <c r="Q119" i="4"/>
  <c r="R119" i="4"/>
  <c r="Q91" i="4"/>
  <c r="R91" i="4"/>
  <c r="Q79" i="4"/>
  <c r="R79" i="4"/>
  <c r="Q73" i="4"/>
  <c r="R73" i="4"/>
  <c r="Q67" i="4"/>
  <c r="Q61" i="4"/>
  <c r="R61" i="4"/>
  <c r="Q53" i="4"/>
  <c r="R53" i="4"/>
  <c r="Q47" i="4"/>
  <c r="R47" i="4"/>
  <c r="Q41" i="4"/>
  <c r="R41" i="4"/>
  <c r="Q35" i="4"/>
  <c r="Q29" i="4"/>
  <c r="R29" i="4"/>
  <c r="Q25" i="4"/>
  <c r="R25" i="4"/>
  <c r="Q16" i="4"/>
  <c r="R16" i="4"/>
  <c r="Q4" i="4"/>
  <c r="Y28" i="4"/>
  <c r="P66" i="1"/>
  <c r="P72" i="1"/>
  <c r="P78" i="1"/>
  <c r="P17" i="1"/>
  <c r="P23" i="1"/>
  <c r="Z29" i="1"/>
  <c r="P36" i="1"/>
  <c r="P42" i="1"/>
  <c r="P48" i="1"/>
  <c r="P54" i="1"/>
  <c r="P60" i="1"/>
  <c r="AA121" i="1"/>
  <c r="P19" i="1"/>
  <c r="Z31" i="1"/>
  <c r="P34" i="1"/>
  <c r="P40" i="1"/>
  <c r="P46" i="1"/>
  <c r="P52" i="1"/>
  <c r="P58" i="1"/>
  <c r="P64" i="1"/>
  <c r="P70" i="1"/>
  <c r="P76" i="1"/>
  <c r="P82" i="1"/>
  <c r="AA89" i="1"/>
  <c r="R97" i="3"/>
  <c r="P79" i="3"/>
  <c r="Q79" i="3"/>
  <c r="R79" i="3"/>
  <c r="P73" i="3"/>
  <c r="Q73" i="3"/>
  <c r="R73" i="3"/>
  <c r="P67" i="3"/>
  <c r="X91" i="3"/>
  <c r="Q67" i="3"/>
  <c r="Y91" i="3"/>
  <c r="P61" i="3"/>
  <c r="Q61" i="3"/>
  <c r="R61" i="3"/>
  <c r="P55" i="3"/>
  <c r="Q55" i="3"/>
  <c r="R55" i="3"/>
  <c r="P49" i="3"/>
  <c r="Q49" i="3"/>
  <c r="R49" i="3"/>
  <c r="P43" i="3"/>
  <c r="Q43" i="3"/>
  <c r="R43" i="3"/>
  <c r="P37" i="3"/>
  <c r="X61" i="3"/>
  <c r="Q37" i="3"/>
  <c r="Y61" i="3"/>
  <c r="P31" i="3"/>
  <c r="Q31" i="3"/>
  <c r="R31" i="3"/>
  <c r="P25" i="3"/>
  <c r="X31" i="3"/>
  <c r="Q25" i="3"/>
  <c r="P18" i="3"/>
  <c r="Q18" i="3"/>
  <c r="R18" i="3"/>
  <c r="P12" i="3"/>
  <c r="Q12" i="3"/>
  <c r="R12" i="3"/>
  <c r="P6" i="3"/>
  <c r="X30" i="3"/>
  <c r="Q6" i="3"/>
  <c r="Y30" i="3"/>
  <c r="Q120" i="3"/>
  <c r="R120" i="3"/>
  <c r="Q108" i="3"/>
  <c r="R108" i="3"/>
  <c r="Q96" i="3"/>
  <c r="Q84" i="3"/>
  <c r="Y90" i="3"/>
  <c r="Q119" i="3"/>
  <c r="R119" i="3"/>
  <c r="Q107" i="3"/>
  <c r="R107" i="3"/>
  <c r="Q95" i="3"/>
  <c r="P77" i="3"/>
  <c r="Q77" i="3"/>
  <c r="R77" i="3"/>
  <c r="P71" i="3"/>
  <c r="Q71" i="3"/>
  <c r="R71" i="3"/>
  <c r="P65" i="3"/>
  <c r="X89" i="3"/>
  <c r="Q65" i="3"/>
  <c r="P59" i="3"/>
  <c r="Q59" i="3"/>
  <c r="R59" i="3"/>
  <c r="P53" i="3"/>
  <c r="Q53" i="3"/>
  <c r="R53" i="3"/>
  <c r="P47" i="3"/>
  <c r="Q47" i="3"/>
  <c r="R47" i="3"/>
  <c r="P41" i="3"/>
  <c r="Q41" i="3"/>
  <c r="R41" i="3"/>
  <c r="P35" i="3"/>
  <c r="X59" i="3"/>
  <c r="Q35" i="3"/>
  <c r="Y59" i="3"/>
  <c r="P29" i="3"/>
  <c r="X29" i="3"/>
  <c r="Q29" i="3"/>
  <c r="Y29" i="3"/>
  <c r="P22" i="3"/>
  <c r="Q22" i="3"/>
  <c r="R22" i="3"/>
  <c r="P16" i="3"/>
  <c r="Q16" i="3"/>
  <c r="R16" i="3"/>
  <c r="P10" i="3"/>
  <c r="Q10" i="3"/>
  <c r="R10" i="3"/>
  <c r="P4" i="3"/>
  <c r="X28" i="3"/>
  <c r="Q4" i="3"/>
  <c r="Y28" i="3"/>
  <c r="Q118" i="3"/>
  <c r="R118" i="3"/>
  <c r="Q114" i="3"/>
  <c r="R114" i="3"/>
  <c r="Q106" i="3"/>
  <c r="R106" i="3"/>
  <c r="Q102" i="3"/>
  <c r="R102" i="3"/>
  <c r="Q94" i="3"/>
  <c r="Y118" i="3"/>
  <c r="Q90" i="3"/>
  <c r="R90" i="3"/>
  <c r="Q31" i="6"/>
  <c r="R31" i="6"/>
  <c r="Q108" i="6"/>
  <c r="R108" i="6"/>
  <c r="Q107" i="6"/>
  <c r="R107" i="6"/>
  <c r="Q95" i="6"/>
  <c r="Y119" i="6"/>
  <c r="Q17" i="6"/>
  <c r="R17" i="6"/>
  <c r="Q5" i="6"/>
  <c r="R96" i="6"/>
  <c r="Q79" i="6"/>
  <c r="R79" i="6"/>
  <c r="Q73" i="6"/>
  <c r="R73" i="6"/>
  <c r="Q67" i="6"/>
  <c r="Y91" i="6"/>
  <c r="Q61" i="6"/>
  <c r="R61" i="6"/>
  <c r="Q53" i="6"/>
  <c r="R53" i="6"/>
  <c r="Q47" i="6"/>
  <c r="R47" i="6"/>
  <c r="Q41" i="6"/>
  <c r="R41" i="6"/>
  <c r="Q35" i="6"/>
  <c r="P12" i="6"/>
  <c r="X30" i="6"/>
  <c r="Q12" i="6"/>
  <c r="R12" i="6"/>
  <c r="P18" i="6"/>
  <c r="Q18" i="6"/>
  <c r="R18" i="6"/>
  <c r="P30" i="6"/>
  <c r="Q30" i="6"/>
  <c r="R30" i="6"/>
  <c r="P36" i="6"/>
  <c r="Q36" i="6"/>
  <c r="P42" i="6"/>
  <c r="Q42" i="6"/>
  <c r="R42" i="6"/>
  <c r="P48" i="6"/>
  <c r="Q48" i="6"/>
  <c r="R48" i="6"/>
  <c r="P54" i="6"/>
  <c r="Q54" i="6"/>
  <c r="R54" i="6"/>
  <c r="P60" i="6"/>
  <c r="Q60" i="6"/>
  <c r="R60" i="6"/>
  <c r="P66" i="6"/>
  <c r="Q66" i="6"/>
  <c r="P72" i="6"/>
  <c r="Q72" i="6"/>
  <c r="R72" i="6"/>
  <c r="P78" i="6"/>
  <c r="Q78" i="6"/>
  <c r="R78" i="6"/>
  <c r="Q6" i="6"/>
  <c r="Y30" i="6"/>
  <c r="Q114" i="6"/>
  <c r="R114" i="6"/>
  <c r="Q102" i="6"/>
  <c r="R102" i="6"/>
  <c r="R94" i="6"/>
  <c r="Q84" i="6"/>
  <c r="R84" i="6"/>
  <c r="Q115" i="6"/>
  <c r="R115" i="6"/>
  <c r="Q109" i="6"/>
  <c r="R109" i="6"/>
  <c r="Q103" i="6"/>
  <c r="R103" i="6"/>
  <c r="Q97" i="6"/>
  <c r="Y121" i="6"/>
  <c r="Q83" i="6"/>
  <c r="R83" i="6"/>
  <c r="Q77" i="6"/>
  <c r="R77" i="6"/>
  <c r="Q71" i="6"/>
  <c r="R71" i="6"/>
  <c r="Q65" i="6"/>
  <c r="Y89" i="6"/>
  <c r="Q59" i="6"/>
  <c r="R59" i="6"/>
  <c r="Q55" i="6"/>
  <c r="R55" i="6"/>
  <c r="Q49" i="6"/>
  <c r="R49" i="6"/>
  <c r="Q43" i="6"/>
  <c r="R43" i="6"/>
  <c r="Q37" i="6"/>
  <c r="Q29" i="6"/>
  <c r="R29" i="6"/>
  <c r="Q19" i="6"/>
  <c r="R19" i="6"/>
  <c r="Q13" i="6"/>
  <c r="R13" i="6"/>
  <c r="P16" i="6"/>
  <c r="Q16" i="6"/>
  <c r="R16" i="6"/>
  <c r="P22" i="6"/>
  <c r="Q22" i="6"/>
  <c r="R22" i="6"/>
  <c r="P28" i="6"/>
  <c r="Q28" i="6"/>
  <c r="R28" i="6"/>
  <c r="P34" i="6"/>
  <c r="Q34" i="6"/>
  <c r="P40" i="6"/>
  <c r="Q40" i="6"/>
  <c r="R40" i="6"/>
  <c r="P46" i="6"/>
  <c r="Q46" i="6"/>
  <c r="R46" i="6"/>
  <c r="P52" i="6"/>
  <c r="Q52" i="6"/>
  <c r="R52" i="6"/>
  <c r="P58" i="6"/>
  <c r="Q58" i="6"/>
  <c r="R58" i="6"/>
  <c r="P64" i="6"/>
  <c r="Q64" i="6"/>
  <c r="P70" i="6"/>
  <c r="Q70" i="6"/>
  <c r="R70" i="6"/>
  <c r="P76" i="6"/>
  <c r="Q76" i="6"/>
  <c r="R76" i="6"/>
  <c r="P82" i="6"/>
  <c r="Q82" i="6"/>
  <c r="R82" i="6"/>
  <c r="Q10" i="6"/>
  <c r="R10" i="6"/>
  <c r="Q4" i="6"/>
  <c r="Y28" i="6"/>
  <c r="Q7" i="6"/>
  <c r="P4" i="5"/>
  <c r="X28" i="5"/>
  <c r="O5" i="5"/>
  <c r="O6" i="5"/>
  <c r="O7" i="5"/>
  <c r="O4" i="5"/>
  <c r="Q4" i="5"/>
  <c r="P5" i="5"/>
  <c r="X29" i="5"/>
  <c r="P7" i="5"/>
  <c r="X31" i="5"/>
  <c r="T10" i="2"/>
  <c r="U10" i="2"/>
  <c r="S10" i="2"/>
  <c r="T25" i="2"/>
  <c r="U25" i="2"/>
  <c r="S25" i="2"/>
  <c r="U47" i="2"/>
  <c r="S47" i="2"/>
  <c r="T47" i="2"/>
  <c r="U61" i="2"/>
  <c r="S61" i="2"/>
  <c r="T61" i="2"/>
  <c r="T73" i="2"/>
  <c r="U73" i="2"/>
  <c r="S73" i="2"/>
  <c r="U91" i="2"/>
  <c r="S91" i="2"/>
  <c r="T91" i="2"/>
  <c r="U78" i="2"/>
  <c r="S78" i="2"/>
  <c r="T78" i="2"/>
  <c r="U72" i="2"/>
  <c r="S72" i="2"/>
  <c r="T72" i="2"/>
  <c r="Y90" i="2"/>
  <c r="T60" i="2"/>
  <c r="S60" i="2"/>
  <c r="U60" i="2"/>
  <c r="T54" i="2"/>
  <c r="U54" i="2"/>
  <c r="S54" i="2"/>
  <c r="T48" i="2"/>
  <c r="S48" i="2"/>
  <c r="U48" i="2"/>
  <c r="T42" i="2"/>
  <c r="U42" i="2"/>
  <c r="S42" i="2"/>
  <c r="Y60" i="2"/>
  <c r="U30" i="2"/>
  <c r="S30" i="2"/>
  <c r="T30" i="2"/>
  <c r="T23" i="2"/>
  <c r="U23" i="2"/>
  <c r="S23" i="2"/>
  <c r="U107" i="2"/>
  <c r="S107" i="2"/>
  <c r="T107" i="2"/>
  <c r="U18" i="2"/>
  <c r="S18" i="2"/>
  <c r="T18" i="2"/>
  <c r="U59" i="2"/>
  <c r="S59" i="2"/>
  <c r="T59" i="2"/>
  <c r="T71" i="2"/>
  <c r="S71" i="2"/>
  <c r="U71" i="2"/>
  <c r="T83" i="2"/>
  <c r="S83" i="2"/>
  <c r="U83" i="2"/>
  <c r="U82" i="2"/>
  <c r="S82" i="2"/>
  <c r="T82" i="2"/>
  <c r="U76" i="2"/>
  <c r="S76" i="2"/>
  <c r="T76" i="2"/>
  <c r="U70" i="2"/>
  <c r="S70" i="2"/>
  <c r="T70" i="2"/>
  <c r="Y88" i="2"/>
  <c r="T58" i="2"/>
  <c r="U58" i="2"/>
  <c r="S58" i="2"/>
  <c r="T52" i="2"/>
  <c r="S52" i="2"/>
  <c r="U52" i="2"/>
  <c r="T46" i="2"/>
  <c r="U46" i="2"/>
  <c r="S46" i="2"/>
  <c r="T40" i="2"/>
  <c r="S40" i="2"/>
  <c r="U40" i="2"/>
  <c r="Y58" i="2"/>
  <c r="U28" i="2"/>
  <c r="S28" i="2"/>
  <c r="T28" i="2"/>
  <c r="Z121" i="2"/>
  <c r="U97" i="2"/>
  <c r="S97" i="2"/>
  <c r="Z129" i="2"/>
  <c r="U21" i="13"/>
  <c r="T97" i="2"/>
  <c r="R37" i="2"/>
  <c r="Y61" i="2"/>
  <c r="R7" i="2"/>
  <c r="Y31" i="2"/>
  <c r="U55" i="2"/>
  <c r="S55" i="2"/>
  <c r="T55" i="2"/>
  <c r="R96" i="2"/>
  <c r="Y120" i="2"/>
  <c r="T108" i="2"/>
  <c r="U108" i="2"/>
  <c r="S108" i="2"/>
  <c r="T90" i="2"/>
  <c r="S90" i="2"/>
  <c r="U90" i="2"/>
  <c r="T102" i="2"/>
  <c r="U102" i="2"/>
  <c r="S102" i="2"/>
  <c r="U114" i="2"/>
  <c r="S114" i="2"/>
  <c r="T114" i="2"/>
  <c r="AC34" i="2"/>
  <c r="AC26" i="2"/>
  <c r="AB34" i="2"/>
  <c r="AB26" i="2"/>
  <c r="Z29" i="2"/>
  <c r="U5" i="2"/>
  <c r="S5" i="2"/>
  <c r="T5" i="2"/>
  <c r="AA57" i="2"/>
  <c r="AA65" i="2"/>
  <c r="AA94" i="2"/>
  <c r="T36" i="13"/>
  <c r="AA86" i="2"/>
  <c r="T26" i="13"/>
  <c r="AC35" i="2"/>
  <c r="AC27" i="2"/>
  <c r="AC64" i="2"/>
  <c r="AC56" i="2"/>
  <c r="AC95" i="2"/>
  <c r="AC87" i="2"/>
  <c r="AA95" i="2"/>
  <c r="AA87" i="2"/>
  <c r="AA124" i="2"/>
  <c r="U36" i="13"/>
  <c r="AA116" i="2"/>
  <c r="U26" i="13"/>
  <c r="AB124" i="2"/>
  <c r="U56" i="13"/>
  <c r="AB116" i="2"/>
  <c r="U46" i="13"/>
  <c r="AA125" i="2"/>
  <c r="U37" i="13"/>
  <c r="AA117" i="2"/>
  <c r="U27" i="13"/>
  <c r="AB117" i="2"/>
  <c r="U47" i="13"/>
  <c r="AB125" i="2"/>
  <c r="U57" i="13"/>
  <c r="Y28" i="2"/>
  <c r="U16" i="2"/>
  <c r="S16" i="2"/>
  <c r="T16" i="2"/>
  <c r="T29" i="2"/>
  <c r="U29" i="2"/>
  <c r="S29" i="2"/>
  <c r="U41" i="2"/>
  <c r="S41" i="2"/>
  <c r="T41" i="2"/>
  <c r="U53" i="2"/>
  <c r="S53" i="2"/>
  <c r="T53" i="2"/>
  <c r="Y91" i="2"/>
  <c r="T79" i="2"/>
  <c r="S79" i="2"/>
  <c r="U79" i="2"/>
  <c r="T119" i="2"/>
  <c r="U119" i="2"/>
  <c r="S119" i="2"/>
  <c r="X90" i="2"/>
  <c r="X60" i="2"/>
  <c r="U101" i="2"/>
  <c r="S101" i="2"/>
  <c r="T101" i="2"/>
  <c r="T113" i="2"/>
  <c r="U113" i="2"/>
  <c r="S113" i="2"/>
  <c r="U22" i="2"/>
  <c r="S22" i="2"/>
  <c r="T22" i="2"/>
  <c r="Y89" i="2"/>
  <c r="T77" i="2"/>
  <c r="U77" i="2"/>
  <c r="S77" i="2"/>
  <c r="T89" i="2"/>
  <c r="S89" i="2"/>
  <c r="U89" i="2"/>
  <c r="X88" i="2"/>
  <c r="X58" i="2"/>
  <c r="T94" i="2"/>
  <c r="Z126" i="2"/>
  <c r="Z118" i="2"/>
  <c r="S94" i="2"/>
  <c r="U94" i="2"/>
  <c r="T31" i="2"/>
  <c r="S31" i="2"/>
  <c r="U31" i="2"/>
  <c r="U49" i="2"/>
  <c r="S49" i="2"/>
  <c r="T49" i="2"/>
  <c r="U43" i="2"/>
  <c r="S43" i="2"/>
  <c r="T43" i="2"/>
  <c r="T121" i="2"/>
  <c r="U121" i="2"/>
  <c r="S121" i="2"/>
  <c r="U88" i="2"/>
  <c r="S88" i="2"/>
  <c r="T88" i="2"/>
  <c r="T100" i="2"/>
  <c r="U100" i="2"/>
  <c r="S100" i="2"/>
  <c r="U112" i="2"/>
  <c r="S112" i="2"/>
  <c r="T112" i="2"/>
  <c r="Y118" i="2"/>
  <c r="T106" i="2"/>
  <c r="U106" i="2"/>
  <c r="S106" i="2"/>
  <c r="AA26" i="2"/>
  <c r="AA34" i="2"/>
  <c r="AB65" i="2"/>
  <c r="AB57" i="2"/>
  <c r="AC57" i="2"/>
  <c r="AC65" i="2"/>
  <c r="AC86" i="2"/>
  <c r="T66" i="13"/>
  <c r="AC94" i="2"/>
  <c r="T76" i="13"/>
  <c r="AB94" i="2"/>
  <c r="T56" i="13"/>
  <c r="AB86" i="2"/>
  <c r="T46" i="13"/>
  <c r="T52" i="13"/>
  <c r="AA35" i="2"/>
  <c r="AA27" i="2"/>
  <c r="AB27" i="2"/>
  <c r="AB35" i="2"/>
  <c r="AB56" i="2"/>
  <c r="AB64" i="2"/>
  <c r="AA64" i="2"/>
  <c r="AA56" i="2"/>
  <c r="AB95" i="2"/>
  <c r="AB87" i="2"/>
  <c r="AC124" i="2"/>
  <c r="U76" i="13"/>
  <c r="AC116" i="2"/>
  <c r="U66" i="13"/>
  <c r="Y121" i="2"/>
  <c r="AC125" i="2"/>
  <c r="U77" i="13"/>
  <c r="AC117" i="2"/>
  <c r="U67" i="13"/>
  <c r="AA88" i="1"/>
  <c r="AA58" i="1"/>
  <c r="AA60" i="1"/>
  <c r="AA90" i="1"/>
  <c r="AA28" i="1"/>
  <c r="AA118" i="1"/>
  <c r="AA61" i="1"/>
  <c r="Z88" i="1"/>
  <c r="Z58" i="1"/>
  <c r="Z60" i="1"/>
  <c r="AA30" i="1"/>
  <c r="AA91" i="1"/>
  <c r="Z90" i="1"/>
  <c r="AA31" i="1"/>
  <c r="AA59" i="1"/>
  <c r="AA29" i="1"/>
  <c r="M8" i="7"/>
  <c r="M11" i="7"/>
  <c r="M15" i="7"/>
  <c r="N26" i="7"/>
  <c r="M23" i="7"/>
  <c r="M10" i="7"/>
  <c r="N27" i="7"/>
  <c r="M28" i="7"/>
  <c r="M21" i="7"/>
  <c r="M17" i="7"/>
  <c r="N28" i="7"/>
  <c r="M26" i="7"/>
  <c r="T25" i="4"/>
  <c r="U25" i="4"/>
  <c r="S25" i="4"/>
  <c r="Y59" i="4"/>
  <c r="U61" i="4"/>
  <c r="S61" i="4"/>
  <c r="T61" i="4"/>
  <c r="Y90" i="4"/>
  <c r="T60" i="4"/>
  <c r="U60" i="4"/>
  <c r="S60" i="4"/>
  <c r="T54" i="4"/>
  <c r="U54" i="4"/>
  <c r="S54" i="4"/>
  <c r="T42" i="4"/>
  <c r="U42" i="4"/>
  <c r="S42" i="4"/>
  <c r="U10" i="4"/>
  <c r="S10" i="4"/>
  <c r="T10" i="4"/>
  <c r="T11" i="4"/>
  <c r="U11" i="4"/>
  <c r="S11" i="4"/>
  <c r="T13" i="4"/>
  <c r="U13" i="4"/>
  <c r="S13" i="4"/>
  <c r="U43" i="4"/>
  <c r="S43" i="4"/>
  <c r="T43" i="4"/>
  <c r="T121" i="4"/>
  <c r="U121" i="4"/>
  <c r="S121" i="4"/>
  <c r="R37" i="4"/>
  <c r="Y61" i="4"/>
  <c r="Y121" i="4"/>
  <c r="R96" i="4"/>
  <c r="Y120" i="4"/>
  <c r="T102" i="4"/>
  <c r="U102" i="4"/>
  <c r="S102" i="4"/>
  <c r="Z39" i="4"/>
  <c r="Z31" i="4"/>
  <c r="AC64" i="4"/>
  <c r="AC56" i="4"/>
  <c r="AA95" i="4"/>
  <c r="L37" i="13"/>
  <c r="AA87" i="4"/>
  <c r="L27" i="13"/>
  <c r="AB95" i="4"/>
  <c r="L57" i="13"/>
  <c r="AB87" i="4"/>
  <c r="L47" i="13"/>
  <c r="AB124" i="4"/>
  <c r="AB116" i="4"/>
  <c r="AA124" i="4"/>
  <c r="AA116" i="4"/>
  <c r="Y118" i="4"/>
  <c r="T106" i="4"/>
  <c r="U106" i="4"/>
  <c r="S106" i="4"/>
  <c r="U120" i="4"/>
  <c r="S120" i="4"/>
  <c r="T120" i="4"/>
  <c r="AB26" i="4"/>
  <c r="AA26" i="4"/>
  <c r="AA35" i="4"/>
  <c r="AB65" i="4"/>
  <c r="AB57" i="4"/>
  <c r="AA57" i="4"/>
  <c r="AA65" i="4"/>
  <c r="AA94" i="4"/>
  <c r="AA86" i="4"/>
  <c r="AB94" i="4"/>
  <c r="AB86" i="4"/>
  <c r="AB117" i="4"/>
  <c r="AB125" i="4"/>
  <c r="U47" i="4"/>
  <c r="S47" i="4"/>
  <c r="T47" i="4"/>
  <c r="T73" i="4"/>
  <c r="U73" i="4"/>
  <c r="S73" i="4"/>
  <c r="T91" i="4"/>
  <c r="U91" i="4"/>
  <c r="S91" i="4"/>
  <c r="T78" i="4"/>
  <c r="U78" i="4"/>
  <c r="S78" i="4"/>
  <c r="U72" i="4"/>
  <c r="S72" i="4"/>
  <c r="T72" i="4"/>
  <c r="T48" i="4"/>
  <c r="U48" i="4"/>
  <c r="S48" i="4"/>
  <c r="Y60" i="4"/>
  <c r="U30" i="4"/>
  <c r="S30" i="4"/>
  <c r="T30" i="4"/>
  <c r="T23" i="4"/>
  <c r="U23" i="4"/>
  <c r="S23" i="4"/>
  <c r="U107" i="4"/>
  <c r="S107" i="4"/>
  <c r="T107" i="4"/>
  <c r="U22" i="4"/>
  <c r="S22" i="4"/>
  <c r="T22" i="4"/>
  <c r="U77" i="4"/>
  <c r="S77" i="4"/>
  <c r="T77" i="4"/>
  <c r="U89" i="4"/>
  <c r="S89" i="4"/>
  <c r="T89" i="4"/>
  <c r="X88" i="4"/>
  <c r="T94" i="4"/>
  <c r="Z118" i="4"/>
  <c r="U94" i="4"/>
  <c r="Z126" i="4"/>
  <c r="S94" i="4"/>
  <c r="U16" i="4"/>
  <c r="S16" i="4"/>
  <c r="T16" i="4"/>
  <c r="T29" i="4"/>
  <c r="U29" i="4"/>
  <c r="S29" i="4"/>
  <c r="U41" i="4"/>
  <c r="S41" i="4"/>
  <c r="T41" i="4"/>
  <c r="U53" i="4"/>
  <c r="S53" i="4"/>
  <c r="T53" i="4"/>
  <c r="Y91" i="4"/>
  <c r="U79" i="4"/>
  <c r="S79" i="4"/>
  <c r="T79" i="4"/>
  <c r="T119" i="4"/>
  <c r="S119" i="4"/>
  <c r="U119" i="4"/>
  <c r="X90" i="4"/>
  <c r="X60" i="4"/>
  <c r="U101" i="4"/>
  <c r="S101" i="4"/>
  <c r="T101" i="4"/>
  <c r="T113" i="4"/>
  <c r="S113" i="4"/>
  <c r="U113" i="4"/>
  <c r="U18" i="4"/>
  <c r="S18" i="4"/>
  <c r="T18" i="4"/>
  <c r="U59" i="4"/>
  <c r="S59" i="4"/>
  <c r="T59" i="4"/>
  <c r="T71" i="4"/>
  <c r="U71" i="4"/>
  <c r="S71" i="4"/>
  <c r="U83" i="4"/>
  <c r="S83" i="4"/>
  <c r="T83" i="4"/>
  <c r="T82" i="4"/>
  <c r="U82" i="4"/>
  <c r="S82" i="4"/>
  <c r="T76" i="4"/>
  <c r="U76" i="4"/>
  <c r="S76" i="4"/>
  <c r="U70" i="4"/>
  <c r="S70" i="4"/>
  <c r="T70" i="4"/>
  <c r="Y88" i="4"/>
  <c r="T58" i="4"/>
  <c r="U58" i="4"/>
  <c r="S58" i="4"/>
  <c r="T52" i="4"/>
  <c r="U52" i="4"/>
  <c r="S52" i="4"/>
  <c r="T46" i="4"/>
  <c r="U46" i="4"/>
  <c r="S46" i="4"/>
  <c r="T40" i="4"/>
  <c r="U40" i="4"/>
  <c r="S40" i="4"/>
  <c r="Y58" i="4"/>
  <c r="U28" i="4"/>
  <c r="S28" i="4"/>
  <c r="T28" i="4"/>
  <c r="T19" i="4"/>
  <c r="U19" i="4"/>
  <c r="S19" i="4"/>
  <c r="AA39" i="4"/>
  <c r="Z121" i="4"/>
  <c r="U97" i="4"/>
  <c r="S97" i="4"/>
  <c r="T97" i="4"/>
  <c r="Z129" i="4"/>
  <c r="R5" i="4"/>
  <c r="Y29" i="4"/>
  <c r="T31" i="4"/>
  <c r="U31" i="4"/>
  <c r="S31" i="4"/>
  <c r="U55" i="4"/>
  <c r="S55" i="4"/>
  <c r="T55" i="4"/>
  <c r="R6" i="4"/>
  <c r="Y30" i="4"/>
  <c r="U49" i="4"/>
  <c r="S49" i="4"/>
  <c r="T49" i="4"/>
  <c r="U85" i="4"/>
  <c r="S85" i="4"/>
  <c r="T85" i="4"/>
  <c r="T108" i="4"/>
  <c r="S108" i="4"/>
  <c r="U108" i="4"/>
  <c r="U112" i="4"/>
  <c r="S112" i="4"/>
  <c r="T112" i="4"/>
  <c r="Y31" i="4"/>
  <c r="AC39" i="4"/>
  <c r="AC31" i="4"/>
  <c r="AB31" i="4"/>
  <c r="AB39" i="4"/>
  <c r="AB56" i="4"/>
  <c r="AB64" i="4"/>
  <c r="AA64" i="4"/>
  <c r="AA56" i="4"/>
  <c r="AC95" i="4"/>
  <c r="L77" i="13"/>
  <c r="AC87" i="4"/>
  <c r="L67" i="13"/>
  <c r="AC124" i="4"/>
  <c r="AC116" i="4"/>
  <c r="U103" i="4"/>
  <c r="S103" i="4"/>
  <c r="T103" i="4"/>
  <c r="AC57" i="4"/>
  <c r="AC65" i="4"/>
  <c r="AC94" i="4"/>
  <c r="AC86" i="4"/>
  <c r="AA125" i="4"/>
  <c r="AA117" i="4"/>
  <c r="AC125" i="4"/>
  <c r="AC117" i="4"/>
  <c r="J11" i="13"/>
  <c r="H11" i="7"/>
  <c r="G17" i="7"/>
  <c r="M7" i="13"/>
  <c r="H28" i="7"/>
  <c r="K7" i="13"/>
  <c r="M6" i="13"/>
  <c r="G8" i="7"/>
  <c r="G21" i="7"/>
  <c r="H29" i="7"/>
  <c r="G11" i="7"/>
  <c r="G26" i="7"/>
  <c r="K6" i="13"/>
  <c r="L7" i="13"/>
  <c r="G10" i="7"/>
  <c r="G23" i="7"/>
  <c r="L6" i="13"/>
  <c r="G15" i="7"/>
  <c r="H26" i="7"/>
  <c r="J7" i="13"/>
  <c r="G28" i="7"/>
  <c r="T106" i="3"/>
  <c r="U106" i="3"/>
  <c r="S106" i="3"/>
  <c r="U118" i="3"/>
  <c r="S118" i="3"/>
  <c r="T118" i="3"/>
  <c r="U107" i="3"/>
  <c r="S107" i="3"/>
  <c r="T107" i="3"/>
  <c r="T108" i="3"/>
  <c r="S108" i="3"/>
  <c r="U108" i="3"/>
  <c r="T12" i="3"/>
  <c r="U12" i="3"/>
  <c r="S12" i="3"/>
  <c r="T18" i="3"/>
  <c r="U18" i="3"/>
  <c r="S18" i="3"/>
  <c r="U31" i="3"/>
  <c r="S31" i="3"/>
  <c r="T31" i="3"/>
  <c r="T43" i="3"/>
  <c r="S43" i="3"/>
  <c r="U43" i="3"/>
  <c r="T49" i="3"/>
  <c r="U49" i="3"/>
  <c r="S49" i="3"/>
  <c r="T55" i="3"/>
  <c r="S55" i="3"/>
  <c r="U55" i="3"/>
  <c r="T61" i="3"/>
  <c r="S61" i="3"/>
  <c r="U61" i="3"/>
  <c r="U73" i="3"/>
  <c r="S73" i="3"/>
  <c r="T73" i="3"/>
  <c r="U79" i="3"/>
  <c r="S79" i="3"/>
  <c r="T79" i="3"/>
  <c r="Z121" i="3"/>
  <c r="U97" i="3"/>
  <c r="S97" i="3"/>
  <c r="T97" i="3"/>
  <c r="Z129" i="3"/>
  <c r="R7" i="3"/>
  <c r="Y31" i="3"/>
  <c r="U19" i="3"/>
  <c r="S19" i="3"/>
  <c r="T19" i="3"/>
  <c r="U46" i="3"/>
  <c r="S46" i="3"/>
  <c r="T46" i="3"/>
  <c r="U58" i="3"/>
  <c r="S58" i="3"/>
  <c r="T58" i="3"/>
  <c r="T70" i="3"/>
  <c r="S70" i="3"/>
  <c r="U70" i="3"/>
  <c r="T88" i="3"/>
  <c r="U88" i="3"/>
  <c r="S88" i="3"/>
  <c r="U83" i="3"/>
  <c r="S83" i="3"/>
  <c r="T83" i="3"/>
  <c r="AA34" i="3"/>
  <c r="AA26" i="3"/>
  <c r="AC65" i="3"/>
  <c r="AC57" i="3"/>
  <c r="AA56" i="3"/>
  <c r="AA64" i="3"/>
  <c r="AA86" i="3"/>
  <c r="AA94" i="3"/>
  <c r="AA125" i="3"/>
  <c r="AA117" i="3"/>
  <c r="AC125" i="3"/>
  <c r="AC117" i="3"/>
  <c r="AB68" i="3"/>
  <c r="AB60" i="3"/>
  <c r="AC60" i="3"/>
  <c r="AC68" i="3"/>
  <c r="AA95" i="3"/>
  <c r="AA87" i="3"/>
  <c r="AC124" i="3"/>
  <c r="AC116" i="3"/>
  <c r="AC27" i="3"/>
  <c r="AC35" i="3"/>
  <c r="AB35" i="3"/>
  <c r="AB27" i="3"/>
  <c r="U90" i="3"/>
  <c r="S90" i="3"/>
  <c r="T90" i="3"/>
  <c r="T102" i="3"/>
  <c r="U102" i="3"/>
  <c r="S102" i="3"/>
  <c r="U114" i="3"/>
  <c r="S114" i="3"/>
  <c r="T114" i="3"/>
  <c r="T10" i="3"/>
  <c r="U10" i="3"/>
  <c r="S10" i="3"/>
  <c r="T16" i="3"/>
  <c r="U16" i="3"/>
  <c r="S16" i="3"/>
  <c r="T22" i="3"/>
  <c r="U22" i="3"/>
  <c r="S22" i="3"/>
  <c r="T41" i="3"/>
  <c r="U41" i="3"/>
  <c r="S41" i="3"/>
  <c r="T47" i="3"/>
  <c r="S47" i="3"/>
  <c r="U47" i="3"/>
  <c r="T53" i="3"/>
  <c r="U53" i="3"/>
  <c r="S53" i="3"/>
  <c r="T59" i="3"/>
  <c r="U59" i="3"/>
  <c r="S59" i="3"/>
  <c r="Y89" i="3"/>
  <c r="U71" i="3"/>
  <c r="S71" i="3"/>
  <c r="T71" i="3"/>
  <c r="U77" i="3"/>
  <c r="S77" i="3"/>
  <c r="T77" i="3"/>
  <c r="Y119" i="3"/>
  <c r="T119" i="3"/>
  <c r="S119" i="3"/>
  <c r="U119" i="3"/>
  <c r="Y120" i="3"/>
  <c r="U120" i="3"/>
  <c r="S120" i="3"/>
  <c r="T120" i="3"/>
  <c r="U13" i="3"/>
  <c r="S13" i="3"/>
  <c r="T13" i="3"/>
  <c r="T28" i="3"/>
  <c r="U28" i="3"/>
  <c r="S28" i="3"/>
  <c r="U40" i="3"/>
  <c r="S40" i="3"/>
  <c r="T40" i="3"/>
  <c r="U52" i="3"/>
  <c r="S52" i="3"/>
  <c r="T52" i="3"/>
  <c r="R64" i="3"/>
  <c r="Y88" i="3"/>
  <c r="T76" i="3"/>
  <c r="U76" i="3"/>
  <c r="S76" i="3"/>
  <c r="U112" i="3"/>
  <c r="S112" i="3"/>
  <c r="T112" i="3"/>
  <c r="T100" i="3"/>
  <c r="S100" i="3"/>
  <c r="U100" i="3"/>
  <c r="AC34" i="3"/>
  <c r="AC26" i="3"/>
  <c r="AB26" i="3"/>
  <c r="AB34" i="3"/>
  <c r="AA65" i="3"/>
  <c r="AA57" i="3"/>
  <c r="AB57" i="3"/>
  <c r="AB65" i="3"/>
  <c r="AC56" i="3"/>
  <c r="AC64" i="3"/>
  <c r="AB64" i="3"/>
  <c r="AB56" i="3"/>
  <c r="AB94" i="3"/>
  <c r="AB86" i="3"/>
  <c r="AC94" i="3"/>
  <c r="AC86" i="3"/>
  <c r="AB117" i="3"/>
  <c r="AB125" i="3"/>
  <c r="AA60" i="3"/>
  <c r="AA68" i="3"/>
  <c r="AB87" i="3"/>
  <c r="AB95" i="3"/>
  <c r="AC95" i="3"/>
  <c r="AC87" i="3"/>
  <c r="AB124" i="3"/>
  <c r="AB116" i="3"/>
  <c r="AA124" i="3"/>
  <c r="AA116" i="3"/>
  <c r="AA27" i="3"/>
  <c r="AA35" i="3"/>
  <c r="N7" i="13"/>
  <c r="O7" i="13"/>
  <c r="P7" i="13"/>
  <c r="Q7" i="13"/>
  <c r="J16" i="7"/>
  <c r="I8" i="7"/>
  <c r="I9" i="7"/>
  <c r="I15" i="7"/>
  <c r="I21" i="7"/>
  <c r="O10" i="13"/>
  <c r="Q6" i="13"/>
  <c r="O6" i="13"/>
  <c r="P6" i="13"/>
  <c r="I10" i="7"/>
  <c r="I11" i="7"/>
  <c r="I17" i="7"/>
  <c r="I23" i="7"/>
  <c r="J29" i="7"/>
  <c r="R34" i="3"/>
  <c r="I14" i="7"/>
  <c r="I16" i="7"/>
  <c r="N6" i="13"/>
  <c r="T82" i="6"/>
  <c r="U82" i="6"/>
  <c r="S82" i="6"/>
  <c r="T76" i="6"/>
  <c r="S76" i="6"/>
  <c r="U76" i="6"/>
  <c r="T70" i="6"/>
  <c r="U70" i="6"/>
  <c r="S70" i="6"/>
  <c r="Y88" i="6"/>
  <c r="T58" i="6"/>
  <c r="U58" i="6"/>
  <c r="S58" i="6"/>
  <c r="T52" i="6"/>
  <c r="U52" i="6"/>
  <c r="S52" i="6"/>
  <c r="T46" i="6"/>
  <c r="U46" i="6"/>
  <c r="S46" i="6"/>
  <c r="T40" i="6"/>
  <c r="U40" i="6"/>
  <c r="S40" i="6"/>
  <c r="Y58" i="6"/>
  <c r="T28" i="6"/>
  <c r="U28" i="6"/>
  <c r="S28" i="6"/>
  <c r="T22" i="6"/>
  <c r="U22" i="6"/>
  <c r="S22" i="6"/>
  <c r="T16" i="6"/>
  <c r="U16" i="6"/>
  <c r="S16" i="6"/>
  <c r="U13" i="6"/>
  <c r="S13" i="6"/>
  <c r="T13" i="6"/>
  <c r="U29" i="6"/>
  <c r="S29" i="6"/>
  <c r="T29" i="6"/>
  <c r="U43" i="6"/>
  <c r="S43" i="6"/>
  <c r="T43" i="6"/>
  <c r="U55" i="6"/>
  <c r="S55" i="6"/>
  <c r="T55" i="6"/>
  <c r="U77" i="6"/>
  <c r="S77" i="6"/>
  <c r="T77" i="6"/>
  <c r="T84" i="6"/>
  <c r="S84" i="6"/>
  <c r="U84" i="6"/>
  <c r="T102" i="6"/>
  <c r="U102" i="6"/>
  <c r="S102" i="6"/>
  <c r="X90" i="6"/>
  <c r="X60" i="6"/>
  <c r="U41" i="6"/>
  <c r="S41" i="6"/>
  <c r="T41" i="6"/>
  <c r="U53" i="6"/>
  <c r="S53" i="6"/>
  <c r="T53" i="6"/>
  <c r="U79" i="6"/>
  <c r="S79" i="6"/>
  <c r="T79" i="6"/>
  <c r="R5" i="6"/>
  <c r="Y29" i="6"/>
  <c r="T108" i="6"/>
  <c r="S108" i="6"/>
  <c r="U108" i="6"/>
  <c r="T113" i="6"/>
  <c r="S113" i="6"/>
  <c r="U113" i="6"/>
  <c r="T106" i="6"/>
  <c r="U106" i="6"/>
  <c r="S106" i="6"/>
  <c r="U120" i="6"/>
  <c r="S120" i="6"/>
  <c r="T120" i="6"/>
  <c r="U11" i="6"/>
  <c r="S11" i="6"/>
  <c r="T11" i="6"/>
  <c r="T121" i="6"/>
  <c r="S121" i="6"/>
  <c r="U121" i="6"/>
  <c r="AC34" i="6"/>
  <c r="AC26" i="6"/>
  <c r="AB26" i="6"/>
  <c r="AB34" i="6"/>
  <c r="AA86" i="6"/>
  <c r="AA94" i="6"/>
  <c r="AB94" i="6"/>
  <c r="AB86" i="6"/>
  <c r="U91" i="6"/>
  <c r="S91" i="6"/>
  <c r="T91" i="6"/>
  <c r="U85" i="6"/>
  <c r="S85" i="6"/>
  <c r="T85" i="6"/>
  <c r="T88" i="6"/>
  <c r="S88" i="6"/>
  <c r="U88" i="6"/>
  <c r="AC125" i="6"/>
  <c r="AC117" i="6"/>
  <c r="Y120" i="6"/>
  <c r="U118" i="6"/>
  <c r="S118" i="6"/>
  <c r="T118" i="6"/>
  <c r="AC35" i="6"/>
  <c r="AC27" i="6"/>
  <c r="AC64" i="6"/>
  <c r="AC56" i="6"/>
  <c r="AB64" i="6"/>
  <c r="AB56" i="6"/>
  <c r="AB57" i="6"/>
  <c r="AB65" i="6"/>
  <c r="AA65" i="6"/>
  <c r="AA57" i="6"/>
  <c r="AB95" i="6"/>
  <c r="AB87" i="6"/>
  <c r="AC87" i="6"/>
  <c r="AC95" i="6"/>
  <c r="AC124" i="6"/>
  <c r="AC116" i="6"/>
  <c r="AA124" i="6"/>
  <c r="AA116" i="6"/>
  <c r="Y31" i="6"/>
  <c r="T10" i="6"/>
  <c r="U10" i="6"/>
  <c r="S10" i="6"/>
  <c r="X88" i="6"/>
  <c r="X58" i="6"/>
  <c r="U19" i="6"/>
  <c r="S19" i="6"/>
  <c r="T19" i="6"/>
  <c r="Y61" i="6"/>
  <c r="U49" i="6"/>
  <c r="S49" i="6"/>
  <c r="T49" i="6"/>
  <c r="U59" i="6"/>
  <c r="S59" i="6"/>
  <c r="T59" i="6"/>
  <c r="U71" i="6"/>
  <c r="S71" i="6"/>
  <c r="T71" i="6"/>
  <c r="U83" i="6"/>
  <c r="S83" i="6"/>
  <c r="T83" i="6"/>
  <c r="U103" i="6"/>
  <c r="S103" i="6"/>
  <c r="T103" i="6"/>
  <c r="T115" i="6"/>
  <c r="U115" i="6"/>
  <c r="S115" i="6"/>
  <c r="Z118" i="6"/>
  <c r="T94" i="6"/>
  <c r="U94" i="6"/>
  <c r="Z126" i="6"/>
  <c r="S94" i="6"/>
  <c r="U114" i="6"/>
  <c r="S114" i="6"/>
  <c r="T114" i="6"/>
  <c r="T78" i="6"/>
  <c r="U78" i="6"/>
  <c r="S78" i="6"/>
  <c r="T72" i="6"/>
  <c r="S72" i="6"/>
  <c r="U72" i="6"/>
  <c r="Y90" i="6"/>
  <c r="T60" i="6"/>
  <c r="S60" i="6"/>
  <c r="U60" i="6"/>
  <c r="T54" i="6"/>
  <c r="U54" i="6"/>
  <c r="S54" i="6"/>
  <c r="T48" i="6"/>
  <c r="U48" i="6"/>
  <c r="S48" i="6"/>
  <c r="T42" i="6"/>
  <c r="U42" i="6"/>
  <c r="S42" i="6"/>
  <c r="Y60" i="6"/>
  <c r="T30" i="6"/>
  <c r="U30" i="6"/>
  <c r="S30" i="6"/>
  <c r="T18" i="6"/>
  <c r="U18" i="6"/>
  <c r="S18" i="6"/>
  <c r="T12" i="6"/>
  <c r="U12" i="6"/>
  <c r="S12" i="6"/>
  <c r="Y59" i="6"/>
  <c r="U47" i="6"/>
  <c r="S47" i="6"/>
  <c r="T47" i="6"/>
  <c r="U61" i="6"/>
  <c r="S61" i="6"/>
  <c r="T61" i="6"/>
  <c r="U73" i="6"/>
  <c r="S73" i="6"/>
  <c r="T73" i="6"/>
  <c r="Z120" i="6"/>
  <c r="T96" i="6"/>
  <c r="S96" i="6"/>
  <c r="Z128" i="6"/>
  <c r="U96" i="6"/>
  <c r="U17" i="6"/>
  <c r="S17" i="6"/>
  <c r="T17" i="6"/>
  <c r="U107" i="6"/>
  <c r="S107" i="6"/>
  <c r="T107" i="6"/>
  <c r="U31" i="6"/>
  <c r="S31" i="6"/>
  <c r="T31" i="6"/>
  <c r="T119" i="6"/>
  <c r="U119" i="6"/>
  <c r="S119" i="6"/>
  <c r="T100" i="6"/>
  <c r="S100" i="6"/>
  <c r="U100" i="6"/>
  <c r="U112" i="6"/>
  <c r="S112" i="6"/>
  <c r="T112" i="6"/>
  <c r="U23" i="6"/>
  <c r="S23" i="6"/>
  <c r="T23" i="6"/>
  <c r="AA34" i="6"/>
  <c r="AA26" i="6"/>
  <c r="AC86" i="6"/>
  <c r="AC94" i="6"/>
  <c r="AB117" i="6"/>
  <c r="AB125" i="6"/>
  <c r="AA125" i="6"/>
  <c r="AA117" i="6"/>
  <c r="AB27" i="6"/>
  <c r="AB35" i="6"/>
  <c r="AA35" i="6"/>
  <c r="AA27" i="6"/>
  <c r="AA64" i="6"/>
  <c r="AA56" i="6"/>
  <c r="AC65" i="6"/>
  <c r="AC57" i="6"/>
  <c r="AA87" i="6"/>
  <c r="AA95" i="6"/>
  <c r="AB116" i="6"/>
  <c r="AB124" i="6"/>
  <c r="Y118" i="6"/>
  <c r="G6" i="13"/>
  <c r="E26" i="7"/>
  <c r="E17" i="7"/>
  <c r="E11" i="7"/>
  <c r="E23" i="7"/>
  <c r="I7" i="13"/>
  <c r="E9" i="7"/>
  <c r="E21" i="7"/>
  <c r="E28" i="7"/>
  <c r="E15" i="7"/>
  <c r="R95" i="6"/>
  <c r="H7" i="13"/>
  <c r="F7" i="13"/>
  <c r="B7" i="13"/>
  <c r="C10" i="7"/>
  <c r="C11" i="7"/>
  <c r="C9" i="7"/>
  <c r="R96" i="5"/>
  <c r="Y120" i="5"/>
  <c r="R94" i="5"/>
  <c r="Y118" i="5"/>
  <c r="R67" i="5"/>
  <c r="R65" i="5"/>
  <c r="Y89" i="5"/>
  <c r="R37" i="5"/>
  <c r="R35" i="5"/>
  <c r="Y59" i="5"/>
  <c r="D6" i="13"/>
  <c r="X121" i="5"/>
  <c r="X119" i="5"/>
  <c r="X91" i="5"/>
  <c r="X89" i="5"/>
  <c r="X61" i="5"/>
  <c r="X59" i="5"/>
  <c r="B6" i="13"/>
  <c r="R4" i="5"/>
  <c r="Y28" i="5"/>
  <c r="Q6" i="5"/>
  <c r="Y30" i="5"/>
  <c r="C8" i="7"/>
  <c r="Q121" i="5"/>
  <c r="R121" i="5"/>
  <c r="Q119" i="5"/>
  <c r="R119" i="5"/>
  <c r="Q109" i="5"/>
  <c r="R109" i="5"/>
  <c r="Q107" i="5"/>
  <c r="R107" i="5"/>
  <c r="Q97" i="5"/>
  <c r="Q95" i="5"/>
  <c r="Q85" i="5"/>
  <c r="R85" i="5"/>
  <c r="Q83" i="5"/>
  <c r="R83" i="5"/>
  <c r="Q73" i="5"/>
  <c r="R73" i="5"/>
  <c r="Q71" i="5"/>
  <c r="R71" i="5"/>
  <c r="R66" i="5"/>
  <c r="Y90" i="5"/>
  <c r="R64" i="5"/>
  <c r="Y88" i="5"/>
  <c r="Q61" i="5"/>
  <c r="R61" i="5"/>
  <c r="Q59" i="5"/>
  <c r="R59" i="5"/>
  <c r="Q49" i="5"/>
  <c r="R49" i="5"/>
  <c r="Q47" i="5"/>
  <c r="R47" i="5"/>
  <c r="R36" i="5"/>
  <c r="Y60" i="5"/>
  <c r="R34" i="5"/>
  <c r="Y58" i="5"/>
  <c r="Q31" i="5"/>
  <c r="R31" i="5"/>
  <c r="Q29" i="5"/>
  <c r="R29" i="5"/>
  <c r="Q19" i="5"/>
  <c r="R19" i="5"/>
  <c r="Q17" i="5"/>
  <c r="R17" i="5"/>
  <c r="E6" i="13"/>
  <c r="C6" i="13"/>
  <c r="X120" i="5"/>
  <c r="X118" i="5"/>
  <c r="X90" i="5"/>
  <c r="X88" i="5"/>
  <c r="X60" i="5"/>
  <c r="X58" i="5"/>
  <c r="K17" i="7"/>
  <c r="U7" i="13"/>
  <c r="L28" i="7"/>
  <c r="S7" i="13"/>
  <c r="T6" i="13"/>
  <c r="K8" i="7"/>
  <c r="K21" i="7"/>
  <c r="L29" i="7"/>
  <c r="R7" i="13"/>
  <c r="R6" i="13"/>
  <c r="S6" i="13"/>
  <c r="T7" i="13"/>
  <c r="K23" i="7"/>
  <c r="U6" i="13"/>
  <c r="K15" i="7"/>
  <c r="L26" i="7"/>
  <c r="K26" i="7"/>
  <c r="K28" i="7"/>
  <c r="K10" i="7"/>
  <c r="K11" i="7"/>
  <c r="R4" i="2"/>
  <c r="R67" i="2"/>
  <c r="R95" i="2"/>
  <c r="R65" i="2"/>
  <c r="R6" i="2"/>
  <c r="R35" i="2"/>
  <c r="R66" i="2"/>
  <c r="R36" i="2"/>
  <c r="R17" i="2"/>
  <c r="R64" i="2"/>
  <c r="R34" i="2"/>
  <c r="R19" i="2"/>
  <c r="R67" i="4"/>
  <c r="R95" i="4"/>
  <c r="R64" i="4"/>
  <c r="R34" i="4"/>
  <c r="R4" i="4"/>
  <c r="R35" i="4"/>
  <c r="R66" i="4"/>
  <c r="R36" i="4"/>
  <c r="R17" i="4"/>
  <c r="R65" i="4"/>
  <c r="R94" i="3"/>
  <c r="R96" i="3"/>
  <c r="R4" i="3"/>
  <c r="R29" i="3"/>
  <c r="R35" i="3"/>
  <c r="R65" i="3"/>
  <c r="R95" i="3"/>
  <c r="R84" i="3"/>
  <c r="R6" i="3"/>
  <c r="R25" i="3"/>
  <c r="R37" i="3"/>
  <c r="R67" i="3"/>
  <c r="R7" i="6"/>
  <c r="R37" i="6"/>
  <c r="R6" i="6"/>
  <c r="R35" i="6"/>
  <c r="R4" i="6"/>
  <c r="R64" i="6"/>
  <c r="R34" i="6"/>
  <c r="R65" i="6"/>
  <c r="R97" i="6"/>
  <c r="R66" i="6"/>
  <c r="R36" i="6"/>
  <c r="R67" i="6"/>
  <c r="R6" i="5"/>
  <c r="Q7" i="5"/>
  <c r="Q5" i="5"/>
  <c r="Y29" i="5"/>
  <c r="U52" i="13"/>
  <c r="T19" i="2"/>
  <c r="U19" i="2"/>
  <c r="S19" i="2"/>
  <c r="Z96" i="2"/>
  <c r="U64" i="2"/>
  <c r="S64" i="2"/>
  <c r="Z88" i="2"/>
  <c r="T64" i="2"/>
  <c r="Z60" i="2"/>
  <c r="T36" i="2"/>
  <c r="S36" i="2"/>
  <c r="Z68" i="2"/>
  <c r="U36" i="2"/>
  <c r="Z67" i="2"/>
  <c r="U35" i="2"/>
  <c r="S35" i="2"/>
  <c r="Z59" i="2"/>
  <c r="T35" i="2"/>
  <c r="Z97" i="2"/>
  <c r="Z89" i="2"/>
  <c r="T65" i="2"/>
  <c r="U65" i="2"/>
  <c r="S65" i="2"/>
  <c r="Z99" i="2"/>
  <c r="T67" i="2"/>
  <c r="S67" i="2"/>
  <c r="Z91" i="2"/>
  <c r="U67" i="2"/>
  <c r="AA126" i="2"/>
  <c r="AA118" i="2"/>
  <c r="T96" i="2"/>
  <c r="Z128" i="2"/>
  <c r="Z120" i="2"/>
  <c r="U96" i="2"/>
  <c r="S96" i="2"/>
  <c r="AB121" i="2"/>
  <c r="U51" i="13"/>
  <c r="AB129" i="2"/>
  <c r="U61" i="13"/>
  <c r="AA129" i="2"/>
  <c r="U41" i="13"/>
  <c r="AA121" i="2"/>
  <c r="U31" i="13"/>
  <c r="Z58" i="2"/>
  <c r="T34" i="2"/>
  <c r="Z66" i="2"/>
  <c r="U34" i="2"/>
  <c r="S34" i="2"/>
  <c r="T17" i="2"/>
  <c r="AB29" i="2"/>
  <c r="U17" i="2"/>
  <c r="S17" i="2"/>
  <c r="AA29" i="2"/>
  <c r="Z98" i="2"/>
  <c r="Z90" i="2"/>
  <c r="U66" i="2"/>
  <c r="S66" i="2"/>
  <c r="T66" i="2"/>
  <c r="Z38" i="2"/>
  <c r="R20" i="13"/>
  <c r="Z30" i="2"/>
  <c r="T6" i="2"/>
  <c r="U6" i="2"/>
  <c r="S6" i="2"/>
  <c r="Z119" i="2"/>
  <c r="U95" i="2"/>
  <c r="S95" i="2"/>
  <c r="Z127" i="2"/>
  <c r="T95" i="2"/>
  <c r="Z36" i="2"/>
  <c r="T4" i="2"/>
  <c r="Z28" i="2"/>
  <c r="U4" i="2"/>
  <c r="S4" i="2"/>
  <c r="AC126" i="2"/>
  <c r="AC118" i="2"/>
  <c r="AB126" i="2"/>
  <c r="AB118" i="2"/>
  <c r="Z37" i="2"/>
  <c r="AC37" i="2"/>
  <c r="AC29" i="2"/>
  <c r="Z31" i="2"/>
  <c r="Z39" i="2"/>
  <c r="U7" i="2"/>
  <c r="S7" i="2"/>
  <c r="T7" i="2"/>
  <c r="Z69" i="2"/>
  <c r="U37" i="2"/>
  <c r="S37" i="2"/>
  <c r="T37" i="2"/>
  <c r="Z61" i="2"/>
  <c r="AC129" i="2"/>
  <c r="U81" i="13"/>
  <c r="AC121" i="2"/>
  <c r="U71" i="13"/>
  <c r="AB38" i="1"/>
  <c r="V20" i="13"/>
  <c r="M16" i="7"/>
  <c r="N29" i="7"/>
  <c r="N14" i="7"/>
  <c r="N21" i="7"/>
  <c r="M22" i="7"/>
  <c r="N23" i="7"/>
  <c r="N8" i="7"/>
  <c r="N10" i="7"/>
  <c r="N16" i="7"/>
  <c r="M20" i="7"/>
  <c r="N17" i="7"/>
  <c r="M35" i="7"/>
  <c r="N22" i="7"/>
  <c r="M9" i="7"/>
  <c r="M33" i="7"/>
  <c r="N20" i="7"/>
  <c r="N11" i="7"/>
  <c r="N15" i="7"/>
  <c r="N9" i="7"/>
  <c r="M14" i="7"/>
  <c r="Z97" i="4"/>
  <c r="Z89" i="4"/>
  <c r="T65" i="4"/>
  <c r="U65" i="4"/>
  <c r="S65" i="4"/>
  <c r="Z60" i="4"/>
  <c r="T36" i="4"/>
  <c r="Z68" i="4"/>
  <c r="U36" i="4"/>
  <c r="S36" i="4"/>
  <c r="Z67" i="4"/>
  <c r="U35" i="4"/>
  <c r="S35" i="4"/>
  <c r="Z59" i="4"/>
  <c r="T35" i="4"/>
  <c r="Z58" i="4"/>
  <c r="T34" i="4"/>
  <c r="Z66" i="4"/>
  <c r="U34" i="4"/>
  <c r="S34" i="4"/>
  <c r="Z119" i="4"/>
  <c r="U95" i="4"/>
  <c r="S95" i="4"/>
  <c r="Z127" i="4"/>
  <c r="T95" i="4"/>
  <c r="AA129" i="4"/>
  <c r="M41" i="13"/>
  <c r="AA121" i="4"/>
  <c r="M31" i="13"/>
  <c r="AA31" i="4"/>
  <c r="T96" i="4"/>
  <c r="S96" i="4"/>
  <c r="Z128" i="4"/>
  <c r="Z120" i="4"/>
  <c r="M10" i="13"/>
  <c r="U96" i="4"/>
  <c r="T17" i="4"/>
  <c r="U17" i="4"/>
  <c r="S17" i="4"/>
  <c r="Z98" i="4"/>
  <c r="Z90" i="4"/>
  <c r="U66" i="4"/>
  <c r="S66" i="4"/>
  <c r="T66" i="4"/>
  <c r="Z36" i="4"/>
  <c r="U4" i="4"/>
  <c r="S4" i="4"/>
  <c r="Z28" i="4"/>
  <c r="T4" i="4"/>
  <c r="Z96" i="4"/>
  <c r="L18" i="13"/>
  <c r="Z88" i="4"/>
  <c r="U64" i="4"/>
  <c r="S64" i="4"/>
  <c r="T64" i="4"/>
  <c r="Z99" i="4"/>
  <c r="Z91" i="4"/>
  <c r="T67" i="4"/>
  <c r="U67" i="4"/>
  <c r="S67" i="4"/>
  <c r="Z38" i="4"/>
  <c r="J20" i="13"/>
  <c r="U6" i="4"/>
  <c r="S6" i="4"/>
  <c r="Z30" i="4"/>
  <c r="T6" i="4"/>
  <c r="Z29" i="4"/>
  <c r="T5" i="4"/>
  <c r="Z37" i="4"/>
  <c r="U5" i="4"/>
  <c r="S5" i="4"/>
  <c r="AB121" i="4"/>
  <c r="M51" i="13"/>
  <c r="M52" i="13"/>
  <c r="AB129" i="4"/>
  <c r="M61" i="13"/>
  <c r="AC129" i="4"/>
  <c r="M81" i="13"/>
  <c r="AC121" i="4"/>
  <c r="M71" i="13"/>
  <c r="AA126" i="4"/>
  <c r="AA118" i="4"/>
  <c r="AC126" i="4"/>
  <c r="AC118" i="4"/>
  <c r="AB126" i="4"/>
  <c r="AB118" i="4"/>
  <c r="Z69" i="4"/>
  <c r="U37" i="4"/>
  <c r="S37" i="4"/>
  <c r="Z61" i="4"/>
  <c r="K11" i="13"/>
  <c r="T37" i="4"/>
  <c r="M11" i="13"/>
  <c r="G14" i="7"/>
  <c r="H17" i="7"/>
  <c r="H9" i="7"/>
  <c r="H22" i="7"/>
  <c r="H20" i="7"/>
  <c r="J10" i="13"/>
  <c r="G9" i="7"/>
  <c r="G33" i="7"/>
  <c r="G22" i="7"/>
  <c r="H23" i="7"/>
  <c r="G20" i="7"/>
  <c r="H21" i="7"/>
  <c r="H10" i="7"/>
  <c r="H16" i="7"/>
  <c r="H15" i="7"/>
  <c r="H8" i="7"/>
  <c r="M8" i="13"/>
  <c r="H14" i="7"/>
  <c r="H27" i="7"/>
  <c r="G16" i="7"/>
  <c r="G35" i="7"/>
  <c r="Z99" i="3"/>
  <c r="Z91" i="3"/>
  <c r="U67" i="3"/>
  <c r="S67" i="3"/>
  <c r="T67" i="3"/>
  <c r="U25" i="3"/>
  <c r="S25" i="3"/>
  <c r="T25" i="3"/>
  <c r="T84" i="3"/>
  <c r="U84" i="3"/>
  <c r="S84" i="3"/>
  <c r="Z98" i="3"/>
  <c r="Z90" i="3"/>
  <c r="U65" i="3"/>
  <c r="S65" i="3"/>
  <c r="Z97" i="3"/>
  <c r="Z89" i="3"/>
  <c r="T65" i="3"/>
  <c r="U29" i="3"/>
  <c r="S29" i="3"/>
  <c r="T29" i="3"/>
  <c r="Z29" i="3"/>
  <c r="Z37" i="3"/>
  <c r="T96" i="3"/>
  <c r="S96" i="3"/>
  <c r="U96" i="3"/>
  <c r="Z128" i="3"/>
  <c r="Z120" i="3"/>
  <c r="Z96" i="3"/>
  <c r="Z88" i="3"/>
  <c r="T64" i="3"/>
  <c r="U64" i="3"/>
  <c r="S64" i="3"/>
  <c r="AA129" i="3"/>
  <c r="AA121" i="3"/>
  <c r="Z61" i="3"/>
  <c r="Z69" i="3"/>
  <c r="T37" i="3"/>
  <c r="U37" i="3"/>
  <c r="S37" i="3"/>
  <c r="Z30" i="3"/>
  <c r="T6" i="3"/>
  <c r="Z38" i="3"/>
  <c r="N20" i="13"/>
  <c r="U6" i="3"/>
  <c r="S6" i="3"/>
  <c r="Z119" i="3"/>
  <c r="U95" i="3"/>
  <c r="S95" i="3"/>
  <c r="Z127" i="3"/>
  <c r="T95" i="3"/>
  <c r="Z59" i="3"/>
  <c r="T35" i="3"/>
  <c r="Z67" i="3"/>
  <c r="U35" i="3"/>
  <c r="S35" i="3"/>
  <c r="Z28" i="3"/>
  <c r="T4" i="3"/>
  <c r="Z36" i="3"/>
  <c r="U4" i="3"/>
  <c r="S4" i="3"/>
  <c r="T94" i="3"/>
  <c r="Z118" i="3"/>
  <c r="U94" i="3"/>
  <c r="S94" i="3"/>
  <c r="Z126" i="3"/>
  <c r="Z66" i="3"/>
  <c r="U34" i="3"/>
  <c r="S34" i="3"/>
  <c r="Z58" i="3"/>
  <c r="T34" i="3"/>
  <c r="I34" i="7"/>
  <c r="Z39" i="3"/>
  <c r="U7" i="3"/>
  <c r="S7" i="3"/>
  <c r="Z31" i="3"/>
  <c r="T7" i="3"/>
  <c r="AB121" i="3"/>
  <c r="AB129" i="3"/>
  <c r="AC129" i="3"/>
  <c r="AC121" i="3"/>
  <c r="Q11" i="13"/>
  <c r="J11" i="7"/>
  <c r="J10" i="7"/>
  <c r="J22" i="7"/>
  <c r="J9" i="7"/>
  <c r="J8" i="7"/>
  <c r="J14" i="7"/>
  <c r="I35" i="7"/>
  <c r="J20" i="7"/>
  <c r="J23" i="7"/>
  <c r="J17" i="7"/>
  <c r="J27" i="7"/>
  <c r="J21" i="7"/>
  <c r="J15" i="7"/>
  <c r="J28" i="7"/>
  <c r="J26" i="7"/>
  <c r="I33" i="7"/>
  <c r="I32" i="7"/>
  <c r="Z60" i="6"/>
  <c r="Z68" i="6"/>
  <c r="T36" i="6"/>
  <c r="U36" i="6"/>
  <c r="S36" i="6"/>
  <c r="Z121" i="6"/>
  <c r="U97" i="6"/>
  <c r="S97" i="6"/>
  <c r="Z129" i="6"/>
  <c r="T97" i="6"/>
  <c r="Z58" i="6"/>
  <c r="Z66" i="6"/>
  <c r="T34" i="6"/>
  <c r="U34" i="6"/>
  <c r="S34" i="6"/>
  <c r="Z28" i="6"/>
  <c r="T4" i="6"/>
  <c r="Z36" i="6"/>
  <c r="U4" i="6"/>
  <c r="S4" i="6"/>
  <c r="Z30" i="6"/>
  <c r="T6" i="6"/>
  <c r="Z38" i="6"/>
  <c r="U6" i="6"/>
  <c r="S6" i="6"/>
  <c r="Z31" i="6"/>
  <c r="U7" i="6"/>
  <c r="S7" i="6"/>
  <c r="Z39" i="6"/>
  <c r="T7" i="6"/>
  <c r="AB120" i="6"/>
  <c r="AB128" i="6"/>
  <c r="AA126" i="6"/>
  <c r="AA118" i="6"/>
  <c r="AC126" i="6"/>
  <c r="AC118" i="6"/>
  <c r="Z99" i="6"/>
  <c r="Z91" i="6"/>
  <c r="U67" i="6"/>
  <c r="S67" i="6"/>
  <c r="T67" i="6"/>
  <c r="Z98" i="6"/>
  <c r="Z90" i="6"/>
  <c r="T66" i="6"/>
  <c r="U66" i="6"/>
  <c r="S66" i="6"/>
  <c r="Z97" i="6"/>
  <c r="Z89" i="6"/>
  <c r="U65" i="6"/>
  <c r="S65" i="6"/>
  <c r="T65" i="6"/>
  <c r="Z96" i="6"/>
  <c r="T64" i="6"/>
  <c r="Z88" i="6"/>
  <c r="S64" i="6"/>
  <c r="U64" i="6"/>
  <c r="Z59" i="6"/>
  <c r="Z67" i="6"/>
  <c r="U35" i="6"/>
  <c r="S35" i="6"/>
  <c r="T35" i="6"/>
  <c r="Z61" i="6"/>
  <c r="Z69" i="6"/>
  <c r="U37" i="6"/>
  <c r="S37" i="6"/>
  <c r="T37" i="6"/>
  <c r="Z119" i="6"/>
  <c r="U95" i="6"/>
  <c r="S95" i="6"/>
  <c r="Z127" i="6"/>
  <c r="T95" i="6"/>
  <c r="AC128" i="6"/>
  <c r="AC120" i="6"/>
  <c r="AA128" i="6"/>
  <c r="AA120" i="6"/>
  <c r="AB118" i="6"/>
  <c r="AB126" i="6"/>
  <c r="Z29" i="6"/>
  <c r="U5" i="6"/>
  <c r="S5" i="6"/>
  <c r="Z37" i="6"/>
  <c r="T5" i="6"/>
  <c r="E35" i="7"/>
  <c r="F27" i="7"/>
  <c r="F22" i="7"/>
  <c r="F9" i="7"/>
  <c r="I8" i="13"/>
  <c r="F29" i="7"/>
  <c r="F21" i="7"/>
  <c r="F14" i="7"/>
  <c r="F8" i="7"/>
  <c r="I9" i="13"/>
  <c r="E16" i="7"/>
  <c r="E14" i="7"/>
  <c r="E10" i="7"/>
  <c r="I10" i="13"/>
  <c r="F23" i="7"/>
  <c r="F16" i="7"/>
  <c r="F20" i="7"/>
  <c r="F28" i="7"/>
  <c r="F15" i="7"/>
  <c r="E22" i="7"/>
  <c r="F10" i="7"/>
  <c r="F9" i="13"/>
  <c r="F17" i="7"/>
  <c r="E20" i="7"/>
  <c r="F11" i="7"/>
  <c r="E8" i="7"/>
  <c r="E32" i="7"/>
  <c r="F26" i="7"/>
  <c r="E33" i="7"/>
  <c r="D9" i="7"/>
  <c r="Z38" i="5"/>
  <c r="Z30" i="5"/>
  <c r="C16" i="7"/>
  <c r="C22" i="7"/>
  <c r="C28" i="7"/>
  <c r="R97" i="5"/>
  <c r="Y121" i="5"/>
  <c r="D8" i="7"/>
  <c r="C17" i="7"/>
  <c r="C23" i="7"/>
  <c r="C29" i="7"/>
  <c r="C7" i="13"/>
  <c r="D15" i="7"/>
  <c r="Y61" i="5"/>
  <c r="D7" i="13"/>
  <c r="D21" i="7"/>
  <c r="Y91" i="5"/>
  <c r="D26" i="7"/>
  <c r="D28" i="7"/>
  <c r="Y31" i="5"/>
  <c r="C14" i="7"/>
  <c r="C20" i="7"/>
  <c r="C26" i="7"/>
  <c r="D14" i="7"/>
  <c r="D16" i="7"/>
  <c r="D20" i="7"/>
  <c r="D22" i="7"/>
  <c r="E7" i="13"/>
  <c r="R95" i="5"/>
  <c r="Y119" i="5"/>
  <c r="D10" i="7"/>
  <c r="Z36" i="5"/>
  <c r="Z28" i="5"/>
  <c r="C15" i="7"/>
  <c r="C21" i="7"/>
  <c r="C27" i="7"/>
  <c r="K35" i="7"/>
  <c r="L20" i="7"/>
  <c r="L22" i="7"/>
  <c r="U11" i="13"/>
  <c r="K14" i="7"/>
  <c r="K22" i="7"/>
  <c r="L23" i="7"/>
  <c r="L8" i="7"/>
  <c r="U8" i="13"/>
  <c r="L14" i="7"/>
  <c r="S11" i="13"/>
  <c r="U10" i="13"/>
  <c r="L16" i="7"/>
  <c r="L15" i="7"/>
  <c r="K20" i="7"/>
  <c r="L21" i="7"/>
  <c r="L27" i="7"/>
  <c r="K16" i="7"/>
  <c r="L17" i="7"/>
  <c r="L10" i="7"/>
  <c r="L11" i="7"/>
  <c r="L9" i="7"/>
  <c r="K9" i="7"/>
  <c r="K33" i="7"/>
  <c r="R5" i="5"/>
  <c r="R7" i="5"/>
  <c r="N33" i="7"/>
  <c r="M34" i="7"/>
  <c r="C35" i="7"/>
  <c r="C32" i="7"/>
  <c r="M32" i="7"/>
  <c r="AA61" i="2"/>
  <c r="AA69" i="2"/>
  <c r="AA39" i="2"/>
  <c r="AA31" i="2"/>
  <c r="AA36" i="2"/>
  <c r="AA28" i="2"/>
  <c r="AC127" i="2"/>
  <c r="AC119" i="2"/>
  <c r="AC122" i="2"/>
  <c r="AA30" i="2"/>
  <c r="R30" i="13"/>
  <c r="AA38" i="2"/>
  <c r="R40" i="13"/>
  <c r="AB38" i="2"/>
  <c r="R60" i="13"/>
  <c r="AB30" i="2"/>
  <c r="R50" i="13"/>
  <c r="R52" i="13"/>
  <c r="AA98" i="2"/>
  <c r="AA90" i="2"/>
  <c r="AC66" i="2"/>
  <c r="AC58" i="2"/>
  <c r="AB58" i="2"/>
  <c r="AB66" i="2"/>
  <c r="AA128" i="2"/>
  <c r="AA120" i="2"/>
  <c r="AB128" i="2"/>
  <c r="AB120" i="2"/>
  <c r="AA37" i="2"/>
  <c r="AB37" i="2"/>
  <c r="AC99" i="2"/>
  <c r="AC91" i="2"/>
  <c r="AA99" i="2"/>
  <c r="AA91" i="2"/>
  <c r="AC97" i="2"/>
  <c r="AC89" i="2"/>
  <c r="AB67" i="2"/>
  <c r="AB59" i="2"/>
  <c r="AA59" i="2"/>
  <c r="AA67" i="2"/>
  <c r="AB60" i="2"/>
  <c r="AB68" i="2"/>
  <c r="AB96" i="2"/>
  <c r="AB88" i="2"/>
  <c r="AA88" i="2"/>
  <c r="AA96" i="2"/>
  <c r="AB69" i="2"/>
  <c r="AB61" i="2"/>
  <c r="AC61" i="2"/>
  <c r="AC69" i="2"/>
  <c r="AB31" i="2"/>
  <c r="AB39" i="2"/>
  <c r="AC39" i="2"/>
  <c r="AC31" i="2"/>
  <c r="AC28" i="2"/>
  <c r="AC36" i="2"/>
  <c r="AB36" i="2"/>
  <c r="AB28" i="2"/>
  <c r="AB32" i="2"/>
  <c r="AB119" i="2"/>
  <c r="AB122" i="2"/>
  <c r="AB127" i="2"/>
  <c r="AA127" i="2"/>
  <c r="AA119" i="2"/>
  <c r="AA122" i="2"/>
  <c r="AC30" i="2"/>
  <c r="R70" i="13"/>
  <c r="AC38" i="2"/>
  <c r="R80" i="13"/>
  <c r="AB98" i="2"/>
  <c r="AB90" i="2"/>
  <c r="AC98" i="2"/>
  <c r="AC90" i="2"/>
  <c r="AA66" i="2"/>
  <c r="AA58" i="2"/>
  <c r="AC128" i="2"/>
  <c r="AC120" i="2"/>
  <c r="AB99" i="2"/>
  <c r="AB91" i="2"/>
  <c r="AA97" i="2"/>
  <c r="AC93" i="2"/>
  <c r="AB97" i="2"/>
  <c r="AB89" i="2"/>
  <c r="AC59" i="2"/>
  <c r="AC67" i="2"/>
  <c r="AC68" i="2"/>
  <c r="AC60" i="2"/>
  <c r="AA68" i="2"/>
  <c r="AA60" i="2"/>
  <c r="AC96" i="2"/>
  <c r="AC88" i="2"/>
  <c r="AC92" i="2"/>
  <c r="AD122" i="1"/>
  <c r="AD68" i="1"/>
  <c r="W60" i="13"/>
  <c r="AE68" i="1"/>
  <c r="W80" i="13"/>
  <c r="AE38" i="1"/>
  <c r="V80" i="13"/>
  <c r="AE69" i="1"/>
  <c r="W81" i="13"/>
  <c r="AD129" i="1"/>
  <c r="Y61" i="13"/>
  <c r="AE129" i="1"/>
  <c r="Y81" i="13"/>
  <c r="AC68" i="1"/>
  <c r="W40" i="13"/>
  <c r="AD38" i="1"/>
  <c r="V60" i="13"/>
  <c r="AC38" i="1"/>
  <c r="V40" i="13"/>
  <c r="AE93" i="1"/>
  <c r="AC69" i="1"/>
  <c r="W41" i="13"/>
  <c r="AD69" i="1"/>
  <c r="W61" i="13"/>
  <c r="AC129" i="1"/>
  <c r="Y41" i="13"/>
  <c r="N32" i="7"/>
  <c r="N34" i="7"/>
  <c r="N35" i="7"/>
  <c r="AC61" i="4"/>
  <c r="AC69" i="4"/>
  <c r="AA37" i="4"/>
  <c r="AA29" i="4"/>
  <c r="AC30" i="4"/>
  <c r="J70" i="13"/>
  <c r="AC38" i="4"/>
  <c r="J80" i="13"/>
  <c r="AA99" i="4"/>
  <c r="AA91" i="4"/>
  <c r="AB91" i="4"/>
  <c r="AB99" i="4"/>
  <c r="AA96" i="4"/>
  <c r="L38" i="13"/>
  <c r="AA88" i="4"/>
  <c r="L28" i="13"/>
  <c r="AB36" i="4"/>
  <c r="AB28" i="4"/>
  <c r="AA28" i="4"/>
  <c r="AA36" i="4"/>
  <c r="AA90" i="4"/>
  <c r="AA98" i="4"/>
  <c r="AA128" i="4"/>
  <c r="AA120" i="4"/>
  <c r="AC127" i="4"/>
  <c r="AC119" i="4"/>
  <c r="AA66" i="4"/>
  <c r="AA58" i="4"/>
  <c r="AC59" i="4"/>
  <c r="AC67" i="4"/>
  <c r="AA68" i="4"/>
  <c r="AA60" i="4"/>
  <c r="AC97" i="4"/>
  <c r="AC89" i="4"/>
  <c r="AB69" i="4"/>
  <c r="AB61" i="4"/>
  <c r="AA61" i="4"/>
  <c r="AA69" i="4"/>
  <c r="AC37" i="4"/>
  <c r="AC29" i="4"/>
  <c r="AB29" i="4"/>
  <c r="AB37" i="4"/>
  <c r="AB38" i="4"/>
  <c r="J60" i="13"/>
  <c r="AB30" i="4"/>
  <c r="J50" i="13"/>
  <c r="J52" i="13"/>
  <c r="AA30" i="4"/>
  <c r="J30" i="13"/>
  <c r="AA38" i="4"/>
  <c r="J40" i="13"/>
  <c r="AC99" i="4"/>
  <c r="AC91" i="4"/>
  <c r="AB96" i="4"/>
  <c r="L58" i="13"/>
  <c r="AB88" i="4"/>
  <c r="L48" i="13"/>
  <c r="L52" i="13"/>
  <c r="AC96" i="4"/>
  <c r="L78" i="13"/>
  <c r="AC88" i="4"/>
  <c r="L68" i="13"/>
  <c r="AC28" i="4"/>
  <c r="AC36" i="4"/>
  <c r="AB98" i="4"/>
  <c r="AB90" i="4"/>
  <c r="AC98" i="4"/>
  <c r="AC90" i="4"/>
  <c r="AC128" i="4"/>
  <c r="AC120" i="4"/>
  <c r="AC122" i="4"/>
  <c r="AB128" i="4"/>
  <c r="AB120" i="4"/>
  <c r="AB119" i="4"/>
  <c r="AB122" i="4"/>
  <c r="AB127" i="4"/>
  <c r="AA127" i="4"/>
  <c r="AA119" i="4"/>
  <c r="AA122" i="4"/>
  <c r="AC66" i="4"/>
  <c r="AC58" i="4"/>
  <c r="AB58" i="4"/>
  <c r="AB66" i="4"/>
  <c r="AB67" i="4"/>
  <c r="AB59" i="4"/>
  <c r="AA59" i="4"/>
  <c r="AA67" i="4"/>
  <c r="AC68" i="4"/>
  <c r="AC60" i="4"/>
  <c r="AB60" i="4"/>
  <c r="AB68" i="4"/>
  <c r="AA97" i="4"/>
  <c r="AC93" i="4"/>
  <c r="AB97" i="4"/>
  <c r="AB89" i="4"/>
  <c r="H35" i="7"/>
  <c r="G34" i="7"/>
  <c r="H34" i="7"/>
  <c r="G32" i="7"/>
  <c r="K9" i="13"/>
  <c r="L8" i="13"/>
  <c r="L10" i="13"/>
  <c r="J9" i="13"/>
  <c r="M9" i="13"/>
  <c r="K8" i="13"/>
  <c r="J8" i="13"/>
  <c r="K10" i="13"/>
  <c r="L9" i="13"/>
  <c r="L11" i="13"/>
  <c r="H32" i="7"/>
  <c r="H33" i="7"/>
  <c r="AB39" i="3"/>
  <c r="AB31" i="3"/>
  <c r="AA39" i="3"/>
  <c r="AA31" i="3"/>
  <c r="AC58" i="3"/>
  <c r="AC66" i="3"/>
  <c r="AA126" i="3"/>
  <c r="AA118" i="3"/>
  <c r="AA36" i="3"/>
  <c r="AA28" i="3"/>
  <c r="AC67" i="3"/>
  <c r="AC59" i="3"/>
  <c r="AB59" i="3"/>
  <c r="AB67" i="3"/>
  <c r="AB119" i="3"/>
  <c r="AB127" i="3"/>
  <c r="AA127" i="3"/>
  <c r="AA119" i="3"/>
  <c r="AC38" i="3"/>
  <c r="N80" i="13"/>
  <c r="AC30" i="3"/>
  <c r="N70" i="13"/>
  <c r="AB30" i="3"/>
  <c r="N50" i="13"/>
  <c r="N52" i="13"/>
  <c r="AB38" i="3"/>
  <c r="N60" i="13"/>
  <c r="AA69" i="3"/>
  <c r="AA61" i="3"/>
  <c r="AB61" i="3"/>
  <c r="AB69" i="3"/>
  <c r="AC96" i="3"/>
  <c r="AC88" i="3"/>
  <c r="AC92" i="3"/>
  <c r="P8" i="13"/>
  <c r="AC128" i="3"/>
  <c r="AC120" i="3"/>
  <c r="AB128" i="3"/>
  <c r="AB120" i="3"/>
  <c r="AA29" i="3"/>
  <c r="AA37" i="3"/>
  <c r="AB97" i="3"/>
  <c r="AB89" i="3"/>
  <c r="AC97" i="3"/>
  <c r="AC89" i="3"/>
  <c r="AC98" i="3"/>
  <c r="AC90" i="3"/>
  <c r="AA99" i="3"/>
  <c r="AA91" i="3"/>
  <c r="AC31" i="3"/>
  <c r="AC39" i="3"/>
  <c r="AB66" i="3"/>
  <c r="AB58" i="3"/>
  <c r="AB62" i="3"/>
  <c r="AA58" i="3"/>
  <c r="AA62" i="3"/>
  <c r="AA66" i="3"/>
  <c r="AC126" i="3"/>
  <c r="AC118" i="3"/>
  <c r="AB126" i="3"/>
  <c r="AB118" i="3"/>
  <c r="AB122" i="3"/>
  <c r="AC36" i="3"/>
  <c r="AC28" i="3"/>
  <c r="AB28" i="3"/>
  <c r="AB32" i="3"/>
  <c r="AB36" i="3"/>
  <c r="AA67" i="3"/>
  <c r="AA59" i="3"/>
  <c r="AC127" i="3"/>
  <c r="AC119" i="3"/>
  <c r="AA38" i="3"/>
  <c r="N40" i="13"/>
  <c r="AA30" i="3"/>
  <c r="N30" i="13"/>
  <c r="AC69" i="3"/>
  <c r="AC61" i="3"/>
  <c r="AA96" i="3"/>
  <c r="AA88" i="3"/>
  <c r="AB96" i="3"/>
  <c r="AB88" i="3"/>
  <c r="AA128" i="3"/>
  <c r="AA120" i="3"/>
  <c r="AB37" i="3"/>
  <c r="AB29" i="3"/>
  <c r="AC37" i="3"/>
  <c r="AC29" i="3"/>
  <c r="AA97" i="3"/>
  <c r="AC93" i="3"/>
  <c r="AA98" i="3"/>
  <c r="AA90" i="3"/>
  <c r="AB90" i="3"/>
  <c r="AB98" i="3"/>
  <c r="AB91" i="3"/>
  <c r="AB99" i="3"/>
  <c r="AC99" i="3"/>
  <c r="AC91" i="3"/>
  <c r="N9" i="13"/>
  <c r="P10" i="13"/>
  <c r="N11" i="13"/>
  <c r="O9" i="13"/>
  <c r="P9" i="13"/>
  <c r="Q9" i="13"/>
  <c r="O11" i="13"/>
  <c r="P11" i="13"/>
  <c r="N8" i="13"/>
  <c r="N10" i="13"/>
  <c r="Q8" i="13"/>
  <c r="Q10" i="13"/>
  <c r="O8" i="13"/>
  <c r="J32" i="7"/>
  <c r="J33" i="7"/>
  <c r="J34" i="7"/>
  <c r="J35" i="7"/>
  <c r="AC37" i="6"/>
  <c r="AC29" i="6"/>
  <c r="AC127" i="6"/>
  <c r="AC119" i="6"/>
  <c r="AA69" i="6"/>
  <c r="AA61" i="6"/>
  <c r="AB59" i="6"/>
  <c r="AB67" i="6"/>
  <c r="AC67" i="6"/>
  <c r="AC59" i="6"/>
  <c r="AA88" i="6"/>
  <c r="AA96" i="6"/>
  <c r="AB96" i="6"/>
  <c r="AB88" i="6"/>
  <c r="AB97" i="6"/>
  <c r="AB89" i="6"/>
  <c r="AC97" i="6"/>
  <c r="AC89" i="6"/>
  <c r="AC90" i="6"/>
  <c r="AC98" i="6"/>
  <c r="AB99" i="6"/>
  <c r="AB91" i="6"/>
  <c r="AC99" i="6"/>
  <c r="AC91" i="6"/>
  <c r="AB31" i="6"/>
  <c r="AB39" i="6"/>
  <c r="AA39" i="6"/>
  <c r="AA31" i="6"/>
  <c r="AC38" i="6"/>
  <c r="F80" i="13"/>
  <c r="AC30" i="6"/>
  <c r="F70" i="13"/>
  <c r="AB30" i="6"/>
  <c r="F50" i="13"/>
  <c r="F52" i="13"/>
  <c r="AB38" i="6"/>
  <c r="F60" i="13"/>
  <c r="AA36" i="6"/>
  <c r="AA28" i="6"/>
  <c r="AC66" i="6"/>
  <c r="AC58" i="6"/>
  <c r="AB121" i="6"/>
  <c r="I51" i="13"/>
  <c r="I52" i="13"/>
  <c r="AB129" i="6"/>
  <c r="I61" i="13"/>
  <c r="AA129" i="6"/>
  <c r="I41" i="13"/>
  <c r="AA121" i="6"/>
  <c r="I31" i="13"/>
  <c r="AC68" i="6"/>
  <c r="AC60" i="6"/>
  <c r="AB29" i="6"/>
  <c r="AB37" i="6"/>
  <c r="AA37" i="6"/>
  <c r="AA29" i="6"/>
  <c r="AB119" i="6"/>
  <c r="AB122" i="6"/>
  <c r="AB127" i="6"/>
  <c r="AA127" i="6"/>
  <c r="AA119" i="6"/>
  <c r="AB61" i="6"/>
  <c r="AB69" i="6"/>
  <c r="AC69" i="6"/>
  <c r="AC61" i="6"/>
  <c r="AA67" i="6"/>
  <c r="AA59" i="6"/>
  <c r="AC88" i="6"/>
  <c r="AC92" i="6"/>
  <c r="AC96" i="6"/>
  <c r="AA97" i="6"/>
  <c r="AC93" i="6"/>
  <c r="AA98" i="6"/>
  <c r="AA90" i="6"/>
  <c r="AB98" i="6"/>
  <c r="AB90" i="6"/>
  <c r="AA99" i="6"/>
  <c r="AA91" i="6"/>
  <c r="AC39" i="6"/>
  <c r="AC31" i="6"/>
  <c r="AA38" i="6"/>
  <c r="F40" i="13"/>
  <c r="AA30" i="6"/>
  <c r="F30" i="13"/>
  <c r="AC36" i="6"/>
  <c r="AC28" i="6"/>
  <c r="AC32" i="6"/>
  <c r="AB28" i="6"/>
  <c r="AB32" i="6"/>
  <c r="AB36" i="6"/>
  <c r="AA66" i="6"/>
  <c r="AA58" i="6"/>
  <c r="AB58" i="6"/>
  <c r="AB66" i="6"/>
  <c r="AC129" i="6"/>
  <c r="I81" i="13"/>
  <c r="AC121" i="6"/>
  <c r="I71" i="13"/>
  <c r="AA68" i="6"/>
  <c r="AA60" i="6"/>
  <c r="AB60" i="6"/>
  <c r="AB68" i="6"/>
  <c r="F34" i="7"/>
  <c r="F35" i="7"/>
  <c r="F10" i="13"/>
  <c r="G10" i="13"/>
  <c r="H11" i="13"/>
  <c r="F8" i="13"/>
  <c r="G8" i="13"/>
  <c r="H9" i="13"/>
  <c r="I11" i="13"/>
  <c r="F33" i="7"/>
  <c r="F11" i="13"/>
  <c r="G11" i="13"/>
  <c r="G9" i="13"/>
  <c r="H8" i="13"/>
  <c r="H10" i="13"/>
  <c r="E34" i="7"/>
  <c r="F32" i="7"/>
  <c r="C34" i="7"/>
  <c r="C33" i="7"/>
  <c r="Z39" i="5"/>
  <c r="Z31" i="5"/>
  <c r="E10" i="13"/>
  <c r="E8" i="13"/>
  <c r="D11" i="13"/>
  <c r="D9" i="13"/>
  <c r="D11" i="7"/>
  <c r="D10" i="13"/>
  <c r="D8" i="13"/>
  <c r="C10" i="13"/>
  <c r="C8" i="13"/>
  <c r="B10" i="13"/>
  <c r="Z37" i="5"/>
  <c r="Z29" i="5"/>
  <c r="C11" i="13"/>
  <c r="C9" i="13"/>
  <c r="B8" i="13"/>
  <c r="D34" i="7"/>
  <c r="D27" i="7"/>
  <c r="D33" i="7"/>
  <c r="D23" i="7"/>
  <c r="D17" i="7"/>
  <c r="D32" i="7"/>
  <c r="D29" i="7"/>
  <c r="K32" i="7"/>
  <c r="L33" i="7"/>
  <c r="L35" i="7"/>
  <c r="L34" i="7"/>
  <c r="K34" i="7"/>
  <c r="U9" i="13"/>
  <c r="T9" i="13"/>
  <c r="S10" i="13"/>
  <c r="S8" i="13"/>
  <c r="R8" i="13"/>
  <c r="T11" i="13"/>
  <c r="L32" i="7"/>
  <c r="S9" i="13"/>
  <c r="T10" i="13"/>
  <c r="T8" i="13"/>
  <c r="R10" i="13"/>
  <c r="R9" i="13"/>
  <c r="R11" i="13"/>
  <c r="AC62" i="1"/>
  <c r="AA32" i="2"/>
  <c r="AC122" i="1"/>
  <c r="AE122" i="1"/>
  <c r="AD32" i="1"/>
  <c r="AA62" i="2"/>
  <c r="AB92" i="2"/>
  <c r="AC62" i="2"/>
  <c r="AC32" i="2"/>
  <c r="AA92" i="2"/>
  <c r="AB62" i="2"/>
  <c r="AD92" i="1"/>
  <c r="AC92" i="1"/>
  <c r="AC32" i="1"/>
  <c r="AE92" i="1"/>
  <c r="AD62" i="1"/>
  <c r="AE62" i="1"/>
  <c r="AE32" i="1"/>
  <c r="AA32" i="4"/>
  <c r="AC62" i="4"/>
  <c r="AC92" i="4"/>
  <c r="AB92" i="4"/>
  <c r="AB62" i="4"/>
  <c r="AC32" i="4"/>
  <c r="AA62" i="4"/>
  <c r="AB32" i="4"/>
  <c r="AA92" i="4"/>
  <c r="AA32" i="3"/>
  <c r="AA122" i="3"/>
  <c r="AB92" i="3"/>
  <c r="AA92" i="3"/>
  <c r="AC32" i="3"/>
  <c r="AC122" i="3"/>
  <c r="AC62" i="3"/>
  <c r="AB62" i="6"/>
  <c r="AA92" i="6"/>
  <c r="AA62" i="6"/>
  <c r="AA122" i="6"/>
  <c r="AC62" i="6"/>
  <c r="AA32" i="6"/>
  <c r="AB92" i="6"/>
  <c r="AC122" i="6"/>
  <c r="B9" i="13"/>
  <c r="E11" i="13"/>
  <c r="B11" i="13"/>
  <c r="D35" i="7"/>
  <c r="E9" i="13"/>
</calcChain>
</file>

<file path=xl/sharedStrings.xml><?xml version="1.0" encoding="utf-8"?>
<sst xmlns="http://schemas.openxmlformats.org/spreadsheetml/2006/main" count="3196" uniqueCount="129">
  <si>
    <t>Stand</t>
  </si>
  <si>
    <t>Plot</t>
  </si>
  <si>
    <t>Starting Depth</t>
  </si>
  <si>
    <t>Ending Depth</t>
  </si>
  <si>
    <t>HB</t>
  </si>
  <si>
    <t>Location</t>
  </si>
  <si>
    <t>Old</t>
  </si>
  <si>
    <t>Sample</t>
  </si>
  <si>
    <t>A1 outer</t>
  </si>
  <si>
    <t>B4 outer</t>
  </si>
  <si>
    <t>D1 outer</t>
  </si>
  <si>
    <t>D4 outer</t>
  </si>
  <si>
    <t>C2 inner</t>
  </si>
  <si>
    <t>Sampling Notes</t>
  </si>
  <si>
    <t>protruding rock</t>
  </si>
  <si>
    <t>A4 outer</t>
  </si>
  <si>
    <t>B3-C2 inner</t>
  </si>
  <si>
    <t>volume seemed low, but really was 20cm increment</t>
  </si>
  <si>
    <t>rock pulled out of side/bottom</t>
  </si>
  <si>
    <t>Y3 outer</t>
  </si>
  <si>
    <t>Mid</t>
  </si>
  <si>
    <t>A3 outer</t>
  </si>
  <si>
    <t>C1 outer</t>
  </si>
  <si>
    <t>C3 outer</t>
  </si>
  <si>
    <t>B2-A3 inner</t>
  </si>
  <si>
    <t>C1-B2 inner</t>
  </si>
  <si>
    <t>C3-B2 inner</t>
  </si>
  <si>
    <t>B2-C1 inner</t>
  </si>
  <si>
    <t>JB</t>
  </si>
  <si>
    <t>B2 inner</t>
  </si>
  <si>
    <t>no sample</t>
  </si>
  <si>
    <t>low volume, but was 20cm</t>
  </si>
  <si>
    <t>protruding rocks, no root subsample</t>
  </si>
  <si>
    <t>located in plot</t>
  </si>
  <si>
    <t>BEF</t>
  </si>
  <si>
    <t>C5</t>
  </si>
  <si>
    <t>rock fell out of wall</t>
  </si>
  <si>
    <t>~15m outside of plot, outside of buffer</t>
  </si>
  <si>
    <t>until ~20-30cm, appeared to be OM, but had an E layer and rocks above this</t>
  </si>
  <si>
    <t>C7</t>
  </si>
  <si>
    <t>rock ripped out of side wall, don't use for bulk density</t>
  </si>
  <si>
    <t>very dry soil, holes in walls of core, don't use for bulk density</t>
  </si>
  <si>
    <t>rock fell out of side wall at bottom, don't use for bulk density</t>
  </si>
  <si>
    <t>partial sample - spilled</t>
  </si>
  <si>
    <t xml:space="preserve"> Oi/Oe</t>
  </si>
  <si>
    <t xml:space="preserve"> Oa</t>
  </si>
  <si>
    <t>Rock weight (g)</t>
    <phoneticPr fontId="0" type="noConversion"/>
  </si>
  <si>
    <t>Oi/Oe</t>
  </si>
  <si>
    <t>Oa</t>
  </si>
  <si>
    <t>Total Sample weight (g)</t>
  </si>
  <si>
    <t>Depth</t>
  </si>
  <si>
    <t>Tare</t>
  </si>
  <si>
    <t>Dry wt (g) +T</t>
  </si>
  <si>
    <t>dry wet -t</t>
  </si>
  <si>
    <t>D1 Outer</t>
  </si>
  <si>
    <t>A1 Outer</t>
  </si>
  <si>
    <t>D4 Outer</t>
  </si>
  <si>
    <t>B3-C2 Inner</t>
  </si>
  <si>
    <t>C3 Outer</t>
  </si>
  <si>
    <t>BC-C2 Inner</t>
  </si>
  <si>
    <t>B2 Inner</t>
  </si>
  <si>
    <t>A3 Outer</t>
  </si>
  <si>
    <t>A4 Outer</t>
  </si>
  <si>
    <t>C1 Outer</t>
  </si>
  <si>
    <t>Oi &gt; 6mm</t>
  </si>
  <si>
    <t>Total Vol. (cm3)</t>
  </si>
  <si>
    <t>Rock-free BD (g/cm3)</t>
  </si>
  <si>
    <t>Total BD (g/cm3)</t>
  </si>
  <si>
    <t>10^4</t>
  </si>
  <si>
    <t>cm2/m2</t>
  </si>
  <si>
    <t>m2/ha</t>
  </si>
  <si>
    <t xml:space="preserve">10^8 </t>
  </si>
  <si>
    <t>cm2/ha</t>
  </si>
  <si>
    <t>Areas (cm2)</t>
  </si>
  <si>
    <t>corer</t>
  </si>
  <si>
    <t>FF Block</t>
  </si>
  <si>
    <t>Sieved mass (g)</t>
  </si>
  <si>
    <t>Stock (t/ha) [sieved]</t>
  </si>
  <si>
    <t>Total BD</t>
  </si>
  <si>
    <t>(g/cm3)</t>
  </si>
  <si>
    <t>Rock-free BD</t>
  </si>
  <si>
    <t>Stock (sieved)</t>
  </si>
  <si>
    <t>(t/ha)</t>
  </si>
  <si>
    <t xml:space="preserve">Depth </t>
  </si>
  <si>
    <t>0-10</t>
  </si>
  <si>
    <t>10-20</t>
  </si>
  <si>
    <t>20-30</t>
  </si>
  <si>
    <t>30-50</t>
  </si>
  <si>
    <t>SD</t>
  </si>
  <si>
    <t>Sieved BD</t>
  </si>
  <si>
    <t>BEF C7</t>
  </si>
  <si>
    <t>BEF C5</t>
  </si>
  <si>
    <t xml:space="preserve"> rock additional</t>
  </si>
  <si>
    <t>JB Mid</t>
  </si>
  <si>
    <t>Each value is the average of 5 cores per plot.</t>
  </si>
  <si>
    <t>JB Old</t>
  </si>
  <si>
    <t>HB Mid</t>
  </si>
  <si>
    <t>HB Old</t>
  </si>
  <si>
    <t>GF I will need to see if the data sheets were missed or if I need to contact April, rocks were done prior to my involvement</t>
  </si>
  <si>
    <t>CG:  Rock data are there; the column headings were shifted to the right; it's the "notes" that are missing -- and yes, the Oi &gt; 6 mm info.</t>
  </si>
  <si>
    <t>Sieved Stock (t/ha)</t>
  </si>
  <si>
    <t>SD, Sieved Stock (t/ha)</t>
  </si>
  <si>
    <t>%N</t>
  </si>
  <si>
    <t>%C</t>
  </si>
  <si>
    <t>%S</t>
  </si>
  <si>
    <t>N t/ha</t>
  </si>
  <si>
    <t>C t/ha</t>
  </si>
  <si>
    <t>N Stock (t/ha)</t>
  </si>
  <si>
    <t>C Stock (t/ha)</t>
  </si>
  <si>
    <t>S t/ha</t>
  </si>
  <si>
    <t>S Stock (t/ha)</t>
  </si>
  <si>
    <t>SD, N Stock (t/ha)</t>
  </si>
  <si>
    <t>SD, C Stock (t/ha)</t>
  </si>
  <si>
    <t>SD, S Stock (t/ha)</t>
  </si>
  <si>
    <t>Start Depth</t>
  </si>
  <si>
    <t>End Depth</t>
  </si>
  <si>
    <t>C/N</t>
  </si>
  <si>
    <t>O to 50</t>
  </si>
  <si>
    <t>AVE</t>
  </si>
  <si>
    <t>Rock Frac by mass</t>
  </si>
  <si>
    <t>Est Rock Frac by Vol</t>
  </si>
  <si>
    <t>% Rock</t>
  </si>
  <si>
    <t>by mass</t>
  </si>
  <si>
    <t>Rock mass</t>
  </si>
  <si>
    <t>g/cm3</t>
  </si>
  <si>
    <t>by vol</t>
  </si>
  <si>
    <t>max</t>
  </si>
  <si>
    <t>min</t>
  </si>
  <si>
    <t>NOTE:  these 30-50 cm values include only ~half of their total mass; need info from ESF.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</si>
</sst>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Fill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164" fontId="0" fillId="0" borderId="0" xfId="0" applyNumberFormat="1" applyBorder="1"/>
    <xf numFmtId="2" fontId="0" fillId="0" borderId="0" xfId="0" applyNumberFormat="1" applyBorder="1"/>
    <xf numFmtId="165" fontId="0" fillId="0" borderId="0" xfId="0" applyNumberFormat="1" applyBorder="1"/>
    <xf numFmtId="1" fontId="0" fillId="0" borderId="0" xfId="0" applyNumberFormat="1" applyBorder="1"/>
    <xf numFmtId="0" fontId="3" fillId="0" borderId="0" xfId="0" applyFont="1" applyFill="1" applyBorder="1" applyAlignment="1">
      <alignment wrapText="1"/>
    </xf>
    <xf numFmtId="164" fontId="0" fillId="2" borderId="0" xfId="0" applyNumberFormat="1" applyFill="1" applyBorder="1"/>
    <xf numFmtId="2" fontId="3" fillId="0" borderId="0" xfId="0" applyNumberFormat="1" applyFont="1" applyBorder="1"/>
    <xf numFmtId="2" fontId="0" fillId="2" borderId="0" xfId="0" applyNumberFormat="1" applyFill="1" applyBorder="1"/>
    <xf numFmtId="2" fontId="2" fillId="0" borderId="0" xfId="0" applyNumberFormat="1" applyFont="1" applyBorder="1"/>
    <xf numFmtId="165" fontId="3" fillId="0" borderId="0" xfId="0" applyNumberFormat="1" applyFont="1" applyBorder="1"/>
    <xf numFmtId="165" fontId="0" fillId="2" borderId="0" xfId="0" applyNumberFormat="1" applyFill="1" applyBorder="1"/>
    <xf numFmtId="165" fontId="2" fillId="0" borderId="0" xfId="0" applyNumberFormat="1" applyFont="1" applyBorder="1"/>
    <xf numFmtId="165" fontId="3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0" fillId="0" borderId="1" xfId="0" applyNumberFormat="1" applyBorder="1"/>
    <xf numFmtId="0" fontId="0" fillId="0" borderId="1" xfId="0" applyBorder="1"/>
    <xf numFmtId="165" fontId="0" fillId="0" borderId="0" xfId="0" applyNumberFormat="1" applyFill="1" applyBorder="1"/>
    <xf numFmtId="0" fontId="0" fillId="0" borderId="2" xfId="0" applyBorder="1"/>
    <xf numFmtId="165" fontId="0" fillId="0" borderId="2" xfId="0" applyNumberFormat="1" applyBorder="1"/>
    <xf numFmtId="165" fontId="2" fillId="0" borderId="2" xfId="0" applyNumberFormat="1" applyFont="1" applyBorder="1"/>
    <xf numFmtId="1" fontId="0" fillId="0" borderId="3" xfId="0" applyNumberFormat="1" applyBorder="1"/>
    <xf numFmtId="2" fontId="0" fillId="0" borderId="2" xfId="0" applyNumberFormat="1" applyBorder="1"/>
    <xf numFmtId="1" fontId="0" fillId="0" borderId="2" xfId="0" applyNumberFormat="1" applyBorder="1"/>
    <xf numFmtId="0" fontId="3" fillId="0" borderId="0" xfId="0" applyFont="1"/>
    <xf numFmtId="16" fontId="3" fillId="0" borderId="0" xfId="0" quotePrefix="1" applyNumberFormat="1" applyFont="1" applyBorder="1"/>
    <xf numFmtId="0" fontId="3" fillId="0" borderId="0" xfId="0" quotePrefix="1" applyFont="1" applyBorder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3" fillId="0" borderId="2" xfId="0" applyFont="1" applyBorder="1"/>
    <xf numFmtId="0" fontId="0" fillId="0" borderId="4" xfId="0" applyBorder="1"/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0" borderId="0" xfId="0" applyFont="1"/>
    <xf numFmtId="164" fontId="0" fillId="0" borderId="2" xfId="0" applyNumberFormat="1" applyBorder="1"/>
    <xf numFmtId="0" fontId="2" fillId="0" borderId="2" xfId="0" applyFont="1" applyBorder="1"/>
    <xf numFmtId="1" fontId="0" fillId="2" borderId="0" xfId="0" applyNumberFormat="1" applyFill="1" applyBorder="1"/>
    <xf numFmtId="0" fontId="4" fillId="0" borderId="0" xfId="0" applyFont="1" applyBorder="1"/>
    <xf numFmtId="0" fontId="5" fillId="0" borderId="0" xfId="0" applyFont="1" applyBorder="1"/>
    <xf numFmtId="0" fontId="3" fillId="0" borderId="1" xfId="0" applyFont="1" applyBorder="1"/>
    <xf numFmtId="2" fontId="0" fillId="0" borderId="1" xfId="0" applyNumberFormat="1" applyBorder="1"/>
    <xf numFmtId="2" fontId="0" fillId="0" borderId="3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5" fontId="0" fillId="0" borderId="1" xfId="0" applyNumberFormat="1" applyBorder="1"/>
    <xf numFmtId="165" fontId="2" fillId="0" borderId="1" xfId="0" applyNumberFormat="1" applyFont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0" fillId="2" borderId="1" xfId="0" applyNumberFormat="1" applyFill="1" applyBorder="1"/>
    <xf numFmtId="1" fontId="3" fillId="0" borderId="1" xfId="0" applyNumberFormat="1" applyFont="1" applyBorder="1"/>
    <xf numFmtId="1" fontId="3" fillId="0" borderId="0" xfId="0" applyNumberFormat="1" applyFont="1" applyBorder="1"/>
    <xf numFmtId="1" fontId="3" fillId="0" borderId="3" xfId="0" applyNumberFormat="1" applyFont="1" applyBorder="1"/>
    <xf numFmtId="1" fontId="3" fillId="0" borderId="2" xfId="0" applyNumberFormat="1" applyFont="1" applyBorder="1"/>
    <xf numFmtId="0" fontId="2" fillId="0" borderId="0" xfId="0" applyFont="1" applyFill="1" applyBorder="1"/>
    <xf numFmtId="0" fontId="5" fillId="2" borderId="0" xfId="0" applyFont="1" applyFill="1" applyBorder="1"/>
    <xf numFmtId="164" fontId="3" fillId="0" borderId="0" xfId="0" applyNumberFormat="1" applyFont="1" applyFill="1" applyBorder="1" applyAlignment="1">
      <alignment wrapText="1"/>
    </xf>
    <xf numFmtId="164" fontId="0" fillId="0" borderId="0" xfId="0" quotePrefix="1" applyNumberFormat="1"/>
    <xf numFmtId="164" fontId="0" fillId="0" borderId="0" xfId="0" quotePrefix="1" applyNumberFormat="1" applyFill="1"/>
    <xf numFmtId="164" fontId="0" fillId="0" borderId="0" xfId="0" quotePrefix="1" applyNumberFormat="1" applyFont="1"/>
    <xf numFmtId="164" fontId="0" fillId="0" borderId="0" xfId="0" quotePrefix="1" applyNumberFormat="1" applyBorder="1"/>
    <xf numFmtId="2" fontId="3" fillId="0" borderId="0" xfId="0" applyNumberFormat="1" applyFont="1" applyFill="1" applyBorder="1" applyAlignment="1">
      <alignment wrapText="1"/>
    </xf>
    <xf numFmtId="2" fontId="0" fillId="0" borderId="0" xfId="0" quotePrefix="1" applyNumberFormat="1"/>
    <xf numFmtId="2" fontId="0" fillId="0" borderId="0" xfId="0" quotePrefix="1" applyNumberFormat="1" applyFill="1"/>
    <xf numFmtId="2" fontId="0" fillId="0" borderId="0" xfId="0" quotePrefix="1" applyNumberFormat="1" applyFont="1"/>
    <xf numFmtId="2" fontId="0" fillId="0" borderId="0" xfId="0" quotePrefix="1" applyNumberFormat="1" applyBorder="1"/>
    <xf numFmtId="165" fontId="5" fillId="0" borderId="0" xfId="0" applyNumberFormat="1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164" fontId="0" fillId="0" borderId="0" xfId="0" quotePrefix="1" applyNumberFormat="1" applyFill="1" applyBorder="1"/>
    <xf numFmtId="164" fontId="0" fillId="0" borderId="0" xfId="0" quotePrefix="1" applyNumberFormat="1" applyFont="1" applyFill="1"/>
    <xf numFmtId="2" fontId="0" fillId="0" borderId="0" xfId="0" quotePrefix="1" applyNumberFormat="1" applyFill="1" applyBorder="1"/>
    <xf numFmtId="2" fontId="0" fillId="0" borderId="0" xfId="0" quotePrefix="1" applyNumberFormat="1" applyFont="1" applyFill="1"/>
    <xf numFmtId="165" fontId="3" fillId="0" borderId="0" xfId="0" applyNumberFormat="1" applyFont="1" applyFill="1" applyBorder="1" applyAlignment="1">
      <alignment wrapText="1"/>
    </xf>
    <xf numFmtId="165" fontId="0" fillId="0" borderId="0" xfId="0" quotePrefix="1" applyNumberFormat="1" applyFill="1"/>
    <xf numFmtId="165" fontId="0" fillId="0" borderId="0" xfId="0" quotePrefix="1" applyNumberFormat="1" applyFill="1" applyBorder="1"/>
    <xf numFmtId="165" fontId="0" fillId="0" borderId="0" xfId="0" quotePrefix="1" applyNumberFormat="1" applyFont="1" applyFill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1" fontId="2" fillId="0" borderId="1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 applyFill="1" applyBorder="1"/>
    <xf numFmtId="2" fontId="0" fillId="2" borderId="1" xfId="0" applyNumberFormat="1" applyFill="1" applyBorder="1"/>
    <xf numFmtId="2" fontId="2" fillId="0" borderId="1" xfId="0" applyNumberFormat="1" applyFont="1" applyBorder="1"/>
    <xf numFmtId="2" fontId="2" fillId="0" borderId="0" xfId="0" applyNumberFormat="1" applyFont="1" applyFill="1" applyBorder="1"/>
    <xf numFmtId="164" fontId="0" fillId="0" borderId="2" xfId="0" quotePrefix="1" applyNumberFormat="1" applyBorder="1"/>
    <xf numFmtId="2" fontId="0" fillId="0" borderId="2" xfId="0" quotePrefix="1" applyNumberFormat="1" applyBorder="1"/>
    <xf numFmtId="1" fontId="0" fillId="3" borderId="0" xfId="0" applyNumberFormat="1" applyFill="1" applyBorder="1"/>
    <xf numFmtId="165" fontId="0" fillId="3" borderId="0" xfId="0" applyNumberFormat="1" applyFill="1" applyBorder="1"/>
    <xf numFmtId="2" fontId="0" fillId="3" borderId="0" xfId="0" applyNumberFormat="1" applyFill="1" applyBorder="1"/>
    <xf numFmtId="164" fontId="0" fillId="0" borderId="4" xfId="0" quotePrefix="1" applyNumberFormat="1" applyBorder="1"/>
    <xf numFmtId="0" fontId="2" fillId="0" borderId="1" xfId="0" applyFont="1" applyFill="1" applyBorder="1"/>
    <xf numFmtId="1" fontId="0" fillId="0" borderId="0" xfId="0" applyNumberFormat="1" applyFill="1" applyBorder="1"/>
    <xf numFmtId="164" fontId="0" fillId="0" borderId="2" xfId="0" quotePrefix="1" applyNumberFormat="1" applyFill="1" applyBorder="1"/>
    <xf numFmtId="2" fontId="0" fillId="0" borderId="2" xfId="0" quotePrefix="1" applyNumberFormat="1" applyFill="1" applyBorder="1"/>
    <xf numFmtId="164" fontId="0" fillId="2" borderId="2" xfId="0" applyNumberFormat="1" applyFill="1" applyBorder="1"/>
    <xf numFmtId="2" fontId="0" fillId="2" borderId="2" xfId="0" applyNumberFormat="1" applyFill="1" applyBorder="1"/>
    <xf numFmtId="164" fontId="0" fillId="0" borderId="2" xfId="0" quotePrefix="1" applyNumberFormat="1" applyFont="1" applyBorder="1"/>
    <xf numFmtId="2" fontId="0" fillId="0" borderId="2" xfId="0" quotePrefix="1" applyNumberFormat="1" applyFont="1" applyBorder="1"/>
    <xf numFmtId="0" fontId="0" fillId="0" borderId="2" xfId="0" applyFill="1" applyBorder="1"/>
    <xf numFmtId="0" fontId="3" fillId="0" borderId="2" xfId="0" applyFont="1" applyFill="1" applyBorder="1"/>
    <xf numFmtId="165" fontId="0" fillId="0" borderId="2" xfId="0" applyNumberFormat="1" applyFill="1" applyBorder="1"/>
    <xf numFmtId="164" fontId="0" fillId="0" borderId="2" xfId="0" quotePrefix="1" applyNumberFormat="1" applyFont="1" applyFill="1" applyBorder="1"/>
    <xf numFmtId="2" fontId="0" fillId="0" borderId="2" xfId="0" quotePrefix="1" applyNumberFormat="1" applyFont="1" applyFill="1" applyBorder="1"/>
    <xf numFmtId="165" fontId="0" fillId="0" borderId="1" xfId="0" applyNumberFormat="1" applyFill="1" applyBorder="1"/>
    <xf numFmtId="165" fontId="5" fillId="2" borderId="0" xfId="0" applyNumberFormat="1" applyFont="1" applyFill="1" applyBorder="1"/>
    <xf numFmtId="165" fontId="0" fillId="0" borderId="2" xfId="0" quotePrefix="1" applyNumberFormat="1" applyFill="1" applyBorder="1"/>
    <xf numFmtId="2" fontId="3" fillId="0" borderId="2" xfId="0" quotePrefix="1" applyNumberFormat="1" applyFont="1" applyFill="1" applyBorder="1"/>
    <xf numFmtId="165" fontId="3" fillId="0" borderId="2" xfId="0" quotePrefix="1" applyNumberFormat="1" applyFont="1" applyFill="1" applyBorder="1"/>
    <xf numFmtId="164" fontId="3" fillId="0" borderId="2" xfId="0" quotePrefix="1" applyNumberFormat="1" applyFont="1" applyFill="1" applyBorder="1"/>
    <xf numFmtId="164" fontId="3" fillId="0" borderId="2" xfId="0" quotePrefix="1" applyNumberFormat="1" applyFont="1" applyBorder="1"/>
    <xf numFmtId="2" fontId="3" fillId="0" borderId="2" xfId="0" quotePrefix="1" applyNumberFormat="1" applyFont="1" applyBorder="1"/>
    <xf numFmtId="0" fontId="5" fillId="2" borderId="2" xfId="0" applyFont="1" applyFill="1" applyBorder="1"/>
    <xf numFmtId="1" fontId="0" fillId="2" borderId="2" xfId="0" applyNumberFormat="1" applyFill="1" applyBorder="1"/>
    <xf numFmtId="165" fontId="0" fillId="2" borderId="2" xfId="0" applyNumberFormat="1" applyFill="1" applyBorder="1"/>
    <xf numFmtId="164" fontId="5" fillId="2" borderId="2" xfId="0" quotePrefix="1" applyNumberFormat="1" applyFont="1" applyFill="1" applyBorder="1"/>
    <xf numFmtId="0" fontId="5" fillId="0" borderId="0" xfId="0" applyFont="1" applyFill="1" applyBorder="1"/>
    <xf numFmtId="9" fontId="0" fillId="0" borderId="0" xfId="1" applyFont="1" applyBorder="1"/>
    <xf numFmtId="9" fontId="0" fillId="0" borderId="2" xfId="1" applyFont="1" applyBorder="1"/>
    <xf numFmtId="0" fontId="3" fillId="0" borderId="0" xfId="0" applyFont="1" applyFill="1" applyBorder="1" applyAlignment="1">
      <alignment horizontal="right"/>
    </xf>
    <xf numFmtId="9" fontId="0" fillId="0" borderId="0" xfId="0" applyNumberFormat="1" applyBorder="1"/>
    <xf numFmtId="9" fontId="0" fillId="0" borderId="0" xfId="0" applyNumberFormat="1"/>
    <xf numFmtId="166" fontId="0" fillId="0" borderId="0" xfId="1" applyNumberFormat="1" applyFont="1" applyBorder="1"/>
    <xf numFmtId="0" fontId="5" fillId="0" borderId="2" xfId="0" applyFont="1" applyBorder="1"/>
    <xf numFmtId="1" fontId="5" fillId="0" borderId="3" xfId="0" applyNumberFormat="1" applyFont="1" applyBorder="1"/>
    <xf numFmtId="1" fontId="5" fillId="0" borderId="2" xfId="0" applyNumberFormat="1" applyFont="1" applyBorder="1"/>
    <xf numFmtId="1" fontId="4" fillId="0" borderId="3" xfId="0" applyNumberFormat="1" applyFont="1" applyBorder="1"/>
    <xf numFmtId="165" fontId="5" fillId="0" borderId="1" xfId="0" applyNumberFormat="1" applyFont="1" applyBorder="1"/>
    <xf numFmtId="0" fontId="5" fillId="0" borderId="0" xfId="0" applyFont="1"/>
    <xf numFmtId="165" fontId="5" fillId="0" borderId="3" xfId="0" applyNumberFormat="1" applyFont="1" applyBorder="1"/>
    <xf numFmtId="165" fontId="5" fillId="0" borderId="2" xfId="0" applyNumberFormat="1" applyFont="1" applyBorder="1"/>
    <xf numFmtId="2" fontId="4" fillId="0" borderId="3" xfId="0" applyNumberFormat="1" applyFont="1" applyBorder="1"/>
    <xf numFmtId="2" fontId="5" fillId="0" borderId="3" xfId="0" applyNumberFormat="1" applyFont="1" applyBorder="1"/>
    <xf numFmtId="2" fontId="5" fillId="0" borderId="2" xfId="0" applyNumberFormat="1" applyFont="1" applyBorder="1"/>
    <xf numFmtId="1" fontId="5" fillId="0" borderId="0" xfId="0" applyNumberFormat="1" applyFont="1" applyBorder="1"/>
    <xf numFmtId="165" fontId="4" fillId="0" borderId="3" xfId="0" applyNumberFormat="1" applyFont="1" applyBorder="1"/>
    <xf numFmtId="2" fontId="5" fillId="0" borderId="1" xfId="0" applyNumberFormat="1" applyFont="1" applyBorder="1"/>
    <xf numFmtId="2" fontId="5" fillId="0" borderId="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00"/>
      <color rgb="FFEED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19786342496663E-2"/>
          <c:y val="3.6796349969072772E-2"/>
          <c:w val="0.89410523245997764"/>
          <c:h val="0.8145526384843507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'Summary Stock'!$A$31</c:f>
              <c:strCache>
                <c:ptCount val="1"/>
                <c:pt idx="0">
                  <c:v>30-50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Stock'!$B$41:$Y$41</c:f>
                <c:numCache>
                  <c:formatCode>General</c:formatCode>
                  <c:ptCount val="24"/>
                  <c:pt idx="0">
                    <c:v>0.22761536945540342</c:v>
                  </c:pt>
                  <c:pt idx="1">
                    <c:v>0.29857832040909793</c:v>
                  </c:pt>
                  <c:pt idx="2">
                    <c:v>0.32362888144221846</c:v>
                  </c:pt>
                  <c:pt idx="3">
                    <c:v>0.22685815047627153</c:v>
                  </c:pt>
                  <c:pt idx="4">
                    <c:v>0.42806892606642605</c:v>
                  </c:pt>
                  <c:pt idx="5">
                    <c:v>0.12719762658448017</c:v>
                  </c:pt>
                  <c:pt idx="6">
                    <c:v>0.38587100576993599</c:v>
                  </c:pt>
                  <c:pt idx="7">
                    <c:v>0.26029591799378149</c:v>
                  </c:pt>
                  <c:pt idx="8">
                    <c:v>0.81279680610820715</c:v>
                  </c:pt>
                  <c:pt idx="9">
                    <c:v>0.20745439143661704</c:v>
                  </c:pt>
                  <c:pt idx="10">
                    <c:v>0.37009272390387993</c:v>
                  </c:pt>
                  <c:pt idx="11">
                    <c:v>0.42917903844522542</c:v>
                  </c:pt>
                  <c:pt idx="12">
                    <c:v>0.70331150012234034</c:v>
                  </c:pt>
                  <c:pt idx="13">
                    <c:v>0.42301523947158165</c:v>
                  </c:pt>
                  <c:pt idx="14">
                    <c:v>0.43679172230038449</c:v>
                  </c:pt>
                  <c:pt idx="15">
                    <c:v>0.53519381428316226</c:v>
                  </c:pt>
                  <c:pt idx="16">
                    <c:v>0.24139387481907668</c:v>
                  </c:pt>
                  <c:pt idx="17">
                    <c:v>0.66267033314915436</c:v>
                  </c:pt>
                  <c:pt idx="18">
                    <c:v>0.40946357638239822</c:v>
                  </c:pt>
                  <c:pt idx="19">
                    <c:v>0.22588808707735492</c:v>
                  </c:pt>
                  <c:pt idx="20">
                    <c:v>0.22960418195556301</c:v>
                  </c:pt>
                  <c:pt idx="21">
                    <c:v>0.4859829271063742</c:v>
                  </c:pt>
                  <c:pt idx="22">
                    <c:v>0.27755841312106655</c:v>
                  </c:pt>
                  <c:pt idx="23">
                    <c:v>0.42264491687864175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7030A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Stock'!$B$31:$Y$31</c:f>
              <c:numCache>
                <c:formatCode>0.0</c:formatCode>
                <c:ptCount val="24"/>
                <c:pt idx="0">
                  <c:v>0.52218301632041375</c:v>
                </c:pt>
                <c:pt idx="1">
                  <c:v>0.53208285774476005</c:v>
                </c:pt>
                <c:pt idx="2">
                  <c:v>0.64659396047898021</c:v>
                </c:pt>
                <c:pt idx="3">
                  <c:v>0.55935969854212164</c:v>
                </c:pt>
                <c:pt idx="4">
                  <c:v>1.0363086789556859</c:v>
                </c:pt>
                <c:pt idx="5">
                  <c:v>0.52693602969092079</c:v>
                </c:pt>
                <c:pt idx="6">
                  <c:v>0.95706710828331265</c:v>
                </c:pt>
                <c:pt idx="7">
                  <c:v>0.51426018444635835</c:v>
                </c:pt>
                <c:pt idx="8">
                  <c:v>0.90294440471049309</c:v>
                </c:pt>
                <c:pt idx="9">
                  <c:v>0.92797987131762782</c:v>
                </c:pt>
                <c:pt idx="10">
                  <c:v>1.0271847494416917</c:v>
                </c:pt>
                <c:pt idx="11">
                  <c:v>1.1499883023174267</c:v>
                </c:pt>
                <c:pt idx="12">
                  <c:v>1.4208258225146546</c:v>
                </c:pt>
                <c:pt idx="13">
                  <c:v>0.89701899057509316</c:v>
                </c:pt>
                <c:pt idx="14">
                  <c:v>1.0817661145644302</c:v>
                </c:pt>
                <c:pt idx="15">
                  <c:v>0.86533380584669595</c:v>
                </c:pt>
                <c:pt idx="16">
                  <c:v>1.0906201444572883</c:v>
                </c:pt>
                <c:pt idx="17">
                  <c:v>1.1695408101370959</c:v>
                </c:pt>
                <c:pt idx="18">
                  <c:v>1.1892401922395173</c:v>
                </c:pt>
                <c:pt idx="19">
                  <c:v>0.88296674789093144</c:v>
                </c:pt>
                <c:pt idx="20">
                  <c:v>0.88727911108052415</c:v>
                </c:pt>
                <c:pt idx="21">
                  <c:v>1.489202435162309</c:v>
                </c:pt>
                <c:pt idx="22">
                  <c:v>1.0878769375490616</c:v>
                </c:pt>
                <c:pt idx="23">
                  <c:v>0.87503073178902357</c:v>
                </c:pt>
              </c:numCache>
            </c:numRef>
          </c:val>
        </c:ser>
        <c:ser>
          <c:idx val="4"/>
          <c:order val="1"/>
          <c:tx>
            <c:strRef>
              <c:f>'Summary Stock'!$A$30</c:f>
              <c:strCache>
                <c:ptCount val="1"/>
                <c:pt idx="0">
                  <c:v>20-30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Stock'!$B$40:$Y$40</c:f>
                <c:numCache>
                  <c:formatCode>General</c:formatCode>
                  <c:ptCount val="24"/>
                  <c:pt idx="0">
                    <c:v>0.22393614915735713</c:v>
                  </c:pt>
                  <c:pt idx="1">
                    <c:v>0.19188099210476298</c:v>
                  </c:pt>
                  <c:pt idx="2">
                    <c:v>0.31091061915667201</c:v>
                  </c:pt>
                  <c:pt idx="3">
                    <c:v>0.37614404384328159</c:v>
                  </c:pt>
                  <c:pt idx="4">
                    <c:v>0.3760871194772395</c:v>
                  </c:pt>
                  <c:pt idx="5">
                    <c:v>9.3914584822556171E-2</c:v>
                  </c:pt>
                  <c:pt idx="6">
                    <c:v>0.82053726252795056</c:v>
                  </c:pt>
                  <c:pt idx="7">
                    <c:v>0.30820306843151779</c:v>
                  </c:pt>
                  <c:pt idx="8">
                    <c:v>0.38841685017543354</c:v>
                  </c:pt>
                  <c:pt idx="9">
                    <c:v>0.34147096370285224</c:v>
                  </c:pt>
                  <c:pt idx="10">
                    <c:v>0.79082569291986804</c:v>
                  </c:pt>
                  <c:pt idx="11">
                    <c:v>0.40597018435421234</c:v>
                  </c:pt>
                  <c:pt idx="12">
                    <c:v>0.85757370854030257</c:v>
                  </c:pt>
                  <c:pt idx="13">
                    <c:v>0.35761748777429331</c:v>
                  </c:pt>
                  <c:pt idx="14">
                    <c:v>0.85293099274819451</c:v>
                  </c:pt>
                  <c:pt idx="15">
                    <c:v>0.71014619961609959</c:v>
                  </c:pt>
                  <c:pt idx="16">
                    <c:v>0.59601177124432025</c:v>
                  </c:pt>
                  <c:pt idx="17">
                    <c:v>0.54167333865044487</c:v>
                  </c:pt>
                  <c:pt idx="18">
                    <c:v>0.47683842887236144</c:v>
                  </c:pt>
                  <c:pt idx="19">
                    <c:v>0.29947330257607196</c:v>
                  </c:pt>
                  <c:pt idx="20">
                    <c:v>0.51970635541663912</c:v>
                  </c:pt>
                  <c:pt idx="21">
                    <c:v>0.94712261827420663</c:v>
                  </c:pt>
                  <c:pt idx="22">
                    <c:v>0.31647759174648504</c:v>
                  </c:pt>
                  <c:pt idx="23">
                    <c:v>0.50422004639411622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>
                <a:solidFill>
                  <a:srgbClr val="0070C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Stock'!$B$30:$Y$30</c:f>
              <c:numCache>
                <c:formatCode>0.0</c:formatCode>
                <c:ptCount val="24"/>
                <c:pt idx="0">
                  <c:v>0.63143673172406622</c:v>
                </c:pt>
                <c:pt idx="1">
                  <c:v>0.92361633653175512</c:v>
                </c:pt>
                <c:pt idx="2">
                  <c:v>1.1417608424818482</c:v>
                </c:pt>
                <c:pt idx="3">
                  <c:v>1.0089221669522292</c:v>
                </c:pt>
                <c:pt idx="4">
                  <c:v>1.0903269806894373</c:v>
                </c:pt>
                <c:pt idx="5">
                  <c:v>0.58325378889815949</c:v>
                </c:pt>
                <c:pt idx="6">
                  <c:v>1.1984041491641018</c:v>
                </c:pt>
                <c:pt idx="7">
                  <c:v>0.75467689799213344</c:v>
                </c:pt>
                <c:pt idx="8">
                  <c:v>1.4492254980717552</c:v>
                </c:pt>
                <c:pt idx="9">
                  <c:v>1.3086778742673861</c:v>
                </c:pt>
                <c:pt idx="10">
                  <c:v>1.3409406543466766</c:v>
                </c:pt>
                <c:pt idx="11">
                  <c:v>1.4088246648897536</c:v>
                </c:pt>
                <c:pt idx="12">
                  <c:v>2.0843116019538646</c:v>
                </c:pt>
                <c:pt idx="13">
                  <c:v>1.4079867681526452</c:v>
                </c:pt>
                <c:pt idx="14">
                  <c:v>1.8944217443382112</c:v>
                </c:pt>
                <c:pt idx="15">
                  <c:v>1.8337745154279397</c:v>
                </c:pt>
                <c:pt idx="16">
                  <c:v>1.5104374247149948</c:v>
                </c:pt>
                <c:pt idx="17">
                  <c:v>1.6188027197543324</c:v>
                </c:pt>
                <c:pt idx="18">
                  <c:v>1.338373544086934</c:v>
                </c:pt>
                <c:pt idx="19">
                  <c:v>1.5400075774048196</c:v>
                </c:pt>
                <c:pt idx="20">
                  <c:v>1.3264704772062323</c:v>
                </c:pt>
                <c:pt idx="21">
                  <c:v>1.8403890521451562</c:v>
                </c:pt>
                <c:pt idx="22">
                  <c:v>1.3633222751948897</c:v>
                </c:pt>
                <c:pt idx="23">
                  <c:v>1.7037487787292527</c:v>
                </c:pt>
              </c:numCache>
            </c:numRef>
          </c:val>
        </c:ser>
        <c:ser>
          <c:idx val="3"/>
          <c:order val="2"/>
          <c:tx>
            <c:strRef>
              <c:f>'Summary Stock'!$A$29</c:f>
              <c:strCache>
                <c:ptCount val="1"/>
                <c:pt idx="0">
                  <c:v>10-20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Stock'!$B$39:$Y$39</c:f>
                <c:numCache>
                  <c:formatCode>General</c:formatCode>
                  <c:ptCount val="24"/>
                  <c:pt idx="0">
                    <c:v>0.35449606618576629</c:v>
                  </c:pt>
                  <c:pt idx="1">
                    <c:v>0.36632916054388764</c:v>
                  </c:pt>
                  <c:pt idx="2">
                    <c:v>0.20999214421019854</c:v>
                  </c:pt>
                  <c:pt idx="3">
                    <c:v>0.51986314335912498</c:v>
                  </c:pt>
                  <c:pt idx="4">
                    <c:v>0.29748799555009064</c:v>
                  </c:pt>
                  <c:pt idx="5">
                    <c:v>0.33159092976548005</c:v>
                  </c:pt>
                  <c:pt idx="6">
                    <c:v>0.77268800736254961</c:v>
                  </c:pt>
                  <c:pt idx="7">
                    <c:v>0.4031562384117906</c:v>
                  </c:pt>
                  <c:pt idx="8">
                    <c:v>0.3458572455553095</c:v>
                  </c:pt>
                  <c:pt idx="9">
                    <c:v>0.14813894633318633</c:v>
                  </c:pt>
                  <c:pt idx="10">
                    <c:v>1.0628094982523717</c:v>
                  </c:pt>
                  <c:pt idx="11">
                    <c:v>0.23345332693369342</c:v>
                  </c:pt>
                  <c:pt idx="12">
                    <c:v>1.0620195458966912</c:v>
                  </c:pt>
                  <c:pt idx="13">
                    <c:v>0.48037846906219173</c:v>
                  </c:pt>
                  <c:pt idx="14">
                    <c:v>0.51744346464063873</c:v>
                  </c:pt>
                  <c:pt idx="15">
                    <c:v>0.22967542742058228</c:v>
                  </c:pt>
                  <c:pt idx="16">
                    <c:v>0.60629369822985901</c:v>
                  </c:pt>
                  <c:pt idx="17">
                    <c:v>0.68843449432868398</c:v>
                  </c:pt>
                  <c:pt idx="18">
                    <c:v>0.58639567118815838</c:v>
                  </c:pt>
                  <c:pt idx="19">
                    <c:v>0.25166650071229574</c:v>
                  </c:pt>
                  <c:pt idx="20">
                    <c:v>0.35610412309861839</c:v>
                  </c:pt>
                  <c:pt idx="21">
                    <c:v>0.27354097984630132</c:v>
                  </c:pt>
                  <c:pt idx="22">
                    <c:v>0.2080265201659483</c:v>
                  </c:pt>
                  <c:pt idx="23">
                    <c:v>0.52894694130645015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00B05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Stock'!$B$29:$Y$29</c:f>
              <c:numCache>
                <c:formatCode>0.0</c:formatCode>
                <c:ptCount val="24"/>
                <c:pt idx="0">
                  <c:v>0.89453151243943707</c:v>
                </c:pt>
                <c:pt idx="1">
                  <c:v>1.2110177856637736</c:v>
                </c:pt>
                <c:pt idx="2">
                  <c:v>1.4988685700050521</c:v>
                </c:pt>
                <c:pt idx="3">
                  <c:v>1.0789577350525956</c:v>
                </c:pt>
                <c:pt idx="4">
                  <c:v>1.1497406561220478</c:v>
                </c:pt>
                <c:pt idx="5">
                  <c:v>0.85808080535833464</c:v>
                </c:pt>
                <c:pt idx="6">
                  <c:v>1.3499620663951295</c:v>
                </c:pt>
                <c:pt idx="7">
                  <c:v>1.0852635245798421</c:v>
                </c:pt>
                <c:pt idx="8">
                  <c:v>1.8241023856475223</c:v>
                </c:pt>
                <c:pt idx="9">
                  <c:v>1.6681804975591483</c:v>
                </c:pt>
                <c:pt idx="10">
                  <c:v>2.1241818647436266</c:v>
                </c:pt>
                <c:pt idx="11">
                  <c:v>1.6239265636230322</c:v>
                </c:pt>
                <c:pt idx="12">
                  <c:v>2.4074799849820736</c:v>
                </c:pt>
                <c:pt idx="13">
                  <c:v>2.0539649320645026</c:v>
                </c:pt>
                <c:pt idx="14">
                  <c:v>1.9673264066751952</c:v>
                </c:pt>
                <c:pt idx="15">
                  <c:v>2.0122379673169144</c:v>
                </c:pt>
                <c:pt idx="16">
                  <c:v>1.4153066828758429</c:v>
                </c:pt>
                <c:pt idx="17">
                  <c:v>1.8845966818900277</c:v>
                </c:pt>
                <c:pt idx="18">
                  <c:v>1.7397193149804235</c:v>
                </c:pt>
                <c:pt idx="19">
                  <c:v>1.9699203944781387</c:v>
                </c:pt>
                <c:pt idx="20">
                  <c:v>1.5282298010254924</c:v>
                </c:pt>
                <c:pt idx="21">
                  <c:v>1.4669176279427272</c:v>
                </c:pt>
                <c:pt idx="22">
                  <c:v>1.4903437864381794</c:v>
                </c:pt>
                <c:pt idx="23">
                  <c:v>1.5837771368614324</c:v>
                </c:pt>
              </c:numCache>
            </c:numRef>
          </c:val>
        </c:ser>
        <c:ser>
          <c:idx val="2"/>
          <c:order val="3"/>
          <c:tx>
            <c:strRef>
              <c:f>'Summary Stock'!$A$28</c:f>
              <c:strCache>
                <c:ptCount val="1"/>
                <c:pt idx="0">
                  <c:v>0-10</c:v>
                </c:pt>
              </c:strCache>
            </c:strRef>
          </c:tx>
          <c:spPr>
            <a:solidFill>
              <a:srgbClr val="EED412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Stock'!$B$38:$Y$38</c:f>
                <c:numCache>
                  <c:formatCode>General</c:formatCode>
                  <c:ptCount val="24"/>
                  <c:pt idx="0">
                    <c:v>0.86523690748504378</c:v>
                  </c:pt>
                  <c:pt idx="1">
                    <c:v>0.42855576142216717</c:v>
                  </c:pt>
                  <c:pt idx="2">
                    <c:v>0.23426313076490513</c:v>
                  </c:pt>
                  <c:pt idx="3">
                    <c:v>0.57740764356094321</c:v>
                  </c:pt>
                  <c:pt idx="4">
                    <c:v>0.73441959704359172</c:v>
                  </c:pt>
                  <c:pt idx="5">
                    <c:v>0.70326523885838266</c:v>
                  </c:pt>
                  <c:pt idx="6">
                    <c:v>1.4713972682381351</c:v>
                  </c:pt>
                  <c:pt idx="7">
                    <c:v>0.2219689032201701</c:v>
                  </c:pt>
                  <c:pt idx="8">
                    <c:v>0.54779824012759248</c:v>
                  </c:pt>
                  <c:pt idx="9">
                    <c:v>0.50904179295502106</c:v>
                  </c:pt>
                  <c:pt idx="10">
                    <c:v>0.62405588522458577</c:v>
                  </c:pt>
                  <c:pt idx="11">
                    <c:v>0.40530067557025395</c:v>
                  </c:pt>
                  <c:pt idx="12">
                    <c:v>0.6434502984128887</c:v>
                  </c:pt>
                  <c:pt idx="13">
                    <c:v>0.78305742169871551</c:v>
                  </c:pt>
                  <c:pt idx="14">
                    <c:v>0.39028631974124484</c:v>
                  </c:pt>
                  <c:pt idx="15">
                    <c:v>0.13673830404808548</c:v>
                  </c:pt>
                  <c:pt idx="16">
                    <c:v>0.66360868748735979</c:v>
                  </c:pt>
                  <c:pt idx="17">
                    <c:v>0.25836144382142184</c:v>
                  </c:pt>
                  <c:pt idx="18">
                    <c:v>0.29080835187412146</c:v>
                  </c:pt>
                  <c:pt idx="19">
                    <c:v>0.58522522651650088</c:v>
                  </c:pt>
                  <c:pt idx="20">
                    <c:v>0.34567799401114169</c:v>
                  </c:pt>
                  <c:pt idx="21">
                    <c:v>1.2226381431633204</c:v>
                  </c:pt>
                  <c:pt idx="22">
                    <c:v>0.4243650501151307</c:v>
                  </c:pt>
                  <c:pt idx="23">
                    <c:v>0.49757786461909231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EED412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Stock'!$B$28:$Y$28</c:f>
              <c:numCache>
                <c:formatCode>0.0</c:formatCode>
                <c:ptCount val="24"/>
                <c:pt idx="0">
                  <c:v>1.7346950812355204</c:v>
                </c:pt>
                <c:pt idx="1">
                  <c:v>1.699272034477016</c:v>
                </c:pt>
                <c:pt idx="2">
                  <c:v>1.4983049033909706</c:v>
                </c:pt>
                <c:pt idx="3">
                  <c:v>1.9760833537122466</c:v>
                </c:pt>
                <c:pt idx="4">
                  <c:v>1.550622618489498</c:v>
                </c:pt>
                <c:pt idx="5">
                  <c:v>1.0569432281945319</c:v>
                </c:pt>
                <c:pt idx="6">
                  <c:v>1.6157628511175282</c:v>
                </c:pt>
                <c:pt idx="7">
                  <c:v>1.5672159622050637</c:v>
                </c:pt>
                <c:pt idx="8">
                  <c:v>2.1356678254509016</c:v>
                </c:pt>
                <c:pt idx="9">
                  <c:v>2.37220870628907</c:v>
                </c:pt>
                <c:pt idx="10">
                  <c:v>2.0864462854458128</c:v>
                </c:pt>
                <c:pt idx="11">
                  <c:v>2.2844062987359188</c:v>
                </c:pt>
                <c:pt idx="12">
                  <c:v>3.9244068547610325</c:v>
                </c:pt>
                <c:pt idx="13">
                  <c:v>2.2855479438456614</c:v>
                </c:pt>
                <c:pt idx="14">
                  <c:v>2.5235799384931945</c:v>
                </c:pt>
                <c:pt idx="15">
                  <c:v>2.3985815093381992</c:v>
                </c:pt>
                <c:pt idx="16">
                  <c:v>2.1871636124412475</c:v>
                </c:pt>
                <c:pt idx="17">
                  <c:v>2.2138149736840469</c:v>
                </c:pt>
                <c:pt idx="18">
                  <c:v>1.6718187187422475</c:v>
                </c:pt>
                <c:pt idx="19">
                  <c:v>2.3650192781396226</c:v>
                </c:pt>
                <c:pt idx="20">
                  <c:v>1.8937121161711112</c:v>
                </c:pt>
                <c:pt idx="21">
                  <c:v>2.3541775280756454</c:v>
                </c:pt>
                <c:pt idx="22">
                  <c:v>2.1440198885916204</c:v>
                </c:pt>
                <c:pt idx="23">
                  <c:v>1.9715382863237689</c:v>
                </c:pt>
              </c:numCache>
            </c:numRef>
          </c:val>
        </c:ser>
        <c:ser>
          <c:idx val="1"/>
          <c:order val="4"/>
          <c:tx>
            <c:strRef>
              <c:f>'Summary Stock'!$A$27</c:f>
              <c:strCache>
                <c:ptCount val="1"/>
                <c:pt idx="0">
                  <c:v>Oa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Stock'!$B$37:$Y$37</c:f>
                <c:numCache>
                  <c:formatCode>General</c:formatCode>
                  <c:ptCount val="24"/>
                  <c:pt idx="0">
                    <c:v>0.23992823395802093</c:v>
                  </c:pt>
                  <c:pt idx="1">
                    <c:v>0.113084836669836</c:v>
                  </c:pt>
                  <c:pt idx="2">
                    <c:v>0.13524293793723891</c:v>
                  </c:pt>
                  <c:pt idx="3">
                    <c:v>0.77677534980212604</c:v>
                  </c:pt>
                  <c:pt idx="4">
                    <c:v>0.57250874319400269</c:v>
                  </c:pt>
                  <c:pt idx="5">
                    <c:v>0.45465544442011835</c:v>
                  </c:pt>
                  <c:pt idx="6">
                    <c:v>0.89401826394240114</c:v>
                  </c:pt>
                  <c:pt idx="7">
                    <c:v>0.77921687649351401</c:v>
                  </c:pt>
                  <c:pt idx="8">
                    <c:v>0.29766805423948445</c:v>
                  </c:pt>
                  <c:pt idx="9">
                    <c:v>0.46597193517185209</c:v>
                  </c:pt>
                  <c:pt idx="10">
                    <c:v>0.23512414625425007</c:v>
                  </c:pt>
                  <c:pt idx="11">
                    <c:v>0.35519456375865643</c:v>
                  </c:pt>
                  <c:pt idx="12">
                    <c:v>0.19451838452169823</c:v>
                  </c:pt>
                  <c:pt idx="13">
                    <c:v>0.22831715422295645</c:v>
                  </c:pt>
                  <c:pt idx="14">
                    <c:v>0.46301730878812586</c:v>
                  </c:pt>
                  <c:pt idx="15">
                    <c:v>0.34263667816701504</c:v>
                  </c:pt>
                  <c:pt idx="16">
                    <c:v>1.0369381510996478</c:v>
                  </c:pt>
                  <c:pt idx="17">
                    <c:v>0.39413003195739682</c:v>
                  </c:pt>
                  <c:pt idx="18">
                    <c:v>0.70160292847344918</c:v>
                  </c:pt>
                  <c:pt idx="19">
                    <c:v>0.28539893090421553</c:v>
                  </c:pt>
                  <c:pt idx="20">
                    <c:v>0.92247808832345468</c:v>
                  </c:pt>
                  <c:pt idx="21">
                    <c:v>0.47822176728517796</c:v>
                  </c:pt>
                  <c:pt idx="22">
                    <c:v>0.51572126279754205</c:v>
                  </c:pt>
                  <c:pt idx="23">
                    <c:v>1.4982565589585697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FF990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Stock'!$B$27:$Y$27</c:f>
              <c:numCache>
                <c:formatCode>0.0</c:formatCode>
                <c:ptCount val="24"/>
                <c:pt idx="0">
                  <c:v>0.28643066070690348</c:v>
                </c:pt>
                <c:pt idx="1">
                  <c:v>0.31138274654827425</c:v>
                </c:pt>
                <c:pt idx="2">
                  <c:v>0.14222290080421185</c:v>
                </c:pt>
                <c:pt idx="3">
                  <c:v>0.49953266420573783</c:v>
                </c:pt>
                <c:pt idx="4">
                  <c:v>1.2730560904252592</c:v>
                </c:pt>
                <c:pt idx="5">
                  <c:v>0.86747608917342289</c:v>
                </c:pt>
                <c:pt idx="6">
                  <c:v>0.82093552829106664</c:v>
                </c:pt>
                <c:pt idx="7">
                  <c:v>1.063286032178667</c:v>
                </c:pt>
                <c:pt idx="8">
                  <c:v>0.39139419417513743</c:v>
                </c:pt>
                <c:pt idx="9">
                  <c:v>0.47929872064973955</c:v>
                </c:pt>
                <c:pt idx="10">
                  <c:v>0.20277028834971167</c:v>
                </c:pt>
                <c:pt idx="11">
                  <c:v>0.39331415115719748</c:v>
                </c:pt>
                <c:pt idx="12">
                  <c:v>0.52163504723760812</c:v>
                </c:pt>
                <c:pt idx="13">
                  <c:v>0.34171066597986471</c:v>
                </c:pt>
                <c:pt idx="14">
                  <c:v>0.78892124487811299</c:v>
                </c:pt>
                <c:pt idx="15">
                  <c:v>0.42767897318978793</c:v>
                </c:pt>
                <c:pt idx="16">
                  <c:v>1.1074468862681919</c:v>
                </c:pt>
                <c:pt idx="17">
                  <c:v>0.71036167540550232</c:v>
                </c:pt>
                <c:pt idx="18">
                  <c:v>1.0035251367966334</c:v>
                </c:pt>
                <c:pt idx="19">
                  <c:v>0.48013478819352606</c:v>
                </c:pt>
                <c:pt idx="20">
                  <c:v>1.4287339471933325</c:v>
                </c:pt>
                <c:pt idx="21">
                  <c:v>0.83106781159829846</c:v>
                </c:pt>
                <c:pt idx="22">
                  <c:v>1.0584287278586089</c:v>
                </c:pt>
                <c:pt idx="23">
                  <c:v>1.9383845377690452</c:v>
                </c:pt>
              </c:numCache>
            </c:numRef>
          </c:val>
        </c:ser>
        <c:ser>
          <c:idx val="0"/>
          <c:order val="5"/>
          <c:tx>
            <c:strRef>
              <c:f>'Summary Stock'!$A$26</c:f>
              <c:strCache>
                <c:ptCount val="1"/>
                <c:pt idx="0">
                  <c:v>Oi/Oe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Stock'!$B$36:$Y$36</c:f>
                <c:numCache>
                  <c:formatCode>General</c:formatCode>
                  <c:ptCount val="24"/>
                  <c:pt idx="0">
                    <c:v>4.3764173428740033E-2</c:v>
                  </c:pt>
                  <c:pt idx="1">
                    <c:v>6.008399358792902E-2</c:v>
                  </c:pt>
                  <c:pt idx="2">
                    <c:v>0.13629001613934311</c:v>
                  </c:pt>
                  <c:pt idx="3">
                    <c:v>0.10118244036662324</c:v>
                  </c:pt>
                  <c:pt idx="4">
                    <c:v>7.783605508738918E-2</c:v>
                  </c:pt>
                  <c:pt idx="5">
                    <c:v>0.16321482346541613</c:v>
                  </c:pt>
                  <c:pt idx="6">
                    <c:v>0.45356063267554636</c:v>
                  </c:pt>
                  <c:pt idx="7">
                    <c:v>0.37727641923777611</c:v>
                  </c:pt>
                  <c:pt idx="8">
                    <c:v>9.6009253202906E-2</c:v>
                  </c:pt>
                  <c:pt idx="9">
                    <c:v>6.4433620374369532E-2</c:v>
                  </c:pt>
                  <c:pt idx="10">
                    <c:v>0.34572588439146251</c:v>
                  </c:pt>
                  <c:pt idx="11">
                    <c:v>0.11937062765832449</c:v>
                  </c:pt>
                  <c:pt idx="12">
                    <c:v>0.16629077348781035</c:v>
                  </c:pt>
                  <c:pt idx="13">
                    <c:v>8.5132890913300396E-2</c:v>
                  </c:pt>
                  <c:pt idx="14">
                    <c:v>0.16396466385703784</c:v>
                  </c:pt>
                  <c:pt idx="15">
                    <c:v>7.1872430691655789E-2</c:v>
                  </c:pt>
                  <c:pt idx="16">
                    <c:v>0.22971521687218208</c:v>
                  </c:pt>
                  <c:pt idx="17">
                    <c:v>0.212292315672721</c:v>
                  </c:pt>
                  <c:pt idx="18">
                    <c:v>0.1921002607813912</c:v>
                  </c:pt>
                  <c:pt idx="19">
                    <c:v>0.32052155300664581</c:v>
                  </c:pt>
                  <c:pt idx="20">
                    <c:v>0.17925817937344762</c:v>
                  </c:pt>
                  <c:pt idx="21">
                    <c:v>0.15875339701748334</c:v>
                  </c:pt>
                  <c:pt idx="22">
                    <c:v>0.30655348535922844</c:v>
                  </c:pt>
                  <c:pt idx="23">
                    <c:v>0.1085116243967925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FF000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Stock'!$B$26:$Y$26</c:f>
              <c:numCache>
                <c:formatCode>0.0</c:formatCode>
                <c:ptCount val="24"/>
                <c:pt idx="0">
                  <c:v>0.1138243093734822</c:v>
                </c:pt>
                <c:pt idx="1">
                  <c:v>0.14501289453218855</c:v>
                </c:pt>
                <c:pt idx="2">
                  <c:v>0.27036858331488556</c:v>
                </c:pt>
                <c:pt idx="3">
                  <c:v>0.35726537316897555</c:v>
                </c:pt>
                <c:pt idx="4">
                  <c:v>0.22416922201186895</c:v>
                </c:pt>
                <c:pt idx="5">
                  <c:v>0.37109828508059184</c:v>
                </c:pt>
                <c:pt idx="6">
                  <c:v>0.76322071332295727</c:v>
                </c:pt>
                <c:pt idx="7">
                  <c:v>0.78304178363376198</c:v>
                </c:pt>
                <c:pt idx="8">
                  <c:v>0.33065039418775566</c:v>
                </c:pt>
                <c:pt idx="9">
                  <c:v>0.25578867031642372</c:v>
                </c:pt>
                <c:pt idx="10">
                  <c:v>0.41897329392801524</c:v>
                </c:pt>
                <c:pt idx="11">
                  <c:v>0.28418692024183023</c:v>
                </c:pt>
                <c:pt idx="12">
                  <c:v>0.43934739430876635</c:v>
                </c:pt>
                <c:pt idx="13">
                  <c:v>0.38213094205856318</c:v>
                </c:pt>
                <c:pt idx="14">
                  <c:v>0.40536961416436246</c:v>
                </c:pt>
                <c:pt idx="15">
                  <c:v>0.39914565444608219</c:v>
                </c:pt>
                <c:pt idx="16">
                  <c:v>0.14220784577899509</c:v>
                </c:pt>
                <c:pt idx="17">
                  <c:v>0.3652636869706048</c:v>
                </c:pt>
                <c:pt idx="18">
                  <c:v>0.3246610259744856</c:v>
                </c:pt>
                <c:pt idx="19">
                  <c:v>0.51551411056783469</c:v>
                </c:pt>
                <c:pt idx="20">
                  <c:v>0.44885049667318039</c:v>
                </c:pt>
                <c:pt idx="21">
                  <c:v>0.43913710906164988</c:v>
                </c:pt>
                <c:pt idx="22">
                  <c:v>0.36312360379809422</c:v>
                </c:pt>
                <c:pt idx="23">
                  <c:v>0.41125840467089692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7458688"/>
        <c:axId val="187460224"/>
      </c:barChart>
      <c:catAx>
        <c:axId val="1874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87460224"/>
        <c:crosses val="autoZero"/>
        <c:auto val="1"/>
        <c:lblAlgn val="ctr"/>
        <c:lblOffset val="100"/>
        <c:noMultiLvlLbl val="0"/>
      </c:catAx>
      <c:valAx>
        <c:axId val="18746022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Soil N Stock (t/ha)</a:t>
                </a:r>
              </a:p>
            </c:rich>
          </c:tx>
          <c:layout>
            <c:manualLayout>
              <c:xMode val="edge"/>
              <c:yMode val="edge"/>
              <c:x val="1.7738791423001952E-3"/>
              <c:y val="0.2788742935027104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en-US"/>
          </a:p>
        </c:txPr>
        <c:crossAx val="187458688"/>
        <c:crosses val="autoZero"/>
        <c:crossBetween val="between"/>
        <c:majorUnit val="2"/>
        <c:minorUnit val="0.5"/>
      </c:valAx>
    </c:plotArea>
    <c:legend>
      <c:legendPos val="r"/>
      <c:layout>
        <c:manualLayout>
          <c:xMode val="edge"/>
          <c:yMode val="edge"/>
          <c:x val="0.12940630228239014"/>
          <c:y val="6.2756917941822185E-2"/>
          <c:w val="9.671455541741493E-2"/>
          <c:h val="0.283987611302769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19786342496663E-2"/>
          <c:y val="3.6796349969072772E-2"/>
          <c:w val="0.89410523245997764"/>
          <c:h val="0.8145526384843507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'Summary Stock'!$A$51</c:f>
              <c:strCache>
                <c:ptCount val="1"/>
                <c:pt idx="0">
                  <c:v>30-50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Stock'!$B$61:$Y$61</c:f>
                <c:numCache>
                  <c:formatCode>General</c:formatCode>
                  <c:ptCount val="24"/>
                  <c:pt idx="0">
                    <c:v>6.1389917624449089</c:v>
                  </c:pt>
                  <c:pt idx="1">
                    <c:v>4.503793631467941</c:v>
                  </c:pt>
                  <c:pt idx="2">
                    <c:v>5.7198891261542553</c:v>
                  </c:pt>
                  <c:pt idx="3">
                    <c:v>5.163007341910518</c:v>
                  </c:pt>
                  <c:pt idx="4">
                    <c:v>8.8896234890787245</c:v>
                  </c:pt>
                  <c:pt idx="5">
                    <c:v>2.0327890424247874</c:v>
                  </c:pt>
                  <c:pt idx="6">
                    <c:v>8.2930119910615669</c:v>
                  </c:pt>
                  <c:pt idx="7">
                    <c:v>4.274727913502776</c:v>
                  </c:pt>
                  <c:pt idx="8">
                    <c:v>13.443542262377937</c:v>
                  </c:pt>
                  <c:pt idx="9">
                    <c:v>6.8116396214606372</c:v>
                  </c:pt>
                  <c:pt idx="10">
                    <c:v>6.583485634198464</c:v>
                  </c:pt>
                  <c:pt idx="11">
                    <c:v>5.4081641572229051</c:v>
                  </c:pt>
                  <c:pt idx="12">
                    <c:v>6.8442056276255387</c:v>
                  </c:pt>
                  <c:pt idx="13">
                    <c:v>10.219184561978386</c:v>
                  </c:pt>
                  <c:pt idx="14">
                    <c:v>7.3119716269145911</c:v>
                  </c:pt>
                  <c:pt idx="15">
                    <c:v>10.830584663439474</c:v>
                  </c:pt>
                  <c:pt idx="16">
                    <c:v>4.9227576352620508</c:v>
                  </c:pt>
                  <c:pt idx="17">
                    <c:v>16.936263327177237</c:v>
                  </c:pt>
                  <c:pt idx="18">
                    <c:v>8.2754136614488232</c:v>
                  </c:pt>
                  <c:pt idx="19">
                    <c:v>4.2308799562105746</c:v>
                  </c:pt>
                  <c:pt idx="20">
                    <c:v>5.760504338614103</c:v>
                  </c:pt>
                  <c:pt idx="21">
                    <c:v>13.791796192205162</c:v>
                  </c:pt>
                  <c:pt idx="22">
                    <c:v>6.0454127882806645</c:v>
                  </c:pt>
                  <c:pt idx="23">
                    <c:v>9.6268627556445754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7030A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Stock'!$B$51:$Y$51</c:f>
              <c:numCache>
                <c:formatCode>0.0</c:formatCode>
                <c:ptCount val="24"/>
                <c:pt idx="0">
                  <c:v>11.844797330989369</c:v>
                </c:pt>
                <c:pt idx="1">
                  <c:v>11.704499271286346</c:v>
                </c:pt>
                <c:pt idx="2">
                  <c:v>16.217930211059613</c:v>
                </c:pt>
                <c:pt idx="3">
                  <c:v>13.876107637465221</c:v>
                </c:pt>
                <c:pt idx="4">
                  <c:v>23.70607770037217</c:v>
                </c:pt>
                <c:pt idx="5">
                  <c:v>12.578197652540297</c:v>
                </c:pt>
                <c:pt idx="6">
                  <c:v>22.915995933759341</c:v>
                </c:pt>
                <c:pt idx="7">
                  <c:v>11.383065043205235</c:v>
                </c:pt>
                <c:pt idx="8">
                  <c:v>17.7772806744081</c:v>
                </c:pt>
                <c:pt idx="9">
                  <c:v>22.711873806157364</c:v>
                </c:pt>
                <c:pt idx="10">
                  <c:v>20.457017806981877</c:v>
                </c:pt>
                <c:pt idx="11">
                  <c:v>22.296102448946606</c:v>
                </c:pt>
                <c:pt idx="12">
                  <c:v>23.083519545005899</c:v>
                </c:pt>
                <c:pt idx="13">
                  <c:v>18.516093569699702</c:v>
                </c:pt>
                <c:pt idx="14">
                  <c:v>21.823845917292296</c:v>
                </c:pt>
                <c:pt idx="15">
                  <c:v>17.689333405261838</c:v>
                </c:pt>
                <c:pt idx="16">
                  <c:v>22.413988834806194</c:v>
                </c:pt>
                <c:pt idx="17">
                  <c:v>27.582262838832413</c:v>
                </c:pt>
                <c:pt idx="18">
                  <c:v>25.920258615928056</c:v>
                </c:pt>
                <c:pt idx="19">
                  <c:v>18.548858526973035</c:v>
                </c:pt>
                <c:pt idx="20">
                  <c:v>24.39872355931087</c:v>
                </c:pt>
                <c:pt idx="21">
                  <c:v>37.96723869113795</c:v>
                </c:pt>
                <c:pt idx="22">
                  <c:v>28.159018147553347</c:v>
                </c:pt>
                <c:pt idx="23">
                  <c:v>22.209994596502476</c:v>
                </c:pt>
              </c:numCache>
            </c:numRef>
          </c:val>
        </c:ser>
        <c:ser>
          <c:idx val="4"/>
          <c:order val="1"/>
          <c:tx>
            <c:strRef>
              <c:f>'Summary Stock'!$A$50</c:f>
              <c:strCache>
                <c:ptCount val="1"/>
                <c:pt idx="0">
                  <c:v>20-30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Stock'!$B$60:$Y$60</c:f>
                <c:numCache>
                  <c:formatCode>General</c:formatCode>
                  <c:ptCount val="24"/>
                  <c:pt idx="0">
                    <c:v>5.0864089699995416</c:v>
                  </c:pt>
                  <c:pt idx="1">
                    <c:v>5.4159059244961787</c:v>
                  </c:pt>
                  <c:pt idx="2">
                    <c:v>8.3184300014001149</c:v>
                  </c:pt>
                  <c:pt idx="3">
                    <c:v>11.370225388527244</c:v>
                  </c:pt>
                  <c:pt idx="4">
                    <c:v>8.6589156995187313</c:v>
                  </c:pt>
                  <c:pt idx="5">
                    <c:v>0.75991821181688912</c:v>
                  </c:pt>
                  <c:pt idx="6">
                    <c:v>21.801111268760963</c:v>
                  </c:pt>
                  <c:pt idx="7">
                    <c:v>5.0436460228175086</c:v>
                  </c:pt>
                  <c:pt idx="8">
                    <c:v>4.668419702499512</c:v>
                  </c:pt>
                  <c:pt idx="9">
                    <c:v>8.9792363870744722</c:v>
                  </c:pt>
                  <c:pt idx="10">
                    <c:v>10.611805872536353</c:v>
                  </c:pt>
                  <c:pt idx="11">
                    <c:v>3.6521850977506758</c:v>
                  </c:pt>
                  <c:pt idx="12">
                    <c:v>8.291415598308161</c:v>
                  </c:pt>
                  <c:pt idx="13">
                    <c:v>8.7024594173680825</c:v>
                  </c:pt>
                  <c:pt idx="14">
                    <c:v>9.1862235483152741</c:v>
                  </c:pt>
                  <c:pt idx="15">
                    <c:v>10.184528184611386</c:v>
                  </c:pt>
                  <c:pt idx="16">
                    <c:v>10.42294853748316</c:v>
                  </c:pt>
                  <c:pt idx="17">
                    <c:v>11.42189166089104</c:v>
                  </c:pt>
                  <c:pt idx="18">
                    <c:v>8.8094515525525221</c:v>
                  </c:pt>
                  <c:pt idx="19">
                    <c:v>8.1488527264130663</c:v>
                  </c:pt>
                  <c:pt idx="20">
                    <c:v>16.650675765358407</c:v>
                  </c:pt>
                  <c:pt idx="21">
                    <c:v>2.9726386533338891</c:v>
                  </c:pt>
                  <c:pt idx="22">
                    <c:v>9.7231493758198599</c:v>
                  </c:pt>
                  <c:pt idx="23">
                    <c:v>16.814405863079298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0070C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Stock'!$B$50:$Y$50</c:f>
              <c:numCache>
                <c:formatCode>0.0</c:formatCode>
                <c:ptCount val="24"/>
                <c:pt idx="0">
                  <c:v>14.181446424455256</c:v>
                </c:pt>
                <c:pt idx="1">
                  <c:v>20.986702792901514</c:v>
                </c:pt>
                <c:pt idx="2">
                  <c:v>27.558089547837358</c:v>
                </c:pt>
                <c:pt idx="3">
                  <c:v>22.987847494208797</c:v>
                </c:pt>
                <c:pt idx="4">
                  <c:v>24.371387966378514</c:v>
                </c:pt>
                <c:pt idx="5">
                  <c:v>14.61954195399602</c:v>
                </c:pt>
                <c:pt idx="6">
                  <c:v>32.952813185623583</c:v>
                </c:pt>
                <c:pt idx="7">
                  <c:v>15.126216466856821</c:v>
                </c:pt>
                <c:pt idx="8">
                  <c:v>27.993984060386346</c:v>
                </c:pt>
                <c:pt idx="9">
                  <c:v>27.465717491477807</c:v>
                </c:pt>
                <c:pt idx="10">
                  <c:v>23.68727658235284</c:v>
                </c:pt>
                <c:pt idx="11">
                  <c:v>28.021555538938191</c:v>
                </c:pt>
                <c:pt idx="12">
                  <c:v>31.934403137247592</c:v>
                </c:pt>
                <c:pt idx="13">
                  <c:v>25.35783017617748</c:v>
                </c:pt>
                <c:pt idx="14">
                  <c:v>32.974020131996191</c:v>
                </c:pt>
                <c:pt idx="15">
                  <c:v>29.943400141743034</c:v>
                </c:pt>
                <c:pt idx="16">
                  <c:v>30.118374258131997</c:v>
                </c:pt>
                <c:pt idx="17">
                  <c:v>37.556637436450508</c:v>
                </c:pt>
                <c:pt idx="18">
                  <c:v>29.628255482434817</c:v>
                </c:pt>
                <c:pt idx="19">
                  <c:v>32.895694789504304</c:v>
                </c:pt>
                <c:pt idx="20">
                  <c:v>37.45930967485652</c:v>
                </c:pt>
                <c:pt idx="21">
                  <c:v>37.139505199025621</c:v>
                </c:pt>
                <c:pt idx="22">
                  <c:v>37.202076151090111</c:v>
                </c:pt>
                <c:pt idx="23">
                  <c:v>47.245004813852482</c:v>
                </c:pt>
              </c:numCache>
            </c:numRef>
          </c:val>
        </c:ser>
        <c:ser>
          <c:idx val="3"/>
          <c:order val="2"/>
          <c:tx>
            <c:strRef>
              <c:f>'Summary Stock'!$A$49</c:f>
              <c:strCache>
                <c:ptCount val="1"/>
                <c:pt idx="0">
                  <c:v>10-20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Stock'!$B$59:$Y$59</c:f>
                <c:numCache>
                  <c:formatCode>General</c:formatCode>
                  <c:ptCount val="24"/>
                  <c:pt idx="0">
                    <c:v>6.5239362065448576</c:v>
                  </c:pt>
                  <c:pt idx="1">
                    <c:v>10.583758296826868</c:v>
                  </c:pt>
                  <c:pt idx="2">
                    <c:v>6.0287541221819261</c:v>
                  </c:pt>
                  <c:pt idx="3">
                    <c:v>12.081691184472142</c:v>
                  </c:pt>
                  <c:pt idx="4">
                    <c:v>7.9093647241378529</c:v>
                  </c:pt>
                  <c:pt idx="5">
                    <c:v>6.6244282263827383</c:v>
                  </c:pt>
                  <c:pt idx="6">
                    <c:v>18.674454373828532</c:v>
                  </c:pt>
                  <c:pt idx="7">
                    <c:v>11.196625489873039</c:v>
                  </c:pt>
                  <c:pt idx="8">
                    <c:v>6.8446291586997514</c:v>
                  </c:pt>
                  <c:pt idx="9">
                    <c:v>3.7807751515297658</c:v>
                  </c:pt>
                  <c:pt idx="10">
                    <c:v>13.66703711483428</c:v>
                  </c:pt>
                  <c:pt idx="11">
                    <c:v>3.2803000087346978</c:v>
                  </c:pt>
                  <c:pt idx="12">
                    <c:v>9.8418050963129673</c:v>
                  </c:pt>
                  <c:pt idx="13">
                    <c:v>3.6160997135956423</c:v>
                  </c:pt>
                  <c:pt idx="14">
                    <c:v>8.1350121405051983</c:v>
                  </c:pt>
                  <c:pt idx="15">
                    <c:v>5.1892577395101309</c:v>
                  </c:pt>
                  <c:pt idx="16">
                    <c:v>11.942827079661543</c:v>
                  </c:pt>
                  <c:pt idx="17">
                    <c:v>11.578585896032971</c:v>
                  </c:pt>
                  <c:pt idx="18">
                    <c:v>12.41333459487449</c:v>
                  </c:pt>
                  <c:pt idx="19">
                    <c:v>5.6490748225045841</c:v>
                  </c:pt>
                  <c:pt idx="20">
                    <c:v>5.6668904877119104</c:v>
                  </c:pt>
                  <c:pt idx="21">
                    <c:v>4.9951906374767185</c:v>
                  </c:pt>
                  <c:pt idx="22">
                    <c:v>5.574586995930753</c:v>
                  </c:pt>
                  <c:pt idx="23">
                    <c:v>11.132795804955705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00B05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Stock'!$B$49:$Y$49</c:f>
              <c:numCache>
                <c:formatCode>0.0</c:formatCode>
                <c:ptCount val="24"/>
                <c:pt idx="0">
                  <c:v>18.874959448824221</c:v>
                </c:pt>
                <c:pt idx="1">
                  <c:v>26.18360658360109</c:v>
                </c:pt>
                <c:pt idx="2">
                  <c:v>32.681626576851677</c:v>
                </c:pt>
                <c:pt idx="3">
                  <c:v>22.448327094444895</c:v>
                </c:pt>
                <c:pt idx="4">
                  <c:v>26.98864381550667</c:v>
                </c:pt>
                <c:pt idx="5">
                  <c:v>21.550297474553879</c:v>
                </c:pt>
                <c:pt idx="6">
                  <c:v>35.453617082908401</c:v>
                </c:pt>
                <c:pt idx="7">
                  <c:v>23.663980314388557</c:v>
                </c:pt>
                <c:pt idx="8">
                  <c:v>34.337507489567692</c:v>
                </c:pt>
                <c:pt idx="9">
                  <c:v>31.430609426818688</c:v>
                </c:pt>
                <c:pt idx="10">
                  <c:v>35.779875978495511</c:v>
                </c:pt>
                <c:pt idx="11">
                  <c:v>30.729623299579032</c:v>
                </c:pt>
                <c:pt idx="12">
                  <c:v>35.670998603659257</c:v>
                </c:pt>
                <c:pt idx="13">
                  <c:v>34.591525722493046</c:v>
                </c:pt>
                <c:pt idx="14">
                  <c:v>30.976073639666925</c:v>
                </c:pt>
                <c:pt idx="15">
                  <c:v>32.560936505213974</c:v>
                </c:pt>
                <c:pt idx="16">
                  <c:v>28.121179151386389</c:v>
                </c:pt>
                <c:pt idx="17">
                  <c:v>40.317020709499943</c:v>
                </c:pt>
                <c:pt idx="18">
                  <c:v>37.230922088518341</c:v>
                </c:pt>
                <c:pt idx="19">
                  <c:v>39.634045095389482</c:v>
                </c:pt>
                <c:pt idx="20">
                  <c:v>43.135333144915158</c:v>
                </c:pt>
                <c:pt idx="21">
                  <c:v>35.063971712360797</c:v>
                </c:pt>
                <c:pt idx="22">
                  <c:v>38.340592456087379</c:v>
                </c:pt>
                <c:pt idx="23">
                  <c:v>40.461989944219155</c:v>
                </c:pt>
              </c:numCache>
            </c:numRef>
          </c:val>
        </c:ser>
        <c:ser>
          <c:idx val="2"/>
          <c:order val="3"/>
          <c:tx>
            <c:strRef>
              <c:f>'Summary Stock'!$A$48</c:f>
              <c:strCache>
                <c:ptCount val="1"/>
                <c:pt idx="0">
                  <c:v>0-10</c:v>
                </c:pt>
              </c:strCache>
            </c:strRef>
          </c:tx>
          <c:spPr>
            <a:solidFill>
              <a:srgbClr val="EED412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Stock'!$B$58:$Y$58</c:f>
                <c:numCache>
                  <c:formatCode>General</c:formatCode>
                  <c:ptCount val="24"/>
                  <c:pt idx="0">
                    <c:v>17.38305408860893</c:v>
                  </c:pt>
                  <c:pt idx="1">
                    <c:v>10.008486359896938</c:v>
                  </c:pt>
                  <c:pt idx="2">
                    <c:v>5.6718208736903817</c:v>
                  </c:pt>
                  <c:pt idx="3">
                    <c:v>12.692976262064475</c:v>
                  </c:pt>
                  <c:pt idx="4">
                    <c:v>13.52649635990546</c:v>
                  </c:pt>
                  <c:pt idx="5">
                    <c:v>16.637500137588898</c:v>
                  </c:pt>
                  <c:pt idx="6">
                    <c:v>29.523778381529834</c:v>
                  </c:pt>
                  <c:pt idx="7">
                    <c:v>5.9184784073673011</c:v>
                  </c:pt>
                  <c:pt idx="8">
                    <c:v>10.28061140294187</c:v>
                  </c:pt>
                  <c:pt idx="9">
                    <c:v>5.0191645801267057</c:v>
                  </c:pt>
                  <c:pt idx="10">
                    <c:v>9.7668708021470039</c:v>
                  </c:pt>
                  <c:pt idx="11">
                    <c:v>5.0631577907108456</c:v>
                  </c:pt>
                  <c:pt idx="12">
                    <c:v>10.035064262329293</c:v>
                  </c:pt>
                  <c:pt idx="13">
                    <c:v>9.8142067761162206</c:v>
                  </c:pt>
                  <c:pt idx="14">
                    <c:v>6.1846858438947008</c:v>
                  </c:pt>
                  <c:pt idx="15">
                    <c:v>3.7178602851818923</c:v>
                  </c:pt>
                  <c:pt idx="16">
                    <c:v>9.745483274032134</c:v>
                  </c:pt>
                  <c:pt idx="17">
                    <c:v>6.0927166583888592</c:v>
                  </c:pt>
                  <c:pt idx="18">
                    <c:v>4.381633712608564</c:v>
                  </c:pt>
                  <c:pt idx="19">
                    <c:v>10.581540800042339</c:v>
                  </c:pt>
                  <c:pt idx="20">
                    <c:v>9.0879456335045923</c:v>
                  </c:pt>
                  <c:pt idx="21">
                    <c:v>24.405064245947472</c:v>
                  </c:pt>
                  <c:pt idx="22">
                    <c:v>11.317270209842802</c:v>
                  </c:pt>
                  <c:pt idx="23">
                    <c:v>12.957799705183547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EED412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Stock'!$B$48:$Y$48</c:f>
              <c:numCache>
                <c:formatCode>0.0</c:formatCode>
                <c:ptCount val="24"/>
                <c:pt idx="0">
                  <c:v>34.857901422702092</c:v>
                </c:pt>
                <c:pt idx="1">
                  <c:v>36.007484323864261</c:v>
                </c:pt>
                <c:pt idx="2">
                  <c:v>32.035589307780647</c:v>
                </c:pt>
                <c:pt idx="3">
                  <c:v>41.43848272995784</c:v>
                </c:pt>
                <c:pt idx="4">
                  <c:v>33.757545778789854</c:v>
                </c:pt>
                <c:pt idx="5">
                  <c:v>23.887204372967155</c:v>
                </c:pt>
                <c:pt idx="6">
                  <c:v>34.265893502687653</c:v>
                </c:pt>
                <c:pt idx="7">
                  <c:v>34.330759935289976</c:v>
                </c:pt>
                <c:pt idx="8">
                  <c:v>35.866633569236782</c:v>
                </c:pt>
                <c:pt idx="9">
                  <c:v>36.711588333491321</c:v>
                </c:pt>
                <c:pt idx="10">
                  <c:v>33.779616051637987</c:v>
                </c:pt>
                <c:pt idx="11">
                  <c:v>38.698565855565612</c:v>
                </c:pt>
                <c:pt idx="12">
                  <c:v>48.306353358357889</c:v>
                </c:pt>
                <c:pt idx="13">
                  <c:v>32.119402718863796</c:v>
                </c:pt>
                <c:pt idx="14">
                  <c:v>35.241942021407347</c:v>
                </c:pt>
                <c:pt idx="15">
                  <c:v>32.797120500564723</c:v>
                </c:pt>
                <c:pt idx="16">
                  <c:v>39.947490543716619</c:v>
                </c:pt>
                <c:pt idx="17">
                  <c:v>41.173710652699562</c:v>
                </c:pt>
                <c:pt idx="18">
                  <c:v>33.292588341919142</c:v>
                </c:pt>
                <c:pt idx="19">
                  <c:v>42.777158056387314</c:v>
                </c:pt>
                <c:pt idx="20">
                  <c:v>42.057037299462692</c:v>
                </c:pt>
                <c:pt idx="21">
                  <c:v>50.652004887091131</c:v>
                </c:pt>
                <c:pt idx="22">
                  <c:v>47.554777691051243</c:v>
                </c:pt>
                <c:pt idx="23">
                  <c:v>45.94548509331181</c:v>
                </c:pt>
              </c:numCache>
            </c:numRef>
          </c:val>
        </c:ser>
        <c:ser>
          <c:idx val="1"/>
          <c:order val="4"/>
          <c:tx>
            <c:strRef>
              <c:f>'Summary Stock'!$A$57</c:f>
              <c:strCache>
                <c:ptCount val="1"/>
                <c:pt idx="0">
                  <c:v> Oa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Stock'!$B$57:$Y$57</c:f>
                <c:numCache>
                  <c:formatCode>General</c:formatCode>
                  <c:ptCount val="24"/>
                  <c:pt idx="0">
                    <c:v>6.4148618844724536</c:v>
                  </c:pt>
                  <c:pt idx="1">
                    <c:v>6.7180763352706308</c:v>
                  </c:pt>
                  <c:pt idx="2">
                    <c:v>3.2527607283850246</c:v>
                  </c:pt>
                  <c:pt idx="3">
                    <c:v>16.700810638479513</c:v>
                  </c:pt>
                  <c:pt idx="4">
                    <c:v>15.885664771009811</c:v>
                  </c:pt>
                  <c:pt idx="5">
                    <c:v>12.033994119595906</c:v>
                  </c:pt>
                  <c:pt idx="6">
                    <c:v>25.279629983107899</c:v>
                  </c:pt>
                  <c:pt idx="7">
                    <c:v>19.004866850500171</c:v>
                  </c:pt>
                  <c:pt idx="8">
                    <c:v>6.551691404939552</c:v>
                  </c:pt>
                  <c:pt idx="9">
                    <c:v>7.1364941564184159</c:v>
                  </c:pt>
                  <c:pt idx="10">
                    <c:v>3.6463737729806001</c:v>
                  </c:pt>
                  <c:pt idx="11">
                    <c:v>5.7400249670039827</c:v>
                  </c:pt>
                  <c:pt idx="12">
                    <c:v>2.6033591883459191</c:v>
                  </c:pt>
                  <c:pt idx="13">
                    <c:v>3.9189874398463544</c:v>
                  </c:pt>
                  <c:pt idx="14">
                    <c:v>8.4312545063963622</c:v>
                  </c:pt>
                  <c:pt idx="15">
                    <c:v>5.8850258701266913</c:v>
                  </c:pt>
                  <c:pt idx="16">
                    <c:v>17.423567491530129</c:v>
                  </c:pt>
                  <c:pt idx="17">
                    <c:v>6.7524595377012862</c:v>
                  </c:pt>
                  <c:pt idx="18">
                    <c:v>18.260787541503625</c:v>
                  </c:pt>
                  <c:pt idx="19">
                    <c:v>4.3656010449783986</c:v>
                  </c:pt>
                  <c:pt idx="20">
                    <c:v>35.513389129162363</c:v>
                  </c:pt>
                  <c:pt idx="21">
                    <c:v>10.006165669977596</c:v>
                  </c:pt>
                  <c:pt idx="22">
                    <c:v>9.4361265914507442</c:v>
                  </c:pt>
                  <c:pt idx="23">
                    <c:v>41.066335727351131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FF990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Stock'!$B$57:$Y$57</c:f>
              <c:numCache>
                <c:formatCode>0.0</c:formatCode>
                <c:ptCount val="24"/>
                <c:pt idx="0">
                  <c:v>6.4148618844724536</c:v>
                </c:pt>
                <c:pt idx="1">
                  <c:v>6.7180763352706308</c:v>
                </c:pt>
                <c:pt idx="2">
                  <c:v>3.2527607283850246</c:v>
                </c:pt>
                <c:pt idx="3">
                  <c:v>16.700810638479513</c:v>
                </c:pt>
                <c:pt idx="4">
                  <c:v>15.885664771009811</c:v>
                </c:pt>
                <c:pt idx="5">
                  <c:v>12.033994119595906</c:v>
                </c:pt>
                <c:pt idx="6">
                  <c:v>25.279629983107899</c:v>
                </c:pt>
                <c:pt idx="7">
                  <c:v>19.004866850500171</c:v>
                </c:pt>
                <c:pt idx="8">
                  <c:v>6.551691404939552</c:v>
                </c:pt>
                <c:pt idx="9">
                  <c:v>7.1364941564184159</c:v>
                </c:pt>
                <c:pt idx="10">
                  <c:v>3.6463737729806001</c:v>
                </c:pt>
                <c:pt idx="11">
                  <c:v>5.7400249670039827</c:v>
                </c:pt>
                <c:pt idx="12">
                  <c:v>2.6033591883459191</c:v>
                </c:pt>
                <c:pt idx="13">
                  <c:v>3.9189874398463544</c:v>
                </c:pt>
                <c:pt idx="14">
                  <c:v>8.4312545063963622</c:v>
                </c:pt>
                <c:pt idx="15">
                  <c:v>5.8850258701266913</c:v>
                </c:pt>
                <c:pt idx="16">
                  <c:v>17.423567491530129</c:v>
                </c:pt>
                <c:pt idx="17">
                  <c:v>6.7524595377012862</c:v>
                </c:pt>
                <c:pt idx="18">
                  <c:v>18.260787541503625</c:v>
                </c:pt>
                <c:pt idx="19">
                  <c:v>4.3656010449783986</c:v>
                </c:pt>
                <c:pt idx="20">
                  <c:v>35.513389129162363</c:v>
                </c:pt>
                <c:pt idx="21">
                  <c:v>10.006165669977596</c:v>
                </c:pt>
                <c:pt idx="22">
                  <c:v>9.4361265914507442</c:v>
                </c:pt>
                <c:pt idx="23">
                  <c:v>41.066335727351131</c:v>
                </c:pt>
              </c:numCache>
            </c:numRef>
          </c:val>
        </c:ser>
        <c:ser>
          <c:idx val="0"/>
          <c:order val="5"/>
          <c:tx>
            <c:strRef>
              <c:f>'Summary Stock'!$A$46</c:f>
              <c:strCache>
                <c:ptCount val="1"/>
                <c:pt idx="0">
                  <c:v> Oi/Oe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'Summary Stock'!$B$56:$Y$56</c:f>
                <c:numCache>
                  <c:formatCode>General</c:formatCode>
                  <c:ptCount val="24"/>
                  <c:pt idx="0">
                    <c:v>0.99791781044727912</c:v>
                  </c:pt>
                  <c:pt idx="1">
                    <c:v>1.2774039306810283</c:v>
                  </c:pt>
                  <c:pt idx="2">
                    <c:v>3.8320393510693509</c:v>
                  </c:pt>
                  <c:pt idx="3">
                    <c:v>1.969802781468682</c:v>
                  </c:pt>
                  <c:pt idx="4">
                    <c:v>1.9016634776958108</c:v>
                  </c:pt>
                  <c:pt idx="5">
                    <c:v>3.4175440289024457</c:v>
                  </c:pt>
                  <c:pt idx="6">
                    <c:v>8.5137295044675945</c:v>
                  </c:pt>
                  <c:pt idx="7">
                    <c:v>6.0915876800455928</c:v>
                  </c:pt>
                  <c:pt idx="8">
                    <c:v>1.7027452266658898</c:v>
                  </c:pt>
                  <c:pt idx="9">
                    <c:v>1.0126417819512474</c:v>
                  </c:pt>
                  <c:pt idx="10">
                    <c:v>6.4916232567360659</c:v>
                  </c:pt>
                  <c:pt idx="11">
                    <c:v>1.8209649604875466</c:v>
                  </c:pt>
                  <c:pt idx="12">
                    <c:v>2.9353312757750536</c:v>
                  </c:pt>
                  <c:pt idx="13">
                    <c:v>1.6599531514025525</c:v>
                  </c:pt>
                  <c:pt idx="14">
                    <c:v>3.374206954712994</c:v>
                  </c:pt>
                  <c:pt idx="15">
                    <c:v>1.2078724014704458</c:v>
                  </c:pt>
                  <c:pt idx="16">
                    <c:v>4.3132090588685346</c:v>
                  </c:pt>
                  <c:pt idx="17">
                    <c:v>3.6325535104206428</c:v>
                  </c:pt>
                  <c:pt idx="18">
                    <c:v>3.8939120348334173</c:v>
                  </c:pt>
                  <c:pt idx="19">
                    <c:v>5.8703556070314837</c:v>
                  </c:pt>
                  <c:pt idx="20">
                    <c:v>4.4156599741818345</c:v>
                  </c:pt>
                  <c:pt idx="21">
                    <c:v>3.1346749208143145</c:v>
                  </c:pt>
                  <c:pt idx="22">
                    <c:v>6.7657316070893225</c:v>
                  </c:pt>
                  <c:pt idx="23">
                    <c:v>1.9482394605567481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rgbClr val="FF0000"/>
                </a:solidFill>
              </a:ln>
            </c:spPr>
          </c:errBars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Stock'!$B$46:$Y$46</c:f>
              <c:numCache>
                <c:formatCode>0.0</c:formatCode>
                <c:ptCount val="24"/>
                <c:pt idx="0">
                  <c:v>2.5756990447142263</c:v>
                </c:pt>
                <c:pt idx="1">
                  <c:v>3.3499409484120526</c:v>
                </c:pt>
                <c:pt idx="2">
                  <c:v>6.8014434236815102</c:v>
                </c:pt>
                <c:pt idx="3">
                  <c:v>7.9058990543668228</c:v>
                </c:pt>
                <c:pt idx="4">
                  <c:v>4.6001481453708877</c:v>
                </c:pt>
                <c:pt idx="5">
                  <c:v>7.3575486796400282</c:v>
                </c:pt>
                <c:pt idx="6">
                  <c:v>15.025282063564722</c:v>
                </c:pt>
                <c:pt idx="7">
                  <c:v>14.979690050252282</c:v>
                </c:pt>
                <c:pt idx="8">
                  <c:v>6.5150207867286323</c:v>
                </c:pt>
                <c:pt idx="9">
                  <c:v>4.8459138362864351</c:v>
                </c:pt>
                <c:pt idx="10">
                  <c:v>8.0201017954330869</c:v>
                </c:pt>
                <c:pt idx="11">
                  <c:v>5.2667694056669365</c:v>
                </c:pt>
                <c:pt idx="12">
                  <c:v>8.2695097803057305</c:v>
                </c:pt>
                <c:pt idx="13">
                  <c:v>6.8351673732341798</c:v>
                </c:pt>
                <c:pt idx="14">
                  <c:v>7.7517870307849694</c:v>
                </c:pt>
                <c:pt idx="15">
                  <c:v>7.6254721088340798</c:v>
                </c:pt>
                <c:pt idx="16">
                  <c:v>2.6546795099555127</c:v>
                </c:pt>
                <c:pt idx="17">
                  <c:v>6.5273222613525395</c:v>
                </c:pt>
                <c:pt idx="18">
                  <c:v>6.5046954515245226</c:v>
                </c:pt>
                <c:pt idx="19">
                  <c:v>10.050110204654269</c:v>
                </c:pt>
                <c:pt idx="20">
                  <c:v>9.9982958452045114</c:v>
                </c:pt>
                <c:pt idx="21">
                  <c:v>9.2485996228721667</c:v>
                </c:pt>
                <c:pt idx="22">
                  <c:v>7.7298989045352027</c:v>
                </c:pt>
                <c:pt idx="23">
                  <c:v>8.9536977428278828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7507840"/>
        <c:axId val="187509376"/>
      </c:barChart>
      <c:catAx>
        <c:axId val="1875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87509376"/>
        <c:crosses val="autoZero"/>
        <c:auto val="1"/>
        <c:lblAlgn val="ctr"/>
        <c:lblOffset val="100"/>
        <c:noMultiLvlLbl val="0"/>
      </c:catAx>
      <c:valAx>
        <c:axId val="18750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Soil C Stock (t/ha)</a:t>
                </a:r>
              </a:p>
            </c:rich>
          </c:tx>
          <c:layout>
            <c:manualLayout>
              <c:xMode val="edge"/>
              <c:yMode val="edge"/>
              <c:x val="1.7738791423001952E-3"/>
              <c:y val="0.2788742935027104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en-US"/>
          </a:p>
        </c:txPr>
        <c:crossAx val="18750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40630228239014"/>
          <c:y val="6.2756917941822185E-2"/>
          <c:w val="9.671455541741493E-2"/>
          <c:h val="0.283987611302769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19786342496663E-2"/>
          <c:y val="3.6796349969072772E-2"/>
          <c:w val="0.89410523245997764"/>
          <c:h val="0.8145526384843507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'Summary Stock'!$A$71</c:f>
              <c:strCache>
                <c:ptCount val="1"/>
                <c:pt idx="0">
                  <c:v>30-50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Stock'!$B$71:$Y$71</c:f>
              <c:numCache>
                <c:formatCode>0.00</c:formatCode>
                <c:ptCount val="24"/>
                <c:pt idx="0">
                  <c:v>0.14156001526791026</c:v>
                </c:pt>
                <c:pt idx="1">
                  <c:v>0.15650436056101227</c:v>
                </c:pt>
                <c:pt idx="2">
                  <c:v>0.18964498521693982</c:v>
                </c:pt>
                <c:pt idx="3">
                  <c:v>0.17712921584018315</c:v>
                </c:pt>
                <c:pt idx="4">
                  <c:v>0.30944359254516079</c:v>
                </c:pt>
                <c:pt idx="5">
                  <c:v>0.207208523802524</c:v>
                </c:pt>
                <c:pt idx="6">
                  <c:v>0.31980051835693685</c:v>
                </c:pt>
                <c:pt idx="7">
                  <c:v>0.17639880498363469</c:v>
                </c:pt>
                <c:pt idx="8">
                  <c:v>0.2556499989620441</c:v>
                </c:pt>
                <c:pt idx="9">
                  <c:v>0.48890610389785316</c:v>
                </c:pt>
                <c:pt idx="10">
                  <c:v>0.61549798564878333</c:v>
                </c:pt>
                <c:pt idx="11">
                  <c:v>0.25573324231798777</c:v>
                </c:pt>
                <c:pt idx="12">
                  <c:v>0.3680372706617423</c:v>
                </c:pt>
                <c:pt idx="13">
                  <c:v>0.30879451810953645</c:v>
                </c:pt>
                <c:pt idx="14">
                  <c:v>0.24972262513760501</c:v>
                </c:pt>
                <c:pt idx="15">
                  <c:v>0.21662731010465736</c:v>
                </c:pt>
                <c:pt idx="16">
                  <c:v>0.14901738018310512</c:v>
                </c:pt>
                <c:pt idx="17">
                  <c:v>0.19019094827718677</c:v>
                </c:pt>
                <c:pt idx="18">
                  <c:v>0.18816692052543604</c:v>
                </c:pt>
                <c:pt idx="19">
                  <c:v>0.18025765473801719</c:v>
                </c:pt>
                <c:pt idx="20">
                  <c:v>0.16881730689127855</c:v>
                </c:pt>
                <c:pt idx="21">
                  <c:v>0.24045725807451809</c:v>
                </c:pt>
                <c:pt idx="22">
                  <c:v>0.18421737096173307</c:v>
                </c:pt>
                <c:pt idx="23">
                  <c:v>0.14031971116571443</c:v>
                </c:pt>
              </c:numCache>
            </c:numRef>
          </c:val>
        </c:ser>
        <c:ser>
          <c:idx val="4"/>
          <c:order val="1"/>
          <c:tx>
            <c:strRef>
              <c:f>'Summary Stock'!$A$50</c:f>
              <c:strCache>
                <c:ptCount val="1"/>
                <c:pt idx="0">
                  <c:v>20-30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Stock'!$B$70:$Y$70</c:f>
              <c:numCache>
                <c:formatCode>0.00</c:formatCode>
                <c:ptCount val="24"/>
                <c:pt idx="0">
                  <c:v>0.12739616611073987</c:v>
                </c:pt>
                <c:pt idx="1">
                  <c:v>0.19116964578080825</c:v>
                </c:pt>
                <c:pt idx="2">
                  <c:v>0.28121598329181696</c:v>
                </c:pt>
                <c:pt idx="3">
                  <c:v>0.3276329390029134</c:v>
                </c:pt>
                <c:pt idx="4">
                  <c:v>0.26069737931308179</c:v>
                </c:pt>
                <c:pt idx="5">
                  <c:v>0.18383272018518865</c:v>
                </c:pt>
                <c:pt idx="6">
                  <c:v>0.19359628462868128</c:v>
                </c:pt>
                <c:pt idx="7">
                  <c:v>0.15697687633457874</c:v>
                </c:pt>
                <c:pt idx="8">
                  <c:v>0.36233284152976641</c:v>
                </c:pt>
                <c:pt idx="9">
                  <c:v>0.24027657042623179</c:v>
                </c:pt>
                <c:pt idx="10">
                  <c:v>0.25999745901420368</c:v>
                </c:pt>
                <c:pt idx="11">
                  <c:v>0.2513629873370028</c:v>
                </c:pt>
                <c:pt idx="12">
                  <c:v>0.31836348699208938</c:v>
                </c:pt>
                <c:pt idx="13">
                  <c:v>0.19780290083293622</c:v>
                </c:pt>
                <c:pt idx="14">
                  <c:v>0.27081988031304477</c:v>
                </c:pt>
                <c:pt idx="15">
                  <c:v>0.26948616812973325</c:v>
                </c:pt>
                <c:pt idx="16">
                  <c:v>0.19974833643030726</c:v>
                </c:pt>
                <c:pt idx="17">
                  <c:v>0.24833663538279699</c:v>
                </c:pt>
                <c:pt idx="18">
                  <c:v>0.21081908219804477</c:v>
                </c:pt>
                <c:pt idx="19">
                  <c:v>0.30164125687218241</c:v>
                </c:pt>
                <c:pt idx="20">
                  <c:v>0.20669829016209476</c:v>
                </c:pt>
                <c:pt idx="21">
                  <c:v>0.27496484676571203</c:v>
                </c:pt>
                <c:pt idx="22">
                  <c:v>0.27242906005314732</c:v>
                </c:pt>
                <c:pt idx="23">
                  <c:v>0.24031095540185085</c:v>
                </c:pt>
              </c:numCache>
            </c:numRef>
          </c:val>
        </c:ser>
        <c:ser>
          <c:idx val="3"/>
          <c:order val="2"/>
          <c:tx>
            <c:strRef>
              <c:f>'Summary Stock'!$A$49</c:f>
              <c:strCache>
                <c:ptCount val="1"/>
                <c:pt idx="0">
                  <c:v>10-20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Stock'!$B$69:$Y$69</c:f>
              <c:numCache>
                <c:formatCode>0.00</c:formatCode>
                <c:ptCount val="24"/>
                <c:pt idx="0">
                  <c:v>0.15051101395463223</c:v>
                </c:pt>
                <c:pt idx="1">
                  <c:v>0.17617193582590979</c:v>
                </c:pt>
                <c:pt idx="2">
                  <c:v>0.22988835042707773</c:v>
                </c:pt>
                <c:pt idx="3">
                  <c:v>0.17044584281402769</c:v>
                </c:pt>
                <c:pt idx="4">
                  <c:v>0.21384258806446757</c:v>
                </c:pt>
                <c:pt idx="5">
                  <c:v>0.17644991444067137</c:v>
                </c:pt>
                <c:pt idx="6">
                  <c:v>0.13989873205288766</c:v>
                </c:pt>
                <c:pt idx="7">
                  <c:v>0.16346004388339169</c:v>
                </c:pt>
                <c:pt idx="8">
                  <c:v>0.48620617256763765</c:v>
                </c:pt>
                <c:pt idx="9">
                  <c:v>0.30230710155118884</c:v>
                </c:pt>
                <c:pt idx="10">
                  <c:v>0.41562234568584888</c:v>
                </c:pt>
                <c:pt idx="11">
                  <c:v>0.21071897391669214</c:v>
                </c:pt>
                <c:pt idx="12">
                  <c:v>0.34465667567689984</c:v>
                </c:pt>
                <c:pt idx="13">
                  <c:v>0.26106617621717243</c:v>
                </c:pt>
                <c:pt idx="14">
                  <c:v>0.27983192710549248</c:v>
                </c:pt>
                <c:pt idx="15">
                  <c:v>0.28174965262869356</c:v>
                </c:pt>
                <c:pt idx="16">
                  <c:v>0.17347982500430822</c:v>
                </c:pt>
                <c:pt idx="17">
                  <c:v>0.25803497643078022</c:v>
                </c:pt>
                <c:pt idx="18">
                  <c:v>0.31823740244649723</c:v>
                </c:pt>
                <c:pt idx="19">
                  <c:v>0.39104510011506344</c:v>
                </c:pt>
                <c:pt idx="20">
                  <c:v>0.29206781488760586</c:v>
                </c:pt>
                <c:pt idx="21">
                  <c:v>0.16718468956645513</c:v>
                </c:pt>
                <c:pt idx="22">
                  <c:v>0.26598675196277072</c:v>
                </c:pt>
                <c:pt idx="23">
                  <c:v>0.21262515340060881</c:v>
                </c:pt>
              </c:numCache>
            </c:numRef>
          </c:val>
        </c:ser>
        <c:ser>
          <c:idx val="2"/>
          <c:order val="3"/>
          <c:tx>
            <c:strRef>
              <c:f>'Summary Stock'!$A$48</c:f>
              <c:strCache>
                <c:ptCount val="1"/>
                <c:pt idx="0">
                  <c:v>0-10</c:v>
                </c:pt>
              </c:strCache>
            </c:strRef>
          </c:tx>
          <c:spPr>
            <a:solidFill>
              <a:srgbClr val="EED412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Stock'!$B$68:$Y$68</c:f>
              <c:numCache>
                <c:formatCode>0.00</c:formatCode>
                <c:ptCount val="24"/>
                <c:pt idx="0">
                  <c:v>0.20891279113625072</c:v>
                </c:pt>
                <c:pt idx="1">
                  <c:v>0.1556130674434307</c:v>
                </c:pt>
                <c:pt idx="2">
                  <c:v>0.16831404329594829</c:v>
                </c:pt>
                <c:pt idx="3">
                  <c:v>0.1807639076995135</c:v>
                </c:pt>
                <c:pt idx="4">
                  <c:v>0.26018366350830269</c:v>
                </c:pt>
                <c:pt idx="5">
                  <c:v>0.22668216474214226</c:v>
                </c:pt>
                <c:pt idx="6">
                  <c:v>0.1973929802814279</c:v>
                </c:pt>
                <c:pt idx="7">
                  <c:v>0.16924551709853483</c:v>
                </c:pt>
                <c:pt idx="8">
                  <c:v>0.1943952921647995</c:v>
                </c:pt>
                <c:pt idx="9">
                  <c:v>0.42257945957821041</c:v>
                </c:pt>
                <c:pt idx="10">
                  <c:v>0.56524206877217054</c:v>
                </c:pt>
                <c:pt idx="11">
                  <c:v>0.26003914956406998</c:v>
                </c:pt>
                <c:pt idx="12">
                  <c:v>0.61095000280200229</c:v>
                </c:pt>
                <c:pt idx="13">
                  <c:v>0.34655070413985334</c:v>
                </c:pt>
                <c:pt idx="14">
                  <c:v>0.31400120652547808</c:v>
                </c:pt>
                <c:pt idx="15">
                  <c:v>0.29726947176886409</c:v>
                </c:pt>
                <c:pt idx="16">
                  <c:v>0.33563132486456698</c:v>
                </c:pt>
                <c:pt idx="17">
                  <c:v>0.31461914433317217</c:v>
                </c:pt>
                <c:pt idx="18">
                  <c:v>0.27911771598301593</c:v>
                </c:pt>
                <c:pt idx="19">
                  <c:v>0.32837783873620635</c:v>
                </c:pt>
                <c:pt idx="20">
                  <c:v>0.25908341222512277</c:v>
                </c:pt>
                <c:pt idx="21">
                  <c:v>0.25815705312467113</c:v>
                </c:pt>
                <c:pt idx="22">
                  <c:v>0.2908333663140541</c:v>
                </c:pt>
                <c:pt idx="23">
                  <c:v>0.21816282109348886</c:v>
                </c:pt>
              </c:numCache>
            </c:numRef>
          </c:val>
        </c:ser>
        <c:ser>
          <c:idx val="1"/>
          <c:order val="4"/>
          <c:tx>
            <c:strRef>
              <c:f>'Summary Stock'!$A$67</c:f>
              <c:strCache>
                <c:ptCount val="1"/>
                <c:pt idx="0">
                  <c:v> Oa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Stock'!$B$67:$Y$67</c:f>
              <c:numCache>
                <c:formatCode>0.00</c:formatCode>
                <c:ptCount val="24"/>
                <c:pt idx="0">
                  <c:v>2.8319920132097109E-2</c:v>
                </c:pt>
                <c:pt idx="1">
                  <c:v>3.773477720126904E-2</c:v>
                </c:pt>
                <c:pt idx="2">
                  <c:v>2.8814090703915034E-2</c:v>
                </c:pt>
                <c:pt idx="3">
                  <c:v>5.6155583684330893E-2</c:v>
                </c:pt>
                <c:pt idx="4">
                  <c:v>0.12582401337125312</c:v>
                </c:pt>
                <c:pt idx="5">
                  <c:v>0.11734694800688159</c:v>
                </c:pt>
                <c:pt idx="6">
                  <c:v>0.1215979103419516</c:v>
                </c:pt>
                <c:pt idx="7">
                  <c:v>0.13762166145768431</c:v>
                </c:pt>
                <c:pt idx="8">
                  <c:v>9.1926743039381559E-2</c:v>
                </c:pt>
                <c:pt idx="9">
                  <c:v>5.2607059598536718E-2</c:v>
                </c:pt>
                <c:pt idx="10">
                  <c:v>2.4978284494074247E-2</c:v>
                </c:pt>
                <c:pt idx="11">
                  <c:v>3.8381950000354215E-2</c:v>
                </c:pt>
                <c:pt idx="12">
                  <c:v>5.5712720045955101E-2</c:v>
                </c:pt>
                <c:pt idx="13">
                  <c:v>7.3276772473334639E-2</c:v>
                </c:pt>
                <c:pt idx="14">
                  <c:v>0.10672436719479383</c:v>
                </c:pt>
                <c:pt idx="15">
                  <c:v>4.6683117623051634E-2</c:v>
                </c:pt>
                <c:pt idx="16">
                  <c:v>0.16161910334434776</c:v>
                </c:pt>
                <c:pt idx="17">
                  <c:v>9.4315967701276149E-2</c:v>
                </c:pt>
                <c:pt idx="18">
                  <c:v>0.1168070719590452</c:v>
                </c:pt>
                <c:pt idx="19">
                  <c:v>9.6032296631843969E-2</c:v>
                </c:pt>
                <c:pt idx="20">
                  <c:v>0.1876917449268683</c:v>
                </c:pt>
                <c:pt idx="21">
                  <c:v>9.5300428370098583E-2</c:v>
                </c:pt>
                <c:pt idx="22">
                  <c:v>0.15309865268465073</c:v>
                </c:pt>
                <c:pt idx="23">
                  <c:v>0.24045748794690014</c:v>
                </c:pt>
              </c:numCache>
            </c:numRef>
          </c:val>
        </c:ser>
        <c:ser>
          <c:idx val="0"/>
          <c:order val="5"/>
          <c:tx>
            <c:strRef>
              <c:f>'Summary Stock'!$A$66</c:f>
              <c:strCache>
                <c:ptCount val="1"/>
                <c:pt idx="0">
                  <c:v> Oi/Oe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'Summary Stock'!$B$4:$Y$5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BEF C7</c:v>
                  </c:pt>
                  <c:pt idx="4">
                    <c:v>BEF C5</c:v>
                  </c:pt>
                  <c:pt idx="8">
                    <c:v>JB Mid</c:v>
                  </c:pt>
                  <c:pt idx="12">
                    <c:v>JB Old</c:v>
                  </c:pt>
                  <c:pt idx="16">
                    <c:v>HB Mid</c:v>
                  </c:pt>
                  <c:pt idx="20">
                    <c:v>HB Old</c:v>
                  </c:pt>
                </c:lvl>
              </c:multiLvlStrCache>
            </c:multiLvlStrRef>
          </c:cat>
          <c:val>
            <c:numRef>
              <c:f>'Summary Stock'!$B$66:$Y$66</c:f>
              <c:numCache>
                <c:formatCode>0.00</c:formatCode>
                <c:ptCount val="24"/>
                <c:pt idx="0">
                  <c:v>1.0223454929899286E-2</c:v>
                </c:pt>
                <c:pt idx="1">
                  <c:v>1.7751771806156828E-2</c:v>
                </c:pt>
                <c:pt idx="2">
                  <c:v>3.5812019667057771E-2</c:v>
                </c:pt>
                <c:pt idx="3">
                  <c:v>3.51659639011489E-2</c:v>
                </c:pt>
                <c:pt idx="4">
                  <c:v>2.0690369322760395E-2</c:v>
                </c:pt>
                <c:pt idx="5">
                  <c:v>3.5500437220997286E-2</c:v>
                </c:pt>
                <c:pt idx="6">
                  <c:v>8.5945784671306605E-2</c:v>
                </c:pt>
                <c:pt idx="7">
                  <c:v>5.8964924416939422E-2</c:v>
                </c:pt>
                <c:pt idx="8">
                  <c:v>3.753080383589659E-2</c:v>
                </c:pt>
                <c:pt idx="9">
                  <c:v>2.7621745763777426E-2</c:v>
                </c:pt>
                <c:pt idx="10">
                  <c:v>3.9495630521014256E-2</c:v>
                </c:pt>
                <c:pt idx="11">
                  <c:v>3.7272425352549418E-2</c:v>
                </c:pt>
                <c:pt idx="12">
                  <c:v>4.3384577798723553E-2</c:v>
                </c:pt>
                <c:pt idx="13">
                  <c:v>4.2629982922001486E-2</c:v>
                </c:pt>
                <c:pt idx="14">
                  <c:v>4.899326555298749E-2</c:v>
                </c:pt>
                <c:pt idx="15">
                  <c:v>3.9612183878989446E-2</c:v>
                </c:pt>
                <c:pt idx="16">
                  <c:v>1.582506338238716E-2</c:v>
                </c:pt>
                <c:pt idx="17">
                  <c:v>3.4772350637118019E-2</c:v>
                </c:pt>
                <c:pt idx="18">
                  <c:v>3.286688924895393E-2</c:v>
                </c:pt>
                <c:pt idx="19">
                  <c:v>5.405888263483842E-2</c:v>
                </c:pt>
                <c:pt idx="20">
                  <c:v>4.6698465012103799E-2</c:v>
                </c:pt>
                <c:pt idx="21">
                  <c:v>4.7726731234769969E-2</c:v>
                </c:pt>
                <c:pt idx="22">
                  <c:v>3.6440610723337798E-2</c:v>
                </c:pt>
                <c:pt idx="23">
                  <c:v>4.4337812155365315E-2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7535744"/>
        <c:axId val="187537280"/>
      </c:barChart>
      <c:catAx>
        <c:axId val="1875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87537280"/>
        <c:crosses val="autoZero"/>
        <c:auto val="1"/>
        <c:lblAlgn val="ctr"/>
        <c:lblOffset val="100"/>
        <c:noMultiLvlLbl val="0"/>
      </c:catAx>
      <c:valAx>
        <c:axId val="187537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Soil S Stock (t/ha)</a:t>
                </a:r>
              </a:p>
            </c:rich>
          </c:tx>
          <c:layout>
            <c:manualLayout>
              <c:xMode val="edge"/>
              <c:yMode val="edge"/>
              <c:x val="1.7738791423001952E-3"/>
              <c:y val="0.2788742935027104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en-US"/>
          </a:p>
        </c:txPr>
        <c:crossAx val="18753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40630228239014"/>
          <c:y val="6.2756917941822185E-2"/>
          <c:w val="9.671455541741493E-2"/>
          <c:h val="0.283987611302769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'Summary Stock'!$AE$12:$AE$15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</c:numCache>
            </c:numRef>
          </c:xVal>
          <c:yVal>
            <c:numRef>
              <c:f>'Summary Stock'!$AF$12:$AF$15</c:f>
              <c:numCache>
                <c:formatCode>General</c:formatCode>
                <c:ptCount val="4"/>
                <c:pt idx="0">
                  <c:v>356</c:v>
                </c:pt>
                <c:pt idx="1">
                  <c:v>252</c:v>
                </c:pt>
                <c:pt idx="2">
                  <c:v>200</c:v>
                </c:pt>
                <c:pt idx="3">
                  <c:v>168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51744"/>
        <c:axId val="187553280"/>
      </c:scatterChart>
      <c:valAx>
        <c:axId val="1875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53280"/>
        <c:crosses val="autoZero"/>
        <c:crossBetween val="midCat"/>
      </c:valAx>
      <c:valAx>
        <c:axId val="18755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51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18</xdr:row>
      <xdr:rowOff>90486</xdr:rowOff>
    </xdr:from>
    <xdr:to>
      <xdr:col>38</xdr:col>
      <xdr:colOff>304800</xdr:colOff>
      <xdr:row>43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85725</xdr:colOff>
      <xdr:row>43</xdr:row>
      <xdr:rowOff>142875</xdr:rowOff>
    </xdr:from>
    <xdr:to>
      <xdr:col>38</xdr:col>
      <xdr:colOff>295275</xdr:colOff>
      <xdr:row>68</xdr:row>
      <xdr:rowOff>138113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85725</xdr:colOff>
      <xdr:row>69</xdr:row>
      <xdr:rowOff>66675</xdr:rowOff>
    </xdr:from>
    <xdr:to>
      <xdr:col>38</xdr:col>
      <xdr:colOff>295275</xdr:colOff>
      <xdr:row>94</xdr:row>
      <xdr:rowOff>61913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333375</xdr:colOff>
      <xdr:row>0</xdr:row>
      <xdr:rowOff>109537</xdr:rowOff>
    </xdr:from>
    <xdr:to>
      <xdr:col>40</xdr:col>
      <xdr:colOff>28575</xdr:colOff>
      <xdr:row>17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tabSelected="1" workbookViewId="0">
      <selection activeCell="H10" sqref="H10"/>
    </sheetView>
  </sheetViews>
  <sheetFormatPr defaultRowHeight="12.75" x14ac:dyDescent="0.2"/>
  <cols>
    <col min="1" max="1" width="7.42578125" style="1" customWidth="1"/>
    <col min="2" max="2" width="5.5703125" style="1" customWidth="1"/>
    <col min="3" max="3" width="5.5703125" customWidth="1"/>
    <col min="4" max="5" width="5.5703125" style="1" customWidth="1"/>
    <col min="6" max="20" width="5.5703125" customWidth="1"/>
    <col min="21" max="21" width="7.42578125" customWidth="1"/>
    <col min="22" max="24" width="5.5703125" customWidth="1"/>
    <col min="25" max="28" width="5.5703125" style="1" customWidth="1"/>
    <col min="29" max="29" width="7.42578125" style="1" customWidth="1"/>
    <col min="30" max="30" width="6.42578125" style="1" customWidth="1"/>
    <col min="31" max="31" width="7.28515625" style="1" customWidth="1"/>
    <col min="32" max="32" width="7.42578125" style="1" customWidth="1"/>
    <col min="33" max="16384" width="9.140625" style="1"/>
  </cols>
  <sheetData>
    <row r="1" spans="1:32" x14ac:dyDescent="0.2">
      <c r="A1" s="7" t="s">
        <v>94</v>
      </c>
      <c r="H1" s="141" t="s">
        <v>128</v>
      </c>
    </row>
    <row r="3" spans="1:32" x14ac:dyDescent="0.2">
      <c r="B3" s="25" t="s">
        <v>100</v>
      </c>
      <c r="D3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C3" s="25"/>
    </row>
    <row r="4" spans="1:32" x14ac:dyDescent="0.2">
      <c r="B4" s="7" t="s">
        <v>90</v>
      </c>
      <c r="D4"/>
      <c r="E4" s="7"/>
      <c r="F4" s="7" t="s">
        <v>91</v>
      </c>
      <c r="G4" s="1"/>
      <c r="H4" s="1"/>
      <c r="I4" s="1"/>
      <c r="J4" s="7" t="s">
        <v>93</v>
      </c>
      <c r="K4" s="1"/>
      <c r="L4" s="1"/>
      <c r="M4" s="1"/>
      <c r="N4" s="7" t="s">
        <v>95</v>
      </c>
      <c r="O4" s="1"/>
      <c r="P4" s="1"/>
      <c r="Q4" s="1"/>
      <c r="R4" s="7" t="s">
        <v>96</v>
      </c>
      <c r="S4" s="1"/>
      <c r="T4" s="1"/>
      <c r="U4" s="1"/>
      <c r="V4" s="7" t="s">
        <v>97</v>
      </c>
      <c r="W4" s="1"/>
      <c r="X4" s="1"/>
      <c r="Z4" s="25" t="s">
        <v>118</v>
      </c>
      <c r="AC4" s="25"/>
    </row>
    <row r="5" spans="1:32" s="3" customFormat="1" x14ac:dyDescent="0.2">
      <c r="B5" s="25">
        <v>1</v>
      </c>
      <c r="C5" s="3">
        <v>2</v>
      </c>
      <c r="D5" s="3">
        <v>3</v>
      </c>
      <c r="E5" s="67">
        <v>4</v>
      </c>
      <c r="F5" s="25">
        <v>1</v>
      </c>
      <c r="G5" s="3">
        <v>2</v>
      </c>
      <c r="H5" s="3">
        <v>3</v>
      </c>
      <c r="I5" s="67">
        <v>4</v>
      </c>
      <c r="J5" s="25">
        <v>1</v>
      </c>
      <c r="K5" s="3">
        <v>2</v>
      </c>
      <c r="L5" s="3">
        <v>3</v>
      </c>
      <c r="M5" s="67">
        <v>4</v>
      </c>
      <c r="N5" s="25">
        <v>1</v>
      </c>
      <c r="O5" s="3">
        <v>2</v>
      </c>
      <c r="P5" s="3">
        <v>3</v>
      </c>
      <c r="Q5" s="67">
        <v>4</v>
      </c>
      <c r="R5" s="25">
        <v>1</v>
      </c>
      <c r="S5" s="3">
        <v>2</v>
      </c>
      <c r="T5" s="3">
        <v>3</v>
      </c>
      <c r="U5" s="67">
        <v>4</v>
      </c>
      <c r="V5" s="25">
        <v>1</v>
      </c>
      <c r="W5" s="3">
        <v>2</v>
      </c>
      <c r="X5" s="3">
        <v>3</v>
      </c>
      <c r="Y5" s="67">
        <v>4</v>
      </c>
      <c r="Z5" s="25"/>
      <c r="AC5" s="25"/>
      <c r="AF5" s="67"/>
    </row>
    <row r="6" spans="1:32" x14ac:dyDescent="0.2">
      <c r="A6" s="1" t="s">
        <v>44</v>
      </c>
      <c r="B6" s="60">
        <f>'BEF C7'!Z26</f>
        <v>5.851216931216932</v>
      </c>
      <c r="C6" s="20">
        <f>'BEF C7'!Z56</f>
        <v>7.4965502645502653</v>
      </c>
      <c r="D6" s="20">
        <f>'BEF C7'!Z86</f>
        <v>17.891216931216928</v>
      </c>
      <c r="E6" s="20">
        <f>'BEF C7'!Z116</f>
        <v>20.174772486772486</v>
      </c>
      <c r="F6" s="56">
        <f>'BEF C5'!Z26</f>
        <v>9.2929523809523822</v>
      </c>
      <c r="G6" s="13">
        <f>'BEF C5'!Z56</f>
        <v>15.327999999999999</v>
      </c>
      <c r="H6" s="13">
        <f>'BEF C5'!Z86</f>
        <v>30.984888888888889</v>
      </c>
      <c r="I6" s="13">
        <f>'BEF C5'!Z116</f>
        <v>31.622222222222227</v>
      </c>
      <c r="J6" s="56">
        <f>'JB Mid'!Z26</f>
        <v>18.52626455026455</v>
      </c>
      <c r="K6" s="13">
        <f>'JB Mid'!Z56</f>
        <v>13.459216931216933</v>
      </c>
      <c r="L6" s="13">
        <f>'JB Mid'!Z86</f>
        <v>33.943619047619052</v>
      </c>
      <c r="M6" s="13">
        <f>'JB Mid'!Z116</f>
        <v>17.641439153439155</v>
      </c>
      <c r="N6" s="56">
        <f>'JB Old'!Z26</f>
        <v>19.373841269841272</v>
      </c>
      <c r="O6" s="13">
        <f>'JB Old'!Z56</f>
        <v>16.924486772486773</v>
      </c>
      <c r="P6" s="13">
        <f>'JB Old'!Z86</f>
        <v>18.353439153439151</v>
      </c>
      <c r="Q6" s="13">
        <f>'JB Old'!Z116</f>
        <v>18.133375661375663</v>
      </c>
      <c r="R6" s="56">
        <f>'HB Mid'!Z26</f>
        <v>5.9164444444444451</v>
      </c>
      <c r="S6" s="13">
        <f>'HB Mid'!Z56</f>
        <v>17.261333333333333</v>
      </c>
      <c r="T6" s="13">
        <f>'HB Mid'!Z86</f>
        <v>19.986666666666668</v>
      </c>
      <c r="U6" s="13">
        <f>'HB Mid'!Z116</f>
        <v>22.242222222222225</v>
      </c>
      <c r="V6" s="56">
        <f>'HB Old'!AB26</f>
        <v>20.539216931216931</v>
      </c>
      <c r="W6" s="13">
        <f>'HB Old'!AB56</f>
        <v>18.776931216931217</v>
      </c>
      <c r="X6" s="13">
        <f>'HB Old'!AB86</f>
        <v>16.071619047619048</v>
      </c>
      <c r="Y6" s="13">
        <f>'HB Old'!AB116</f>
        <v>22.062730158730158</v>
      </c>
      <c r="Z6" s="92">
        <f>AVERAGE(B6:Y6)</f>
        <v>18.243944444444445</v>
      </c>
    </row>
    <row r="7" spans="1:32" x14ac:dyDescent="0.2">
      <c r="A7" s="1" t="s">
        <v>45</v>
      </c>
      <c r="B7" s="60">
        <f>'BEF C7'!Z27</f>
        <v>22.726306878306875</v>
      </c>
      <c r="C7" s="20">
        <f>'BEF C7'!Z57</f>
        <v>29.937439153439158</v>
      </c>
      <c r="D7" s="20">
        <f>'BEF C7'!Z87</f>
        <v>15.300952380952381</v>
      </c>
      <c r="E7" s="20">
        <f>'BEF C7'!Z117</f>
        <v>34.930285714285709</v>
      </c>
      <c r="F7" s="56">
        <f>'BEF C5'!Z27</f>
        <v>93.096507936507948</v>
      </c>
      <c r="G7" s="13">
        <f>'BEF C5'!Z57</f>
        <v>68.303999999999988</v>
      </c>
      <c r="H7" s="13">
        <f>'BEF C5'!Z87</f>
        <v>64.415999999999997</v>
      </c>
      <c r="I7" s="13">
        <f>'BEF C5'!Z117</f>
        <v>71.819555555555553</v>
      </c>
      <c r="J7" s="56">
        <f>'JB Mid'!Z27</f>
        <v>69.969862433862431</v>
      </c>
      <c r="K7" s="13">
        <f>'JB Mid'!Z57</f>
        <v>43.735195767195769</v>
      </c>
      <c r="L7" s="13">
        <f>'JB Mid'!Z87</f>
        <v>54.670052910052902</v>
      </c>
      <c r="M7" s="13">
        <f>'JB Mid'!Z117</f>
        <v>56.959661375661369</v>
      </c>
      <c r="N7" s="56">
        <f>'JB Old'!Z27</f>
        <v>42.761439153439156</v>
      </c>
      <c r="O7" s="13">
        <f>'JB Old'!Z57</f>
        <v>46.787216931216932</v>
      </c>
      <c r="P7" s="13">
        <f>'JB Old'!Z87</f>
        <v>74.235640211640217</v>
      </c>
      <c r="Q7" s="13">
        <f>'JB Old'!Z117</f>
        <v>49.780105820105817</v>
      </c>
      <c r="R7" s="62">
        <f>'HB Mid'!Z27</f>
        <v>100.072</v>
      </c>
      <c r="S7" s="13">
        <f>'HB Mid'!Z57</f>
        <v>94.163555555555561</v>
      </c>
      <c r="T7" s="13">
        <f>'HB Mid'!Z87</f>
        <v>101.40622222222223</v>
      </c>
      <c r="U7" s="13">
        <f>'HB Mid'!Z117</f>
        <v>105.92622222222221</v>
      </c>
      <c r="V7" s="56">
        <f>'HB Old'!AB27</f>
        <v>118.48935449735453</v>
      </c>
      <c r="W7" s="13">
        <f>'HB Old'!AB57</f>
        <v>71.387132275132288</v>
      </c>
      <c r="X7" s="13">
        <f>'HB Old'!AB87</f>
        <v>111.00182010582009</v>
      </c>
      <c r="Y7" s="13">
        <f>'HB Old'!AB117</f>
        <v>148.77291005291005</v>
      </c>
      <c r="Z7" s="92">
        <f>AVERAGE(B7:Y7)</f>
        <v>70.443726631393289</v>
      </c>
    </row>
    <row r="8" spans="1:32" x14ac:dyDescent="0.2">
      <c r="A8" s="7" t="s">
        <v>84</v>
      </c>
      <c r="B8" s="63">
        <f>'BEF C7'!Z28</f>
        <v>773.83120897750325</v>
      </c>
      <c r="C8" s="64">
        <f>'BEF C7'!Z58</f>
        <v>661.01009828826818</v>
      </c>
      <c r="D8" s="64">
        <f>'BEF C7'!Z88</f>
        <v>772.45991824860562</v>
      </c>
      <c r="E8" s="64">
        <f>'BEF C7'!Z118</f>
        <v>599.31894500305043</v>
      </c>
      <c r="F8" s="26">
        <f>'BEF C5'!Z28</f>
        <v>728.96799377283071</v>
      </c>
      <c r="G8" s="14">
        <f>'BEF C5'!Z58</f>
        <v>808.24327014959056</v>
      </c>
      <c r="H8" s="14">
        <f>'BEF C5'!Z88</f>
        <v>655.17505872579875</v>
      </c>
      <c r="I8" s="14">
        <f>'BEF C5'!Z118</f>
        <v>708.60743019315021</v>
      </c>
      <c r="J8" s="26">
        <f>'JB Mid'!Z28</f>
        <v>738.8266147744107</v>
      </c>
      <c r="K8" s="14">
        <f>'JB Mid'!Z58</f>
        <v>810.40460491982822</v>
      </c>
      <c r="L8" s="14">
        <f>'JB Mid'!Z88</f>
        <v>720.65771801298388</v>
      </c>
      <c r="M8" s="14">
        <f>'JB Mid'!Z118</f>
        <v>651.80608520665555</v>
      </c>
      <c r="N8" s="26">
        <f>'JB Old'!Z28</f>
        <v>586.98861478642016</v>
      </c>
      <c r="O8" s="14">
        <f>'JB Old'!Z58</f>
        <v>540.51145246872409</v>
      </c>
      <c r="P8" s="14">
        <f>'JB Old'!Z88</f>
        <v>659.76577892315754</v>
      </c>
      <c r="Q8" s="14">
        <f>'JB Old'!Z118</f>
        <v>756.32044711837125</v>
      </c>
      <c r="R8" s="26">
        <f>'HB Mid'!Z28</f>
        <v>662.50836038095235</v>
      </c>
      <c r="S8" s="14">
        <f>'HB Mid'!Z58</f>
        <v>637.62761625046164</v>
      </c>
      <c r="T8" s="14">
        <f>'HB Mid'!Z88</f>
        <v>717.99766794165009</v>
      </c>
      <c r="U8" s="14">
        <f>'HB Mid'!Z118</f>
        <v>681.42709358518709</v>
      </c>
      <c r="V8" s="26">
        <f>'HB Old'!AB28</f>
        <v>695.01020792451379</v>
      </c>
      <c r="W8" s="14">
        <f>'HB Old'!AB58</f>
        <v>633.62096432652243</v>
      </c>
      <c r="X8" s="14">
        <f>'HB Old'!AB88</f>
        <v>626.19455033792508</v>
      </c>
      <c r="Y8" s="14">
        <f>'HB Old'!AB118</f>
        <v>792.28438051451951</v>
      </c>
      <c r="Z8" s="92">
        <f t="shared" ref="Z8:Z11" si="0">AVERAGE(B8:Y8)</f>
        <v>692.48192003462839</v>
      </c>
    </row>
    <row r="9" spans="1:32" x14ac:dyDescent="0.2">
      <c r="A9" s="36" t="s">
        <v>85</v>
      </c>
      <c r="B9" s="63">
        <f>'BEF C7'!Z29</f>
        <v>919.62819363510357</v>
      </c>
      <c r="C9" s="64">
        <f>'BEF C7'!Z59</f>
        <v>703.07712190376913</v>
      </c>
      <c r="D9" s="64">
        <f>'BEF C7'!Z89</f>
        <v>810.79680535463626</v>
      </c>
      <c r="E9" s="64">
        <f>'BEF C7'!Z119</f>
        <v>838.68818159980549</v>
      </c>
      <c r="F9" s="26">
        <f>'BEF C5'!Z29</f>
        <v>881.31670080183028</v>
      </c>
      <c r="G9" s="14">
        <f>'BEF C5'!Z59</f>
        <v>905.61619824476361</v>
      </c>
      <c r="H9" s="14">
        <f>'BEF C5'!Z89</f>
        <v>793.37069107136233</v>
      </c>
      <c r="I9" s="14">
        <f>'BEF C5'!Z119</f>
        <v>860.40028480734986</v>
      </c>
      <c r="J9" s="26">
        <f>'JB Mid'!Z29</f>
        <v>963.52360488913473</v>
      </c>
      <c r="K9" s="14">
        <f>'JB Mid'!Z59</f>
        <v>975.64231616612017</v>
      </c>
      <c r="L9" s="14">
        <f>'JB Mid'!Z89</f>
        <v>1101.4822240222961</v>
      </c>
      <c r="M9" s="14">
        <f>'JB Mid'!Z119</f>
        <v>806.89455210758831</v>
      </c>
      <c r="N9" s="26">
        <f>'JB Old'!Z29</f>
        <v>765.81790512962459</v>
      </c>
      <c r="O9" s="14">
        <f>'JB Old'!Z59</f>
        <v>741.46479755531459</v>
      </c>
      <c r="P9" s="14">
        <f>'JB Old'!Z89</f>
        <v>769.13044693152938</v>
      </c>
      <c r="Q9" s="14">
        <f>'JB Old'!Z119</f>
        <v>912.1453479292677</v>
      </c>
      <c r="R9" s="26">
        <f>'HB Mid'!Z29</f>
        <v>829.85097468024355</v>
      </c>
      <c r="S9" s="14">
        <f>'HB Mid'!Z59</f>
        <v>807.91032301788289</v>
      </c>
      <c r="T9" s="14">
        <f>'HB Mid'!Z89</f>
        <v>713.07400061258397</v>
      </c>
      <c r="U9" s="14">
        <f>'HB Mid'!Z119</f>
        <v>855.36657562966832</v>
      </c>
      <c r="V9" s="26">
        <f>'HB Old'!AB29</f>
        <v>780.90210314749754</v>
      </c>
      <c r="W9" s="14">
        <f>'HB Old'!AB59</f>
        <v>617.44565905584136</v>
      </c>
      <c r="X9" s="14">
        <f>'HB Old'!AB89</f>
        <v>681.14211341313228</v>
      </c>
      <c r="Y9" s="14">
        <f>'HB Old'!AB119</f>
        <v>955.38615126333093</v>
      </c>
      <c r="Z9" s="92">
        <f t="shared" si="0"/>
        <v>832.9197197070697</v>
      </c>
    </row>
    <row r="10" spans="1:32" x14ac:dyDescent="0.2">
      <c r="A10" s="37" t="s">
        <v>86</v>
      </c>
      <c r="B10" s="63">
        <f>'BEF C7'!Z30</f>
        <v>768.21907469812618</v>
      </c>
      <c r="C10" s="64">
        <f>'BEF C7'!Z60</f>
        <v>983.26624116505263</v>
      </c>
      <c r="D10" s="64">
        <f>'BEF C7'!Z90</f>
        <v>877.468057686159</v>
      </c>
      <c r="E10" s="64">
        <f>'BEF C7'!Z120</f>
        <v>1022.1138353120923</v>
      </c>
      <c r="F10" s="26">
        <f>'BEF C5'!Z30</f>
        <v>929.62789392978038</v>
      </c>
      <c r="G10" s="14">
        <f>'BEF C5'!Z60</f>
        <v>836.02742613200621</v>
      </c>
      <c r="H10" s="14">
        <f>'BEF C5'!Z90</f>
        <v>749.92955514110179</v>
      </c>
      <c r="I10" s="14">
        <f>'BEF C5'!Z120</f>
        <v>796.44904124672689</v>
      </c>
      <c r="J10" s="26">
        <f>'JB Mid'!Z30</f>
        <v>993.6496771369516</v>
      </c>
      <c r="K10" s="14">
        <f>'JB Mid'!Z60</f>
        <v>897.57750012412782</v>
      </c>
      <c r="L10" s="14">
        <f>'JB Mid'!Z90</f>
        <v>949.67526147878652</v>
      </c>
      <c r="M10" s="14">
        <f>'JB Mid'!Z120</f>
        <v>906.4485660740329</v>
      </c>
      <c r="N10" s="26">
        <f>'JB Old'!Z30</f>
        <v>881.9910598228314</v>
      </c>
      <c r="O10" s="14">
        <f>'JB Old'!Z60</f>
        <v>750.56159037417387</v>
      </c>
      <c r="P10" s="14">
        <f>'JB Old'!Z90</f>
        <v>943.71607213839229</v>
      </c>
      <c r="Q10" s="14">
        <f>'JB Old'!Z120</f>
        <v>943.30412060255071</v>
      </c>
      <c r="R10" s="26">
        <f>'HB Mid'!Z30</f>
        <v>852.39262413119502</v>
      </c>
      <c r="S10" s="14">
        <f>'HB Mid'!Z60</f>
        <v>829.03271478028421</v>
      </c>
      <c r="T10" s="14">
        <f>'HB Mid'!Z90</f>
        <v>768.4306936377709</v>
      </c>
      <c r="U10" s="14">
        <f>'HB Mid'!Z120</f>
        <v>930.29096660733376</v>
      </c>
      <c r="V10" s="26">
        <f>'HB Old'!AB30</f>
        <v>899.54978864161603</v>
      </c>
      <c r="W10" s="14">
        <f>'HB Old'!AB60</f>
        <v>976.27717298505411</v>
      </c>
      <c r="X10" s="14">
        <f>'HB Old'!AB90</f>
        <v>830.74541739847518</v>
      </c>
      <c r="Y10" s="14">
        <f>'HB Old'!AB120</f>
        <v>868.32894107937068</v>
      </c>
      <c r="Z10" s="92">
        <f t="shared" si="0"/>
        <v>882.71138718016618</v>
      </c>
    </row>
    <row r="11" spans="1:32" s="50" customFormat="1" x14ac:dyDescent="0.2">
      <c r="A11" s="136" t="s">
        <v>87</v>
      </c>
      <c r="B11" s="137">
        <f>'BEF C7'!Z31</f>
        <v>880.64234178082916</v>
      </c>
      <c r="C11" s="138">
        <f>'BEF C7'!Z61</f>
        <v>841.41665512829081</v>
      </c>
      <c r="D11" s="138">
        <f>'BEF C7'!Z91</f>
        <v>708.33655795040499</v>
      </c>
      <c r="E11" s="138">
        <f>'BEF C7'!Z121</f>
        <v>874.95966785490396</v>
      </c>
      <c r="F11" s="137">
        <f>'BEF C5'!Z31</f>
        <v>1086.8889819443984</v>
      </c>
      <c r="G11" s="138">
        <f>'BEF C5'!Z61</f>
        <v>841.15142605726965</v>
      </c>
      <c r="H11" s="138">
        <f>'BEF C5'!Z91</f>
        <v>1027.0882911866734</v>
      </c>
      <c r="I11" s="138">
        <f>'BEF C5'!Z121</f>
        <v>940.83241138750077</v>
      </c>
      <c r="J11" s="137">
        <f>'JB Mid'!Z31</f>
        <v>561.8680358576654</v>
      </c>
      <c r="K11" s="138">
        <f>'JB Mid'!Z61</f>
        <v>880.79188583151154</v>
      </c>
      <c r="L11" s="138">
        <f>'JB Mid'!Z91</f>
        <v>1060.0077334378</v>
      </c>
      <c r="M11" s="138">
        <f>'JB Mid'!Z121</f>
        <v>890.88752004549383</v>
      </c>
      <c r="N11" s="137">
        <f>'JB Old'!Z31</f>
        <v>831.28434029810342</v>
      </c>
      <c r="O11" s="138">
        <f>'JB Old'!Z61</f>
        <v>626.74758116686314</v>
      </c>
      <c r="P11" s="138">
        <f>'JB Old'!Z91</f>
        <v>909.22218497630934</v>
      </c>
      <c r="Q11" s="138">
        <f>'JB Old'!Z121</f>
        <v>675.77827868960492</v>
      </c>
      <c r="R11" s="137">
        <f>'HB Mid'!Z31</f>
        <v>728.3274937821725</v>
      </c>
      <c r="S11" s="138">
        <f>'HB Mid'!Z61</f>
        <v>838.74179173118205</v>
      </c>
      <c r="T11" s="138">
        <f>'HB Mid'!Z91</f>
        <v>904.96723349652007</v>
      </c>
      <c r="U11" s="138">
        <f>'HB Mid'!Z121</f>
        <v>880.15138584085366</v>
      </c>
      <c r="V11" s="137">
        <f>'HB Old'!AB31</f>
        <v>1031.9019166671246</v>
      </c>
      <c r="W11" s="138">
        <f>'HB Old'!AB61</f>
        <v>1054.296843653256</v>
      </c>
      <c r="X11" s="138">
        <f>'HB Old'!AB91</f>
        <v>784.51373305076686</v>
      </c>
      <c r="Y11" s="138">
        <f>'HB Old'!AB121</f>
        <v>725.02059515199164</v>
      </c>
      <c r="Z11" s="139">
        <f t="shared" si="0"/>
        <v>857.74270362364553</v>
      </c>
    </row>
    <row r="12" spans="1:32" x14ac:dyDescent="0.2">
      <c r="A12" s="67" t="s">
        <v>117</v>
      </c>
      <c r="B12" s="93">
        <f>SUM(B6:B11)</f>
        <v>3370.8983429010859</v>
      </c>
      <c r="C12" s="93">
        <f t="shared" ref="C12:Y12" si="1">SUM(C6:C10)</f>
        <v>2384.7874507750794</v>
      </c>
      <c r="D12" s="93">
        <f t="shared" si="1"/>
        <v>2493.9169506015705</v>
      </c>
      <c r="E12" s="93">
        <f t="shared" si="1"/>
        <v>2515.2260201160066</v>
      </c>
      <c r="F12" s="93">
        <f t="shared" si="1"/>
        <v>2642.3020488219017</v>
      </c>
      <c r="G12" s="93">
        <f t="shared" si="1"/>
        <v>2633.5188945263603</v>
      </c>
      <c r="H12" s="93">
        <f t="shared" si="1"/>
        <v>2293.8761938271518</v>
      </c>
      <c r="I12" s="93">
        <f t="shared" si="1"/>
        <v>2468.8985340250047</v>
      </c>
      <c r="J12" s="93">
        <f t="shared" si="1"/>
        <v>2784.496023784624</v>
      </c>
      <c r="K12" s="93">
        <f t="shared" si="1"/>
        <v>2740.8188339084891</v>
      </c>
      <c r="L12" s="93">
        <f t="shared" si="1"/>
        <v>2860.4288754717386</v>
      </c>
      <c r="M12" s="93">
        <f t="shared" si="1"/>
        <v>2439.7503039173771</v>
      </c>
      <c r="N12" s="93">
        <f t="shared" si="1"/>
        <v>2296.9328601621564</v>
      </c>
      <c r="O12" s="93">
        <f t="shared" si="1"/>
        <v>2096.2495441019164</v>
      </c>
      <c r="P12" s="93">
        <f t="shared" si="1"/>
        <v>2465.2013773581584</v>
      </c>
      <c r="Q12" s="93">
        <f t="shared" si="1"/>
        <v>2679.683397131671</v>
      </c>
      <c r="R12" s="93">
        <f t="shared" si="1"/>
        <v>2450.7404036368353</v>
      </c>
      <c r="S12" s="93">
        <f t="shared" si="1"/>
        <v>2385.9955429375177</v>
      </c>
      <c r="T12" s="93">
        <f t="shared" si="1"/>
        <v>2320.895251080894</v>
      </c>
      <c r="U12" s="93">
        <f t="shared" si="1"/>
        <v>2595.2530802666338</v>
      </c>
      <c r="V12" s="93">
        <f t="shared" si="1"/>
        <v>2514.4906711421991</v>
      </c>
      <c r="W12" s="93">
        <f t="shared" si="1"/>
        <v>2317.5078598594814</v>
      </c>
      <c r="X12" s="93">
        <f t="shared" si="1"/>
        <v>2265.1555203029716</v>
      </c>
      <c r="Y12" s="93">
        <f t="shared" si="1"/>
        <v>2786.8351130688616</v>
      </c>
      <c r="Z12" s="92">
        <f>AVERAGE(B12:Y12)</f>
        <v>2533.4941289052372</v>
      </c>
      <c r="AE12" s="1">
        <v>3</v>
      </c>
      <c r="AF12" s="1">
        <v>356</v>
      </c>
    </row>
    <row r="13" spans="1:32" x14ac:dyDescent="0.2">
      <c r="B13" s="25" t="s">
        <v>101</v>
      </c>
      <c r="C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AE13" s="1">
        <v>5</v>
      </c>
      <c r="AF13" s="1">
        <v>252</v>
      </c>
    </row>
    <row r="14" spans="1:32" x14ac:dyDescent="0.2">
      <c r="B14" s="7" t="s">
        <v>90</v>
      </c>
      <c r="D14"/>
      <c r="E14" s="7"/>
      <c r="F14" s="7" t="s">
        <v>91</v>
      </c>
      <c r="G14" s="1"/>
      <c r="H14" s="1"/>
      <c r="I14" s="1"/>
      <c r="J14" s="7" t="s">
        <v>93</v>
      </c>
      <c r="K14" s="1"/>
      <c r="L14" s="1"/>
      <c r="M14" s="1"/>
      <c r="N14" s="7" t="s">
        <v>95</v>
      </c>
      <c r="O14" s="1"/>
      <c r="P14" s="1"/>
      <c r="Q14" s="1"/>
      <c r="R14" s="7" t="s">
        <v>96</v>
      </c>
      <c r="S14" s="1"/>
      <c r="T14" s="1"/>
      <c r="U14" s="1"/>
      <c r="V14" s="7" t="s">
        <v>97</v>
      </c>
      <c r="W14" s="1"/>
      <c r="X14" s="1"/>
      <c r="AE14" s="1">
        <v>7</v>
      </c>
      <c r="AF14" s="1">
        <v>200</v>
      </c>
    </row>
    <row r="15" spans="1:32" x14ac:dyDescent="0.2">
      <c r="B15" s="25">
        <v>1</v>
      </c>
      <c r="C15" s="3">
        <v>2</v>
      </c>
      <c r="D15" s="3">
        <v>3</v>
      </c>
      <c r="E15" s="67">
        <v>4</v>
      </c>
      <c r="F15" s="25">
        <v>1</v>
      </c>
      <c r="G15" s="3">
        <v>2</v>
      </c>
      <c r="H15" s="3">
        <v>3</v>
      </c>
      <c r="I15" s="67">
        <v>4</v>
      </c>
      <c r="J15" s="25">
        <v>1</v>
      </c>
      <c r="K15" s="3">
        <v>2</v>
      </c>
      <c r="L15" s="3">
        <v>3</v>
      </c>
      <c r="M15" s="67">
        <v>4</v>
      </c>
      <c r="N15" s="25">
        <v>1</v>
      </c>
      <c r="O15" s="3">
        <v>2</v>
      </c>
      <c r="P15" s="3">
        <v>3</v>
      </c>
      <c r="Q15" s="67">
        <v>4</v>
      </c>
      <c r="R15" s="25">
        <v>1</v>
      </c>
      <c r="S15" s="3">
        <v>2</v>
      </c>
      <c r="T15" s="3">
        <v>3</v>
      </c>
      <c r="U15" s="67">
        <v>4</v>
      </c>
      <c r="V15" s="25">
        <v>1</v>
      </c>
      <c r="W15" s="3">
        <v>2</v>
      </c>
      <c r="X15" s="3">
        <v>3</v>
      </c>
      <c r="Y15" s="67">
        <v>4</v>
      </c>
      <c r="AE15" s="1">
        <v>10</v>
      </c>
      <c r="AF15" s="1">
        <v>168</v>
      </c>
    </row>
    <row r="16" spans="1:32" x14ac:dyDescent="0.2">
      <c r="A16" s="1" t="s">
        <v>44</v>
      </c>
      <c r="B16" s="56">
        <f>'BEF C7'!Z34</f>
        <v>2.1834167357550669</v>
      </c>
      <c r="C16" s="13">
        <f>'BEF C7'!Z64</f>
        <v>2.3302845690686569</v>
      </c>
      <c r="D16" s="13">
        <f>'BEF C7'!Z94</f>
        <v>9.1030495500744824</v>
      </c>
      <c r="E16" s="13">
        <f>'BEF C7'!Z124</f>
        <v>8.6382790924473074</v>
      </c>
      <c r="F16" s="56">
        <f>'BEF C5'!Z34</f>
        <v>3.8869589924670733</v>
      </c>
      <c r="G16" s="13">
        <f>'BEF C5'!Z64</f>
        <v>6.3457277550128754</v>
      </c>
      <c r="H16" s="13">
        <f>'BEF C5'!Z94</f>
        <v>17.38592324018429</v>
      </c>
      <c r="I16" s="13">
        <f>'BEF C5'!Z124</f>
        <v>13.663580862105965</v>
      </c>
      <c r="J16" s="56">
        <f>'JB Mid'!Z34</f>
        <v>7.5177262581659994</v>
      </c>
      <c r="K16" s="13">
        <f>'JB Mid'!Z64</f>
        <v>6.1620867076496602</v>
      </c>
      <c r="L16" s="13">
        <f>'JB Mid'!Z94</f>
        <v>36.340602858070696</v>
      </c>
      <c r="M16" s="13">
        <f>'JB Mid'!Z124</f>
        <v>6.6536312558548731</v>
      </c>
      <c r="N16" s="56">
        <f>'JB Old'!Z34</f>
        <v>6.8035802539131458</v>
      </c>
      <c r="O16" s="13">
        <f>'JB Old'!Z64</f>
        <v>3.2427084764447298</v>
      </c>
      <c r="P16" s="13">
        <f>'JB Old'!Z94</f>
        <v>6.3399396344051446</v>
      </c>
      <c r="Q16" s="13">
        <f>'JB Old'!Z124</f>
        <v>4.3535404180385946</v>
      </c>
      <c r="R16" s="56">
        <f>'HB Mid'!Z34</f>
        <v>9.7311841361346154</v>
      </c>
      <c r="S16" s="13">
        <f>'HB Mid'!Z64</f>
        <v>10.711266665537133</v>
      </c>
      <c r="T16" s="13">
        <f>'HB Mid'!Z94</f>
        <v>18.184831014126733</v>
      </c>
      <c r="U16" s="13">
        <f>'HB Mid'!Z124</f>
        <v>11.068475532668613</v>
      </c>
      <c r="V16" s="56">
        <f>'HB Old'!AB34</f>
        <v>8.5415235001552148</v>
      </c>
      <c r="W16" s="13">
        <f>'HB Old'!AB64</f>
        <v>6.3306692942327949</v>
      </c>
      <c r="X16" s="13">
        <f>'HB Old'!AB94</f>
        <v>12.933623416393434</v>
      </c>
      <c r="Y16" s="13">
        <f>'HB Old'!AB124</f>
        <v>9.1189470357915923</v>
      </c>
    </row>
    <row r="17" spans="1:29" x14ac:dyDescent="0.2">
      <c r="A17" s="1" t="s">
        <v>45</v>
      </c>
      <c r="B17" s="56">
        <f>'BEF C7'!Z35</f>
        <v>12.773055880326131</v>
      </c>
      <c r="C17" s="13">
        <f>'BEF C7'!Z65</f>
        <v>12.345067331019596</v>
      </c>
      <c r="D17" s="13">
        <f>'BEF C7'!Z95</f>
        <v>14.111466343187631</v>
      </c>
      <c r="E17" s="13">
        <f>'BEF C7'!Z125</f>
        <v>45.706140122467133</v>
      </c>
      <c r="F17" s="56">
        <f>'BEF C5'!Z35</f>
        <v>43.347492462811111</v>
      </c>
      <c r="G17" s="13">
        <f>'BEF C5'!Z65</f>
        <v>42.102410429221486</v>
      </c>
      <c r="H17" s="13">
        <f>'BEF C5'!Z95</f>
        <v>63.535766351921232</v>
      </c>
      <c r="I17" s="13">
        <f>'BEF C5'!Z125</f>
        <v>48.789855513084419</v>
      </c>
      <c r="J17" s="56">
        <f>'JB Mid'!Z35</f>
        <v>45.427918597783815</v>
      </c>
      <c r="K17" s="13">
        <f>'JB Mid'!Z65</f>
        <v>40.78993586785051</v>
      </c>
      <c r="L17" s="13">
        <f>'JB Mid'!Z95</f>
        <v>63.131753314373768</v>
      </c>
      <c r="M17" s="13">
        <f>'JB Mid'!Z125</f>
        <v>44.935226847212185</v>
      </c>
      <c r="N17" s="56">
        <f>'JB Old'!Z35</f>
        <v>21.018779704038796</v>
      </c>
      <c r="O17" s="13">
        <f>'JB Old'!Z65</f>
        <v>39.991848008819169</v>
      </c>
      <c r="P17" s="13">
        <f>'JB Old'!Z95</f>
        <v>38.077355915451108</v>
      </c>
      <c r="Q17" s="13">
        <f>'JB Old'!Z125</f>
        <v>34.935631250403887</v>
      </c>
      <c r="R17" s="56">
        <f>'HB Mid'!Z35</f>
        <v>91.439100121945174</v>
      </c>
      <c r="S17" s="13">
        <f>'HB Mid'!Z65</f>
        <v>47.577768581658752</v>
      </c>
      <c r="T17" s="13">
        <f>'HB Mid'!Z95</f>
        <v>75.154200303175827</v>
      </c>
      <c r="U17" s="13">
        <f>'HB Mid'!Z125</f>
        <v>75.708360097428965</v>
      </c>
      <c r="V17" s="56">
        <f>'HB Old'!AB35</f>
        <v>42.4176105503294</v>
      </c>
      <c r="W17" s="13">
        <f>'HB Old'!AB65</f>
        <v>37.972647479988929</v>
      </c>
      <c r="X17" s="13">
        <f>'HB Old'!AB95</f>
        <v>63.695749825058464</v>
      </c>
      <c r="Y17" s="13">
        <f>'HB Old'!AB125</f>
        <v>105.48528746382121</v>
      </c>
    </row>
    <row r="18" spans="1:29" x14ac:dyDescent="0.2">
      <c r="A18" s="7" t="s">
        <v>84</v>
      </c>
      <c r="B18" s="56">
        <f>'BEF C7'!Z36</f>
        <v>237.97591617194502</v>
      </c>
      <c r="C18" s="13">
        <f>'BEF C7'!Z66</f>
        <v>163.5662775425302</v>
      </c>
      <c r="D18" s="13">
        <f>'BEF C7'!Z96</f>
        <v>99.036756682051688</v>
      </c>
      <c r="E18" s="13">
        <f>'BEF C7'!Z126</f>
        <v>193.53496945589859</v>
      </c>
      <c r="F18" s="56">
        <f>'BEF C5'!Z36</f>
        <v>91.33589060951202</v>
      </c>
      <c r="G18" s="13">
        <f>'BEF C5'!Z66</f>
        <v>84.12261142778928</v>
      </c>
      <c r="H18" s="13">
        <f>'BEF C5'!Z96</f>
        <v>176.03779768238741</v>
      </c>
      <c r="I18" s="13">
        <f>'BEF C5'!Z126</f>
        <v>154.91604930576577</v>
      </c>
      <c r="J18" s="56">
        <f>'JB Mid'!Z36</f>
        <v>214.73111081980073</v>
      </c>
      <c r="K18" s="13">
        <f>'JB Mid'!Z66</f>
        <v>80.799991790654246</v>
      </c>
      <c r="L18" s="13">
        <f>'JB Mid'!Z96</f>
        <v>263.4043859817105</v>
      </c>
      <c r="M18" s="13">
        <f>'JB Mid'!Z126</f>
        <v>62.883479852033979</v>
      </c>
      <c r="N18" s="56">
        <f>'JB Old'!Z36</f>
        <v>107.3344576060817</v>
      </c>
      <c r="O18" s="13">
        <f>'JB Old'!Z66</f>
        <v>183.75300817996765</v>
      </c>
      <c r="P18" s="13">
        <f>'JB Old'!Z96</f>
        <v>140.3490505103704</v>
      </c>
      <c r="Q18" s="13">
        <f>'JB Old'!Z126</f>
        <v>146.45813020547766</v>
      </c>
      <c r="R18" s="56">
        <f>'HB Mid'!Z36</f>
        <v>216.2207457718319</v>
      </c>
      <c r="S18" s="13">
        <f>'HB Mid'!Z66</f>
        <v>117.1482072365005</v>
      </c>
      <c r="T18" s="13">
        <f>'HB Mid'!Z96</f>
        <v>431.34367105411269</v>
      </c>
      <c r="U18" s="13">
        <f>'HB Mid'!Z126</f>
        <v>79.201623008651907</v>
      </c>
      <c r="V18" s="56">
        <f>'HB Old'!AB36</f>
        <v>147.37526591379847</v>
      </c>
      <c r="W18" s="13">
        <f>'HB Old'!AB66</f>
        <v>123.35181913615055</v>
      </c>
      <c r="X18" s="13">
        <f>'HB Old'!AB96</f>
        <v>106.99986575482338</v>
      </c>
      <c r="Y18" s="13">
        <f>'HB Old'!AB126</f>
        <v>87.820725305083485</v>
      </c>
    </row>
    <row r="19" spans="1:29" x14ac:dyDescent="0.2">
      <c r="A19" s="36" t="s">
        <v>85</v>
      </c>
      <c r="B19" s="56">
        <f>'BEF C7'!Z37</f>
        <v>227.09738004377152</v>
      </c>
      <c r="C19" s="13">
        <f>'BEF C7'!Z67</f>
        <v>232.31968487949806</v>
      </c>
      <c r="D19" s="13">
        <f>'BEF C7'!Z97</f>
        <v>170.05107515821001</v>
      </c>
      <c r="E19" s="13">
        <f>'BEF C7'!Z127</f>
        <v>310.4618917153154</v>
      </c>
      <c r="F19" s="56">
        <f>'BEF C5'!Z37</f>
        <v>121.35218202950313</v>
      </c>
      <c r="G19" s="13">
        <f>'BEF C5'!Z67</f>
        <v>85.233330765728326</v>
      </c>
      <c r="H19" s="13">
        <f>'BEF C5'!Z97</f>
        <v>334.61626980464428</v>
      </c>
      <c r="I19" s="13">
        <f>'BEF C5'!Z127</f>
        <v>210.25294716088746</v>
      </c>
      <c r="J19" s="56">
        <f>'JB Mid'!Z37</f>
        <v>190.61381916356527</v>
      </c>
      <c r="K19" s="13">
        <f>'JB Mid'!Z67</f>
        <v>224.38037647228663</v>
      </c>
      <c r="L19" s="13">
        <f>'JB Mid'!Z97</f>
        <v>201.2477722223357</v>
      </c>
      <c r="M19" s="13">
        <f>'JB Mid'!Z127</f>
        <v>220.39490738473231</v>
      </c>
      <c r="N19" s="56">
        <f>'JB Old'!Z37</f>
        <v>91.815517313577857</v>
      </c>
      <c r="O19" s="13">
        <f>'JB Old'!Z67</f>
        <v>80.337437525329449</v>
      </c>
      <c r="P19" s="13">
        <f>'JB Old'!Z97</f>
        <v>111.87864698271237</v>
      </c>
      <c r="Q19" s="13">
        <f>'JB Old'!Z127</f>
        <v>77.281575234244855</v>
      </c>
      <c r="R19" s="56">
        <f>'HB Mid'!Z37</f>
        <v>349.85587825311683</v>
      </c>
      <c r="S19" s="13">
        <f>'HB Mid'!Z67</f>
        <v>172.15524202017514</v>
      </c>
      <c r="T19" s="13">
        <f>'HB Mid'!Z97</f>
        <v>290.80183772018529</v>
      </c>
      <c r="U19" s="13">
        <f>'HB Mid'!Z127</f>
        <v>203.74018594071217</v>
      </c>
      <c r="V19" s="56">
        <f>'HB Old'!AB37</f>
        <v>228.77335757568318</v>
      </c>
      <c r="W19" s="13">
        <f>'HB Old'!AB67</f>
        <v>155.32984161369271</v>
      </c>
      <c r="X19" s="13">
        <f>'HB Old'!AB97</f>
        <v>113.46365117501425</v>
      </c>
      <c r="Y19" s="13">
        <f>'HB Old'!AB127</f>
        <v>192.34565426951085</v>
      </c>
    </row>
    <row r="20" spans="1:29" x14ac:dyDescent="0.2">
      <c r="A20" s="37" t="s">
        <v>86</v>
      </c>
      <c r="B20" s="56">
        <f>'BEF C7'!Z38</f>
        <v>249.81627745983315</v>
      </c>
      <c r="C20" s="13">
        <f>'BEF C7'!Z68</f>
        <v>306.28814364404042</v>
      </c>
      <c r="D20" s="13">
        <f>'BEF C7'!Z98</f>
        <v>67.214708479525925</v>
      </c>
      <c r="E20" s="13">
        <f>'BEF C7'!Z128</f>
        <v>117.62894194904686</v>
      </c>
      <c r="F20" s="56">
        <f>'BEF C5'!Z38</f>
        <v>211.11761811492352</v>
      </c>
      <c r="G20" s="13">
        <f>'BEF C5'!Z68</f>
        <v>205.2808293823955</v>
      </c>
      <c r="H20" s="13">
        <f>'BEF C5'!Z98</f>
        <v>190.42234291698475</v>
      </c>
      <c r="I20" s="13">
        <f>'BEF C5'!Z128</f>
        <v>256.64175798393626</v>
      </c>
      <c r="J20" s="56">
        <f>'JB Mid'!Z38</f>
        <v>188.49197348142968</v>
      </c>
      <c r="K20" s="13">
        <f>'JB Mid'!Z68</f>
        <v>79.027470632152912</v>
      </c>
      <c r="L20" s="13">
        <f>'JB Mid'!Z98</f>
        <v>147.00138172875393</v>
      </c>
      <c r="M20" s="13">
        <f>'JB Mid'!Z128</f>
        <v>115.50055187788894</v>
      </c>
      <c r="N20" s="56">
        <f>'JB Old'!Z38</f>
        <v>132.71908455867802</v>
      </c>
      <c r="O20" s="13">
        <f>'JB Old'!Z68</f>
        <v>243.1745954640582</v>
      </c>
      <c r="P20" s="13">
        <f>'JB Old'!Z98</f>
        <v>149.50712247748979</v>
      </c>
      <c r="Q20" s="13">
        <f>'JB Old'!Z128</f>
        <v>340.64928688563697</v>
      </c>
      <c r="R20" s="56">
        <f>'HB Mid'!Z38</f>
        <v>186.64743492825221</v>
      </c>
      <c r="S20" s="13">
        <f>'HB Mid'!Z68</f>
        <v>283.53895307521884</v>
      </c>
      <c r="T20" s="13">
        <f>'HB Mid'!Z98</f>
        <v>186.74156543540695</v>
      </c>
      <c r="U20" s="13">
        <f>'HB Mid'!Z128</f>
        <v>300.04578833722456</v>
      </c>
      <c r="V20" s="56">
        <f>'HB Old'!AB38</f>
        <v>191.09872850065156</v>
      </c>
      <c r="W20" s="13">
        <f>'HB Old'!AB68</f>
        <v>138.42892280257774</v>
      </c>
      <c r="X20" s="13">
        <f>'HB Old'!AB98</f>
        <v>110.91834677557227</v>
      </c>
      <c r="Y20" s="13">
        <f>'HB Old'!AB128</f>
        <v>214.75834258466165</v>
      </c>
    </row>
    <row r="21" spans="1:29" s="50" customFormat="1" x14ac:dyDescent="0.2">
      <c r="A21" s="136" t="s">
        <v>87</v>
      </c>
      <c r="B21" s="140">
        <f>'BEF C7'!Z39</f>
        <v>430.62802719446762</v>
      </c>
      <c r="C21" s="79">
        <f>'BEF C7'!Z69</f>
        <v>297.56548269121873</v>
      </c>
      <c r="D21" s="79">
        <f>'BEF C7'!Z99</f>
        <v>197.55491149862399</v>
      </c>
      <c r="E21" s="79">
        <f>'BEF C7'!Z129</f>
        <v>146.35205989530459</v>
      </c>
      <c r="F21" s="140">
        <f>'BEF C5'!Z39</f>
        <v>336.64076519599632</v>
      </c>
      <c r="G21" s="79">
        <f>'BEF C5'!Z69</f>
        <v>231.30877309840065</v>
      </c>
      <c r="H21" s="79">
        <f>'BEF C5'!Z99</f>
        <v>314.46669487106453</v>
      </c>
      <c r="I21" s="79">
        <f>'BEF C5'!Z129</f>
        <v>258.80207631366846</v>
      </c>
      <c r="J21" s="140">
        <f>'JB Mid'!Z39</f>
        <v>221.17851823170602</v>
      </c>
      <c r="K21" s="79">
        <f>'JB Mid'!Z69</f>
        <v>214.23715761889756</v>
      </c>
      <c r="L21" s="79">
        <f>'JB Mid'!Z99</f>
        <v>301.15752902602554</v>
      </c>
      <c r="M21" s="79">
        <f>'JB Mid'!Z129</f>
        <v>157.35844208036664</v>
      </c>
      <c r="N21" s="140">
        <f>'JB Old'!Z39</f>
        <v>250.11302973475</v>
      </c>
      <c r="O21" s="79">
        <f>'JB Old'!Z69</f>
        <v>335.90806838505034</v>
      </c>
      <c r="P21" s="79">
        <f>'JB Old'!Z99</f>
        <v>361.47284520840537</v>
      </c>
      <c r="Q21" s="79">
        <f>'JB Old'!Z129</f>
        <v>327.46931158326407</v>
      </c>
      <c r="R21" s="140">
        <f>'HB Mid'!Z39</f>
        <v>187.65955753118413</v>
      </c>
      <c r="S21" s="79">
        <f>'HB Mid'!Z69</f>
        <v>497.81014488646559</v>
      </c>
      <c r="T21" s="79">
        <f>'HB Mid'!Z99</f>
        <v>330.87358461465652</v>
      </c>
      <c r="U21" s="79">
        <f>'HB Mid'!Z129</f>
        <v>176.43836387311558</v>
      </c>
      <c r="V21" s="140">
        <f>'HB Old'!AB39</f>
        <v>295.41861287911246</v>
      </c>
      <c r="W21" s="79">
        <f>'HB Old'!AB69</f>
        <v>332.68625270859292</v>
      </c>
      <c r="X21" s="79">
        <f>'HB Old'!AB99</f>
        <v>281.73543043913577</v>
      </c>
      <c r="Y21" s="79">
        <f>'HB Old'!AB129</f>
        <v>199.76818163401308</v>
      </c>
    </row>
    <row r="22" spans="1:29" x14ac:dyDescent="0.2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79"/>
      <c r="V22" s="13"/>
      <c r="W22" s="13"/>
      <c r="X22" s="13"/>
      <c r="Y22" s="13"/>
      <c r="Z22" s="13"/>
      <c r="AA22" s="13"/>
      <c r="AB22" s="13"/>
    </row>
    <row r="23" spans="1:29" x14ac:dyDescent="0.2">
      <c r="B23" s="3" t="s">
        <v>107</v>
      </c>
      <c r="C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3">
        <f>AVERAGE(R33:U33)</f>
        <v>6.4468372044793778</v>
      </c>
      <c r="V23" s="1"/>
      <c r="W23" s="1"/>
      <c r="X23" s="1"/>
      <c r="Y23" s="13">
        <f>AVERAGE(V33:Y33)</f>
        <v>6.2515089925716056</v>
      </c>
    </row>
    <row r="24" spans="1:29" x14ac:dyDescent="0.2">
      <c r="B24" s="7" t="s">
        <v>90</v>
      </c>
      <c r="D24"/>
      <c r="E24" s="22">
        <f>AVERAGE(B32:E32)</f>
        <v>4.9209316798518614</v>
      </c>
      <c r="F24" s="7" t="s">
        <v>91</v>
      </c>
      <c r="G24" s="1"/>
      <c r="H24" s="1"/>
      <c r="I24" s="22">
        <f>AVERAGE(F32:I32)</f>
        <v>5.7652773186749204</v>
      </c>
      <c r="J24" s="7" t="s">
        <v>93</v>
      </c>
      <c r="K24" s="1"/>
      <c r="L24" s="1"/>
      <c r="M24" s="22">
        <f>AVERAGE(J32:M32)</f>
        <v>7.0978157699659139</v>
      </c>
      <c r="N24" s="7" t="s">
        <v>95</v>
      </c>
      <c r="O24" s="1"/>
      <c r="P24" s="1"/>
      <c r="Q24" s="22">
        <f>AVERAGE(N32:Q32)</f>
        <v>8.6911261092783647</v>
      </c>
      <c r="R24" s="7" t="s">
        <v>96</v>
      </c>
      <c r="S24" s="1"/>
      <c r="T24" s="1"/>
      <c r="U24" s="22">
        <f>AVERAGE(R32:U32)</f>
        <v>7.6091159934683219</v>
      </c>
      <c r="V24" s="7" t="s">
        <v>97</v>
      </c>
      <c r="W24" s="1"/>
      <c r="X24" s="1"/>
      <c r="Y24" s="22">
        <f>AVERAGE(V32:Y32)</f>
        <v>7.9812551522273827</v>
      </c>
      <c r="Z24" s="25" t="s">
        <v>118</v>
      </c>
      <c r="AC24" s="25"/>
    </row>
    <row r="25" spans="1:29" x14ac:dyDescent="0.2">
      <c r="A25" s="3"/>
      <c r="B25" s="25">
        <v>1</v>
      </c>
      <c r="C25" s="3">
        <v>2</v>
      </c>
      <c r="D25" s="3">
        <v>3</v>
      </c>
      <c r="E25" s="67">
        <v>4</v>
      </c>
      <c r="F25" s="25">
        <v>1</v>
      </c>
      <c r="G25" s="3">
        <v>2</v>
      </c>
      <c r="H25" s="3">
        <v>3</v>
      </c>
      <c r="I25" s="67">
        <v>4</v>
      </c>
      <c r="J25" s="25">
        <v>1</v>
      </c>
      <c r="K25" s="3">
        <v>2</v>
      </c>
      <c r="L25" s="3">
        <v>3</v>
      </c>
      <c r="M25" s="67">
        <v>4</v>
      </c>
      <c r="N25" s="25">
        <v>1</v>
      </c>
      <c r="O25" s="3">
        <v>2</v>
      </c>
      <c r="P25" s="3">
        <v>3</v>
      </c>
      <c r="Q25" s="67">
        <v>4</v>
      </c>
      <c r="R25" s="25">
        <v>1</v>
      </c>
      <c r="S25" s="3">
        <v>2</v>
      </c>
      <c r="T25" s="3">
        <v>3</v>
      </c>
      <c r="U25" s="67">
        <v>4</v>
      </c>
      <c r="V25" s="25">
        <v>1</v>
      </c>
      <c r="W25" s="3">
        <v>2</v>
      </c>
      <c r="X25" s="3">
        <v>3</v>
      </c>
      <c r="Y25" s="67">
        <v>4</v>
      </c>
      <c r="Z25" s="25"/>
    </row>
    <row r="26" spans="1:29" x14ac:dyDescent="0.2">
      <c r="A26" s="7" t="s">
        <v>47</v>
      </c>
      <c r="B26" s="60">
        <f>'BEF C7'!AA26</f>
        <v>0.1138243093734822</v>
      </c>
      <c r="C26" s="20">
        <f>'BEF C7'!AA56</f>
        <v>0.14501289453218855</v>
      </c>
      <c r="D26" s="20">
        <f>'BEF C7'!AA86</f>
        <v>0.27036858331488556</v>
      </c>
      <c r="E26" s="20">
        <f>'BEF C7'!AA116</f>
        <v>0.35726537316897555</v>
      </c>
      <c r="F26" s="56">
        <f>'BEF C5'!AA26</f>
        <v>0.22416922201186895</v>
      </c>
      <c r="G26" s="13">
        <f>'BEF C5'!AA56</f>
        <v>0.37109828508059184</v>
      </c>
      <c r="H26" s="13">
        <f>'BEF C5'!AA86</f>
        <v>0.76322071332295727</v>
      </c>
      <c r="I26" s="13">
        <f>'BEF C5'!AA116</f>
        <v>0.78304178363376198</v>
      </c>
      <c r="J26" s="56">
        <f>'JB Mid'!AA26</f>
        <v>0.33065039418775566</v>
      </c>
      <c r="K26" s="13">
        <f>'JB Mid'!AA56</f>
        <v>0.25578867031642372</v>
      </c>
      <c r="L26" s="13">
        <f>'JB Mid'!AA86</f>
        <v>0.41897329392801524</v>
      </c>
      <c r="M26" s="13">
        <f>'JB Mid'!AA116</f>
        <v>0.28418692024183023</v>
      </c>
      <c r="N26" s="56">
        <f>'JB Old'!AA26</f>
        <v>0.43934739430876635</v>
      </c>
      <c r="O26" s="13">
        <f>'JB Old'!AA56</f>
        <v>0.38213094205856318</v>
      </c>
      <c r="P26" s="13">
        <f>'JB Old'!AA86</f>
        <v>0.40536961416436246</v>
      </c>
      <c r="Q26" s="13">
        <f>'JB Old'!AA116</f>
        <v>0.39914565444608219</v>
      </c>
      <c r="R26" s="56">
        <f>'HB Mid'!AA26</f>
        <v>0.14220784577899509</v>
      </c>
      <c r="S26" s="13">
        <f>'HB Mid'!AA56</f>
        <v>0.3652636869706048</v>
      </c>
      <c r="T26" s="13">
        <f>'HB Mid'!AA86</f>
        <v>0.3246610259744856</v>
      </c>
      <c r="U26" s="13">
        <f>'HB Mid'!AA116</f>
        <v>0.51551411056783469</v>
      </c>
      <c r="V26" s="56">
        <f>'HB Old'!AC26</f>
        <v>0.44885049667318039</v>
      </c>
      <c r="W26" s="13">
        <f>'HB Old'!AC56</f>
        <v>0.43913710906164988</v>
      </c>
      <c r="X26" s="13">
        <f>'HB Old'!AC86</f>
        <v>0.36312360379809422</v>
      </c>
      <c r="Y26" s="13">
        <f>'HB Old'!AC116</f>
        <v>0.41125840467089692</v>
      </c>
      <c r="Z26" s="96">
        <f>AVERAGE(B26:Y26)</f>
        <v>0.37306709714942715</v>
      </c>
    </row>
    <row r="27" spans="1:29" x14ac:dyDescent="0.2">
      <c r="A27" s="7" t="s">
        <v>48</v>
      </c>
      <c r="B27" s="60">
        <f>'BEF C7'!AA27</f>
        <v>0.28643066070690348</v>
      </c>
      <c r="C27" s="20">
        <f>'BEF C7'!AA57</f>
        <v>0.31138274654827425</v>
      </c>
      <c r="D27" s="20">
        <f>'BEF C7'!AA87</f>
        <v>0.14222290080421185</v>
      </c>
      <c r="E27" s="20">
        <f>'BEF C7'!AA117</f>
        <v>0.49953266420573783</v>
      </c>
      <c r="F27" s="56">
        <f>'BEF C5'!AA27</f>
        <v>1.2730560904252592</v>
      </c>
      <c r="G27" s="13">
        <f>'BEF C5'!AA57</f>
        <v>0.86747608917342289</v>
      </c>
      <c r="H27" s="13">
        <f>'BEF C5'!AA87</f>
        <v>0.82093552829106664</v>
      </c>
      <c r="I27" s="13">
        <f>'BEF C5'!AA117</f>
        <v>1.063286032178667</v>
      </c>
      <c r="J27" s="56">
        <f>'JB Mid'!AA27</f>
        <v>0.39139419417513743</v>
      </c>
      <c r="K27" s="13">
        <f>'JB Mid'!AA57</f>
        <v>0.47929872064973955</v>
      </c>
      <c r="L27" s="13">
        <f>'JB Mid'!AA87</f>
        <v>0.20277028834971167</v>
      </c>
      <c r="M27" s="13">
        <f>'JB Mid'!AA117</f>
        <v>0.39331415115719748</v>
      </c>
      <c r="N27" s="56">
        <f>'JB Old'!AA27</f>
        <v>0.52163504723760812</v>
      </c>
      <c r="O27" s="13">
        <f>'JB Old'!AA57</f>
        <v>0.34171066597986471</v>
      </c>
      <c r="P27" s="13">
        <f>'JB Old'!AA87</f>
        <v>0.78892124487811299</v>
      </c>
      <c r="Q27" s="13">
        <f>'JB Old'!AA117</f>
        <v>0.42767897318978793</v>
      </c>
      <c r="R27" s="117">
        <f>'HB Mid'!AA27</f>
        <v>1.1074468862681919</v>
      </c>
      <c r="S27" s="13">
        <f>'HB Mid'!AA57</f>
        <v>0.71036167540550232</v>
      </c>
      <c r="T27" s="13">
        <f>'HB Mid'!AA87</f>
        <v>1.0035251367966334</v>
      </c>
      <c r="U27" s="13">
        <f>'HB Mid'!AA117</f>
        <v>0.48013478819352606</v>
      </c>
      <c r="V27" s="56">
        <f>'HB Old'!AC27</f>
        <v>1.4287339471933325</v>
      </c>
      <c r="W27" s="13">
        <f>'HB Old'!AC57</f>
        <v>0.83106781159829846</v>
      </c>
      <c r="X27" s="13">
        <f>'HB Old'!AC87</f>
        <v>1.0584287278586089</v>
      </c>
      <c r="Y27" s="13">
        <f>'HB Old'!AC117</f>
        <v>1.9383845377690452</v>
      </c>
      <c r="Z27" s="96">
        <f>AVERAGE(B27:Y27)</f>
        <v>0.72371372954307678</v>
      </c>
    </row>
    <row r="28" spans="1:29" s="29" customFormat="1" x14ac:dyDescent="0.2">
      <c r="A28" s="7" t="s">
        <v>84</v>
      </c>
      <c r="B28" s="60">
        <f>'BEF C7'!AA28</f>
        <v>1.7346950812355204</v>
      </c>
      <c r="C28" s="20">
        <f>'BEF C7'!AA58</f>
        <v>1.699272034477016</v>
      </c>
      <c r="D28" s="20">
        <f>'BEF C7'!AA88</f>
        <v>1.4983049033909706</v>
      </c>
      <c r="E28" s="20">
        <f>'BEF C7'!AA118</f>
        <v>1.9760833537122466</v>
      </c>
      <c r="F28" s="56">
        <f>'BEF C5'!AA28</f>
        <v>1.550622618489498</v>
      </c>
      <c r="G28" s="13">
        <f>'BEF C5'!AA58</f>
        <v>1.0569432281945319</v>
      </c>
      <c r="H28" s="13">
        <f>'BEF C5'!AA88</f>
        <v>1.6157628511175282</v>
      </c>
      <c r="I28" s="13">
        <f>'BEF C5'!AA118</f>
        <v>1.5672159622050637</v>
      </c>
      <c r="J28" s="56">
        <f>'JB Mid'!AA28</f>
        <v>2.1356678254509016</v>
      </c>
      <c r="K28" s="13">
        <f>'JB Mid'!AA58</f>
        <v>2.37220870628907</v>
      </c>
      <c r="L28" s="13">
        <f>'JB Mid'!AA88</f>
        <v>2.0864462854458128</v>
      </c>
      <c r="M28" s="13">
        <f>'JB Mid'!AA118</f>
        <v>2.2844062987359188</v>
      </c>
      <c r="N28" s="62">
        <f>'JB Old'!AA28</f>
        <v>3.9244068547610325</v>
      </c>
      <c r="O28" s="13">
        <f>'JB Old'!AA58</f>
        <v>2.2855479438456614</v>
      </c>
      <c r="P28" s="13">
        <f>'JB Old'!AA88</f>
        <v>2.5235799384931945</v>
      </c>
      <c r="Q28" s="13">
        <f>'JB Old'!AA118</f>
        <v>2.3985815093381992</v>
      </c>
      <c r="R28" s="56">
        <f>'HB Mid'!AA28</f>
        <v>2.1871636124412475</v>
      </c>
      <c r="S28" s="13">
        <f>'HB Mid'!AA58</f>
        <v>2.2138149736840469</v>
      </c>
      <c r="T28" s="13">
        <f>'HB Mid'!AA88</f>
        <v>1.6718187187422475</v>
      </c>
      <c r="U28" s="13">
        <f>'HB Mid'!AA118</f>
        <v>2.3650192781396226</v>
      </c>
      <c r="V28" s="56">
        <f>'HB Old'!AC28</f>
        <v>1.8937121161711112</v>
      </c>
      <c r="W28" s="13">
        <f>'HB Old'!AC58</f>
        <v>2.3541775280756454</v>
      </c>
      <c r="X28" s="13">
        <f>'HB Old'!AC88</f>
        <v>2.1440198885916204</v>
      </c>
      <c r="Y28" s="13">
        <f>'HB Old'!AC118</f>
        <v>1.9715382863237689</v>
      </c>
      <c r="Z28" s="96">
        <f t="shared" ref="Z28:Z31" si="2">AVERAGE(B28:Y28)</f>
        <v>2.0629587415563111</v>
      </c>
    </row>
    <row r="29" spans="1:29" x14ac:dyDescent="0.2">
      <c r="A29" s="36" t="s">
        <v>85</v>
      </c>
      <c r="B29" s="60">
        <f>'BEF C7'!AA29</f>
        <v>0.89453151243943707</v>
      </c>
      <c r="C29" s="20">
        <f>'BEF C7'!AA59</f>
        <v>1.2110177856637736</v>
      </c>
      <c r="D29" s="20">
        <f>'BEF C7'!AA89</f>
        <v>1.4988685700050521</v>
      </c>
      <c r="E29" s="20">
        <f>'BEF C7'!AA119</f>
        <v>1.0789577350525956</v>
      </c>
      <c r="F29" s="56">
        <f>'BEF C5'!AA29</f>
        <v>1.1497406561220478</v>
      </c>
      <c r="G29" s="13">
        <f>'BEF C5'!AA59</f>
        <v>0.85808080535833464</v>
      </c>
      <c r="H29" s="28">
        <f>'BEF C5'!AA89</f>
        <v>1.3499620663951295</v>
      </c>
      <c r="I29" s="28">
        <f>'BEF C5'!AA119</f>
        <v>1.0852635245798421</v>
      </c>
      <c r="J29" s="117">
        <f>'JB Mid'!AA29</f>
        <v>1.8241023856475223</v>
      </c>
      <c r="K29" s="28">
        <f>'JB Mid'!AA59</f>
        <v>1.6681804975591483</v>
      </c>
      <c r="L29" s="28">
        <f>'JB Mid'!AA89</f>
        <v>2.1241818647436266</v>
      </c>
      <c r="M29" s="28">
        <f>'JB Mid'!AA119</f>
        <v>1.6239265636230322</v>
      </c>
      <c r="N29" s="117">
        <f>'JB Old'!AA29</f>
        <v>2.4074799849820736</v>
      </c>
      <c r="O29" s="28">
        <f>'JB Old'!AA59</f>
        <v>2.0539649320645026</v>
      </c>
      <c r="P29" s="28">
        <f>'JB Old'!AA89</f>
        <v>1.9673264066751952</v>
      </c>
      <c r="Q29" s="28">
        <f>'JB Old'!AA119</f>
        <v>2.0122379673169144</v>
      </c>
      <c r="R29" s="117">
        <f>'HB Mid'!AA29</f>
        <v>1.4153066828758429</v>
      </c>
      <c r="S29" s="28">
        <f>'HB Mid'!AA59</f>
        <v>1.8845966818900277</v>
      </c>
      <c r="T29" s="28">
        <f>'HB Mid'!AA89</f>
        <v>1.7397193149804235</v>
      </c>
      <c r="U29" s="28">
        <f>'HB Mid'!AA119</f>
        <v>1.9699203944781387</v>
      </c>
      <c r="V29" s="117">
        <f>'HB Old'!AC29</f>
        <v>1.5282298010254924</v>
      </c>
      <c r="W29" s="28">
        <f>'HB Old'!AC59</f>
        <v>1.4669176279427272</v>
      </c>
      <c r="X29" s="28">
        <f>'HB Old'!AC89</f>
        <v>1.4903437864381794</v>
      </c>
      <c r="Y29" s="28">
        <f>'HB Old'!AC119</f>
        <v>1.5837771368614324</v>
      </c>
      <c r="Z29" s="96">
        <f t="shared" si="2"/>
        <v>1.5786097785300208</v>
      </c>
    </row>
    <row r="30" spans="1:29" x14ac:dyDescent="0.2">
      <c r="A30" s="37" t="s">
        <v>86</v>
      </c>
      <c r="B30" s="60">
        <f>'BEF C7'!AA30</f>
        <v>0.63143673172406622</v>
      </c>
      <c r="C30" s="20">
        <f>'BEF C7'!AA60</f>
        <v>0.92361633653175512</v>
      </c>
      <c r="D30" s="20">
        <f>'BEF C7'!AA90</f>
        <v>1.1417608424818482</v>
      </c>
      <c r="E30" s="20">
        <f>'BEF C7'!AA120</f>
        <v>1.0089221669522292</v>
      </c>
      <c r="F30" s="56">
        <f>'BEF C5'!AA30</f>
        <v>1.0903269806894373</v>
      </c>
      <c r="G30" s="13">
        <f>'BEF C5'!AA60</f>
        <v>0.58325378889815949</v>
      </c>
      <c r="H30" s="13">
        <f>'BEF C5'!AA90</f>
        <v>1.1984041491641018</v>
      </c>
      <c r="I30" s="13">
        <f>'BEF C5'!AA120</f>
        <v>0.75467689799213344</v>
      </c>
      <c r="J30" s="56">
        <f>'JB Mid'!AA30</f>
        <v>1.4492254980717552</v>
      </c>
      <c r="K30" s="13">
        <f>'JB Mid'!AA60</f>
        <v>1.3086778742673861</v>
      </c>
      <c r="L30" s="13">
        <f>'JB Mid'!AA90</f>
        <v>1.3409406543466766</v>
      </c>
      <c r="M30" s="13">
        <f>'JB Mid'!AA120</f>
        <v>1.4088246648897536</v>
      </c>
      <c r="N30" s="56">
        <f>'JB Old'!AA30</f>
        <v>2.0843116019538646</v>
      </c>
      <c r="O30" s="13">
        <f>'JB Old'!AA60</f>
        <v>1.4079867681526452</v>
      </c>
      <c r="P30" s="13">
        <f>'JB Old'!AA90</f>
        <v>1.8944217443382112</v>
      </c>
      <c r="Q30" s="13">
        <f>'JB Old'!AA120</f>
        <v>1.8337745154279397</v>
      </c>
      <c r="R30" s="56">
        <f>'HB Mid'!AA30</f>
        <v>1.5104374247149948</v>
      </c>
      <c r="S30" s="13">
        <f>'HB Mid'!AA60</f>
        <v>1.6188027197543324</v>
      </c>
      <c r="T30" s="13">
        <f>'HB Mid'!AA90</f>
        <v>1.338373544086934</v>
      </c>
      <c r="U30" s="13">
        <f>'HB Mid'!AA120</f>
        <v>1.5400075774048196</v>
      </c>
      <c r="V30" s="56">
        <f>'HB Old'!AC30</f>
        <v>1.3264704772062323</v>
      </c>
      <c r="W30" s="13">
        <f>'HB Old'!AC60</f>
        <v>1.8403890521451562</v>
      </c>
      <c r="X30" s="13">
        <f>'HB Old'!AC90</f>
        <v>1.3633222751948897</v>
      </c>
      <c r="Y30" s="13">
        <f>'HB Old'!AC120</f>
        <v>1.7037487787292527</v>
      </c>
      <c r="Z30" s="96">
        <f t="shared" si="2"/>
        <v>1.3459213777132737</v>
      </c>
    </row>
    <row r="31" spans="1:29" s="50" customFormat="1" x14ac:dyDescent="0.2">
      <c r="A31" s="136" t="s">
        <v>87</v>
      </c>
      <c r="B31" s="142">
        <f>'BEF C7'!AA31</f>
        <v>0.52218301632041375</v>
      </c>
      <c r="C31" s="143">
        <f>'BEF C7'!AA61</f>
        <v>0.53208285774476005</v>
      </c>
      <c r="D31" s="143">
        <f>'BEF C7'!AA91</f>
        <v>0.64659396047898021</v>
      </c>
      <c r="E31" s="143">
        <f>'BEF C7'!AA121</f>
        <v>0.55935969854212164</v>
      </c>
      <c r="F31" s="142">
        <f>'BEF C5'!AA31</f>
        <v>1.0363086789556859</v>
      </c>
      <c r="G31" s="143">
        <f>'BEF C5'!AA61</f>
        <v>0.52693602969092079</v>
      </c>
      <c r="H31" s="143">
        <f>'BEF C5'!AA91</f>
        <v>0.95706710828331265</v>
      </c>
      <c r="I31" s="143">
        <f>'BEF C5'!AA121</f>
        <v>0.51426018444635835</v>
      </c>
      <c r="J31" s="142">
        <f>'JB Mid'!AA31</f>
        <v>0.90294440471049309</v>
      </c>
      <c r="K31" s="143">
        <f>'JB Mid'!AA61</f>
        <v>0.92797987131762782</v>
      </c>
      <c r="L31" s="143">
        <f>'JB Mid'!AA91</f>
        <v>1.0271847494416917</v>
      </c>
      <c r="M31" s="143">
        <f>'JB Mid'!AA121</f>
        <v>1.1499883023174267</v>
      </c>
      <c r="N31" s="142">
        <f>'JB Old'!AA31</f>
        <v>1.4208258225146546</v>
      </c>
      <c r="O31" s="143">
        <f>'JB Old'!AA61</f>
        <v>0.89701899057509316</v>
      </c>
      <c r="P31" s="143">
        <f>'JB Old'!AA91</f>
        <v>1.0817661145644302</v>
      </c>
      <c r="Q31" s="143">
        <f>'JB Old'!AA121</f>
        <v>0.86533380584669595</v>
      </c>
      <c r="R31" s="142">
        <f>'HB Mid'!AA31</f>
        <v>1.0906201444572883</v>
      </c>
      <c r="S31" s="143">
        <f>'HB Mid'!AA61</f>
        <v>1.1695408101370959</v>
      </c>
      <c r="T31" s="143">
        <f>'HB Mid'!AA91</f>
        <v>1.1892401922395173</v>
      </c>
      <c r="U31" s="143">
        <f>'HB Mid'!AA121</f>
        <v>0.88296674789093144</v>
      </c>
      <c r="V31" s="142">
        <f>'HB Old'!AC31</f>
        <v>0.88727911108052415</v>
      </c>
      <c r="W31" s="143">
        <f>'HB Old'!AC61</f>
        <v>1.489202435162309</v>
      </c>
      <c r="X31" s="143">
        <f>'HB Old'!AC91</f>
        <v>1.0878769375490616</v>
      </c>
      <c r="Y31" s="143">
        <f>'HB Old'!AC121</f>
        <v>0.87503073178902357</v>
      </c>
      <c r="Z31" s="144">
        <f t="shared" si="2"/>
        <v>0.92664961275235092</v>
      </c>
    </row>
    <row r="32" spans="1:29" x14ac:dyDescent="0.2">
      <c r="A32" s="67" t="s">
        <v>117</v>
      </c>
      <c r="B32" s="22">
        <f>SUM(B26:B31)</f>
        <v>4.183101311799823</v>
      </c>
      <c r="C32" s="22">
        <f t="shared" ref="C32:Z32" si="3">SUM(C26:C31)</f>
        <v>4.8223846554977676</v>
      </c>
      <c r="D32" s="22">
        <f t="shared" si="3"/>
        <v>5.1981197604759481</v>
      </c>
      <c r="E32" s="22">
        <f t="shared" si="3"/>
        <v>5.4801209916339069</v>
      </c>
      <c r="F32" s="22">
        <f t="shared" si="3"/>
        <v>6.324224246693797</v>
      </c>
      <c r="G32" s="22">
        <f t="shared" si="3"/>
        <v>4.2637882263959614</v>
      </c>
      <c r="H32" s="22">
        <f t="shared" si="3"/>
        <v>6.7053524165740956</v>
      </c>
      <c r="I32" s="22">
        <f t="shared" si="3"/>
        <v>5.7677443850358276</v>
      </c>
      <c r="J32" s="22">
        <f t="shared" si="3"/>
        <v>7.0339847022435658</v>
      </c>
      <c r="K32" s="22">
        <f t="shared" si="3"/>
        <v>7.0121343403993945</v>
      </c>
      <c r="L32" s="22">
        <f t="shared" si="3"/>
        <v>7.2004971362555343</v>
      </c>
      <c r="M32" s="22">
        <f t="shared" si="3"/>
        <v>7.1446469009651583</v>
      </c>
      <c r="N32" s="22">
        <f t="shared" si="3"/>
        <v>10.798006705757999</v>
      </c>
      <c r="O32" s="22">
        <f t="shared" si="3"/>
        <v>7.3683602426763297</v>
      </c>
      <c r="P32" s="22">
        <f t="shared" si="3"/>
        <v>8.6613850631135065</v>
      </c>
      <c r="Q32" s="22">
        <f t="shared" si="3"/>
        <v>7.9367524255656194</v>
      </c>
      <c r="R32" s="22">
        <f t="shared" si="3"/>
        <v>7.4531825965365606</v>
      </c>
      <c r="S32" s="22">
        <f t="shared" si="3"/>
        <v>7.9623805478416099</v>
      </c>
      <c r="T32" s="22">
        <f t="shared" si="3"/>
        <v>7.267337932820241</v>
      </c>
      <c r="U32" s="22">
        <f t="shared" si="3"/>
        <v>7.7535628966748735</v>
      </c>
      <c r="V32" s="22">
        <f t="shared" si="3"/>
        <v>7.5132759493498726</v>
      </c>
      <c r="W32" s="22">
        <f t="shared" si="3"/>
        <v>8.4208915639857853</v>
      </c>
      <c r="X32" s="22">
        <f t="shared" si="3"/>
        <v>7.5071152194304549</v>
      </c>
      <c r="Y32" s="22">
        <f t="shared" si="3"/>
        <v>8.4837378761434188</v>
      </c>
      <c r="Z32" s="22">
        <f t="shared" si="3"/>
        <v>7.0109203372444604</v>
      </c>
      <c r="AA32" s="13">
        <f>AVERAGE(B32:Z32)</f>
        <v>7.0109203372444595</v>
      </c>
    </row>
    <row r="33" spans="1:29" x14ac:dyDescent="0.2">
      <c r="B33" s="3" t="s">
        <v>111</v>
      </c>
      <c r="C33" s="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f>SUM(R28:R31)</f>
        <v>6.2035278644893737</v>
      </c>
      <c r="S33" s="13">
        <f t="shared" ref="S33:Y33" si="4">SUM(S28:S31)</f>
        <v>6.8867551854655025</v>
      </c>
      <c r="T33" s="13">
        <f t="shared" si="4"/>
        <v>5.939151770049123</v>
      </c>
      <c r="U33" s="13">
        <f t="shared" si="4"/>
        <v>6.7579139979135121</v>
      </c>
      <c r="V33" s="13">
        <f t="shared" si="4"/>
        <v>5.6356915054833596</v>
      </c>
      <c r="W33" s="13">
        <f t="shared" si="4"/>
        <v>7.1506866433258374</v>
      </c>
      <c r="X33" s="13">
        <f t="shared" si="4"/>
        <v>6.0855628877737509</v>
      </c>
      <c r="Y33" s="13">
        <f t="shared" si="4"/>
        <v>6.1340949337034774</v>
      </c>
    </row>
    <row r="34" spans="1:29" x14ac:dyDescent="0.2">
      <c r="B34" s="7" t="s">
        <v>90</v>
      </c>
      <c r="D34"/>
      <c r="E34" s="7"/>
      <c r="F34" s="20" t="s">
        <v>91</v>
      </c>
      <c r="G34" s="13"/>
      <c r="H34" s="13"/>
      <c r="I34" s="13"/>
      <c r="J34" s="20" t="s">
        <v>93</v>
      </c>
      <c r="K34" s="13"/>
      <c r="L34" s="13"/>
      <c r="M34" s="13"/>
      <c r="N34" s="20" t="s">
        <v>95</v>
      </c>
      <c r="O34" s="13"/>
      <c r="P34" s="13"/>
      <c r="Q34" s="13"/>
      <c r="R34" s="20" t="s">
        <v>96</v>
      </c>
      <c r="S34" s="13"/>
      <c r="T34" s="13"/>
      <c r="U34" s="13"/>
      <c r="V34" s="20" t="s">
        <v>97</v>
      </c>
      <c r="W34" s="13"/>
      <c r="X34" s="13"/>
      <c r="Y34" s="13"/>
      <c r="Z34" s="14">
        <f>AVERAGE(Z37:Z40)</f>
        <v>356.41135925611678</v>
      </c>
    </row>
    <row r="35" spans="1:29" x14ac:dyDescent="0.2">
      <c r="B35" s="92">
        <v>1</v>
      </c>
      <c r="C35" s="93">
        <v>2</v>
      </c>
      <c r="D35" s="93">
        <v>3</v>
      </c>
      <c r="E35" s="94">
        <v>4</v>
      </c>
      <c r="F35" s="92">
        <v>1</v>
      </c>
      <c r="G35" s="93">
        <v>2</v>
      </c>
      <c r="H35" s="93">
        <v>3</v>
      </c>
      <c r="I35" s="94">
        <v>4</v>
      </c>
      <c r="J35" s="92">
        <v>1</v>
      </c>
      <c r="K35" s="93">
        <v>2</v>
      </c>
      <c r="L35" s="93">
        <v>3</v>
      </c>
      <c r="M35" s="94">
        <v>4</v>
      </c>
      <c r="N35" s="92">
        <v>1</v>
      </c>
      <c r="O35" s="93">
        <v>2</v>
      </c>
      <c r="P35" s="93">
        <v>3</v>
      </c>
      <c r="Q35" s="94">
        <v>4</v>
      </c>
      <c r="R35" s="92">
        <v>1</v>
      </c>
      <c r="S35" s="93">
        <v>2</v>
      </c>
      <c r="T35" s="93">
        <v>3</v>
      </c>
      <c r="U35" s="94">
        <v>4</v>
      </c>
      <c r="V35" s="92">
        <v>1</v>
      </c>
      <c r="W35" s="93">
        <v>2</v>
      </c>
      <c r="X35" s="93">
        <v>3</v>
      </c>
      <c r="Y35" s="94">
        <v>4</v>
      </c>
    </row>
    <row r="36" spans="1:29" x14ac:dyDescent="0.2">
      <c r="A36" s="1" t="s">
        <v>44</v>
      </c>
      <c r="B36" s="52">
        <f>'BEF C7'!AA34</f>
        <v>4.3764173428740033E-2</v>
      </c>
      <c r="C36" s="12">
        <f>'BEF C7'!AA64</f>
        <v>6.008399358792902E-2</v>
      </c>
      <c r="D36" s="12">
        <f>'BEF C7'!AA94</f>
        <v>0.13629001613934311</v>
      </c>
      <c r="E36" s="12">
        <f>'BEF C7'!AA124</f>
        <v>0.10118244036662324</v>
      </c>
      <c r="F36" s="52">
        <f>'BEF C5'!AA34</f>
        <v>7.783605508738918E-2</v>
      </c>
      <c r="G36" s="12">
        <f>'BEF C5'!AA64</f>
        <v>0.16321482346541613</v>
      </c>
      <c r="H36" s="12">
        <f>'BEF C5'!AA94</f>
        <v>0.45356063267554636</v>
      </c>
      <c r="I36" s="12">
        <f>'BEF C5'!AA124</f>
        <v>0.37727641923777611</v>
      </c>
      <c r="J36" s="52">
        <f>'JB Mid'!AA34</f>
        <v>9.6009253202906E-2</v>
      </c>
      <c r="K36" s="12">
        <f>'JB Mid'!AA64</f>
        <v>6.4433620374369532E-2</v>
      </c>
      <c r="L36" s="12">
        <f>'JB Mid'!AA94</f>
        <v>0.34572588439146251</v>
      </c>
      <c r="M36" s="12">
        <f>'JB Mid'!AA124</f>
        <v>0.11937062765832449</v>
      </c>
      <c r="N36" s="52">
        <f>'JB Old'!AA34</f>
        <v>0.16629077348781035</v>
      </c>
      <c r="O36" s="12">
        <f>'JB Old'!AA64</f>
        <v>8.5132890913300396E-2</v>
      </c>
      <c r="P36" s="12">
        <f>'JB Old'!AA94</f>
        <v>0.16396466385703784</v>
      </c>
      <c r="Q36" s="12">
        <f>'JB Old'!AA124</f>
        <v>7.1872430691655789E-2</v>
      </c>
      <c r="R36" s="52">
        <f>'HB Mid'!AA34</f>
        <v>0.22971521687218208</v>
      </c>
      <c r="S36" s="12">
        <f>'HB Mid'!AA64</f>
        <v>0.212292315672721</v>
      </c>
      <c r="T36" s="12">
        <f>'HB Mid'!AA94</f>
        <v>0.1921002607813912</v>
      </c>
      <c r="U36" s="12">
        <f>'HB Mid'!AA124</f>
        <v>0.32052155300664581</v>
      </c>
      <c r="V36" s="52">
        <f>'HB Old'!AC34</f>
        <v>0.17925817937344762</v>
      </c>
      <c r="W36" s="12">
        <f>'HB Old'!AC64</f>
        <v>0.15875339701748334</v>
      </c>
      <c r="X36" s="12">
        <f>'HB Old'!AC94</f>
        <v>0.30655348535922844</v>
      </c>
      <c r="Y36" s="12">
        <f>'HB Old'!AC124</f>
        <v>0.1085116243967925</v>
      </c>
      <c r="Z36" s="14">
        <f>AVERAGE(B36:Y36)/SQRT(3-1)*1000</f>
        <v>124.73701649715282</v>
      </c>
    </row>
    <row r="37" spans="1:29" x14ac:dyDescent="0.2">
      <c r="A37" s="1" t="s">
        <v>45</v>
      </c>
      <c r="B37" s="52">
        <f>'BEF C7'!AA35</f>
        <v>0.23992823395802093</v>
      </c>
      <c r="C37" s="12">
        <f>'BEF C7'!AA65</f>
        <v>0.113084836669836</v>
      </c>
      <c r="D37" s="12">
        <f>'BEF C7'!AA95</f>
        <v>0.13524293793723891</v>
      </c>
      <c r="E37" s="12">
        <f>'BEF C7'!AA125</f>
        <v>0.77677534980212604</v>
      </c>
      <c r="F37" s="52">
        <f>'BEF C5'!AA35</f>
        <v>0.57250874319400269</v>
      </c>
      <c r="G37" s="12">
        <f>'BEF C5'!AA65</f>
        <v>0.45465544442011835</v>
      </c>
      <c r="H37" s="12">
        <f>'BEF C5'!AA95</f>
        <v>0.89401826394240114</v>
      </c>
      <c r="I37" s="12">
        <f>'BEF C5'!AA125</f>
        <v>0.77921687649351401</v>
      </c>
      <c r="J37" s="52">
        <f>'JB Mid'!AA35</f>
        <v>0.29766805423948445</v>
      </c>
      <c r="K37" s="12">
        <f>'JB Mid'!AA65</f>
        <v>0.46597193517185209</v>
      </c>
      <c r="L37" s="12">
        <f>'JB Mid'!AA95</f>
        <v>0.23512414625425007</v>
      </c>
      <c r="M37" s="12">
        <f>'JB Mid'!AA125</f>
        <v>0.35519456375865643</v>
      </c>
      <c r="N37" s="52">
        <f>'JB Old'!AA35</f>
        <v>0.19451838452169823</v>
      </c>
      <c r="O37" s="12">
        <f>'JB Old'!AA65</f>
        <v>0.22831715422295645</v>
      </c>
      <c r="P37" s="12">
        <f>'JB Old'!AA95</f>
        <v>0.46301730878812586</v>
      </c>
      <c r="Q37" s="12">
        <f>'JB Old'!AA125</f>
        <v>0.34263667816701504</v>
      </c>
      <c r="R37" s="52">
        <f>'HB Mid'!AA35</f>
        <v>1.0369381510996478</v>
      </c>
      <c r="S37" s="12">
        <f>'HB Mid'!AA65</f>
        <v>0.39413003195739682</v>
      </c>
      <c r="T37" s="12">
        <f>'HB Mid'!AA95</f>
        <v>0.70160292847344918</v>
      </c>
      <c r="U37" s="12">
        <f>'HB Mid'!AA125</f>
        <v>0.28539893090421553</v>
      </c>
      <c r="V37" s="52">
        <f>'HB Old'!AC35</f>
        <v>0.92247808832345468</v>
      </c>
      <c r="W37" s="12">
        <f>'HB Old'!AC65</f>
        <v>0.47822176728517796</v>
      </c>
      <c r="X37" s="12">
        <f>'HB Old'!AC95</f>
        <v>0.51572126279754205</v>
      </c>
      <c r="Y37" s="12">
        <f>'HB Old'!AC125</f>
        <v>1.4982565589585697</v>
      </c>
      <c r="Z37" s="14">
        <f t="shared" ref="Z37:Z41" si="5">AVERAGE(B37:Y37)/SQRT(3-1)*1000</f>
        <v>364.76771026499193</v>
      </c>
    </row>
    <row r="38" spans="1:29" x14ac:dyDescent="0.2">
      <c r="A38" s="7" t="s">
        <v>84</v>
      </c>
      <c r="B38" s="52">
        <f>'BEF C7'!AA36</f>
        <v>0.86523690748504378</v>
      </c>
      <c r="C38" s="12">
        <f>'BEF C7'!AA66</f>
        <v>0.42855576142216717</v>
      </c>
      <c r="D38" s="12">
        <f>'BEF C7'!AA96</f>
        <v>0.23426313076490513</v>
      </c>
      <c r="E38" s="12">
        <f>'BEF C7'!AA126</f>
        <v>0.57740764356094321</v>
      </c>
      <c r="F38" s="52">
        <f>'BEF C5'!AA36</f>
        <v>0.73441959704359172</v>
      </c>
      <c r="G38" s="12">
        <f>'BEF C5'!AA66</f>
        <v>0.70326523885838266</v>
      </c>
      <c r="H38" s="12">
        <f>'BEF C5'!AA96</f>
        <v>1.4713972682381351</v>
      </c>
      <c r="I38" s="12">
        <f>'BEF C5'!AA126</f>
        <v>0.2219689032201701</v>
      </c>
      <c r="J38" s="52">
        <f>'JB Mid'!AA36</f>
        <v>0.54779824012759248</v>
      </c>
      <c r="K38" s="12">
        <f>'JB Mid'!AA66</f>
        <v>0.50904179295502106</v>
      </c>
      <c r="L38" s="12">
        <f>'JB Mid'!AA96</f>
        <v>0.62405588522458577</v>
      </c>
      <c r="M38" s="12">
        <f>'JB Mid'!AA126</f>
        <v>0.40530067557025395</v>
      </c>
      <c r="N38" s="52">
        <f>'JB Old'!AA36</f>
        <v>0.6434502984128887</v>
      </c>
      <c r="O38" s="12">
        <f>'JB Old'!AA66</f>
        <v>0.78305742169871551</v>
      </c>
      <c r="P38" s="12">
        <f>'JB Old'!AA96</f>
        <v>0.39028631974124484</v>
      </c>
      <c r="Q38" s="12">
        <f>'JB Old'!AA126</f>
        <v>0.13673830404808548</v>
      </c>
      <c r="R38" s="52">
        <f>'HB Mid'!AA36</f>
        <v>0.66360868748735979</v>
      </c>
      <c r="S38" s="12">
        <f>'HB Mid'!AA66</f>
        <v>0.25836144382142184</v>
      </c>
      <c r="T38" s="12">
        <f>'HB Mid'!AA96</f>
        <v>0.29080835187412146</v>
      </c>
      <c r="U38" s="12">
        <f>'HB Mid'!AA126</f>
        <v>0.58522522651650088</v>
      </c>
      <c r="V38" s="52">
        <f>'HB Old'!AC36</f>
        <v>0.34567799401114169</v>
      </c>
      <c r="W38" s="12">
        <f>'HB Old'!AC66</f>
        <v>1.2226381431633204</v>
      </c>
      <c r="X38" s="12">
        <f>'HB Old'!AC96</f>
        <v>0.4243650501151307</v>
      </c>
      <c r="Y38" s="12">
        <f>'HB Old'!AC126</f>
        <v>0.49757786461909231</v>
      </c>
      <c r="Z38" s="14">
        <f t="shared" si="5"/>
        <v>399.64809508738983</v>
      </c>
    </row>
    <row r="39" spans="1:29" x14ac:dyDescent="0.2">
      <c r="A39" s="36" t="s">
        <v>85</v>
      </c>
      <c r="B39" s="52">
        <f>'BEF C7'!AA37</f>
        <v>0.35449606618576629</v>
      </c>
      <c r="C39" s="12">
        <f>'BEF C7'!AA67</f>
        <v>0.36632916054388764</v>
      </c>
      <c r="D39" s="12">
        <f>'BEF C7'!AA97</f>
        <v>0.20999214421019854</v>
      </c>
      <c r="E39" s="12">
        <f>'BEF C7'!AA127</f>
        <v>0.51986314335912498</v>
      </c>
      <c r="F39" s="52">
        <f>'BEF C5'!AA37</f>
        <v>0.29748799555009064</v>
      </c>
      <c r="G39" s="12">
        <f>'BEF C5'!AA67</f>
        <v>0.33159092976548005</v>
      </c>
      <c r="H39" s="12">
        <f>'BEF C5'!AA97</f>
        <v>0.77268800736254961</v>
      </c>
      <c r="I39" s="12">
        <f>'BEF C5'!AA127</f>
        <v>0.4031562384117906</v>
      </c>
      <c r="J39" s="52">
        <f>'JB Mid'!AA37</f>
        <v>0.3458572455553095</v>
      </c>
      <c r="K39" s="12">
        <f>'JB Mid'!AA67</f>
        <v>0.14813894633318633</v>
      </c>
      <c r="L39" s="12">
        <f>'JB Mid'!AA97</f>
        <v>1.0628094982523717</v>
      </c>
      <c r="M39" s="12">
        <f>'JB Mid'!AA127</f>
        <v>0.23345332693369342</v>
      </c>
      <c r="N39" s="52">
        <f>'JB Old'!AA37</f>
        <v>1.0620195458966912</v>
      </c>
      <c r="O39" s="12">
        <f>'JB Old'!AA67</f>
        <v>0.48037846906219173</v>
      </c>
      <c r="P39" s="12">
        <f>'JB Old'!AA97</f>
        <v>0.51744346464063873</v>
      </c>
      <c r="Q39" s="12">
        <f>'JB Old'!AA127</f>
        <v>0.22967542742058228</v>
      </c>
      <c r="R39" s="52">
        <f>'HB Mid'!AA37</f>
        <v>0.60629369822985901</v>
      </c>
      <c r="S39" s="12">
        <f>'HB Mid'!AA67</f>
        <v>0.68843449432868398</v>
      </c>
      <c r="T39" s="12">
        <f>'HB Mid'!AA97</f>
        <v>0.58639567118815838</v>
      </c>
      <c r="U39" s="12">
        <f>'HB Mid'!AA127</f>
        <v>0.25166650071229574</v>
      </c>
      <c r="V39" s="52">
        <f>'HB Old'!AC37</f>
        <v>0.35610412309861839</v>
      </c>
      <c r="W39" s="12">
        <f>'HB Old'!AC67</f>
        <v>0.27354097984630132</v>
      </c>
      <c r="X39" s="12">
        <f>'HB Old'!AC97</f>
        <v>0.2080265201659483</v>
      </c>
      <c r="Y39" s="12">
        <f>'HB Old'!AC127</f>
        <v>0.52894694130645015</v>
      </c>
      <c r="Z39" s="14">
        <f t="shared" si="5"/>
        <v>319.22301867485601</v>
      </c>
    </row>
    <row r="40" spans="1:29" x14ac:dyDescent="0.2">
      <c r="A40" s="37" t="s">
        <v>86</v>
      </c>
      <c r="B40" s="52">
        <f>'BEF C7'!AA38</f>
        <v>0.22393614915735713</v>
      </c>
      <c r="C40" s="12">
        <f>'BEF C7'!AA68</f>
        <v>0.19188099210476298</v>
      </c>
      <c r="D40" s="12">
        <f>'BEF C7'!AA98</f>
        <v>0.31091061915667201</v>
      </c>
      <c r="E40" s="12">
        <f>'BEF C7'!AA128</f>
        <v>0.37614404384328159</v>
      </c>
      <c r="F40" s="52">
        <f>'BEF C5'!AA38</f>
        <v>0.3760871194772395</v>
      </c>
      <c r="G40" s="12">
        <f>'BEF C5'!AA68</f>
        <v>9.3914584822556171E-2</v>
      </c>
      <c r="H40" s="12">
        <f>'BEF C5'!AA98</f>
        <v>0.82053726252795056</v>
      </c>
      <c r="I40" s="12">
        <f>'BEF C5'!AA128</f>
        <v>0.30820306843151779</v>
      </c>
      <c r="J40" s="52">
        <f>'JB Mid'!AA38</f>
        <v>0.38841685017543354</v>
      </c>
      <c r="K40" s="12">
        <f>'JB Mid'!AA68</f>
        <v>0.34147096370285224</v>
      </c>
      <c r="L40" s="12">
        <f>'JB Mid'!AA98</f>
        <v>0.79082569291986804</v>
      </c>
      <c r="M40" s="12">
        <f>'JB Mid'!AA128</f>
        <v>0.40597018435421234</v>
      </c>
      <c r="N40" s="52">
        <f>'JB Old'!AA38</f>
        <v>0.85757370854030257</v>
      </c>
      <c r="O40" s="12">
        <f>'JB Old'!AA68</f>
        <v>0.35761748777429331</v>
      </c>
      <c r="P40" s="12">
        <f>'JB Old'!AA98</f>
        <v>0.85293099274819451</v>
      </c>
      <c r="Q40" s="12">
        <f>'JB Old'!AA128</f>
        <v>0.71014619961609959</v>
      </c>
      <c r="R40" s="52">
        <f>'HB Mid'!AA38</f>
        <v>0.59601177124432025</v>
      </c>
      <c r="S40" s="12">
        <f>'HB Mid'!AA68</f>
        <v>0.54167333865044487</v>
      </c>
      <c r="T40" s="12">
        <f>'HB Mid'!AA98</f>
        <v>0.47683842887236144</v>
      </c>
      <c r="U40" s="12">
        <f>'HB Mid'!AA128</f>
        <v>0.29947330257607196</v>
      </c>
      <c r="V40" s="52">
        <f>'HB Old'!AC38</f>
        <v>0.51970635541663912</v>
      </c>
      <c r="W40" s="12">
        <f>'HB Old'!AC68</f>
        <v>0.94712261827420663</v>
      </c>
      <c r="X40" s="12">
        <f>'HB Old'!AC98</f>
        <v>0.31647759174648504</v>
      </c>
      <c r="Y40" s="12">
        <f>'HB Old'!AC128</f>
        <v>0.50422004639411622</v>
      </c>
      <c r="Z40" s="14">
        <f t="shared" si="5"/>
        <v>342.00661299722941</v>
      </c>
    </row>
    <row r="41" spans="1:29" s="50" customFormat="1" x14ac:dyDescent="0.2">
      <c r="A41" s="136" t="s">
        <v>87</v>
      </c>
      <c r="B41" s="145">
        <f>'BEF C7'!AA39</f>
        <v>0.22761536945540342</v>
      </c>
      <c r="C41" s="146">
        <f>'BEF C7'!AA69</f>
        <v>0.29857832040909793</v>
      </c>
      <c r="D41" s="146">
        <f>'BEF C7'!AA99</f>
        <v>0.32362888144221846</v>
      </c>
      <c r="E41" s="146">
        <f>'BEF C7'!AA129</f>
        <v>0.22685815047627153</v>
      </c>
      <c r="F41" s="145">
        <f>'BEF C5'!AA39</f>
        <v>0.42806892606642605</v>
      </c>
      <c r="G41" s="146">
        <f>'BEF C5'!AA69</f>
        <v>0.12719762658448017</v>
      </c>
      <c r="H41" s="146">
        <f>'BEF C5'!AA99</f>
        <v>0.38587100576993599</v>
      </c>
      <c r="I41" s="146">
        <f>'BEF C5'!AA129</f>
        <v>0.26029591799378149</v>
      </c>
      <c r="J41" s="145">
        <f>'JB Mid'!AA39</f>
        <v>0.81279680610820715</v>
      </c>
      <c r="K41" s="146">
        <f>'JB Mid'!AA69</f>
        <v>0.20745439143661704</v>
      </c>
      <c r="L41" s="146">
        <f>'JB Mid'!AA99</f>
        <v>0.37009272390387993</v>
      </c>
      <c r="M41" s="146">
        <f>'JB Mid'!AA129</f>
        <v>0.42917903844522542</v>
      </c>
      <c r="N41" s="145">
        <f>'JB Old'!AA39</f>
        <v>0.70331150012234034</v>
      </c>
      <c r="O41" s="146">
        <f>'JB Old'!AA69</f>
        <v>0.42301523947158165</v>
      </c>
      <c r="P41" s="146">
        <f>'JB Old'!AA99</f>
        <v>0.43679172230038449</v>
      </c>
      <c r="Q41" s="146">
        <f>'JB Old'!AA129</f>
        <v>0.53519381428316226</v>
      </c>
      <c r="R41" s="145">
        <f>'HB Mid'!AA39</f>
        <v>0.24139387481907668</v>
      </c>
      <c r="S41" s="146">
        <f>'HB Mid'!AA69</f>
        <v>0.66267033314915436</v>
      </c>
      <c r="T41" s="146">
        <f>'HB Mid'!AA99</f>
        <v>0.40946357638239822</v>
      </c>
      <c r="U41" s="146">
        <f>'HB Mid'!AA129</f>
        <v>0.22588808707735492</v>
      </c>
      <c r="V41" s="145">
        <f>'HB Old'!AC39</f>
        <v>0.22960418195556301</v>
      </c>
      <c r="W41" s="146">
        <f>'HB Old'!AC69</f>
        <v>0.4859829271063742</v>
      </c>
      <c r="X41" s="146">
        <f>'HB Old'!AC99</f>
        <v>0.27755841312106655</v>
      </c>
      <c r="Y41" s="146">
        <f>'HB Old'!AC129</f>
        <v>0.42264491687864175</v>
      </c>
      <c r="Z41" s="147">
        <f t="shared" si="5"/>
        <v>269.61851178387781</v>
      </c>
    </row>
    <row r="42" spans="1:29" x14ac:dyDescent="0.2">
      <c r="A42" s="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AA42" s="13" t="e">
        <f>AVERAGE(B42:Y42)</f>
        <v>#DIV/0!</v>
      </c>
    </row>
    <row r="43" spans="1:29" x14ac:dyDescent="0.2">
      <c r="B43" s="3" t="s">
        <v>108</v>
      </c>
      <c r="C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9" x14ac:dyDescent="0.2">
      <c r="B44" s="7" t="s">
        <v>90</v>
      </c>
      <c r="D44"/>
      <c r="E44" s="22">
        <f>AVERAGE(B52:E52)</f>
        <v>108.61775425680759</v>
      </c>
      <c r="F44" s="7" t="s">
        <v>91</v>
      </c>
      <c r="G44" s="1"/>
      <c r="H44" s="1"/>
      <c r="I44" s="22">
        <f>AVERAGE(F52:I52)</f>
        <v>132.98344771514647</v>
      </c>
      <c r="J44" s="7" t="s">
        <v>93</v>
      </c>
      <c r="K44" s="1"/>
      <c r="L44" s="1"/>
      <c r="M44" s="22">
        <f>AVERAGE(J52:M52)</f>
        <v>129.10849625920594</v>
      </c>
      <c r="N44" s="7" t="s">
        <v>95</v>
      </c>
      <c r="O44" s="1"/>
      <c r="P44" s="1"/>
      <c r="Q44" s="22">
        <f>AVERAGE(N52:Q52)</f>
        <v>136.4116903913997</v>
      </c>
      <c r="R44" s="7" t="s">
        <v>96</v>
      </c>
      <c r="S44" s="1"/>
      <c r="T44" s="1"/>
      <c r="U44" s="22">
        <f>AVERAGE(R52:U52)</f>
        <v>153.22418579373186</v>
      </c>
      <c r="V44" s="7" t="s">
        <v>97</v>
      </c>
      <c r="W44" s="1"/>
      <c r="X44" s="1"/>
      <c r="Y44" s="22">
        <f>AVERAGE(V52:Y52)</f>
        <v>194.191275260206</v>
      </c>
      <c r="Z44" s="25" t="s">
        <v>118</v>
      </c>
      <c r="AC44" s="25"/>
    </row>
    <row r="45" spans="1:29" x14ac:dyDescent="0.2">
      <c r="B45" s="25">
        <v>1</v>
      </c>
      <c r="C45" s="3">
        <v>2</v>
      </c>
      <c r="D45" s="3">
        <v>3</v>
      </c>
      <c r="E45" s="67">
        <v>4</v>
      </c>
      <c r="F45" s="25">
        <v>1</v>
      </c>
      <c r="G45" s="3">
        <v>2</v>
      </c>
      <c r="H45" s="3">
        <v>3</v>
      </c>
      <c r="I45" s="67">
        <v>4</v>
      </c>
      <c r="J45" s="25">
        <v>1</v>
      </c>
      <c r="K45" s="3">
        <v>2</v>
      </c>
      <c r="L45" s="3">
        <v>3</v>
      </c>
      <c r="M45" s="67">
        <v>4</v>
      </c>
      <c r="N45" s="25">
        <v>1</v>
      </c>
      <c r="O45" s="3">
        <v>2</v>
      </c>
      <c r="P45" s="3">
        <v>3</v>
      </c>
      <c r="Q45" s="67">
        <v>4</v>
      </c>
      <c r="R45" s="25">
        <v>1</v>
      </c>
      <c r="S45" s="3">
        <v>2</v>
      </c>
      <c r="T45" s="3">
        <v>3</v>
      </c>
      <c r="U45" s="67">
        <v>4</v>
      </c>
      <c r="V45" s="25">
        <v>1</v>
      </c>
      <c r="W45" s="3">
        <v>2</v>
      </c>
      <c r="X45" s="3">
        <v>3</v>
      </c>
      <c r="Y45" s="67">
        <v>4</v>
      </c>
      <c r="Z45" s="25"/>
    </row>
    <row r="46" spans="1:29" x14ac:dyDescent="0.2">
      <c r="A46" s="1" t="s">
        <v>44</v>
      </c>
      <c r="B46" s="60">
        <f>'BEF C7'!AB26</f>
        <v>2.5756990447142263</v>
      </c>
      <c r="C46" s="20">
        <f>'BEF C7'!AB56</f>
        <v>3.3499409484120526</v>
      </c>
      <c r="D46" s="20">
        <f>'BEF C7'!AB86</f>
        <v>6.8014434236815102</v>
      </c>
      <c r="E46" s="20">
        <f>'BEF C7'!AB116</f>
        <v>7.9058990543668228</v>
      </c>
      <c r="F46" s="56">
        <f>'BEF C5'!AB26</f>
        <v>4.6001481453708877</v>
      </c>
      <c r="G46" s="13">
        <f>'BEF C5'!AB56</f>
        <v>7.3575486796400282</v>
      </c>
      <c r="H46" s="13">
        <f>'BEF C5'!AB86</f>
        <v>15.025282063564722</v>
      </c>
      <c r="I46" s="13">
        <f>'BEF C5'!AB116</f>
        <v>14.979690050252282</v>
      </c>
      <c r="J46" s="56">
        <f>'JB Mid'!AB26</f>
        <v>6.5150207867286323</v>
      </c>
      <c r="K46" s="13">
        <f>'JB Mid'!AB56</f>
        <v>4.8459138362864351</v>
      </c>
      <c r="L46" s="13">
        <f>'JB Mid'!AB86</f>
        <v>8.0201017954330869</v>
      </c>
      <c r="M46" s="13">
        <f>'JB Mid'!AB116</f>
        <v>5.2667694056669365</v>
      </c>
      <c r="N46" s="56">
        <f>'JB Old'!AB26</f>
        <v>8.2695097803057305</v>
      </c>
      <c r="O46" s="13">
        <f>'JB Old'!AB56</f>
        <v>6.8351673732341798</v>
      </c>
      <c r="P46" s="13">
        <f>'JB Old'!AB86</f>
        <v>7.7517870307849694</v>
      </c>
      <c r="Q46" s="13">
        <f>'JB Old'!AB116</f>
        <v>7.6254721088340798</v>
      </c>
      <c r="R46" s="56">
        <f>'HB Mid'!AB26</f>
        <v>2.6546795099555127</v>
      </c>
      <c r="S46" s="13">
        <f>'HB Mid'!AB56</f>
        <v>6.5273222613525395</v>
      </c>
      <c r="T46" s="13">
        <f>'HB Mid'!AB86</f>
        <v>6.5046954515245226</v>
      </c>
      <c r="U46" s="13">
        <f>'HB Mid'!AB116</f>
        <v>10.050110204654269</v>
      </c>
      <c r="V46" s="56">
        <f>'HB Old'!AD26</f>
        <v>9.9982958452045114</v>
      </c>
      <c r="W46" s="13">
        <f>'HB Old'!AD56</f>
        <v>9.2485996228721667</v>
      </c>
      <c r="X46" s="13">
        <f>'HB Old'!AD86</f>
        <v>7.7298989045352027</v>
      </c>
      <c r="Y46" s="13">
        <f>'HB Old'!AD116</f>
        <v>8.9536977428278828</v>
      </c>
      <c r="Z46" s="57">
        <f>AVERAGE(B46:Y46)</f>
        <v>7.4746955445917989</v>
      </c>
    </row>
    <row r="47" spans="1:29" x14ac:dyDescent="0.2">
      <c r="A47" s="1" t="s">
        <v>45</v>
      </c>
      <c r="B47" s="60">
        <f>'BEF C7'!AB27</f>
        <v>6.7514953171720959</v>
      </c>
      <c r="C47" s="20">
        <f>'BEF C7'!AB57</f>
        <v>9.1651353693184028</v>
      </c>
      <c r="D47" s="20">
        <f>'BEF C7'!AB87</f>
        <v>3.3527380039162615</v>
      </c>
      <c r="E47" s="20">
        <f>'BEF C7'!AB117</f>
        <v>10.683267667418786</v>
      </c>
      <c r="F47" s="56">
        <f>'BEF C5'!AB27</f>
        <v>31.063571493178266</v>
      </c>
      <c r="G47" s="13">
        <f>'BEF C5'!AB57</f>
        <v>21.285046661851673</v>
      </c>
      <c r="H47" s="13">
        <f>'BEF C5'!AB87</f>
        <v>21.039845608164473</v>
      </c>
      <c r="I47" s="13">
        <f>'BEF C5'!AB117</f>
        <v>25.031419978739422</v>
      </c>
      <c r="J47" s="56">
        <f>'JB Mid'!AB27</f>
        <v>7.2510123669017803</v>
      </c>
      <c r="K47" s="13">
        <f>'JB Mid'!AB57</f>
        <v>7.2890859467569982</v>
      </c>
      <c r="L47" s="13">
        <f>'JB Mid'!AB87</f>
        <v>3.1574176265217009</v>
      </c>
      <c r="M47" s="13">
        <f>'JB Mid'!AB117</f>
        <v>6.3438348584864368</v>
      </c>
      <c r="N47" s="56">
        <f>'JB Old'!AB27</f>
        <v>6.8673010060200355</v>
      </c>
      <c r="O47" s="13">
        <f>'JB Old'!AB57</f>
        <v>5.1601484357985239</v>
      </c>
      <c r="P47" s="13">
        <f>'JB Old'!AB87</f>
        <v>12.846950523755108</v>
      </c>
      <c r="Q47" s="13">
        <f>'JB Old'!AB117</f>
        <v>6.70362621221512</v>
      </c>
      <c r="R47" s="117">
        <f>'HB Mid'!AB27</f>
        <v>18.376339734107123</v>
      </c>
      <c r="S47" s="13">
        <f>'HB Mid'!AB57</f>
        <v>12.89769496339586</v>
      </c>
      <c r="T47" s="13">
        <f>'HB Mid'!AB87</f>
        <v>21.358934991556804</v>
      </c>
      <c r="U47" s="13">
        <f>'HB Mid'!AB117</f>
        <v>7.3685206358026578</v>
      </c>
      <c r="V47" s="56">
        <f>'HB Old'!AD27</f>
        <v>40.645825003265706</v>
      </c>
      <c r="W47" s="13">
        <f>'HB Old'!AD57</f>
        <v>18.439875601215665</v>
      </c>
      <c r="X47" s="13">
        <f>'HB Old'!AD87</f>
        <v>20.625399123767671</v>
      </c>
      <c r="Y47" s="13">
        <f>'HB Old'!AD117</f>
        <v>46.131446135306383</v>
      </c>
      <c r="Z47" s="57">
        <f>AVERAGE(B47:Y47)</f>
        <v>15.409830552693037</v>
      </c>
    </row>
    <row r="48" spans="1:29" x14ac:dyDescent="0.2">
      <c r="A48" s="7" t="s">
        <v>84</v>
      </c>
      <c r="B48" s="60">
        <f>'BEF C7'!AB28</f>
        <v>34.857901422702092</v>
      </c>
      <c r="C48" s="20">
        <f>'BEF C7'!AB58</f>
        <v>36.007484323864261</v>
      </c>
      <c r="D48" s="20">
        <f>'BEF C7'!AB88</f>
        <v>32.035589307780647</v>
      </c>
      <c r="E48" s="20">
        <f>'BEF C7'!AB118</f>
        <v>41.43848272995784</v>
      </c>
      <c r="F48" s="56">
        <f>'BEF C5'!AB28</f>
        <v>33.757545778789854</v>
      </c>
      <c r="G48" s="13">
        <f>'BEF C5'!AB58</f>
        <v>23.887204372967155</v>
      </c>
      <c r="H48" s="13">
        <f>'BEF C5'!AB88</f>
        <v>34.265893502687653</v>
      </c>
      <c r="I48" s="13">
        <f>'BEF C5'!AB118</f>
        <v>34.330759935289976</v>
      </c>
      <c r="J48" s="56">
        <f>'JB Mid'!AB28</f>
        <v>35.866633569236782</v>
      </c>
      <c r="K48" s="13">
        <f>'JB Mid'!AB58</f>
        <v>36.711588333491321</v>
      </c>
      <c r="L48" s="13">
        <f>'JB Mid'!AB88</f>
        <v>33.779616051637987</v>
      </c>
      <c r="M48" s="13">
        <f>'JB Mid'!AB118</f>
        <v>38.698565855565612</v>
      </c>
      <c r="N48" s="56">
        <f>'JB Old'!AB28</f>
        <v>48.306353358357889</v>
      </c>
      <c r="O48" s="13">
        <f>'JB Old'!AB58</f>
        <v>32.119402718863796</v>
      </c>
      <c r="P48" s="13">
        <f>'JB Old'!AB88</f>
        <v>35.241942021407347</v>
      </c>
      <c r="Q48" s="13">
        <f>'JB Old'!AB118</f>
        <v>32.797120500564723</v>
      </c>
      <c r="R48" s="56">
        <f>'HB Mid'!AB28</f>
        <v>39.947490543716619</v>
      </c>
      <c r="S48" s="13">
        <f>'HB Mid'!AB58</f>
        <v>41.173710652699562</v>
      </c>
      <c r="T48" s="13">
        <f>'HB Mid'!AB88</f>
        <v>33.292588341919142</v>
      </c>
      <c r="U48" s="13">
        <f>'HB Mid'!AB118</f>
        <v>42.777158056387314</v>
      </c>
      <c r="V48" s="56">
        <f>'HB Old'!AD28</f>
        <v>42.057037299462692</v>
      </c>
      <c r="W48" s="13">
        <f>'HB Old'!AD58</f>
        <v>50.652004887091131</v>
      </c>
      <c r="X48" s="13">
        <f>'HB Old'!AD88</f>
        <v>47.554777691051243</v>
      </c>
      <c r="Y48" s="13">
        <f>'HB Old'!AD118</f>
        <v>45.94548509331181</v>
      </c>
      <c r="Z48" s="57">
        <f t="shared" ref="Z48:Z51" si="6">AVERAGE(B48:Y48)</f>
        <v>37.812597347866848</v>
      </c>
    </row>
    <row r="49" spans="1:29" x14ac:dyDescent="0.2">
      <c r="A49" s="36" t="s">
        <v>85</v>
      </c>
      <c r="B49" s="60">
        <f>'BEF C7'!AB29</f>
        <v>18.874959448824221</v>
      </c>
      <c r="C49" s="20">
        <f>'BEF C7'!AB59</f>
        <v>26.18360658360109</v>
      </c>
      <c r="D49" s="20">
        <f>'BEF C7'!AB89</f>
        <v>32.681626576851677</v>
      </c>
      <c r="E49" s="20">
        <f>'BEF C7'!AB119</f>
        <v>22.448327094444895</v>
      </c>
      <c r="F49" s="56">
        <f>'BEF C5'!AB29</f>
        <v>26.98864381550667</v>
      </c>
      <c r="G49" s="13">
        <f>'BEF C5'!AB59</f>
        <v>21.550297474553879</v>
      </c>
      <c r="H49" s="13">
        <f>'BEF C5'!AB89</f>
        <v>35.453617082908401</v>
      </c>
      <c r="I49" s="13">
        <f>'BEF C5'!AB119</f>
        <v>23.663980314388557</v>
      </c>
      <c r="J49" s="56">
        <f>'JB Mid'!AB29</f>
        <v>34.337507489567692</v>
      </c>
      <c r="K49" s="13">
        <f>'JB Mid'!AB59</f>
        <v>31.430609426818688</v>
      </c>
      <c r="L49" s="13">
        <f>'JB Mid'!AB89</f>
        <v>35.779875978495511</v>
      </c>
      <c r="M49" s="13">
        <f>'JB Mid'!AB119</f>
        <v>30.729623299579032</v>
      </c>
      <c r="N49" s="56">
        <f>'JB Old'!AB29</f>
        <v>35.670998603659257</v>
      </c>
      <c r="O49" s="13">
        <f>'JB Old'!AB59</f>
        <v>34.591525722493046</v>
      </c>
      <c r="P49" s="13">
        <f>'JB Old'!AB89</f>
        <v>30.976073639666925</v>
      </c>
      <c r="Q49" s="13">
        <f>'JB Old'!AB119</f>
        <v>32.560936505213974</v>
      </c>
      <c r="R49" s="56">
        <f>'HB Mid'!AB29</f>
        <v>28.121179151386389</v>
      </c>
      <c r="S49" s="13">
        <f>'HB Mid'!AB59</f>
        <v>40.317020709499943</v>
      </c>
      <c r="T49" s="13">
        <f>'HB Mid'!AB89</f>
        <v>37.230922088518341</v>
      </c>
      <c r="U49" s="13">
        <f>'HB Mid'!AB119</f>
        <v>39.634045095389482</v>
      </c>
      <c r="V49" s="56">
        <f>'HB Old'!AD29</f>
        <v>43.135333144915158</v>
      </c>
      <c r="W49" s="13">
        <f>'HB Old'!AD59</f>
        <v>35.063971712360797</v>
      </c>
      <c r="X49" s="13">
        <f>'HB Old'!AD89</f>
        <v>38.340592456087379</v>
      </c>
      <c r="Y49" s="13">
        <f>'HB Old'!AD119</f>
        <v>40.461989944219155</v>
      </c>
      <c r="Z49" s="57">
        <f t="shared" si="6"/>
        <v>32.342802639956254</v>
      </c>
    </row>
    <row r="50" spans="1:29" x14ac:dyDescent="0.2">
      <c r="A50" s="37" t="s">
        <v>86</v>
      </c>
      <c r="B50" s="60">
        <f>'BEF C7'!AB30</f>
        <v>14.181446424455256</v>
      </c>
      <c r="C50" s="20">
        <f>'BEF C7'!AB60</f>
        <v>20.986702792901514</v>
      </c>
      <c r="D50" s="20">
        <f>'BEF C7'!AB90</f>
        <v>27.558089547837358</v>
      </c>
      <c r="E50" s="20">
        <f>'BEF C7'!AB120</f>
        <v>22.987847494208797</v>
      </c>
      <c r="F50" s="56">
        <f>'BEF C5'!AB30</f>
        <v>24.371387966378514</v>
      </c>
      <c r="G50" s="13">
        <f>'BEF C5'!AB60</f>
        <v>14.61954195399602</v>
      </c>
      <c r="H50" s="13">
        <f>'BEF C5'!AB90</f>
        <v>32.952813185623583</v>
      </c>
      <c r="I50" s="13">
        <f>'BEF C5'!AB120</f>
        <v>15.126216466856821</v>
      </c>
      <c r="J50" s="56">
        <f>'JB Mid'!AB30</f>
        <v>27.993984060386346</v>
      </c>
      <c r="K50" s="13">
        <f>'JB Mid'!AB60</f>
        <v>27.465717491477807</v>
      </c>
      <c r="L50" s="13">
        <f>'JB Mid'!AB90</f>
        <v>23.68727658235284</v>
      </c>
      <c r="M50" s="13">
        <f>'JB Mid'!AB120</f>
        <v>28.021555538938191</v>
      </c>
      <c r="N50" s="56">
        <f>'JB Old'!AB30</f>
        <v>31.934403137247592</v>
      </c>
      <c r="O50" s="13">
        <f>'JB Old'!AB60</f>
        <v>25.35783017617748</v>
      </c>
      <c r="P50" s="13">
        <f>'JB Old'!AB90</f>
        <v>32.974020131996191</v>
      </c>
      <c r="Q50" s="13">
        <f>'JB Old'!AB120</f>
        <v>29.943400141743034</v>
      </c>
      <c r="R50" s="56">
        <f>'HB Mid'!AB30</f>
        <v>30.118374258131997</v>
      </c>
      <c r="S50" s="13">
        <f>'HB Mid'!AB60</f>
        <v>37.556637436450508</v>
      </c>
      <c r="T50" s="13">
        <f>'HB Mid'!AB90</f>
        <v>29.628255482434817</v>
      </c>
      <c r="U50" s="13">
        <f>'HB Mid'!AB120</f>
        <v>32.895694789504304</v>
      </c>
      <c r="V50" s="56">
        <f>'HB Old'!AD30</f>
        <v>37.45930967485652</v>
      </c>
      <c r="W50" s="13">
        <f>'HB Old'!AD60</f>
        <v>37.139505199025621</v>
      </c>
      <c r="X50" s="13">
        <f>'HB Old'!AD90</f>
        <v>37.202076151090111</v>
      </c>
      <c r="Y50" s="13">
        <f>'HB Old'!AD120</f>
        <v>47.245004813852482</v>
      </c>
      <c r="Z50" s="57">
        <f t="shared" si="6"/>
        <v>28.725295454080154</v>
      </c>
    </row>
    <row r="51" spans="1:29" s="50" customFormat="1" x14ac:dyDescent="0.2">
      <c r="A51" s="136" t="s">
        <v>87</v>
      </c>
      <c r="B51" s="142">
        <f>'BEF C7'!AB31</f>
        <v>11.844797330989369</v>
      </c>
      <c r="C51" s="143">
        <f>'BEF C7'!AB61</f>
        <v>11.704499271286346</v>
      </c>
      <c r="D51" s="143">
        <f>'BEF C7'!AB91</f>
        <v>16.217930211059613</v>
      </c>
      <c r="E51" s="143">
        <f>'BEF C7'!AB121</f>
        <v>13.876107637465221</v>
      </c>
      <c r="F51" s="142">
        <f>'BEF C5'!AB31</f>
        <v>23.70607770037217</v>
      </c>
      <c r="G51" s="143">
        <f>'BEF C5'!AB61</f>
        <v>12.578197652540297</v>
      </c>
      <c r="H51" s="143">
        <f>'BEF C5'!AB91</f>
        <v>22.915995933759341</v>
      </c>
      <c r="I51" s="143">
        <f>'BEF C5'!AB121</f>
        <v>11.383065043205235</v>
      </c>
      <c r="J51" s="142">
        <f>'JB Mid'!AB31</f>
        <v>17.7772806744081</v>
      </c>
      <c r="K51" s="143">
        <f>'JB Mid'!AB61</f>
        <v>22.711873806157364</v>
      </c>
      <c r="L51" s="143">
        <f>'JB Mid'!AB91</f>
        <v>20.457017806981877</v>
      </c>
      <c r="M51" s="143">
        <f>'JB Mid'!AB121</f>
        <v>22.296102448946606</v>
      </c>
      <c r="N51" s="142">
        <f>'JB Old'!AB31</f>
        <v>23.083519545005899</v>
      </c>
      <c r="O51" s="143">
        <f>'JB Old'!AB61</f>
        <v>18.516093569699702</v>
      </c>
      <c r="P51" s="143">
        <f>'JB Old'!AB91</f>
        <v>21.823845917292296</v>
      </c>
      <c r="Q51" s="143">
        <f>'JB Old'!AB121</f>
        <v>17.689333405261838</v>
      </c>
      <c r="R51" s="142">
        <f>'HB Mid'!AB31</f>
        <v>22.413988834806194</v>
      </c>
      <c r="S51" s="143">
        <f>'HB Mid'!AB61</f>
        <v>27.582262838832413</v>
      </c>
      <c r="T51" s="143">
        <f>'HB Mid'!AB91</f>
        <v>25.920258615928056</v>
      </c>
      <c r="U51" s="143">
        <f>'HB Mid'!AB121</f>
        <v>18.548858526973035</v>
      </c>
      <c r="V51" s="142">
        <f>'HB Old'!AD31</f>
        <v>24.39872355931087</v>
      </c>
      <c r="W51" s="143">
        <f>'HB Old'!AD61</f>
        <v>37.96723869113795</v>
      </c>
      <c r="X51" s="143">
        <f>'HB Old'!AD91</f>
        <v>28.159018147553347</v>
      </c>
      <c r="Y51" s="143">
        <f>'HB Old'!AD121</f>
        <v>22.209994596502476</v>
      </c>
      <c r="Z51" s="148">
        <f t="shared" si="6"/>
        <v>20.657586740228155</v>
      </c>
    </row>
    <row r="52" spans="1:29" s="3" customFormat="1" x14ac:dyDescent="0.2">
      <c r="A52" s="67" t="s">
        <v>117</v>
      </c>
      <c r="B52" s="93">
        <f t="shared" ref="B52:E52" si="7">SUM(B46:B51)</f>
        <v>89.086298988857251</v>
      </c>
      <c r="C52" s="93">
        <f t="shared" si="7"/>
        <v>107.39736928938366</v>
      </c>
      <c r="D52" s="93">
        <f t="shared" si="7"/>
        <v>118.64741707112707</v>
      </c>
      <c r="E52" s="93">
        <f t="shared" si="7"/>
        <v>119.33993167786237</v>
      </c>
      <c r="F52" s="93">
        <f t="shared" ref="F52:Y52" si="8">SUM(F46:F51)</f>
        <v>144.48737489959635</v>
      </c>
      <c r="G52" s="93">
        <f t="shared" si="8"/>
        <v>101.27783679554906</v>
      </c>
      <c r="H52" s="93">
        <f t="shared" si="8"/>
        <v>161.65344737670819</v>
      </c>
      <c r="I52" s="93">
        <f t="shared" si="8"/>
        <v>124.51513178873228</v>
      </c>
      <c r="J52" s="93">
        <f t="shared" si="8"/>
        <v>129.74143894722934</v>
      </c>
      <c r="K52" s="93">
        <f t="shared" si="8"/>
        <v>130.45478884098861</v>
      </c>
      <c r="L52" s="93">
        <f t="shared" si="8"/>
        <v>124.881305841423</v>
      </c>
      <c r="M52" s="93">
        <f t="shared" si="8"/>
        <v>131.35645140718282</v>
      </c>
      <c r="N52" s="93">
        <f t="shared" si="8"/>
        <v>154.13208543059642</v>
      </c>
      <c r="O52" s="93">
        <f t="shared" si="8"/>
        <v>122.58016799626674</v>
      </c>
      <c r="P52" s="93">
        <f t="shared" si="8"/>
        <v>141.61461926490284</v>
      </c>
      <c r="Q52" s="93">
        <f t="shared" si="8"/>
        <v>127.31988887383278</v>
      </c>
      <c r="R52" s="93">
        <f t="shared" si="8"/>
        <v>141.63205203210384</v>
      </c>
      <c r="S52" s="93">
        <f t="shared" si="8"/>
        <v>166.05464886223081</v>
      </c>
      <c r="T52" s="93">
        <f t="shared" si="8"/>
        <v>153.93565497188166</v>
      </c>
      <c r="U52" s="93">
        <f t="shared" si="8"/>
        <v>151.27438730871108</v>
      </c>
      <c r="V52" s="93">
        <f t="shared" si="8"/>
        <v>197.69452452701546</v>
      </c>
      <c r="W52" s="93">
        <f t="shared" si="8"/>
        <v>188.51119571370333</v>
      </c>
      <c r="X52" s="93">
        <f t="shared" si="8"/>
        <v>179.61176247408497</v>
      </c>
      <c r="Y52" s="93">
        <f t="shared" si="8"/>
        <v>210.94761832602018</v>
      </c>
      <c r="Z52" s="57">
        <f>AVERAGE(B52:Y52)</f>
        <v>142.42280827941627</v>
      </c>
    </row>
    <row r="53" spans="1:29" x14ac:dyDescent="0.2">
      <c r="B53" s="3" t="s">
        <v>112</v>
      </c>
      <c r="C53" s="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9" x14ac:dyDescent="0.2">
      <c r="B54" s="7" t="s">
        <v>90</v>
      </c>
      <c r="D54"/>
      <c r="E54" s="7"/>
      <c r="F54" s="20" t="s">
        <v>91</v>
      </c>
      <c r="G54" s="13"/>
      <c r="H54" s="13"/>
      <c r="I54" s="13"/>
      <c r="J54" s="20" t="s">
        <v>93</v>
      </c>
      <c r="K54" s="13"/>
      <c r="L54" s="13"/>
      <c r="M54" s="13"/>
      <c r="N54" s="20" t="s">
        <v>95</v>
      </c>
      <c r="O54" s="13"/>
      <c r="P54" s="13"/>
      <c r="Q54" s="13"/>
      <c r="R54" s="20" t="s">
        <v>96</v>
      </c>
      <c r="S54" s="13"/>
      <c r="T54" s="13"/>
      <c r="U54" s="13"/>
      <c r="V54" s="20" t="s">
        <v>97</v>
      </c>
      <c r="W54" s="13"/>
      <c r="X54" s="13"/>
      <c r="Y54" s="13"/>
    </row>
    <row r="55" spans="1:29" x14ac:dyDescent="0.2">
      <c r="B55" s="25">
        <v>1</v>
      </c>
      <c r="C55" s="3">
        <v>2</v>
      </c>
      <c r="D55" s="3">
        <v>3</v>
      </c>
      <c r="E55" s="67">
        <v>4</v>
      </c>
      <c r="F55" s="92">
        <v>1</v>
      </c>
      <c r="G55" s="93">
        <v>2</v>
      </c>
      <c r="H55" s="93">
        <v>3</v>
      </c>
      <c r="I55" s="94">
        <v>4</v>
      </c>
      <c r="J55" s="92">
        <v>1</v>
      </c>
      <c r="K55" s="93">
        <v>2</v>
      </c>
      <c r="L55" s="93">
        <v>3</v>
      </c>
      <c r="M55" s="94">
        <v>4</v>
      </c>
      <c r="N55" s="92">
        <v>1</v>
      </c>
      <c r="O55" s="93">
        <v>2</v>
      </c>
      <c r="P55" s="93">
        <v>3</v>
      </c>
      <c r="Q55" s="94">
        <v>4</v>
      </c>
      <c r="R55" s="92">
        <v>1</v>
      </c>
      <c r="S55" s="93">
        <v>2</v>
      </c>
      <c r="T55" s="93">
        <v>3</v>
      </c>
      <c r="U55" s="94">
        <v>4</v>
      </c>
      <c r="V55" s="92">
        <v>1</v>
      </c>
      <c r="W55" s="93">
        <v>2</v>
      </c>
      <c r="X55" s="93">
        <v>3</v>
      </c>
      <c r="Y55" s="94">
        <v>4</v>
      </c>
    </row>
    <row r="56" spans="1:29" x14ac:dyDescent="0.2">
      <c r="A56" s="1" t="s">
        <v>44</v>
      </c>
      <c r="B56" s="56">
        <f>'BEF C7'!AB34</f>
        <v>0.99791781044727912</v>
      </c>
      <c r="C56" s="13">
        <f>'BEF C7'!AB64</f>
        <v>1.2774039306810283</v>
      </c>
      <c r="D56" s="13">
        <f>'BEF C7'!AB94</f>
        <v>3.8320393510693509</v>
      </c>
      <c r="E56" s="13">
        <f>'BEF C7'!AB124</f>
        <v>1.969802781468682</v>
      </c>
      <c r="F56" s="56">
        <f>'BEF C5'!AB34</f>
        <v>1.9016634776958108</v>
      </c>
      <c r="G56" s="13">
        <f>'BEF C5'!AB64</f>
        <v>3.4175440289024457</v>
      </c>
      <c r="H56" s="13">
        <f>'BEF C5'!AB94</f>
        <v>8.5137295044675945</v>
      </c>
      <c r="I56" s="13">
        <f>'BEF C5'!AB124</f>
        <v>6.0915876800455928</v>
      </c>
      <c r="J56" s="56">
        <f>'JB Mid'!AB34</f>
        <v>1.7027452266658898</v>
      </c>
      <c r="K56" s="13">
        <f>'JB Mid'!AB64</f>
        <v>1.0126417819512474</v>
      </c>
      <c r="L56" s="13">
        <f>'JB Mid'!AB94</f>
        <v>6.4916232567360659</v>
      </c>
      <c r="M56" s="13">
        <f>'JB Mid'!AB124</f>
        <v>1.8209649604875466</v>
      </c>
      <c r="N56" s="56">
        <f>'JB Old'!AB34</f>
        <v>2.9353312757750536</v>
      </c>
      <c r="O56" s="13">
        <f>'JB Old'!AB64</f>
        <v>1.6599531514025525</v>
      </c>
      <c r="P56" s="13">
        <f>'JB Old'!AB94</f>
        <v>3.374206954712994</v>
      </c>
      <c r="Q56" s="13">
        <f>'JB Old'!AB124</f>
        <v>1.2078724014704458</v>
      </c>
      <c r="R56" s="56">
        <f>'HB Mid'!AB34</f>
        <v>4.3132090588685346</v>
      </c>
      <c r="S56" s="13">
        <f>'HB Mid'!AB64</f>
        <v>3.6325535104206428</v>
      </c>
      <c r="T56" s="13">
        <f>'HB Mid'!AB94</f>
        <v>3.8939120348334173</v>
      </c>
      <c r="U56" s="13">
        <f>'HB Mid'!AB124</f>
        <v>5.8703556070314837</v>
      </c>
      <c r="V56" s="56">
        <f>'HB Old'!AD34</f>
        <v>4.4156599741818345</v>
      </c>
      <c r="W56" s="13">
        <f>'HB Old'!AD64</f>
        <v>3.1346749208143145</v>
      </c>
      <c r="X56" s="13">
        <f>'HB Old'!AD94</f>
        <v>6.7657316070893225</v>
      </c>
      <c r="Y56" s="13">
        <f>'HB Old'!AD124</f>
        <v>1.9482394605567481</v>
      </c>
    </row>
    <row r="57" spans="1:29" x14ac:dyDescent="0.2">
      <c r="A57" s="1" t="s">
        <v>45</v>
      </c>
      <c r="B57" s="56">
        <f>'BEF C7'!AB35</f>
        <v>6.4148618844724536</v>
      </c>
      <c r="C57" s="13">
        <f>'BEF C7'!AB65</f>
        <v>6.7180763352706308</v>
      </c>
      <c r="D57" s="13">
        <f>'BEF C7'!AB95</f>
        <v>3.2527607283850246</v>
      </c>
      <c r="E57" s="13">
        <f>'BEF C7'!AB125</f>
        <v>16.700810638479513</v>
      </c>
      <c r="F57" s="56">
        <f>'BEF C5'!AB35</f>
        <v>15.885664771009811</v>
      </c>
      <c r="G57" s="13">
        <f>'BEF C5'!AB65</f>
        <v>12.033994119595906</v>
      </c>
      <c r="H57" s="13">
        <f>'BEF C5'!AB95</f>
        <v>25.279629983107899</v>
      </c>
      <c r="I57" s="13">
        <f>'BEF C5'!AB125</f>
        <v>19.004866850500171</v>
      </c>
      <c r="J57" s="56">
        <f>'JB Mid'!AB35</f>
        <v>6.551691404939552</v>
      </c>
      <c r="K57" s="13">
        <f>'JB Mid'!AB65</f>
        <v>7.1364941564184159</v>
      </c>
      <c r="L57" s="13">
        <f>'JB Mid'!AB95</f>
        <v>3.6463737729806001</v>
      </c>
      <c r="M57" s="13">
        <f>'JB Mid'!AB125</f>
        <v>5.7400249670039827</v>
      </c>
      <c r="N57" s="56">
        <f>'JB Old'!AB35</f>
        <v>2.6033591883459191</v>
      </c>
      <c r="O57" s="13">
        <f>'JB Old'!AB65</f>
        <v>3.9189874398463544</v>
      </c>
      <c r="P57" s="13">
        <f>'JB Old'!AB95</f>
        <v>8.4312545063963622</v>
      </c>
      <c r="Q57" s="13">
        <f>'JB Old'!AB125</f>
        <v>5.8850258701266913</v>
      </c>
      <c r="R57" s="56">
        <f>'HB Mid'!AB35</f>
        <v>17.423567491530129</v>
      </c>
      <c r="S57" s="13">
        <f>'HB Mid'!AB65</f>
        <v>6.7524595377012862</v>
      </c>
      <c r="T57" s="13">
        <f>'HB Mid'!AB95</f>
        <v>18.260787541503625</v>
      </c>
      <c r="U57" s="13">
        <f>'HB Mid'!AB125</f>
        <v>4.3656010449783986</v>
      </c>
      <c r="V57" s="56">
        <f>'HB Old'!AD35</f>
        <v>35.513389129162363</v>
      </c>
      <c r="W57" s="13">
        <f>'HB Old'!AD65</f>
        <v>10.006165669977596</v>
      </c>
      <c r="X57" s="13">
        <f>'HB Old'!AD95</f>
        <v>9.4361265914507442</v>
      </c>
      <c r="Y57" s="13">
        <f>'HB Old'!AD125</f>
        <v>41.066335727351131</v>
      </c>
    </row>
    <row r="58" spans="1:29" x14ac:dyDescent="0.2">
      <c r="A58" s="7" t="s">
        <v>84</v>
      </c>
      <c r="B58" s="56">
        <f>'BEF C7'!AB36</f>
        <v>17.38305408860893</v>
      </c>
      <c r="C58" s="13">
        <f>'BEF C7'!AB66</f>
        <v>10.008486359896938</v>
      </c>
      <c r="D58" s="13">
        <f>'BEF C7'!AB96</f>
        <v>5.6718208736903817</v>
      </c>
      <c r="E58" s="13">
        <f>'BEF C7'!AB126</f>
        <v>12.692976262064475</v>
      </c>
      <c r="F58" s="56">
        <f>'BEF C5'!AB36</f>
        <v>13.52649635990546</v>
      </c>
      <c r="G58" s="13">
        <f>'BEF C5'!AB66</f>
        <v>16.637500137588898</v>
      </c>
      <c r="H58" s="13">
        <f>'BEF C5'!AB96</f>
        <v>29.523778381529834</v>
      </c>
      <c r="I58" s="13">
        <f>'BEF C5'!AB126</f>
        <v>5.9184784073673011</v>
      </c>
      <c r="J58" s="56">
        <f>'JB Mid'!AB36</f>
        <v>10.28061140294187</v>
      </c>
      <c r="K58" s="13">
        <f>'JB Mid'!AB66</f>
        <v>5.0191645801267057</v>
      </c>
      <c r="L58" s="13">
        <f>'JB Mid'!AB96</f>
        <v>9.7668708021470039</v>
      </c>
      <c r="M58" s="13">
        <f>'JB Mid'!AB126</f>
        <v>5.0631577907108456</v>
      </c>
      <c r="N58" s="56">
        <f>'JB Old'!AB36</f>
        <v>10.035064262329293</v>
      </c>
      <c r="O58" s="13">
        <f>'JB Old'!AB66</f>
        <v>9.8142067761162206</v>
      </c>
      <c r="P58" s="13">
        <f>'JB Old'!AB96</f>
        <v>6.1846858438947008</v>
      </c>
      <c r="Q58" s="13">
        <f>'JB Old'!AB126</f>
        <v>3.7178602851818923</v>
      </c>
      <c r="R58" s="56">
        <f>'HB Mid'!AB36</f>
        <v>9.745483274032134</v>
      </c>
      <c r="S58" s="13">
        <f>'HB Mid'!AB66</f>
        <v>6.0927166583888592</v>
      </c>
      <c r="T58" s="13">
        <f>'HB Mid'!AB96</f>
        <v>4.381633712608564</v>
      </c>
      <c r="U58" s="13">
        <f>'HB Mid'!AB126</f>
        <v>10.581540800042339</v>
      </c>
      <c r="V58" s="56">
        <f>'HB Old'!AD36</f>
        <v>9.0879456335045923</v>
      </c>
      <c r="W58" s="13">
        <f>'HB Old'!AD66</f>
        <v>24.405064245947472</v>
      </c>
      <c r="X58" s="13">
        <f>'HB Old'!AD96</f>
        <v>11.317270209842802</v>
      </c>
      <c r="Y58" s="13">
        <f>'HB Old'!AD126</f>
        <v>12.957799705183547</v>
      </c>
    </row>
    <row r="59" spans="1:29" x14ac:dyDescent="0.2">
      <c r="A59" s="36" t="s">
        <v>85</v>
      </c>
      <c r="B59" s="56">
        <f>'BEF C7'!AB37</f>
        <v>6.5239362065448576</v>
      </c>
      <c r="C59" s="13">
        <f>'BEF C7'!AB67</f>
        <v>10.583758296826868</v>
      </c>
      <c r="D59" s="13">
        <f>'BEF C7'!AB97</f>
        <v>6.0287541221819261</v>
      </c>
      <c r="E59" s="13">
        <f>'BEF C7'!AB127</f>
        <v>12.081691184472142</v>
      </c>
      <c r="F59" s="56">
        <f>'BEF C5'!AB37</f>
        <v>7.9093647241378529</v>
      </c>
      <c r="G59" s="13">
        <f>'BEF C5'!AB67</f>
        <v>6.6244282263827383</v>
      </c>
      <c r="H59" s="13">
        <f>'BEF C5'!AB97</f>
        <v>18.674454373828532</v>
      </c>
      <c r="I59" s="13">
        <f>'BEF C5'!AB127</f>
        <v>11.196625489873039</v>
      </c>
      <c r="J59" s="56">
        <f>'JB Mid'!AB37</f>
        <v>6.8446291586997514</v>
      </c>
      <c r="K59" s="13">
        <f>'JB Mid'!AB67</f>
        <v>3.7807751515297658</v>
      </c>
      <c r="L59" s="13">
        <f>'JB Mid'!AB97</f>
        <v>13.66703711483428</v>
      </c>
      <c r="M59" s="13">
        <f>'JB Mid'!AB127</f>
        <v>3.2803000087346978</v>
      </c>
      <c r="N59" s="56">
        <f>'JB Old'!AB37</f>
        <v>9.8418050963129673</v>
      </c>
      <c r="O59" s="13">
        <f>'JB Old'!AB67</f>
        <v>3.6160997135956423</v>
      </c>
      <c r="P59" s="13">
        <f>'JB Old'!AB97</f>
        <v>8.1350121405051983</v>
      </c>
      <c r="Q59" s="13">
        <f>'JB Old'!AB127</f>
        <v>5.1892577395101309</v>
      </c>
      <c r="R59" s="56">
        <f>'HB Mid'!AB37</f>
        <v>11.942827079661543</v>
      </c>
      <c r="S59" s="13">
        <f>'HB Mid'!AB67</f>
        <v>11.578585896032971</v>
      </c>
      <c r="T59" s="13">
        <f>'HB Mid'!AB97</f>
        <v>12.41333459487449</v>
      </c>
      <c r="U59" s="13">
        <f>'HB Mid'!AB127</f>
        <v>5.6490748225045841</v>
      </c>
      <c r="V59" s="56">
        <f>'HB Old'!AD37</f>
        <v>5.6668904877119104</v>
      </c>
      <c r="W59" s="13">
        <f>'HB Old'!AD67</f>
        <v>4.9951906374767185</v>
      </c>
      <c r="X59" s="13">
        <f>'HB Old'!AD97</f>
        <v>5.574586995930753</v>
      </c>
      <c r="Y59" s="13">
        <f>'HB Old'!AD127</f>
        <v>11.132795804955705</v>
      </c>
    </row>
    <row r="60" spans="1:29" x14ac:dyDescent="0.2">
      <c r="A60" s="37" t="s">
        <v>86</v>
      </c>
      <c r="B60" s="56">
        <f>'BEF C7'!AB38</f>
        <v>5.0864089699995416</v>
      </c>
      <c r="C60" s="13">
        <f>'BEF C7'!AB68</f>
        <v>5.4159059244961787</v>
      </c>
      <c r="D60" s="13">
        <f>'BEF C7'!AB98</f>
        <v>8.3184300014001149</v>
      </c>
      <c r="E60" s="13">
        <f>'BEF C7'!AB128</f>
        <v>11.370225388527244</v>
      </c>
      <c r="F60" s="56">
        <f>'BEF C5'!AB38</f>
        <v>8.6589156995187313</v>
      </c>
      <c r="G60" s="13">
        <f>'BEF C5'!AB68</f>
        <v>0.75991821181688912</v>
      </c>
      <c r="H60" s="13">
        <f>'BEF C5'!AB98</f>
        <v>21.801111268760963</v>
      </c>
      <c r="I60" s="13">
        <f>'BEF C5'!AB128</f>
        <v>5.0436460228175086</v>
      </c>
      <c r="J60" s="56">
        <f>'JB Mid'!AB38</f>
        <v>4.668419702499512</v>
      </c>
      <c r="K60" s="13">
        <f>'JB Mid'!AB68</f>
        <v>8.9792363870744722</v>
      </c>
      <c r="L60" s="13">
        <f>'JB Mid'!AB98</f>
        <v>10.611805872536353</v>
      </c>
      <c r="M60" s="13">
        <f>'JB Mid'!AB128</f>
        <v>3.6521850977506758</v>
      </c>
      <c r="N60" s="56">
        <f>'JB Old'!AB38</f>
        <v>8.291415598308161</v>
      </c>
      <c r="O60" s="13">
        <f>'JB Old'!AB68</f>
        <v>8.7024594173680825</v>
      </c>
      <c r="P60" s="13">
        <f>'JB Old'!AB98</f>
        <v>9.1862235483152741</v>
      </c>
      <c r="Q60" s="13">
        <f>'JB Old'!AB128</f>
        <v>10.184528184611386</v>
      </c>
      <c r="R60" s="56">
        <f>'HB Mid'!AB38</f>
        <v>10.42294853748316</v>
      </c>
      <c r="S60" s="13">
        <f>'HB Mid'!AB68</f>
        <v>11.42189166089104</v>
      </c>
      <c r="T60" s="13">
        <f>'HB Mid'!AB98</f>
        <v>8.8094515525525221</v>
      </c>
      <c r="U60" s="13">
        <f>'HB Mid'!AB128</f>
        <v>8.1488527264130663</v>
      </c>
      <c r="V60" s="56">
        <f>'HB Old'!AD38</f>
        <v>16.650675765358407</v>
      </c>
      <c r="W60" s="13">
        <f>'HB Old'!AD68</f>
        <v>2.9726386533338891</v>
      </c>
      <c r="X60" s="13">
        <f>'HB Old'!AD98</f>
        <v>9.7231493758198599</v>
      </c>
      <c r="Y60" s="13">
        <f>'HB Old'!AD128</f>
        <v>16.814405863079298</v>
      </c>
    </row>
    <row r="61" spans="1:29" s="50" customFormat="1" x14ac:dyDescent="0.2">
      <c r="A61" s="136" t="s">
        <v>87</v>
      </c>
      <c r="B61" s="140">
        <f>'BEF C7'!AB39</f>
        <v>6.1389917624449089</v>
      </c>
      <c r="C61" s="79">
        <f>'BEF C7'!AB69</f>
        <v>4.503793631467941</v>
      </c>
      <c r="D61" s="79">
        <f>'BEF C7'!AB99</f>
        <v>5.7198891261542553</v>
      </c>
      <c r="E61" s="79">
        <f>'BEF C7'!AB129</f>
        <v>5.163007341910518</v>
      </c>
      <c r="F61" s="140">
        <f>'BEF C5'!AB39</f>
        <v>8.8896234890787245</v>
      </c>
      <c r="G61" s="79">
        <f>'BEF C5'!AB69</f>
        <v>2.0327890424247874</v>
      </c>
      <c r="H61" s="79">
        <f>'BEF C5'!AB99</f>
        <v>8.2930119910615669</v>
      </c>
      <c r="I61" s="79">
        <f>'BEF C5'!AB129</f>
        <v>4.274727913502776</v>
      </c>
      <c r="J61" s="140">
        <f>'JB Mid'!AB39</f>
        <v>13.443542262377937</v>
      </c>
      <c r="K61" s="79">
        <f>'JB Mid'!AB69</f>
        <v>6.8116396214606372</v>
      </c>
      <c r="L61" s="79">
        <f>'JB Mid'!AB99</f>
        <v>6.583485634198464</v>
      </c>
      <c r="M61" s="79">
        <f>'JB Mid'!AB129</f>
        <v>5.4081641572229051</v>
      </c>
      <c r="N61" s="140">
        <f>'JB Old'!AB39</f>
        <v>6.8442056276255387</v>
      </c>
      <c r="O61" s="79">
        <f>'JB Old'!AB69</f>
        <v>10.219184561978386</v>
      </c>
      <c r="P61" s="79">
        <f>'JB Old'!AB99</f>
        <v>7.3119716269145911</v>
      </c>
      <c r="Q61" s="79">
        <f>'JB Old'!AB129</f>
        <v>10.830584663439474</v>
      </c>
      <c r="R61" s="140">
        <f>'HB Mid'!AB39</f>
        <v>4.9227576352620508</v>
      </c>
      <c r="S61" s="79">
        <f>'HB Mid'!AB69</f>
        <v>16.936263327177237</v>
      </c>
      <c r="T61" s="79">
        <f>'HB Mid'!AB99</f>
        <v>8.2754136614488232</v>
      </c>
      <c r="U61" s="79">
        <f>'HB Mid'!AB129</f>
        <v>4.2308799562105746</v>
      </c>
      <c r="V61" s="140">
        <f>'HB Old'!AD39</f>
        <v>5.760504338614103</v>
      </c>
      <c r="W61" s="79">
        <f>'HB Old'!AD69</f>
        <v>13.791796192205162</v>
      </c>
      <c r="X61" s="79">
        <f>'HB Old'!AD99</f>
        <v>6.0454127882806645</v>
      </c>
      <c r="Y61" s="79">
        <f>'HB Old'!AD129</f>
        <v>9.6268627556445754</v>
      </c>
    </row>
    <row r="63" spans="1:29" x14ac:dyDescent="0.2">
      <c r="B63" s="3" t="s">
        <v>110</v>
      </c>
      <c r="C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9" x14ac:dyDescent="0.2">
      <c r="B64" s="7" t="s">
        <v>90</v>
      </c>
      <c r="D64"/>
      <c r="E64" s="7"/>
      <c r="F64" s="7" t="s">
        <v>91</v>
      </c>
      <c r="G64" s="1"/>
      <c r="H64" s="1"/>
      <c r="I64" s="1"/>
      <c r="J64" s="7" t="s">
        <v>93</v>
      </c>
      <c r="K64" s="1"/>
      <c r="L64" s="1"/>
      <c r="M64" s="1"/>
      <c r="N64" s="7" t="s">
        <v>95</v>
      </c>
      <c r="O64" s="1"/>
      <c r="P64" s="1"/>
      <c r="Q64" s="1"/>
      <c r="R64" s="7" t="s">
        <v>96</v>
      </c>
      <c r="S64" s="1"/>
      <c r="T64" s="1"/>
      <c r="U64" s="1"/>
      <c r="V64" s="7" t="s">
        <v>97</v>
      </c>
      <c r="W64" s="1"/>
      <c r="X64" s="1"/>
      <c r="Z64" s="25" t="s">
        <v>118</v>
      </c>
      <c r="AC64" s="25"/>
    </row>
    <row r="65" spans="1:26" x14ac:dyDescent="0.2">
      <c r="B65" s="25">
        <v>1</v>
      </c>
      <c r="C65" s="3">
        <v>2</v>
      </c>
      <c r="D65" s="3">
        <v>3</v>
      </c>
      <c r="E65" s="67">
        <v>4</v>
      </c>
      <c r="F65" s="25">
        <v>1</v>
      </c>
      <c r="G65" s="3">
        <v>2</v>
      </c>
      <c r="H65" s="3">
        <v>3</v>
      </c>
      <c r="I65" s="67">
        <v>4</v>
      </c>
      <c r="J65" s="25">
        <v>1</v>
      </c>
      <c r="K65" s="3">
        <v>2</v>
      </c>
      <c r="L65" s="3">
        <v>3</v>
      </c>
      <c r="M65" s="67">
        <v>4</v>
      </c>
      <c r="N65" s="25">
        <v>1</v>
      </c>
      <c r="O65" s="3">
        <v>2</v>
      </c>
      <c r="P65" s="3">
        <v>3</v>
      </c>
      <c r="Q65" s="67">
        <v>4</v>
      </c>
      <c r="R65" s="25">
        <v>1</v>
      </c>
      <c r="S65" s="3">
        <v>2</v>
      </c>
      <c r="T65" s="3">
        <v>3</v>
      </c>
      <c r="U65" s="67">
        <v>4</v>
      </c>
      <c r="V65" s="25">
        <v>1</v>
      </c>
      <c r="W65" s="3">
        <v>2</v>
      </c>
      <c r="X65" s="3">
        <v>3</v>
      </c>
      <c r="Y65" s="67">
        <v>4</v>
      </c>
      <c r="Z65" s="25"/>
    </row>
    <row r="66" spans="1:26" x14ac:dyDescent="0.2">
      <c r="A66" s="1" t="s">
        <v>44</v>
      </c>
      <c r="B66" s="80">
        <f>'BEF C7'!AC26</f>
        <v>1.0223454929899286E-2</v>
      </c>
      <c r="C66" s="17">
        <f>'BEF C7'!AC56</f>
        <v>1.7751771806156828E-2</v>
      </c>
      <c r="D66" s="17">
        <f>'BEF C7'!AC86</f>
        <v>3.5812019667057771E-2</v>
      </c>
      <c r="E66" s="17">
        <f>'BEF C7'!AC116</f>
        <v>3.51659639011489E-2</v>
      </c>
      <c r="F66" s="52">
        <f>'BEF C5'!AC26</f>
        <v>2.0690369322760395E-2</v>
      </c>
      <c r="G66" s="12">
        <f>'BEF C5'!AC56</f>
        <v>3.5500437220997286E-2</v>
      </c>
      <c r="H66" s="12">
        <f>'BEF C5'!AC86</f>
        <v>8.5945784671306605E-2</v>
      </c>
      <c r="I66" s="12">
        <f>'BEF C5'!AC116</f>
        <v>5.8964924416939422E-2</v>
      </c>
      <c r="J66" s="52">
        <f>'JB Mid'!AC26</f>
        <v>3.753080383589659E-2</v>
      </c>
      <c r="K66" s="12">
        <f>'JB Mid'!AC56</f>
        <v>2.7621745763777426E-2</v>
      </c>
      <c r="L66" s="12">
        <f>'JB Mid'!AC86</f>
        <v>3.9495630521014256E-2</v>
      </c>
      <c r="M66" s="12">
        <f>'JB Mid'!AC116</f>
        <v>3.7272425352549418E-2</v>
      </c>
      <c r="N66" s="52">
        <f>'JB Old'!AC26</f>
        <v>4.3384577798723553E-2</v>
      </c>
      <c r="O66" s="12">
        <f>'JB Old'!AC56</f>
        <v>4.2629982922001486E-2</v>
      </c>
      <c r="P66" s="12">
        <f>'JB Old'!AC86</f>
        <v>4.899326555298749E-2</v>
      </c>
      <c r="Q66" s="12">
        <f>'JB Old'!AC116</f>
        <v>3.9612183878989446E-2</v>
      </c>
      <c r="R66" s="52">
        <f>'HB Mid'!AC26</f>
        <v>1.582506338238716E-2</v>
      </c>
      <c r="S66" s="12">
        <f>'HB Mid'!AC56</f>
        <v>3.4772350637118019E-2</v>
      </c>
      <c r="T66" s="12">
        <f>'HB Mid'!AC86</f>
        <v>3.286688924895393E-2</v>
      </c>
      <c r="U66" s="12">
        <f>'HB Mid'!AC116</f>
        <v>5.405888263483842E-2</v>
      </c>
      <c r="V66" s="52">
        <f>'HB Old'!AE26</f>
        <v>4.6698465012103799E-2</v>
      </c>
      <c r="W66" s="12">
        <f>'HB Old'!AE56</f>
        <v>4.7726731234769969E-2</v>
      </c>
      <c r="X66" s="12">
        <f>'HB Old'!AE86</f>
        <v>3.6440610723337798E-2</v>
      </c>
      <c r="Y66" s="12">
        <f>'HB Old'!AE116</f>
        <v>4.4337812155365315E-2</v>
      </c>
      <c r="Z66" s="96">
        <f>AVERAGE(B66:Y66)</f>
        <v>3.8721756107961698E-2</v>
      </c>
    </row>
    <row r="67" spans="1:26" x14ac:dyDescent="0.2">
      <c r="A67" s="1" t="s">
        <v>45</v>
      </c>
      <c r="B67" s="80">
        <f>'BEF C7'!AC27</f>
        <v>2.8319920132097109E-2</v>
      </c>
      <c r="C67" s="17">
        <f>'BEF C7'!AC57</f>
        <v>3.773477720126904E-2</v>
      </c>
      <c r="D67" s="17">
        <f>'BEF C7'!AC87</f>
        <v>2.8814090703915034E-2</v>
      </c>
      <c r="E67" s="17">
        <f>'BEF C7'!AC117</f>
        <v>5.6155583684330893E-2</v>
      </c>
      <c r="F67" s="52">
        <f>'BEF C5'!AC27</f>
        <v>0.12582401337125312</v>
      </c>
      <c r="G67" s="12">
        <f>'BEF C5'!AC57</f>
        <v>0.11734694800688159</v>
      </c>
      <c r="H67" s="12">
        <f>'BEF C5'!AC87</f>
        <v>0.1215979103419516</v>
      </c>
      <c r="I67" s="12">
        <f>'BEF C5'!AC117</f>
        <v>0.13762166145768431</v>
      </c>
      <c r="J67" s="52">
        <f>'JB Mid'!AC27</f>
        <v>9.1926743039381559E-2</v>
      </c>
      <c r="K67" s="12">
        <f>'JB Mid'!AC57</f>
        <v>5.2607059598536718E-2</v>
      </c>
      <c r="L67" s="12">
        <f>'JB Mid'!AC87</f>
        <v>2.4978284494074247E-2</v>
      </c>
      <c r="M67" s="12">
        <f>'JB Mid'!AC117</f>
        <v>3.8381950000354215E-2</v>
      </c>
      <c r="N67" s="52">
        <f>'JB Old'!AC27</f>
        <v>5.5712720045955101E-2</v>
      </c>
      <c r="O67" s="12">
        <f>'JB Old'!AC57</f>
        <v>7.3276772473334639E-2</v>
      </c>
      <c r="P67" s="12">
        <f>'JB Old'!AC87</f>
        <v>0.10672436719479383</v>
      </c>
      <c r="Q67" s="12">
        <f>'JB Old'!AC117</f>
        <v>4.6683117623051634E-2</v>
      </c>
      <c r="R67" s="95">
        <f>'HB Mid'!AC27</f>
        <v>0.16161910334434776</v>
      </c>
      <c r="S67" s="12">
        <f>'HB Mid'!AC57</f>
        <v>9.4315967701276149E-2</v>
      </c>
      <c r="T67" s="12">
        <f>'HB Mid'!AC87</f>
        <v>0.1168070719590452</v>
      </c>
      <c r="U67" s="12">
        <f>'HB Mid'!AC117</f>
        <v>9.6032296631843969E-2</v>
      </c>
      <c r="V67" s="52">
        <f>'HB Old'!AE27</f>
        <v>0.1876917449268683</v>
      </c>
      <c r="W67" s="12">
        <f>'HB Old'!AE57</f>
        <v>9.5300428370098583E-2</v>
      </c>
      <c r="X67" s="12">
        <f>'HB Old'!AE87</f>
        <v>0.15309865268465073</v>
      </c>
      <c r="Y67" s="12">
        <f>'HB Old'!AE117</f>
        <v>0.24045748794690014</v>
      </c>
      <c r="Z67" s="96">
        <f>AVERAGE(B67:Y67)</f>
        <v>9.5376194705578968E-2</v>
      </c>
    </row>
    <row r="68" spans="1:26" x14ac:dyDescent="0.2">
      <c r="A68" s="7" t="s">
        <v>84</v>
      </c>
      <c r="B68" s="80">
        <f>'BEF C7'!AC28</f>
        <v>0.20891279113625072</v>
      </c>
      <c r="C68" s="17">
        <f>'BEF C7'!AC58</f>
        <v>0.1556130674434307</v>
      </c>
      <c r="D68" s="17">
        <f>'BEF C7'!AC88</f>
        <v>0.16831404329594829</v>
      </c>
      <c r="E68" s="17">
        <f>'BEF C7'!AC118</f>
        <v>0.1807639076995135</v>
      </c>
      <c r="F68" s="52">
        <f>'BEF C5'!AC28</f>
        <v>0.26018366350830269</v>
      </c>
      <c r="G68" s="12">
        <f>'BEF C5'!AC58</f>
        <v>0.22668216474214226</v>
      </c>
      <c r="H68" s="12">
        <f>'BEF C5'!AC88</f>
        <v>0.1973929802814279</v>
      </c>
      <c r="I68" s="12">
        <f>'BEF C5'!AC118</f>
        <v>0.16924551709853483</v>
      </c>
      <c r="J68" s="52">
        <f>'JB Mid'!AC28</f>
        <v>0.1943952921647995</v>
      </c>
      <c r="K68" s="12">
        <f>'JB Mid'!AC58</f>
        <v>0.42257945957821041</v>
      </c>
      <c r="L68" s="12">
        <f>'JB Mid'!AC88</f>
        <v>0.56524206877217054</v>
      </c>
      <c r="M68" s="12">
        <f>'JB Mid'!AC118</f>
        <v>0.26003914956406998</v>
      </c>
      <c r="N68" s="52">
        <f>'JB Old'!AC28</f>
        <v>0.61095000280200229</v>
      </c>
      <c r="O68" s="12">
        <f>'JB Old'!AC58</f>
        <v>0.34655070413985334</v>
      </c>
      <c r="P68" s="12">
        <f>'JB Old'!AC88</f>
        <v>0.31400120652547808</v>
      </c>
      <c r="Q68" s="12">
        <f>'JB Old'!AC118</f>
        <v>0.29726947176886409</v>
      </c>
      <c r="R68" s="52">
        <f>'HB Mid'!AC28</f>
        <v>0.33563132486456698</v>
      </c>
      <c r="S68" s="12">
        <f>'HB Mid'!AC58</f>
        <v>0.31461914433317217</v>
      </c>
      <c r="T68" s="12">
        <f>'HB Mid'!AC88</f>
        <v>0.27911771598301593</v>
      </c>
      <c r="U68" s="12">
        <f>'HB Mid'!AC118</f>
        <v>0.32837783873620635</v>
      </c>
      <c r="V68" s="52">
        <f>'HB Old'!AE28</f>
        <v>0.25908341222512277</v>
      </c>
      <c r="W68" s="12">
        <f>'HB Old'!AE58</f>
        <v>0.25815705312467113</v>
      </c>
      <c r="X68" s="12">
        <f>'HB Old'!AE88</f>
        <v>0.2908333663140541</v>
      </c>
      <c r="Y68" s="12">
        <f>'HB Old'!AE118</f>
        <v>0.21816282109348886</v>
      </c>
      <c r="Z68" s="96">
        <f t="shared" ref="Z68:Z71" si="9">AVERAGE(B68:Y68)</f>
        <v>0.28592159029980407</v>
      </c>
    </row>
    <row r="69" spans="1:26" x14ac:dyDescent="0.2">
      <c r="A69" s="36" t="s">
        <v>85</v>
      </c>
      <c r="B69" s="80">
        <f>'BEF C7'!AC29</f>
        <v>0.15051101395463223</v>
      </c>
      <c r="C69" s="17">
        <f>'BEF C7'!AC59</f>
        <v>0.17617193582590979</v>
      </c>
      <c r="D69" s="17">
        <f>'BEF C7'!AC89</f>
        <v>0.22988835042707773</v>
      </c>
      <c r="E69" s="17">
        <f>'BEF C7'!AC119</f>
        <v>0.17044584281402769</v>
      </c>
      <c r="F69" s="52">
        <f>'BEF C5'!AC29</f>
        <v>0.21384258806446757</v>
      </c>
      <c r="G69" s="12">
        <f>'BEF C5'!AC59</f>
        <v>0.17644991444067137</v>
      </c>
      <c r="H69" s="12">
        <f>'BEF C5'!AC89</f>
        <v>0.13989873205288766</v>
      </c>
      <c r="I69" s="12">
        <f>'BEF C5'!AC119</f>
        <v>0.16346004388339169</v>
      </c>
      <c r="J69" s="52">
        <f>'JB Mid'!AC29</f>
        <v>0.48620617256763765</v>
      </c>
      <c r="K69" s="12">
        <f>'JB Mid'!AC59</f>
        <v>0.30230710155118884</v>
      </c>
      <c r="L69" s="12">
        <f>'JB Mid'!AC89</f>
        <v>0.41562234568584888</v>
      </c>
      <c r="M69" s="12">
        <f>'JB Mid'!AC119</f>
        <v>0.21071897391669214</v>
      </c>
      <c r="N69" s="52">
        <f>'JB Old'!AC29</f>
        <v>0.34465667567689984</v>
      </c>
      <c r="O69" s="12">
        <f>'JB Old'!AC59</f>
        <v>0.26106617621717243</v>
      </c>
      <c r="P69" s="12">
        <f>'JB Old'!AC89</f>
        <v>0.27983192710549248</v>
      </c>
      <c r="Q69" s="12">
        <f>'JB Old'!AC119</f>
        <v>0.28174965262869356</v>
      </c>
      <c r="R69" s="52">
        <f>'HB Mid'!AC29</f>
        <v>0.17347982500430822</v>
      </c>
      <c r="S69" s="12">
        <f>'HB Mid'!AC59</f>
        <v>0.25803497643078022</v>
      </c>
      <c r="T69" s="12">
        <f>'HB Mid'!AC89</f>
        <v>0.31823740244649723</v>
      </c>
      <c r="U69" s="12">
        <f>'HB Mid'!AC119</f>
        <v>0.39104510011506344</v>
      </c>
      <c r="V69" s="52">
        <f>'HB Old'!AE29</f>
        <v>0.29206781488760586</v>
      </c>
      <c r="W69" s="12">
        <f>'HB Old'!AE59</f>
        <v>0.16718468956645513</v>
      </c>
      <c r="X69" s="12">
        <f>'HB Old'!AE89</f>
        <v>0.26598675196277072</v>
      </c>
      <c r="Y69" s="12">
        <f>'HB Old'!AE119</f>
        <v>0.21262515340060881</v>
      </c>
      <c r="Z69" s="96">
        <f t="shared" si="9"/>
        <v>0.25339538169278258</v>
      </c>
    </row>
    <row r="70" spans="1:26" x14ac:dyDescent="0.2">
      <c r="A70" s="37" t="s">
        <v>86</v>
      </c>
      <c r="B70" s="80">
        <f>'BEF C7'!AC30</f>
        <v>0.12739616611073987</v>
      </c>
      <c r="C70" s="17">
        <f>'BEF C7'!AC60</f>
        <v>0.19116964578080825</v>
      </c>
      <c r="D70" s="17">
        <f>'BEF C7'!AC90</f>
        <v>0.28121598329181696</v>
      </c>
      <c r="E70" s="17">
        <f>'BEF C7'!AC120</f>
        <v>0.3276329390029134</v>
      </c>
      <c r="F70" s="52">
        <f>'BEF C5'!AC30</f>
        <v>0.26069737931308179</v>
      </c>
      <c r="G70" s="12">
        <f>'BEF C5'!AC60</f>
        <v>0.18383272018518865</v>
      </c>
      <c r="H70" s="12">
        <f>'BEF C5'!AC90</f>
        <v>0.19359628462868128</v>
      </c>
      <c r="I70" s="12">
        <f>'BEF C5'!AC120</f>
        <v>0.15697687633457874</v>
      </c>
      <c r="J70" s="52">
        <f>'JB Mid'!AC30</f>
        <v>0.36233284152976641</v>
      </c>
      <c r="K70" s="12">
        <f>'JB Mid'!AC60</f>
        <v>0.24027657042623179</v>
      </c>
      <c r="L70" s="12">
        <f>'JB Mid'!AC90</f>
        <v>0.25999745901420368</v>
      </c>
      <c r="M70" s="12">
        <f>'JB Mid'!AC120</f>
        <v>0.2513629873370028</v>
      </c>
      <c r="N70" s="52">
        <f>'JB Old'!AC30</f>
        <v>0.31836348699208938</v>
      </c>
      <c r="O70" s="12">
        <f>'JB Old'!AC60</f>
        <v>0.19780290083293622</v>
      </c>
      <c r="P70" s="12">
        <f>'JB Old'!AC90</f>
        <v>0.27081988031304477</v>
      </c>
      <c r="Q70" s="12">
        <f>'JB Old'!AC120</f>
        <v>0.26948616812973325</v>
      </c>
      <c r="R70" s="52">
        <f>'HB Mid'!AC30</f>
        <v>0.19974833643030726</v>
      </c>
      <c r="S70" s="12">
        <f>'HB Mid'!AC60</f>
        <v>0.24833663538279699</v>
      </c>
      <c r="T70" s="12">
        <f>'HB Mid'!AC90</f>
        <v>0.21081908219804477</v>
      </c>
      <c r="U70" s="12">
        <f>'HB Mid'!AC120</f>
        <v>0.30164125687218241</v>
      </c>
      <c r="V70" s="52">
        <f>'HB Old'!AE30</f>
        <v>0.20669829016209476</v>
      </c>
      <c r="W70" s="12">
        <f>'HB Old'!AE60</f>
        <v>0.27496484676571203</v>
      </c>
      <c r="X70" s="12">
        <f>'HB Old'!AE90</f>
        <v>0.27242906005314732</v>
      </c>
      <c r="Y70" s="12">
        <f>'HB Old'!AE120</f>
        <v>0.24031095540185085</v>
      </c>
      <c r="Z70" s="96">
        <f t="shared" si="9"/>
        <v>0.24366286468703971</v>
      </c>
    </row>
    <row r="71" spans="1:26" s="50" customFormat="1" x14ac:dyDescent="0.2">
      <c r="A71" s="136" t="s">
        <v>87</v>
      </c>
      <c r="B71" s="145">
        <f>'BEF C7'!AC31</f>
        <v>0.14156001526791026</v>
      </c>
      <c r="C71" s="146">
        <f>'BEF C7'!AC61</f>
        <v>0.15650436056101227</v>
      </c>
      <c r="D71" s="146">
        <f>'BEF C7'!AC91</f>
        <v>0.18964498521693982</v>
      </c>
      <c r="E71" s="146">
        <f>'BEF C7'!AC121</f>
        <v>0.17712921584018315</v>
      </c>
      <c r="F71" s="145">
        <f>'BEF C5'!AC31</f>
        <v>0.30944359254516079</v>
      </c>
      <c r="G71" s="146">
        <f>'BEF C5'!AC61</f>
        <v>0.207208523802524</v>
      </c>
      <c r="H71" s="146">
        <f>'BEF C5'!AC91</f>
        <v>0.31980051835693685</v>
      </c>
      <c r="I71" s="146">
        <f>'BEF C5'!AC121</f>
        <v>0.17639880498363469</v>
      </c>
      <c r="J71" s="145">
        <f>'JB Mid'!AC31</f>
        <v>0.2556499989620441</v>
      </c>
      <c r="K71" s="146">
        <f>'JB Mid'!AC61</f>
        <v>0.48890610389785316</v>
      </c>
      <c r="L71" s="146">
        <f>'JB Mid'!AC91</f>
        <v>0.61549798564878333</v>
      </c>
      <c r="M71" s="146">
        <f>'JB Mid'!AC121</f>
        <v>0.25573324231798777</v>
      </c>
      <c r="N71" s="145">
        <f>'JB Old'!AC31</f>
        <v>0.3680372706617423</v>
      </c>
      <c r="O71" s="146">
        <f>'JB Old'!AC61</f>
        <v>0.30879451810953645</v>
      </c>
      <c r="P71" s="146">
        <f>'JB Old'!AC91</f>
        <v>0.24972262513760501</v>
      </c>
      <c r="Q71" s="146">
        <f>'JB Old'!AC121</f>
        <v>0.21662731010465736</v>
      </c>
      <c r="R71" s="145">
        <f>'HB Mid'!AC31</f>
        <v>0.14901738018310512</v>
      </c>
      <c r="S71" s="146">
        <f>'HB Mid'!AC61</f>
        <v>0.19019094827718677</v>
      </c>
      <c r="T71" s="146">
        <f>'HB Mid'!AC91</f>
        <v>0.18816692052543604</v>
      </c>
      <c r="U71" s="146">
        <f>'HB Mid'!AC121</f>
        <v>0.18025765473801719</v>
      </c>
      <c r="V71" s="145">
        <f>'HB Old'!AE31</f>
        <v>0.16881730689127855</v>
      </c>
      <c r="W71" s="146">
        <f>'HB Old'!AE61</f>
        <v>0.24045725807451809</v>
      </c>
      <c r="X71" s="146">
        <f>'HB Old'!AE91</f>
        <v>0.18421737096173307</v>
      </c>
      <c r="Y71" s="146">
        <f>'HB Old'!AE121</f>
        <v>0.14031971116571443</v>
      </c>
      <c r="Z71" s="144">
        <f t="shared" si="9"/>
        <v>0.24492098425964584</v>
      </c>
    </row>
    <row r="72" spans="1:26" x14ac:dyDescent="0.2">
      <c r="A72" s="67" t="s">
        <v>117</v>
      </c>
      <c r="B72" s="19">
        <f t="shared" ref="B72:Y72" si="10">SUM(B66:B71)</f>
        <v>0.66692336153152953</v>
      </c>
      <c r="C72" s="19">
        <f t="shared" si="10"/>
        <v>0.73494555861858679</v>
      </c>
      <c r="D72" s="19">
        <f t="shared" si="10"/>
        <v>0.9336894726027557</v>
      </c>
      <c r="E72" s="19">
        <f t="shared" si="10"/>
        <v>0.94729345294211753</v>
      </c>
      <c r="F72" s="19">
        <f t="shared" si="10"/>
        <v>1.1906816061250263</v>
      </c>
      <c r="G72" s="19">
        <f t="shared" si="10"/>
        <v>0.94702070839840513</v>
      </c>
      <c r="H72" s="19">
        <f t="shared" si="10"/>
        <v>1.058232210333192</v>
      </c>
      <c r="I72" s="19">
        <f t="shared" si="10"/>
        <v>0.86266782817476373</v>
      </c>
      <c r="J72" s="19">
        <f t="shared" si="10"/>
        <v>1.4280418520995259</v>
      </c>
      <c r="K72" s="19">
        <f t="shared" si="10"/>
        <v>1.5342980408157985</v>
      </c>
      <c r="L72" s="19">
        <f t="shared" si="10"/>
        <v>1.9208337741360952</v>
      </c>
      <c r="M72" s="19">
        <f t="shared" si="10"/>
        <v>1.0535087284886564</v>
      </c>
      <c r="N72" s="19">
        <f t="shared" si="10"/>
        <v>1.7411047339774124</v>
      </c>
      <c r="O72" s="19">
        <f t="shared" si="10"/>
        <v>1.2301210546948345</v>
      </c>
      <c r="P72" s="19">
        <f t="shared" si="10"/>
        <v>1.2700932718294018</v>
      </c>
      <c r="Q72" s="19">
        <f t="shared" si="10"/>
        <v>1.1514279041339892</v>
      </c>
      <c r="R72" s="19">
        <f t="shared" si="10"/>
        <v>1.0353210332090226</v>
      </c>
      <c r="S72" s="19">
        <f t="shared" si="10"/>
        <v>1.1402700227623304</v>
      </c>
      <c r="T72" s="19">
        <f t="shared" si="10"/>
        <v>1.1460150823609931</v>
      </c>
      <c r="U72" s="19">
        <f t="shared" si="10"/>
        <v>1.3514130297281519</v>
      </c>
      <c r="V72" s="19">
        <f t="shared" si="10"/>
        <v>1.1610570341050739</v>
      </c>
      <c r="W72" s="19">
        <f t="shared" si="10"/>
        <v>1.0837910071362249</v>
      </c>
      <c r="X72" s="19">
        <f t="shared" si="10"/>
        <v>1.2030058126996939</v>
      </c>
      <c r="Y72" s="19">
        <f t="shared" si="10"/>
        <v>1.0962139411639285</v>
      </c>
      <c r="Z72" s="96">
        <f>AVERAGE(B72:Y72)</f>
        <v>1.1619987717528129</v>
      </c>
    </row>
    <row r="73" spans="1:26" x14ac:dyDescent="0.2">
      <c r="B73" s="3" t="s">
        <v>113</v>
      </c>
      <c r="C73" s="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6" x14ac:dyDescent="0.2">
      <c r="B74" s="7" t="s">
        <v>90</v>
      </c>
      <c r="D74"/>
      <c r="E74" s="7"/>
      <c r="F74" s="17" t="s">
        <v>91</v>
      </c>
      <c r="G74" s="12"/>
      <c r="H74" s="12"/>
      <c r="I74" s="12"/>
      <c r="J74" s="17" t="s">
        <v>93</v>
      </c>
      <c r="K74" s="12"/>
      <c r="L74" s="12"/>
      <c r="M74" s="12"/>
      <c r="N74" s="17" t="s">
        <v>95</v>
      </c>
      <c r="O74" s="12"/>
      <c r="P74" s="12"/>
      <c r="Q74" s="12"/>
      <c r="R74" s="17" t="s">
        <v>96</v>
      </c>
      <c r="S74" s="12"/>
      <c r="T74" s="12"/>
      <c r="U74" s="12"/>
      <c r="V74" s="17" t="s">
        <v>97</v>
      </c>
      <c r="W74" s="12"/>
      <c r="X74" s="12"/>
      <c r="Y74" s="12"/>
    </row>
    <row r="75" spans="1:26" x14ac:dyDescent="0.2">
      <c r="B75" s="25">
        <v>1</v>
      </c>
      <c r="C75" s="3">
        <v>2</v>
      </c>
      <c r="D75" s="3">
        <v>3</v>
      </c>
      <c r="E75" s="67">
        <v>4</v>
      </c>
      <c r="F75" s="96">
        <v>1</v>
      </c>
      <c r="G75" s="19">
        <v>2</v>
      </c>
      <c r="H75" s="19">
        <v>3</v>
      </c>
      <c r="I75" s="97">
        <v>4</v>
      </c>
      <c r="J75" s="96">
        <v>1</v>
      </c>
      <c r="K75" s="19">
        <v>2</v>
      </c>
      <c r="L75" s="19">
        <v>3</v>
      </c>
      <c r="M75" s="97">
        <v>4</v>
      </c>
      <c r="N75" s="96">
        <v>1</v>
      </c>
      <c r="O75" s="19">
        <v>2</v>
      </c>
      <c r="P75" s="19">
        <v>3</v>
      </c>
      <c r="Q75" s="97">
        <v>4</v>
      </c>
      <c r="R75" s="96">
        <v>1</v>
      </c>
      <c r="S75" s="19">
        <v>2</v>
      </c>
      <c r="T75" s="19">
        <v>3</v>
      </c>
      <c r="U75" s="97">
        <v>4</v>
      </c>
      <c r="V75" s="96">
        <v>1</v>
      </c>
      <c r="W75" s="19">
        <v>2</v>
      </c>
      <c r="X75" s="19">
        <v>3</v>
      </c>
      <c r="Y75" s="97">
        <v>4</v>
      </c>
    </row>
    <row r="76" spans="1:26" x14ac:dyDescent="0.2">
      <c r="A76" s="1" t="s">
        <v>44</v>
      </c>
      <c r="B76" s="52">
        <f>'BEF C7'!AC34</f>
        <v>3.8555347605038629E-3</v>
      </c>
      <c r="C76" s="12">
        <f>'BEF C7'!AC64</f>
        <v>6.6075141065701599E-3</v>
      </c>
      <c r="D76" s="12">
        <f>'BEF C7'!AC94</f>
        <v>2.3141237261645548E-2</v>
      </c>
      <c r="E76" s="12">
        <f>'BEF C7'!AC124</f>
        <v>1.0483525288237054E-2</v>
      </c>
      <c r="F76" s="52">
        <f>'BEF C5'!AC34</f>
        <v>1.3610023256628183E-2</v>
      </c>
      <c r="G76" s="12">
        <f>'BEF C5'!AC64</f>
        <v>2.1641721843259274E-2</v>
      </c>
      <c r="H76" s="12">
        <f>'BEF C5'!AC94</f>
        <v>5.8561185926931582E-2</v>
      </c>
      <c r="I76" s="12">
        <f>'BEF C5'!AC124</f>
        <v>2.338339191992795E-2</v>
      </c>
      <c r="J76" s="52">
        <f>'JB Mid'!AC34</f>
        <v>4.7785763441459137E-3</v>
      </c>
      <c r="K76" s="12">
        <f>'JB Mid'!AC64</f>
        <v>6.0354407592585974E-3</v>
      </c>
      <c r="L76" s="12">
        <f>'JB Mid'!AC94</f>
        <v>3.193237309482623E-2</v>
      </c>
      <c r="M76" s="12">
        <f>'JB Mid'!AC124</f>
        <v>1.4435157693563785E-2</v>
      </c>
      <c r="N76" s="52">
        <f>'JB Old'!AC34</f>
        <v>1.6740621630096368E-2</v>
      </c>
      <c r="O76" s="12">
        <f>'JB Old'!AC64</f>
        <v>1.3614655976422441E-2</v>
      </c>
      <c r="P76" s="12">
        <f>'JB Old'!AC94</f>
        <v>2.7215277519265741E-2</v>
      </c>
      <c r="Q76" s="12">
        <f>'JB Old'!AC124</f>
        <v>5.9756495481192518E-3</v>
      </c>
      <c r="R76" s="52">
        <f>'HB Mid'!AC34</f>
        <v>2.6574601574632633E-2</v>
      </c>
      <c r="S76" s="12">
        <f>'HB Mid'!AC64</f>
        <v>1.7692690263916375E-2</v>
      </c>
      <c r="T76" s="12">
        <f>'HB Mid'!AC94</f>
        <v>2.3815302320235644E-2</v>
      </c>
      <c r="U76" s="12">
        <f>'HB Mid'!AC124</f>
        <v>1.7659931922811643E-2</v>
      </c>
      <c r="V76" s="52">
        <f>'HB Old'!AE34</f>
        <v>1.9869993310730836E-2</v>
      </c>
      <c r="W76" s="12">
        <f>'HB Old'!AE64</f>
        <v>2.1747090612141626E-2</v>
      </c>
      <c r="X76" s="12">
        <f>'HB Old'!AE94</f>
        <v>2.8883281522793659E-2</v>
      </c>
      <c r="Y76" s="12">
        <f>'HB Old'!AE124</f>
        <v>1.5262320090542512E-2</v>
      </c>
    </row>
    <row r="77" spans="1:26" x14ac:dyDescent="0.2">
      <c r="A77" s="1" t="s">
        <v>45</v>
      </c>
      <c r="B77" s="52">
        <f>'BEF C7'!AC35</f>
        <v>2.5432599692757341E-2</v>
      </c>
      <c r="C77" s="12">
        <f>'BEF C7'!AC65</f>
        <v>1.4830959118308736E-2</v>
      </c>
      <c r="D77" s="12">
        <f>'BEF C7'!AC95</f>
        <v>2.877411609193329E-2</v>
      </c>
      <c r="E77" s="12">
        <f>'BEF C7'!AC125</f>
        <v>8.5137107990040289E-2</v>
      </c>
      <c r="F77" s="52">
        <f>'BEF C5'!AC35</f>
        <v>3.1116186563423773E-2</v>
      </c>
      <c r="G77" s="12">
        <f>'BEF C5'!AC65</f>
        <v>0.11059861848650897</v>
      </c>
      <c r="H77" s="12">
        <f>'BEF C5'!AC95</f>
        <v>0.14729477889071568</v>
      </c>
      <c r="I77" s="12">
        <f>'BEF C5'!AC125</f>
        <v>0.13073667930098934</v>
      </c>
      <c r="J77" s="52">
        <f>'JB Mid'!AC35</f>
        <v>8.6330834412988153E-2</v>
      </c>
      <c r="K77" s="12">
        <f>'JB Mid'!AC65</f>
        <v>5.0362336133356986E-2</v>
      </c>
      <c r="L77" s="12">
        <f>'JB Mid'!AC95</f>
        <v>2.8850186374273772E-2</v>
      </c>
      <c r="M77" s="12">
        <f>'JB Mid'!AC125</f>
        <v>3.1693468385286944E-2</v>
      </c>
      <c r="N77" s="52">
        <f>'JB Old'!AC35</f>
        <v>2.0204188110649036E-2</v>
      </c>
      <c r="O77" s="12">
        <f>'JB Old'!AC65</f>
        <v>7.9306705684150006E-2</v>
      </c>
      <c r="P77" s="12">
        <f>'JB Old'!AC95</f>
        <v>6.2182412115818299E-2</v>
      </c>
      <c r="Q77" s="12">
        <f>'JB Old'!AC125</f>
        <v>3.9773986914196764E-2</v>
      </c>
      <c r="R77" s="52">
        <f>'HB Mid'!AC35</f>
        <v>0.14453943757858112</v>
      </c>
      <c r="S77" s="12">
        <f>'HB Mid'!AC65</f>
        <v>5.5451023214653505E-2</v>
      </c>
      <c r="T77" s="12">
        <f>'HB Mid'!AC95</f>
        <v>8.6364410693591742E-2</v>
      </c>
      <c r="U77" s="12">
        <f>'HB Mid'!AC125</f>
        <v>6.4440372735197232E-2</v>
      </c>
      <c r="V77" s="52">
        <f>'HB Old'!AE35</f>
        <v>0.12354138652550975</v>
      </c>
      <c r="W77" s="12">
        <f>'HB Old'!AE65</f>
        <v>5.7191021243974446E-2</v>
      </c>
      <c r="X77" s="12">
        <f>'HB Old'!AE95</f>
        <v>9.7594524384313847E-2</v>
      </c>
      <c r="Y77" s="12">
        <f>'HB Old'!AE125</f>
        <v>0.17812450845467606</v>
      </c>
    </row>
    <row r="78" spans="1:26" x14ac:dyDescent="0.2">
      <c r="A78" s="7" t="s">
        <v>84</v>
      </c>
      <c r="B78" s="52">
        <f>'BEF C7'!AC36</f>
        <v>6.4397134560066127E-2</v>
      </c>
      <c r="C78" s="12">
        <f>'BEF C7'!AC66</f>
        <v>3.6993983492708736E-2</v>
      </c>
      <c r="D78" s="12">
        <f>'BEF C7'!AC96</f>
        <v>2.3347255902916753E-2</v>
      </c>
      <c r="E78" s="12">
        <f>'BEF C7'!AC126</f>
        <v>6.2379402278363451E-2</v>
      </c>
      <c r="F78" s="52">
        <f>'BEF C5'!AC36</f>
        <v>8.5106489674759325E-2</v>
      </c>
      <c r="G78" s="12">
        <f>'BEF C5'!AC66</f>
        <v>8.6393162945157351E-2</v>
      </c>
      <c r="H78" s="12">
        <f>'BEF C5'!AC96</f>
        <v>0.12695413996206387</v>
      </c>
      <c r="I78" s="12">
        <f>'BEF C5'!AC126</f>
        <v>2.7139902521069254E-2</v>
      </c>
      <c r="J78" s="52">
        <f>'JB Mid'!AC36</f>
        <v>4.9574055253270875E-2</v>
      </c>
      <c r="K78" s="12">
        <f>'JB Mid'!AC66</f>
        <v>0.2931012951298092</v>
      </c>
      <c r="L78" s="12">
        <f>'JB Mid'!AC96</f>
        <v>0.15157386495636715</v>
      </c>
      <c r="M78" s="12">
        <f>'JB Mid'!AC126</f>
        <v>4.153313898053327E-2</v>
      </c>
      <c r="N78" s="52">
        <f>'JB Old'!AC36</f>
        <v>0.14808966124792886</v>
      </c>
      <c r="O78" s="12">
        <f>'JB Old'!AC66</f>
        <v>0.15800335325970868</v>
      </c>
      <c r="P78" s="12">
        <f>'JB Old'!AC96</f>
        <v>6.0246691822440669E-2</v>
      </c>
      <c r="Q78" s="12">
        <f>'JB Old'!AC126</f>
        <v>3.4463096727318607E-2</v>
      </c>
      <c r="R78" s="52">
        <f>'HB Mid'!AC36</f>
        <v>0.10185400970682315</v>
      </c>
      <c r="S78" s="12">
        <f>'HB Mid'!AC66</f>
        <v>3.2096730778797933E-2</v>
      </c>
      <c r="T78" s="12">
        <f>'HB Mid'!AC96</f>
        <v>4.9232561928148108E-2</v>
      </c>
      <c r="U78" s="12">
        <f>'HB Mid'!AC126</f>
        <v>5.2267194269921206E-2</v>
      </c>
      <c r="V78" s="52">
        <f>'HB Old'!AE36</f>
        <v>6.9826170755185518E-2</v>
      </c>
      <c r="W78" s="12">
        <f>'HB Old'!AE66</f>
        <v>0.1248475530348814</v>
      </c>
      <c r="X78" s="12">
        <f>'HB Old'!AE96</f>
        <v>2.4715081776403761E-2</v>
      </c>
      <c r="Y78" s="12">
        <f>'HB Old'!AE126</f>
        <v>5.0234522790131728E-2</v>
      </c>
    </row>
    <row r="79" spans="1:26" x14ac:dyDescent="0.2">
      <c r="A79" s="36" t="s">
        <v>85</v>
      </c>
      <c r="B79" s="52">
        <f>'BEF C7'!AC37</f>
        <v>3.4654484487407829E-2</v>
      </c>
      <c r="C79" s="12">
        <f>'BEF C7'!AC67</f>
        <v>4.3251929874187252E-2</v>
      </c>
      <c r="D79" s="12">
        <f>'BEF C7'!AC97</f>
        <v>1.3601551095456868E-2</v>
      </c>
      <c r="E79" s="12">
        <f>'BEF C7'!AC127</f>
        <v>6.2898431262772392E-2</v>
      </c>
      <c r="F79" s="52">
        <f>'BEF C5'!AC37</f>
        <v>2.1636928235076396E-2</v>
      </c>
      <c r="G79" s="12">
        <f>'BEF C5'!AC67</f>
        <v>2.7922794757881342E-2</v>
      </c>
      <c r="H79" s="12">
        <f>'BEF C5'!AC97</f>
        <v>4.986899401082414E-2</v>
      </c>
      <c r="I79" s="12">
        <f>'BEF C5'!AC127</f>
        <v>4.4613833840529547E-2</v>
      </c>
      <c r="J79" s="52">
        <f>'JB Mid'!AC37</f>
        <v>0.13414173052514367</v>
      </c>
      <c r="K79" s="12">
        <f>'JB Mid'!AC67</f>
        <v>3.0614395813425635E-2</v>
      </c>
      <c r="L79" s="12">
        <f>'JB Mid'!AC97</f>
        <v>0.18094616640261807</v>
      </c>
      <c r="M79" s="12">
        <f>'JB Mid'!AC127</f>
        <v>5.2778568304347025E-2</v>
      </c>
      <c r="N79" s="52">
        <f>'JB Old'!AC37</f>
        <v>0.14406733083575815</v>
      </c>
      <c r="O79" s="12">
        <f>'JB Old'!AC67</f>
        <v>6.2711659523259702E-2</v>
      </c>
      <c r="P79" s="12">
        <f>'JB Old'!AC97</f>
        <v>5.4152809259346617E-2</v>
      </c>
      <c r="Q79" s="12">
        <f>'JB Old'!AC127</f>
        <v>4.4183776842265016E-2</v>
      </c>
      <c r="R79" s="52">
        <f>'HB Mid'!AC37</f>
        <v>3.2518339500617117E-2</v>
      </c>
      <c r="S79" s="12">
        <f>'HB Mid'!AC67</f>
        <v>0.13110477867105297</v>
      </c>
      <c r="T79" s="12">
        <f>'HB Mid'!AC97</f>
        <v>0.11892903636088534</v>
      </c>
      <c r="U79" s="12">
        <f>'HB Mid'!AC127</f>
        <v>5.3721590229509293E-2</v>
      </c>
      <c r="V79" s="52">
        <f>'HB Old'!AE37</f>
        <v>0.13130797853574491</v>
      </c>
      <c r="W79" s="12">
        <f>'HB Old'!AE67</f>
        <v>2.2488844330544138E-2</v>
      </c>
      <c r="X79" s="12">
        <f>'HB Old'!AE97</f>
        <v>5.5810985249549652E-2</v>
      </c>
      <c r="Y79" s="12">
        <f>'HB Old'!AE127</f>
        <v>4.2155041393555227E-2</v>
      </c>
    </row>
    <row r="80" spans="1:26" x14ac:dyDescent="0.2">
      <c r="A80" s="37" t="s">
        <v>86</v>
      </c>
      <c r="B80" s="52">
        <f>'BEF C7'!AC38</f>
        <v>2.7727169358054877E-2</v>
      </c>
      <c r="C80" s="12">
        <f>'BEF C7'!AC68</f>
        <v>5.0823109818664947E-2</v>
      </c>
      <c r="D80" s="12">
        <f>'BEF C7'!AC98</f>
        <v>0.17459296049940359</v>
      </c>
      <c r="E80" s="12">
        <f>'BEF C7'!AC128</f>
        <v>0.1407133589539927</v>
      </c>
      <c r="F80" s="52">
        <f>'BEF C5'!AC38</f>
        <v>6.972400608751704E-2</v>
      </c>
      <c r="G80" s="12">
        <f>'BEF C5'!AC68</f>
        <v>2.3282642852515967E-2</v>
      </c>
      <c r="H80" s="12">
        <f>'BEF C5'!AC98</f>
        <v>8.3699380205214682E-2</v>
      </c>
      <c r="I80" s="12">
        <f>'BEF C5'!AC128</f>
        <v>3.851199255123617E-2</v>
      </c>
      <c r="J80" s="52">
        <f>'JB Mid'!AC38</f>
        <v>0.13384152856303103</v>
      </c>
      <c r="K80" s="12">
        <f>'JB Mid'!AC68</f>
        <v>3.686539779392968E-2</v>
      </c>
      <c r="L80" s="12">
        <f>'JB Mid'!AC98</f>
        <v>9.8986793876047377E-2</v>
      </c>
      <c r="M80" s="12">
        <f>'JB Mid'!AC128</f>
        <v>8.9107983166713214E-2</v>
      </c>
      <c r="N80" s="52">
        <f>'JB Old'!AC38</f>
        <v>0.12456029228550634</v>
      </c>
      <c r="O80" s="12">
        <f>'JB Old'!AC68</f>
        <v>5.8463524108843069E-2</v>
      </c>
      <c r="P80" s="12">
        <f>'JB Old'!AC98</f>
        <v>0.10199325229724369</v>
      </c>
      <c r="Q80" s="12">
        <f>'JB Old'!AC128</f>
        <v>8.6813279130398255E-2</v>
      </c>
      <c r="R80" s="52">
        <f>'HB Mid'!AC38</f>
        <v>5.1173644728587202E-2</v>
      </c>
      <c r="S80" s="12">
        <f>'HB Mid'!AC68</f>
        <v>7.6829241206413726E-2</v>
      </c>
      <c r="T80" s="12">
        <f>'HB Mid'!AC98</f>
        <v>5.128844539381619E-2</v>
      </c>
      <c r="U80" s="12">
        <f>'HB Mid'!AC128</f>
        <v>0.12866424347747141</v>
      </c>
      <c r="V80" s="52">
        <f>'HB Old'!AE38</f>
        <v>5.6312014128823133E-2</v>
      </c>
      <c r="W80" s="12">
        <f>'HB Old'!AE68</f>
        <v>0.11084724828883923</v>
      </c>
      <c r="X80" s="12">
        <f>'HB Old'!AE98</f>
        <v>7.1523119162233667E-2</v>
      </c>
      <c r="Y80" s="12">
        <f>'HB Old'!AE128</f>
        <v>6.4743352644143048E-2</v>
      </c>
    </row>
    <row r="81" spans="1:25" s="50" customFormat="1" x14ac:dyDescent="0.2">
      <c r="A81" s="136" t="s">
        <v>87</v>
      </c>
      <c r="B81" s="149">
        <f>'BEF C7'!AC39</f>
        <v>6.3441429291821866E-2</v>
      </c>
      <c r="C81" s="150">
        <f>'BEF C7'!AC69</f>
        <v>6.199936853691803E-2</v>
      </c>
      <c r="D81" s="150">
        <f>'BEF C7'!AC99</f>
        <v>7.0753302446191893E-2</v>
      </c>
      <c r="E81" s="150">
        <f>'BEF C7'!AC129</f>
        <v>5.9469537788480055E-2</v>
      </c>
      <c r="F81" s="149">
        <f>'BEF C5'!AC39</f>
        <v>5.8427833245964872E-2</v>
      </c>
      <c r="G81" s="150">
        <f>'BEF C5'!AC69</f>
        <v>5.0646019789817108E-2</v>
      </c>
      <c r="H81" s="150">
        <f>'BEF C5'!AC99</f>
        <v>0.19273633450765443</v>
      </c>
      <c r="I81" s="150">
        <f>'BEF C5'!AC129</f>
        <v>5.0668665891984009E-2</v>
      </c>
      <c r="J81" s="149">
        <f>'JB Mid'!AC39</f>
        <v>0.11454307735128083</v>
      </c>
      <c r="K81" s="150">
        <f>'JB Mid'!AC69</f>
        <v>0.17987568979468144</v>
      </c>
      <c r="L81" s="150">
        <f>'JB Mid'!AC99</f>
        <v>0.14321970605573067</v>
      </c>
      <c r="M81" s="150">
        <f>'JB Mid'!AC129</f>
        <v>5.1307398930858381E-2</v>
      </c>
      <c r="N81" s="149">
        <f>'JB Old'!AC39</f>
        <v>0.1176843507351731</v>
      </c>
      <c r="O81" s="150">
        <f>'JB Old'!AC69</f>
        <v>0.1930776867846806</v>
      </c>
      <c r="P81" s="150">
        <f>'JB Old'!AC99</f>
        <v>0.10199740876443217</v>
      </c>
      <c r="Q81" s="150">
        <f>'JB Old'!AC129</f>
        <v>0.11327017817877441</v>
      </c>
      <c r="R81" s="149">
        <f>'HB Mid'!AC39</f>
        <v>1.967846747180169E-2</v>
      </c>
      <c r="S81" s="150">
        <f>'HB Mid'!AC69</f>
        <v>0.10371881945465827</v>
      </c>
      <c r="T81" s="150">
        <f>'HB Mid'!AC99</f>
        <v>2.5936850739390511E-2</v>
      </c>
      <c r="U81" s="150">
        <f>'HB Mid'!AC129</f>
        <v>2.1808585566770206E-2</v>
      </c>
      <c r="V81" s="149">
        <f>'HB Old'!AE39</f>
        <v>3.3396988221508911E-2</v>
      </c>
      <c r="W81" s="150">
        <f>'HB Old'!AE69</f>
        <v>2.9029973929596796E-2</v>
      </c>
      <c r="X81" s="150">
        <f>'HB Old'!AE99</f>
        <v>4.9700012435840414E-2</v>
      </c>
      <c r="Y81" s="150">
        <f>'HB Old'!AE129</f>
        <v>5.4731861579707192E-2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Q8" sqref="Q8"/>
    </sheetView>
  </sheetViews>
  <sheetFormatPr defaultRowHeight="12.75" x14ac:dyDescent="0.2"/>
  <cols>
    <col min="1" max="1" width="4.7109375" style="45" customWidth="1"/>
    <col min="5" max="5" width="7.7109375" customWidth="1"/>
    <col min="7" max="7" width="8.5703125" customWidth="1"/>
    <col min="9" max="9" width="8" customWidth="1"/>
    <col min="13" max="13" width="7.85546875" customWidth="1"/>
  </cols>
  <sheetData>
    <row r="1" spans="1:14" x14ac:dyDescent="0.2">
      <c r="B1" s="35" t="s">
        <v>94</v>
      </c>
    </row>
    <row r="3" spans="1:14" x14ac:dyDescent="0.2">
      <c r="C3" s="45" t="s">
        <v>90</v>
      </c>
      <c r="E3" s="25" t="s">
        <v>91</v>
      </c>
      <c r="G3" s="25" t="s">
        <v>93</v>
      </c>
      <c r="I3" s="25" t="s">
        <v>95</v>
      </c>
      <c r="K3" s="25" t="s">
        <v>96</v>
      </c>
      <c r="L3" s="45"/>
      <c r="M3" s="25" t="s">
        <v>97</v>
      </c>
    </row>
    <row r="4" spans="1:14" x14ac:dyDescent="0.2">
      <c r="C4" s="7" t="s">
        <v>78</v>
      </c>
      <c r="D4" s="7" t="s">
        <v>89</v>
      </c>
      <c r="E4" s="51" t="s">
        <v>78</v>
      </c>
      <c r="F4" s="7" t="s">
        <v>89</v>
      </c>
      <c r="G4" s="51" t="s">
        <v>78</v>
      </c>
      <c r="H4" s="7" t="s">
        <v>89</v>
      </c>
      <c r="I4" s="51" t="s">
        <v>78</v>
      </c>
      <c r="J4" s="7" t="s">
        <v>89</v>
      </c>
      <c r="K4" s="51" t="s">
        <v>78</v>
      </c>
      <c r="L4" s="7" t="s">
        <v>89</v>
      </c>
      <c r="M4" s="51" t="s">
        <v>78</v>
      </c>
      <c r="N4" s="7" t="s">
        <v>89</v>
      </c>
    </row>
    <row r="5" spans="1:14" x14ac:dyDescent="0.2">
      <c r="A5" s="45" t="s">
        <v>1</v>
      </c>
      <c r="B5" s="35" t="s">
        <v>83</v>
      </c>
      <c r="C5" s="7" t="s">
        <v>79</v>
      </c>
      <c r="D5" s="7" t="s">
        <v>79</v>
      </c>
      <c r="E5" s="51" t="s">
        <v>79</v>
      </c>
      <c r="F5" s="7" t="s">
        <v>79</v>
      </c>
      <c r="G5" s="51" t="s">
        <v>79</v>
      </c>
      <c r="H5" s="7" t="s">
        <v>79</v>
      </c>
      <c r="I5" s="51" t="s">
        <v>79</v>
      </c>
      <c r="J5" s="7" t="s">
        <v>79</v>
      </c>
      <c r="K5" s="51" t="s">
        <v>79</v>
      </c>
      <c r="L5" s="7" t="s">
        <v>79</v>
      </c>
      <c r="M5" s="51" t="s">
        <v>79</v>
      </c>
      <c r="N5" s="7" t="s">
        <v>79</v>
      </c>
    </row>
    <row r="6" spans="1:14" x14ac:dyDescent="0.2">
      <c r="A6" s="45">
        <v>1</v>
      </c>
      <c r="B6" s="1" t="s">
        <v>44</v>
      </c>
      <c r="C6" s="40"/>
      <c r="D6" s="40"/>
      <c r="E6" s="52"/>
      <c r="F6" s="39"/>
      <c r="G6" s="27"/>
      <c r="I6" s="27"/>
      <c r="K6" s="27"/>
      <c r="M6" s="27"/>
    </row>
    <row r="7" spans="1:14" x14ac:dyDescent="0.2">
      <c r="B7" s="1" t="s">
        <v>45</v>
      </c>
      <c r="C7" s="40"/>
      <c r="D7" s="40"/>
      <c r="E7" s="52"/>
      <c r="F7" s="39"/>
      <c r="G7" s="27"/>
      <c r="I7" s="27"/>
      <c r="K7" s="27"/>
      <c r="M7" s="27"/>
    </row>
    <row r="8" spans="1:14" x14ac:dyDescent="0.2">
      <c r="B8" s="7" t="s">
        <v>84</v>
      </c>
      <c r="C8" s="39">
        <f>'BEF C7'!X28</f>
        <v>0.99791967707467089</v>
      </c>
      <c r="D8" s="39">
        <f>'BEF C7'!Y28</f>
        <v>0.79139714851571286</v>
      </c>
      <c r="E8" s="52">
        <f>'BEF C5'!X28</f>
        <v>0.94381656400409031</v>
      </c>
      <c r="F8" s="39">
        <f>'BEF C5'!Y28</f>
        <v>0.69452489515626203</v>
      </c>
      <c r="G8" s="52">
        <f>'JB Mid'!X28</f>
        <v>0.81257299365472058</v>
      </c>
      <c r="H8" s="39">
        <f>'JB Mid'!Y28</f>
        <v>0.76009996138042524</v>
      </c>
      <c r="I8" s="52">
        <f>'JB Old'!X28</f>
        <v>0.62924750624053227</v>
      </c>
      <c r="J8" s="39">
        <f>'JB Old'!Y28</f>
        <v>0.58698861478642017</v>
      </c>
      <c r="K8" s="54">
        <f>'HB Mid'!X28</f>
        <v>0.77790840054799071</v>
      </c>
      <c r="L8" s="38">
        <f>'HB Mid'!Y28</f>
        <v>0.66250836038095251</v>
      </c>
      <c r="M8" s="52">
        <f>'HB Old'!Z28</f>
        <v>0.77622109220255719</v>
      </c>
      <c r="N8" s="39">
        <f>'HB Old'!AA28</f>
        <v>0.69501020792451385</v>
      </c>
    </row>
    <row r="9" spans="1:14" x14ac:dyDescent="0.2">
      <c r="B9" s="36" t="s">
        <v>85</v>
      </c>
      <c r="C9" s="39">
        <f>'BEF C7'!X29</f>
        <v>1.2638771973783791</v>
      </c>
      <c r="D9" s="39">
        <f>'BEF C7'!Y29</f>
        <v>0.87111035387266411</v>
      </c>
      <c r="E9" s="52">
        <f>'BEF C5'!X29</f>
        <v>1.4549797243081373</v>
      </c>
      <c r="F9" s="39">
        <f>'BEF C5'!Y29</f>
        <v>0.86895720629435846</v>
      </c>
      <c r="G9" s="52">
        <f>'JB Mid'!X29</f>
        <v>1.2196029368627896</v>
      </c>
      <c r="H9" s="39">
        <f>'JB Mid'!Y29</f>
        <v>0.85834899188572744</v>
      </c>
      <c r="I9" s="52">
        <f>'JB Old'!X29</f>
        <v>0.83093728523708632</v>
      </c>
      <c r="J9" s="39">
        <f>'JB Old'!Y29</f>
        <v>0.76581790512962455</v>
      </c>
      <c r="K9" s="54">
        <f>'HB Mid'!X29</f>
        <v>1.1126020939041585</v>
      </c>
      <c r="L9" s="38">
        <f>'HB Mid'!Y29</f>
        <v>0.8298509746802436</v>
      </c>
      <c r="M9" s="52">
        <f>'HB Old'!Z29</f>
        <v>0.92623352613787957</v>
      </c>
      <c r="N9" s="39">
        <f>'HB Old'!AA29</f>
        <v>0.78090210314749764</v>
      </c>
    </row>
    <row r="10" spans="1:14" x14ac:dyDescent="0.2">
      <c r="B10" s="37" t="s">
        <v>86</v>
      </c>
      <c r="C10" s="39">
        <f>'BEF C7'!X30</f>
        <v>1.2762091145608836</v>
      </c>
      <c r="D10" s="39">
        <f>'BEF C7'!Y30</f>
        <v>0.77520277876434307</v>
      </c>
      <c r="E10" s="52">
        <f>'BEF C5'!X30</f>
        <v>1.9894004280318041</v>
      </c>
      <c r="F10" s="39">
        <f>'BEF C5'!Y30</f>
        <v>0.9991568081138954</v>
      </c>
      <c r="G10" s="52">
        <f>'JB Mid'!X30</f>
        <v>1.2579828946471245</v>
      </c>
      <c r="H10" s="39">
        <f>'JB Mid'!Y30</f>
        <v>0.99364967713695163</v>
      </c>
      <c r="I10" s="52">
        <f>'JB Old'!X30</f>
        <v>1.1657212693408359</v>
      </c>
      <c r="J10" s="39">
        <f>'JB Old'!Y30</f>
        <v>0.90439695964287004</v>
      </c>
      <c r="K10" s="54">
        <f>'HB Mid'!X30</f>
        <v>1.1654983640577434</v>
      </c>
      <c r="L10" s="38">
        <f>'HB Mid'!Y30</f>
        <v>0.87868133960678851</v>
      </c>
      <c r="M10" s="52">
        <f>'HB Old'!Z30</f>
        <v>1.391767447761872</v>
      </c>
      <c r="N10" s="39">
        <f>'HB Old'!AA30</f>
        <v>0.87215642230107748</v>
      </c>
    </row>
    <row r="11" spans="1:14" x14ac:dyDescent="0.2">
      <c r="B11" s="7" t="s">
        <v>87</v>
      </c>
      <c r="C11" s="39">
        <f>'BEF C7'!X31</f>
        <v>0.78734648004645091</v>
      </c>
      <c r="D11" s="39">
        <f>'BEF C7'!Y31</f>
        <v>0.51312629609860605</v>
      </c>
      <c r="E11" s="52">
        <f>'BEF C5'!X31</f>
        <v>1.192736666929642</v>
      </c>
      <c r="F11" s="39">
        <f>'BEF C5'!Y31</f>
        <v>0.55928199860922212</v>
      </c>
      <c r="G11" s="52">
        <f>'JB Mid'!X31</f>
        <v>0.74242604255636491</v>
      </c>
      <c r="H11" s="39">
        <f>'JB Mid'!Y31</f>
        <v>0.43870564385431343</v>
      </c>
      <c r="I11" s="52">
        <f>'JB Old'!X31</f>
        <v>0.65012081467323335</v>
      </c>
      <c r="J11" s="39">
        <f>'JB Old'!Y31</f>
        <v>0.45417076833892345</v>
      </c>
      <c r="K11" s="54">
        <f>'HB Mid'!X31</f>
        <v>0.93578374637970752</v>
      </c>
      <c r="L11" s="38">
        <f>'HB Mid'!Y31</f>
        <v>0.46706352754548136</v>
      </c>
      <c r="M11" s="52">
        <f>'HB Old'!Z31</f>
        <v>0.79264778417597215</v>
      </c>
      <c r="N11" s="39">
        <f>'HB Old'!AA31</f>
        <v>0.54107112232321963</v>
      </c>
    </row>
    <row r="12" spans="1:14" x14ac:dyDescent="0.2">
      <c r="A12" s="45">
        <v>2</v>
      </c>
      <c r="B12" s="1" t="s">
        <v>44</v>
      </c>
      <c r="C12" s="39"/>
      <c r="D12" s="39"/>
      <c r="E12" s="52"/>
      <c r="F12" s="39"/>
      <c r="G12" s="52"/>
      <c r="H12" s="39"/>
      <c r="I12" s="52"/>
      <c r="J12" s="39"/>
      <c r="K12" s="54"/>
      <c r="L12" s="38"/>
      <c r="M12" s="52"/>
      <c r="N12" s="39"/>
    </row>
    <row r="13" spans="1:14" x14ac:dyDescent="0.2">
      <c r="B13" s="1" t="s">
        <v>45</v>
      </c>
      <c r="C13" s="39"/>
      <c r="D13" s="39"/>
      <c r="E13" s="52"/>
      <c r="F13" s="39"/>
      <c r="G13" s="52"/>
      <c r="H13" s="39"/>
      <c r="I13" s="52"/>
      <c r="J13" s="39"/>
      <c r="K13" s="54"/>
      <c r="L13" s="38"/>
      <c r="M13" s="52"/>
      <c r="N13" s="39"/>
    </row>
    <row r="14" spans="1:14" x14ac:dyDescent="0.2">
      <c r="B14" s="7" t="s">
        <v>84</v>
      </c>
      <c r="C14" s="39">
        <f>'BEF C7'!X58</f>
        <v>0.87666954888723314</v>
      </c>
      <c r="D14" s="39">
        <f>'BEF C7'!Y58</f>
        <v>0.66101009828826829</v>
      </c>
      <c r="E14" s="52">
        <f>'BEF C5'!X58</f>
        <v>1.2369945282131649</v>
      </c>
      <c r="F14" s="39">
        <f>'BEF C5'!Y58</f>
        <v>0.80824327014959052</v>
      </c>
      <c r="G14" s="52">
        <f>'JB Mid'!X58</f>
        <v>0.90032290316778474</v>
      </c>
      <c r="H14" s="39">
        <f>'JB Mid'!Y58</f>
        <v>0.81040460491982835</v>
      </c>
      <c r="I14" s="52">
        <f>'JB Old'!X58</f>
        <v>0.85511263290209494</v>
      </c>
      <c r="J14" s="39">
        <f>'JB Old'!Y58</f>
        <v>0.54051145246872412</v>
      </c>
      <c r="K14" s="54">
        <f>'HB Mid'!X58</f>
        <v>0.6963307101078966</v>
      </c>
      <c r="L14" s="38">
        <f>'HB Mid'!Y58</f>
        <v>0.63762761625046172</v>
      </c>
      <c r="M14" s="52">
        <f>'HB Old'!Z58</f>
        <v>0.86688403261025737</v>
      </c>
      <c r="N14" s="39">
        <f>'HB Old'!AA58</f>
        <v>0.61901284479589869</v>
      </c>
    </row>
    <row r="15" spans="1:14" x14ac:dyDescent="0.2">
      <c r="B15" s="36" t="s">
        <v>85</v>
      </c>
      <c r="C15" s="39">
        <f>'BEF C7'!X59</f>
        <v>1.0583357870598369</v>
      </c>
      <c r="D15" s="39">
        <f>'BEF C7'!Y59</f>
        <v>0.71484783759111659</v>
      </c>
      <c r="E15" s="52">
        <f>'BEF C5'!X59</f>
        <v>1.4050879408595347</v>
      </c>
      <c r="F15" s="39">
        <f>'BEF C5'!Y59</f>
        <v>0.83565788388669537</v>
      </c>
      <c r="G15" s="52">
        <f>'JB Mid'!X59</f>
        <v>1.1224950869516932</v>
      </c>
      <c r="H15" s="39">
        <f>'JB Mid'!Y59</f>
        <v>0.95635652029202911</v>
      </c>
      <c r="I15" s="52">
        <f>'JB Old'!X59</f>
        <v>1.0124035491101107</v>
      </c>
      <c r="J15" s="39">
        <f>'JB Old'!Y59</f>
        <v>0.693762260806152</v>
      </c>
      <c r="K15" s="54">
        <f>'HB Mid'!X59</f>
        <v>0.9666126143888667</v>
      </c>
      <c r="L15" s="38">
        <f>'HB Mid'!Y59</f>
        <v>0.82098116276849942</v>
      </c>
      <c r="M15" s="52">
        <f>'HB Old'!Z59</f>
        <v>1.0104499323250959</v>
      </c>
      <c r="N15" s="39">
        <f>'HB Old'!AA59</f>
        <v>0.62891728664182434</v>
      </c>
    </row>
    <row r="16" spans="1:14" x14ac:dyDescent="0.2">
      <c r="B16" s="37" t="s">
        <v>86</v>
      </c>
      <c r="C16" s="39">
        <f>'BEF C7'!X60</f>
        <v>1.219811427194442</v>
      </c>
      <c r="D16" s="39">
        <f>'BEF C7'!Y60</f>
        <v>0.82547264294594647</v>
      </c>
      <c r="E16" s="52">
        <f>'BEF C5'!X60</f>
        <v>1.7919840507550586</v>
      </c>
      <c r="F16" s="39">
        <f>'BEF C5'!Y60</f>
        <v>0.95851682903104418</v>
      </c>
      <c r="G16" s="52">
        <f>'JB Mid'!X60</f>
        <v>1.1245458668577044</v>
      </c>
      <c r="H16" s="39">
        <f>'JB Mid'!Y60</f>
        <v>0.91974450567452326</v>
      </c>
      <c r="I16" s="52">
        <f>'JB Old'!X60</f>
        <v>1.3912224114262095</v>
      </c>
      <c r="J16" s="39">
        <f>'JB Old'!Y60</f>
        <v>0.78905319443830035</v>
      </c>
      <c r="K16" s="54">
        <f>'HB Mid'!X60</f>
        <v>1.001697866046396</v>
      </c>
      <c r="L16" s="38">
        <f>'HB Mid'!Y60</f>
        <v>0.81284553319820252</v>
      </c>
      <c r="M16" s="52">
        <f>'HB Old'!Z60</f>
        <v>1.4540478422279228</v>
      </c>
      <c r="N16" s="39">
        <f>'HB Old'!AA60</f>
        <v>0.97627717298505412</v>
      </c>
    </row>
    <row r="17" spans="1:14" x14ac:dyDescent="0.2">
      <c r="B17" s="7" t="s">
        <v>87</v>
      </c>
      <c r="C17" s="39">
        <f>'BEF C7'!X61</f>
        <v>0.75101754521333852</v>
      </c>
      <c r="D17" s="39">
        <f>'BEF C7'!Y61</f>
        <v>0.4936350581451035</v>
      </c>
      <c r="E17" s="52">
        <f>'BEF C5'!X61</f>
        <v>1.0605831944492974</v>
      </c>
      <c r="F17" s="39">
        <f>'BEF C5'!Y61</f>
        <v>0.53503592284627866</v>
      </c>
      <c r="G17" s="52">
        <f>'JB Mid'!X61</f>
        <v>0.64633279646490083</v>
      </c>
      <c r="H17" s="39">
        <f>'JB Mid'!Y61</f>
        <v>0.49391872269676645</v>
      </c>
      <c r="I17" s="52">
        <f>'JB Old'!X61</f>
        <v>0.82555804935739607</v>
      </c>
      <c r="J17" s="39">
        <f>'JB Old'!Y61</f>
        <v>0.53154892011046151</v>
      </c>
      <c r="K17" s="54">
        <f>'HB Mid'!X61</f>
        <v>0.96252364381708233</v>
      </c>
      <c r="L17" s="38">
        <f>'HB Mid'!Y61</f>
        <v>0.57432820381102145</v>
      </c>
      <c r="M17" s="52">
        <f>'HB Old'!Z61</f>
        <v>0.79505517783093393</v>
      </c>
      <c r="N17" s="39">
        <f>'HB Old'!AA61</f>
        <v>0.52714842182662791</v>
      </c>
    </row>
    <row r="18" spans="1:14" x14ac:dyDescent="0.2">
      <c r="A18" s="45">
        <v>3</v>
      </c>
      <c r="B18" s="1" t="s">
        <v>44</v>
      </c>
      <c r="C18" s="39"/>
      <c r="D18" s="39"/>
      <c r="E18" s="52"/>
      <c r="F18" s="39"/>
      <c r="G18" s="52"/>
      <c r="H18" s="39"/>
      <c r="I18" s="52"/>
      <c r="J18" s="39"/>
      <c r="K18" s="54"/>
      <c r="L18" s="38"/>
      <c r="M18" s="52"/>
      <c r="N18" s="39"/>
    </row>
    <row r="19" spans="1:14" x14ac:dyDescent="0.2">
      <c r="B19" s="1" t="s">
        <v>45</v>
      </c>
      <c r="C19" s="39"/>
      <c r="D19" s="39"/>
      <c r="E19" s="52"/>
      <c r="F19" s="39"/>
      <c r="G19" s="52"/>
      <c r="H19" s="39"/>
      <c r="I19" s="52"/>
      <c r="J19" s="39"/>
      <c r="K19" s="54"/>
      <c r="L19" s="38"/>
      <c r="M19" s="52"/>
      <c r="N19" s="39"/>
    </row>
    <row r="20" spans="1:14" x14ac:dyDescent="0.2">
      <c r="B20" s="7" t="s">
        <v>84</v>
      </c>
      <c r="C20" s="39">
        <f>'BEF C7'!X88</f>
        <v>0.96771365989409941</v>
      </c>
      <c r="D20" s="39">
        <f>'BEF C7'!Y88</f>
        <v>0.77245991824860571</v>
      </c>
      <c r="E20" s="52">
        <f>'BEF C5'!X88</f>
        <v>0.91436311441674401</v>
      </c>
      <c r="F20" s="39">
        <f>'BEF C5'!Y88</f>
        <v>0.65517505872579884</v>
      </c>
      <c r="G20" s="52">
        <f>'JB Mid'!X88</f>
        <v>0.71401076711874434</v>
      </c>
      <c r="H20" s="39">
        <f>'JB Mid'!Y88</f>
        <v>0.57652617441038712</v>
      </c>
      <c r="I20" s="52">
        <f>'JB Old'!X88</f>
        <v>1.0629709116084372</v>
      </c>
      <c r="J20" s="39">
        <f>'JB Old'!Y88</f>
        <v>0.64495322267144661</v>
      </c>
      <c r="K20" s="54">
        <f>'HB Mid'!X88</f>
        <v>0.87970557527466864</v>
      </c>
      <c r="L20" s="38">
        <f>'HB Mid'!Y88</f>
        <v>0.71799766794165021</v>
      </c>
      <c r="M20" s="52">
        <f>'HB Old'!Z88</f>
        <v>0.74030922989095171</v>
      </c>
      <c r="N20" s="39">
        <f>'HB Old'!AA88</f>
        <v>0.61218665907247516</v>
      </c>
    </row>
    <row r="21" spans="1:14" x14ac:dyDescent="0.2">
      <c r="B21" s="36" t="s">
        <v>85</v>
      </c>
      <c r="C21" s="39">
        <f>'BEF C7'!X89</f>
        <v>1.1032048021910037</v>
      </c>
      <c r="D21" s="39">
        <f>'BEF C7'!Y89</f>
        <v>0.77667254594046575</v>
      </c>
      <c r="E21" s="52">
        <f>'BEF C5'!X89</f>
        <v>1.0589637466688864</v>
      </c>
      <c r="F21" s="39">
        <f>'BEF C5'!Y89</f>
        <v>0.79337069107136216</v>
      </c>
      <c r="G21" s="52">
        <f>'JB Mid'!X89</f>
        <v>1.2342260150376863</v>
      </c>
      <c r="H21" s="39">
        <f>'JB Mid'!Y89</f>
        <v>0.98944215517188927</v>
      </c>
      <c r="I21" s="52">
        <f>'JB Old'!X89</f>
        <v>1.0104001783610639</v>
      </c>
      <c r="J21" s="39">
        <f>'JB Old'!Y89</f>
        <v>0.78412310016365983</v>
      </c>
      <c r="K21" s="54">
        <f>'HB Mid'!X89</f>
        <v>1.1972713019203065</v>
      </c>
      <c r="L21" s="38">
        <f>'HB Mid'!Y89</f>
        <v>0.688745817046721</v>
      </c>
      <c r="M21" s="52">
        <f>'HB Old'!Z89</f>
        <v>0.96729230307205127</v>
      </c>
      <c r="N21" s="39">
        <f>'HB Old'!AA89</f>
        <v>0.69281626816209374</v>
      </c>
    </row>
    <row r="22" spans="1:14" x14ac:dyDescent="0.2">
      <c r="B22" s="37" t="s">
        <v>86</v>
      </c>
      <c r="C22" s="39">
        <f>'BEF C7'!X90</f>
        <v>1.2105287582247353</v>
      </c>
      <c r="D22" s="39">
        <f>'BEF C7'!Y90</f>
        <v>0.8915110905209801</v>
      </c>
      <c r="E22" s="52">
        <f>'BEF C5'!X90</f>
        <v>1.0876762043998771</v>
      </c>
      <c r="F22" s="39">
        <f>'BEF C5'!Y90</f>
        <v>0.74992955514110193</v>
      </c>
      <c r="G22" s="52">
        <f>'JB Mid'!X90</f>
        <v>1.2291648625784668</v>
      </c>
      <c r="H22" s="39">
        <f>'JB Mid'!Y90</f>
        <v>1.1004796205126905</v>
      </c>
      <c r="I22" s="52">
        <f>'JB Old'!X90</f>
        <v>1.2144265439608355</v>
      </c>
      <c r="J22" s="39">
        <f>'JB Old'!Y90</f>
        <v>0.96269343162664711</v>
      </c>
      <c r="K22" s="54">
        <f>'HB Mid'!X90</f>
        <v>1.1575845211114979</v>
      </c>
      <c r="L22" s="38">
        <f>'HB Mid'!Y90</f>
        <v>0.79365214426108965</v>
      </c>
      <c r="M22" s="52">
        <f>'HB Old'!Z90</f>
        <v>1.1074357701909663</v>
      </c>
      <c r="N22" s="39">
        <f>'HB Old'!AA90</f>
        <v>0.83074541739847496</v>
      </c>
    </row>
    <row r="23" spans="1:14" x14ac:dyDescent="0.2">
      <c r="B23" s="7" t="s">
        <v>87</v>
      </c>
      <c r="C23" s="39">
        <f>'BEF C7'!X91</f>
        <v>0.74652197719721114</v>
      </c>
      <c r="D23" s="39">
        <f>'BEF C7'!Y91</f>
        <v>0.44778490676473115</v>
      </c>
      <c r="E23" s="52">
        <f>'BEF C5'!X91</f>
        <v>1.0735837938124722</v>
      </c>
      <c r="F23" s="39">
        <f>'BEF C5'!Y91</f>
        <v>0.51354414559333672</v>
      </c>
      <c r="G23" s="52">
        <f>'JB Mid'!X91</f>
        <v>1.0212465111690894</v>
      </c>
      <c r="H23" s="39">
        <f>'JB Mid'!Y91</f>
        <v>0.57957881680345413</v>
      </c>
      <c r="I23" s="52">
        <f>'JB Old'!X91</f>
        <v>0.84657497009777405</v>
      </c>
      <c r="J23" s="39">
        <f>'JB Old'!Y91</f>
        <v>0.4904835666011621</v>
      </c>
      <c r="K23" s="54">
        <f>'HB Mid'!X91</f>
        <v>0.92410584753887082</v>
      </c>
      <c r="L23" s="38">
        <f>'HB Mid'!Y91</f>
        <v>0.49146583558021539</v>
      </c>
      <c r="M23" s="52">
        <f>'HB Old'!Z91</f>
        <v>0.52788066048392823</v>
      </c>
      <c r="N23" s="39">
        <f>'HB Old'!AA91</f>
        <v>0.4125128272344587</v>
      </c>
    </row>
    <row r="24" spans="1:14" x14ac:dyDescent="0.2">
      <c r="A24" s="45">
        <v>4</v>
      </c>
      <c r="B24" s="1" t="s">
        <v>44</v>
      </c>
      <c r="C24" s="39"/>
      <c r="D24" s="39"/>
      <c r="E24" s="52"/>
      <c r="F24" s="39"/>
      <c r="G24" s="52"/>
      <c r="H24" s="39"/>
      <c r="I24" s="52"/>
      <c r="J24" s="39"/>
      <c r="K24" s="54"/>
      <c r="L24" s="38"/>
      <c r="M24" s="52"/>
      <c r="N24" s="39"/>
    </row>
    <row r="25" spans="1:14" x14ac:dyDescent="0.2">
      <c r="B25" s="1" t="s">
        <v>45</v>
      </c>
      <c r="C25" s="39"/>
      <c r="D25" s="39"/>
      <c r="E25" s="52"/>
      <c r="F25" s="39"/>
      <c r="G25" s="52"/>
      <c r="H25" s="39"/>
      <c r="I25" s="52"/>
      <c r="J25" s="39"/>
      <c r="K25" s="54"/>
      <c r="L25" s="38"/>
      <c r="M25" s="52"/>
      <c r="N25" s="39"/>
    </row>
    <row r="26" spans="1:14" x14ac:dyDescent="0.2">
      <c r="B26" s="7" t="s">
        <v>84</v>
      </c>
      <c r="C26" s="39">
        <f>'BEF C7'!X118</f>
        <v>0.79629040541937857</v>
      </c>
      <c r="D26" s="39">
        <f>'BEF C7'!Y118</f>
        <v>0.57975586011952096</v>
      </c>
      <c r="E26" s="52">
        <f>'BEF C5'!X118</f>
        <v>0.96620975462969105</v>
      </c>
      <c r="F26" s="39">
        <f>'BEF C5'!Y118</f>
        <v>0.7086074301931502</v>
      </c>
      <c r="G26" s="52">
        <f>'JB Mid'!X118</f>
        <v>0.73612353551868281</v>
      </c>
      <c r="H26" s="39">
        <f>'JB Mid'!Y118</f>
        <v>0.65180608520665539</v>
      </c>
      <c r="I26" s="52">
        <f>'JB Old'!X118</f>
        <v>0.82725511568726873</v>
      </c>
      <c r="J26" s="39">
        <f>'JB Old'!Y118</f>
        <v>0.7563204471183711</v>
      </c>
      <c r="K26" s="54">
        <f>'HB Mid'!X118</f>
        <v>0.79359923952617861</v>
      </c>
      <c r="L26" s="38">
        <f>'HB Mid'!Y118</f>
        <v>0.68142709358518716</v>
      </c>
      <c r="M26" s="52">
        <f>'HB Old'!Z118</f>
        <v>0.91353921134506066</v>
      </c>
      <c r="N26" s="39">
        <f>'HB Old'!AA118</f>
        <v>0.79228438051451944</v>
      </c>
    </row>
    <row r="27" spans="1:14" x14ac:dyDescent="0.2">
      <c r="B27" s="36" t="s">
        <v>85</v>
      </c>
      <c r="C27" s="39">
        <f>'BEF C7'!X119</f>
        <v>1.4017735180003885</v>
      </c>
      <c r="D27" s="39">
        <f>'BEF C7'!Y119</f>
        <v>0.85986255894414776</v>
      </c>
      <c r="E27" s="52">
        <f>'BEF C5'!X119</f>
        <v>1.2455746181210583</v>
      </c>
      <c r="F27" s="39">
        <f>'BEF C5'!Y119</f>
        <v>0.80311927022432728</v>
      </c>
      <c r="G27" s="52">
        <f>'JB Mid'!X119</f>
        <v>0.93266392031721601</v>
      </c>
      <c r="H27" s="39">
        <f>'JB Mid'!Y119</f>
        <v>0.80689455210758843</v>
      </c>
      <c r="I27" s="52">
        <f>'JB Old'!X119</f>
        <v>0.97819268777489654</v>
      </c>
      <c r="J27" s="39">
        <f>'JB Old'!Y119</f>
        <v>0.86070112571205293</v>
      </c>
      <c r="K27" s="54">
        <f>'HB Mid'!X119</f>
        <v>1.1128927172479373</v>
      </c>
      <c r="L27" s="38">
        <f>'HB Mid'!Y119</f>
        <v>0.85536657562966822</v>
      </c>
      <c r="M27" s="52">
        <f>'HB Old'!Z119</f>
        <v>1.0717993577998679</v>
      </c>
      <c r="N27" s="39">
        <f>'HB Old'!AA119</f>
        <v>0.9086450621450114</v>
      </c>
    </row>
    <row r="28" spans="1:14" x14ac:dyDescent="0.2">
      <c r="B28" s="37" t="s">
        <v>86</v>
      </c>
      <c r="C28" s="39">
        <f>'BEF C7'!X120</f>
        <v>1.4827687647164991</v>
      </c>
      <c r="D28" s="39">
        <f>'BEF C7'!Y120</f>
        <v>1.0221138353120922</v>
      </c>
      <c r="E28" s="52">
        <f>'BEF C5'!X120</f>
        <v>1.7775861393711481</v>
      </c>
      <c r="F28" s="39">
        <f>'BEF C5'!Y120</f>
        <v>0.89500511159536811</v>
      </c>
      <c r="G28" s="52">
        <f>'JB Mid'!X120</f>
        <v>1.0181469990997605</v>
      </c>
      <c r="H28" s="39">
        <f>'JB Mid'!Y120</f>
        <v>0.92235509961588813</v>
      </c>
      <c r="I28" s="52">
        <f>'JB Old'!X120</f>
        <v>1.1411130769684843</v>
      </c>
      <c r="J28" s="39">
        <f>'JB Old'!Y120</f>
        <v>1.0281773337552238</v>
      </c>
      <c r="K28" s="54">
        <f>'HB Mid'!X120</f>
        <v>1.3023565647047524</v>
      </c>
      <c r="L28" s="38">
        <f>'HB Mid'!Y120</f>
        <v>0.93029096660733368</v>
      </c>
      <c r="M28" s="52">
        <f>'HB Old'!Z120</f>
        <v>1.1559525360031426</v>
      </c>
      <c r="N28" s="39">
        <f>'HB Old'!AA120</f>
        <v>0.92513713848867296</v>
      </c>
    </row>
    <row r="29" spans="1:14" x14ac:dyDescent="0.2">
      <c r="A29" s="47"/>
      <c r="B29" s="41" t="s">
        <v>87</v>
      </c>
      <c r="C29" s="33">
        <f>'BEF C7'!X121</f>
        <v>0.9172208153776692</v>
      </c>
      <c r="D29" s="33">
        <f>'BEF C7'!Y121</f>
        <v>0.4469509878882631</v>
      </c>
      <c r="E29" s="53">
        <f>'BEF C5'!X121</f>
        <v>0.95652947694802282</v>
      </c>
      <c r="F29" s="33">
        <f>'BEF C5'!Y121</f>
        <v>0.51440457016924035</v>
      </c>
      <c r="G29" s="53">
        <f>'JB Mid'!X121</f>
        <v>0.74146774289494233</v>
      </c>
      <c r="H29" s="33">
        <f>'JB Mid'!Y121</f>
        <v>0.55003598780395069</v>
      </c>
      <c r="I29" s="53">
        <f>'JB Old'!X121</f>
        <v>0.5681206701277004</v>
      </c>
      <c r="J29" s="33">
        <f>'JB Old'!Y121</f>
        <v>0.40085741293077604</v>
      </c>
      <c r="K29" s="55">
        <f>'HB Mid'!X121</f>
        <v>0.83791506707363683</v>
      </c>
      <c r="L29" s="46">
        <f>'HB Mid'!Y121</f>
        <v>4.9840962929425983E-2</v>
      </c>
      <c r="M29" s="53">
        <f>'HB Old'!Z121</f>
        <v>0.75529440718404806</v>
      </c>
      <c r="N29" s="33">
        <f>'HB Old'!AA121</f>
        <v>0.41208550913004494</v>
      </c>
    </row>
    <row r="30" spans="1:14" x14ac:dyDescent="0.2">
      <c r="B30" s="1" t="s">
        <v>44</v>
      </c>
      <c r="E30" s="27"/>
      <c r="G30" s="27"/>
      <c r="I30" s="27"/>
      <c r="K30" s="27"/>
      <c r="M30" s="27"/>
    </row>
    <row r="31" spans="1:14" x14ac:dyDescent="0.2">
      <c r="B31" s="1" t="s">
        <v>45</v>
      </c>
      <c r="E31" s="27"/>
      <c r="G31" s="27"/>
      <c r="I31" s="27"/>
      <c r="K31" s="27"/>
      <c r="M31" s="27"/>
    </row>
    <row r="32" spans="1:14" x14ac:dyDescent="0.2">
      <c r="B32" s="7" t="s">
        <v>84</v>
      </c>
      <c r="C32" s="39">
        <f>AVERAGE(C8,C14,C20,C26)</f>
        <v>0.90964832281884556</v>
      </c>
      <c r="D32" s="39">
        <f t="shared" ref="D32" si="0">AVERAGE(D8,D14,D20,D26)</f>
        <v>0.70115575629302695</v>
      </c>
      <c r="E32" s="52">
        <f>AVERAGE(E8,E14,E20,E26)</f>
        <v>1.0153459903159225</v>
      </c>
      <c r="F32" s="39">
        <f t="shared" ref="F32" si="1">AVERAGE(F8,F14,F20,F26)</f>
        <v>0.7166376635562004</v>
      </c>
      <c r="G32" s="52">
        <f>AVERAGE(G8,G14,G20,G26)</f>
        <v>0.79075754986498303</v>
      </c>
      <c r="H32" s="39">
        <f t="shared" ref="H32" si="2">AVERAGE(H8,H14,H20,H26)</f>
        <v>0.699709206479324</v>
      </c>
      <c r="I32" s="52">
        <f>AVERAGE(I8,I14,I20,I26)</f>
        <v>0.8436465416095833</v>
      </c>
      <c r="J32" s="39">
        <f t="shared" ref="J32" si="3">AVERAGE(J8,J14,J20,J26)</f>
        <v>0.63219343426124053</v>
      </c>
      <c r="K32" s="52">
        <f>AVERAGE(K8,K14,K20,K26)</f>
        <v>0.78688598136418375</v>
      </c>
      <c r="L32" s="39">
        <f t="shared" ref="L32" si="4">AVERAGE(L8,L14,L20,L26)</f>
        <v>0.67489018453956295</v>
      </c>
      <c r="M32" s="52">
        <f>AVERAGE(M8,M14,M20,M26)</f>
        <v>0.82423839151220668</v>
      </c>
      <c r="N32" s="39">
        <f t="shared" ref="N32" si="5">AVERAGE(N8,N14,N20,N26)</f>
        <v>0.67962352307685181</v>
      </c>
    </row>
    <row r="33" spans="2:14" x14ac:dyDescent="0.2">
      <c r="B33" s="36" t="s">
        <v>85</v>
      </c>
      <c r="C33" s="39">
        <f t="shared" ref="C33:D35" si="6">AVERAGE(C9,C15,C21,C27)</f>
        <v>1.2067978261574019</v>
      </c>
      <c r="D33" s="39">
        <f t="shared" si="6"/>
        <v>0.80562332408709847</v>
      </c>
      <c r="E33" s="52">
        <f t="shared" ref="E33:F33" si="7">AVERAGE(E9,E15,E21,E27)</f>
        <v>1.291151507489404</v>
      </c>
      <c r="F33" s="39">
        <f t="shared" si="7"/>
        <v>0.82527626286918587</v>
      </c>
      <c r="G33" s="52">
        <f t="shared" ref="G33:H33" si="8">AVERAGE(G9,G15,G21,G27)</f>
        <v>1.1272469897923463</v>
      </c>
      <c r="H33" s="39">
        <f t="shared" si="8"/>
        <v>0.90276055486430862</v>
      </c>
      <c r="I33" s="52">
        <f t="shared" ref="I33:J33" si="9">AVERAGE(I9,I15,I21,I27)</f>
        <v>0.95798342512078938</v>
      </c>
      <c r="J33" s="39">
        <f t="shared" si="9"/>
        <v>0.7761010979528723</v>
      </c>
      <c r="K33" s="52">
        <f t="shared" ref="K33:L33" si="10">AVERAGE(K9,K15,K21,K27)</f>
        <v>1.0973446818653172</v>
      </c>
      <c r="L33" s="39">
        <f t="shared" si="10"/>
        <v>0.79873613253128295</v>
      </c>
      <c r="M33" s="52">
        <f t="shared" ref="M33:N33" si="11">AVERAGE(M9,M15,M21,M27)</f>
        <v>0.99394377983372373</v>
      </c>
      <c r="N33" s="39">
        <f t="shared" si="11"/>
        <v>0.75282018002410667</v>
      </c>
    </row>
    <row r="34" spans="2:14" x14ac:dyDescent="0.2">
      <c r="B34" s="37" t="s">
        <v>86</v>
      </c>
      <c r="C34" s="39">
        <f t="shared" si="6"/>
        <v>1.2973295161741401</v>
      </c>
      <c r="D34" s="39">
        <f t="shared" si="6"/>
        <v>0.87857508688584041</v>
      </c>
      <c r="E34" s="52">
        <f t="shared" ref="E34:F34" si="12">AVERAGE(E10,E16,E22,E28)</f>
        <v>1.661661705639472</v>
      </c>
      <c r="F34" s="39">
        <f t="shared" si="12"/>
        <v>0.90065207597035246</v>
      </c>
      <c r="G34" s="52">
        <f t="shared" ref="G34:H34" si="13">AVERAGE(G10,G16,G22,G28)</f>
        <v>1.157460155795764</v>
      </c>
      <c r="H34" s="39">
        <f t="shared" si="13"/>
        <v>0.98405722573501342</v>
      </c>
      <c r="I34" s="52">
        <f t="shared" ref="I34:J34" si="14">AVERAGE(I10,I16,I22,I28)</f>
        <v>1.2281208254240914</v>
      </c>
      <c r="J34" s="39">
        <f t="shared" si="14"/>
        <v>0.92108022986576032</v>
      </c>
      <c r="K34" s="52">
        <f t="shared" ref="K34:L34" si="15">AVERAGE(K10,K16,K22,K28)</f>
        <v>1.1567843289800974</v>
      </c>
      <c r="L34" s="39">
        <f t="shared" si="15"/>
        <v>0.85386749591835354</v>
      </c>
      <c r="M34" s="52">
        <f t="shared" ref="M34:N34" si="16">AVERAGE(M10,M16,M22,M28)</f>
        <v>1.277300899045976</v>
      </c>
      <c r="N34" s="39">
        <f t="shared" si="16"/>
        <v>0.90107903779331988</v>
      </c>
    </row>
    <row r="35" spans="2:14" x14ac:dyDescent="0.2">
      <c r="B35" s="7" t="s">
        <v>87</v>
      </c>
      <c r="C35" s="39">
        <f t="shared" si="6"/>
        <v>0.80052670445866747</v>
      </c>
      <c r="D35" s="39">
        <f t="shared" si="6"/>
        <v>0.47537431222417598</v>
      </c>
      <c r="E35" s="52">
        <f t="shared" ref="E35:F35" si="17">AVERAGE(E11,E17,E23,E29)</f>
        <v>1.0708582830348585</v>
      </c>
      <c r="F35" s="39">
        <f t="shared" si="17"/>
        <v>0.53056665930451952</v>
      </c>
      <c r="G35" s="52">
        <f t="shared" ref="G35:H35" si="18">AVERAGE(G11,G17,G23,G29)</f>
        <v>0.78786827327132425</v>
      </c>
      <c r="H35" s="39">
        <f t="shared" si="18"/>
        <v>0.51555979278962116</v>
      </c>
      <c r="I35" s="52">
        <f t="shared" ref="I35:J35" si="19">AVERAGE(I11,I17,I23,I29)</f>
        <v>0.722593626064026</v>
      </c>
      <c r="J35" s="39">
        <f t="shared" si="19"/>
        <v>0.46926516699533077</v>
      </c>
      <c r="K35" s="52">
        <f t="shared" ref="K35:L35" si="20">AVERAGE(K11,K17,K23,K29)</f>
        <v>0.9150820762023244</v>
      </c>
      <c r="L35" s="39">
        <f t="shared" si="20"/>
        <v>0.39567463246653611</v>
      </c>
      <c r="M35" s="52">
        <f t="shared" ref="M35:N35" si="21">AVERAGE(M11,M17,M23,M29)</f>
        <v>0.71771950741872059</v>
      </c>
      <c r="N35" s="39">
        <f t="shared" si="21"/>
        <v>0.4732044701285878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9"/>
  <sheetViews>
    <sheetView workbookViewId="0">
      <pane xSplit="7" ySplit="1" topLeftCell="H84" activePane="bottomRight" state="frozen"/>
      <selection pane="topRight" activeCell="H1" sqref="H1"/>
      <selection pane="bottomLeft" activeCell="A2" sqref="A2"/>
      <selection pane="bottomRight" activeCell="S88" sqref="S88"/>
    </sheetView>
  </sheetViews>
  <sheetFormatPr defaultRowHeight="12.75" x14ac:dyDescent="0.2"/>
  <cols>
    <col min="1" max="1" width="6" style="1" customWidth="1"/>
    <col min="2" max="2" width="5" style="1" customWidth="1"/>
    <col min="3" max="3" width="4.42578125" style="1" customWidth="1"/>
    <col min="4" max="4" width="4" style="1" customWidth="1"/>
    <col min="5" max="5" width="10.85546875" style="1" bestFit="1" customWidth="1"/>
    <col min="6" max="6" width="6.42578125" style="1" customWidth="1"/>
    <col min="7" max="7" width="5.7109375" style="1" customWidth="1"/>
    <col min="8" max="8" width="8.7109375" style="1" customWidth="1"/>
    <col min="9" max="9" width="6.5703125" style="1" customWidth="1"/>
    <col min="10" max="10" width="6" style="1" customWidth="1"/>
    <col min="11" max="11" width="6.7109375" style="11" customWidth="1"/>
    <col min="12" max="12" width="7.28515625" style="12" customWidth="1"/>
    <col min="13" max="13" width="7.28515625" style="11" customWidth="1"/>
    <col min="14" max="14" width="6.7109375" style="27" customWidth="1"/>
    <col min="15" max="15" width="7.140625" style="1" customWidth="1"/>
    <col min="16" max="16" width="8" style="1" customWidth="1"/>
    <col min="17" max="17" width="7.42578125" style="1" customWidth="1"/>
    <col min="18" max="18" width="7.140625" style="1" customWidth="1"/>
    <col min="19" max="19" width="5.7109375" style="1" customWidth="1"/>
    <col min="20" max="21" width="6.5703125" style="1" customWidth="1"/>
    <col min="22" max="22" width="5" style="1" customWidth="1"/>
    <col min="23" max="23" width="4.140625" style="1" customWidth="1"/>
    <col min="24" max="26" width="9.140625" style="1"/>
    <col min="27" max="27" width="7.42578125" style="1" customWidth="1"/>
    <col min="28" max="28" width="7" style="1" customWidth="1"/>
    <col min="29" max="29" width="9.140625" style="12"/>
    <col min="30" max="16384" width="9.140625" style="1"/>
  </cols>
  <sheetData>
    <row r="1" spans="1:30" ht="5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5" t="s">
        <v>114</v>
      </c>
      <c r="G1" s="5" t="s">
        <v>115</v>
      </c>
      <c r="H1" s="5" t="s">
        <v>49</v>
      </c>
      <c r="I1" s="5" t="s">
        <v>46</v>
      </c>
      <c r="J1" s="23" t="s">
        <v>64</v>
      </c>
      <c r="K1" s="69" t="s">
        <v>102</v>
      </c>
      <c r="L1" s="74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15" t="s">
        <v>116</v>
      </c>
      <c r="W1" s="15"/>
      <c r="Y1" s="15" t="s">
        <v>73</v>
      </c>
      <c r="AA1" s="15"/>
      <c r="AD1" s="49" t="s">
        <v>98</v>
      </c>
    </row>
    <row r="2" spans="1:30" x14ac:dyDescent="0.2">
      <c r="B2" s="1" t="s">
        <v>4</v>
      </c>
      <c r="C2" s="1" t="s">
        <v>20</v>
      </c>
      <c r="D2" s="1">
        <v>1</v>
      </c>
      <c r="E2" s="1" t="s">
        <v>8</v>
      </c>
      <c r="F2" s="1" t="s">
        <v>47</v>
      </c>
      <c r="H2" s="1">
        <v>11.11</v>
      </c>
      <c r="I2" s="3"/>
      <c r="J2" s="3"/>
      <c r="K2" s="70">
        <v>2.5535211563110352</v>
      </c>
      <c r="L2" s="75">
        <v>45.722541809082031</v>
      </c>
      <c r="M2" s="70">
        <v>0.24819393455982208</v>
      </c>
      <c r="N2" s="25"/>
      <c r="O2" s="13">
        <f>H2-J2</f>
        <v>11.11</v>
      </c>
      <c r="R2" s="14">
        <f>O2/($Y$3)*10^8/10^6</f>
        <v>4.9377777777777778</v>
      </c>
      <c r="S2" s="13">
        <f>K2/100*$R2</f>
        <v>0.12608720020718045</v>
      </c>
      <c r="T2" s="14">
        <f>L2/100*$R2</f>
        <v>2.2576775088840062</v>
      </c>
      <c r="U2" s="12">
        <f>M2/100*$R2</f>
        <v>1.2255264946487215E-2</v>
      </c>
      <c r="V2" s="13">
        <f>T2/S2</f>
        <v>17.90568356799341</v>
      </c>
      <c r="W2" s="13"/>
      <c r="X2" s="7" t="s">
        <v>74</v>
      </c>
      <c r="Y2" s="13">
        <f>3.14159*(9.5/2)^2</f>
        <v>70.882124375000004</v>
      </c>
      <c r="AD2" s="50" t="s">
        <v>99</v>
      </c>
    </row>
    <row r="3" spans="1:30" x14ac:dyDescent="0.2">
      <c r="B3" s="1" t="s">
        <v>4</v>
      </c>
      <c r="C3" s="1" t="s">
        <v>20</v>
      </c>
      <c r="D3" s="1">
        <v>1</v>
      </c>
      <c r="E3" s="1" t="s">
        <v>8</v>
      </c>
      <c r="F3" s="1" t="s">
        <v>48</v>
      </c>
      <c r="H3" s="50">
        <v>569.69000000000005</v>
      </c>
      <c r="I3" s="3"/>
      <c r="K3" s="70">
        <v>1.1099237203598022</v>
      </c>
      <c r="L3" s="75">
        <v>18.650899887084961</v>
      </c>
      <c r="M3" s="70">
        <v>0.14273905754089355</v>
      </c>
      <c r="N3" s="25"/>
      <c r="O3" s="13">
        <f>H3-J3</f>
        <v>569.69000000000005</v>
      </c>
      <c r="R3" s="14">
        <f>O3/($Y$3)*10^8/10^6</f>
        <v>253.19555555555559</v>
      </c>
      <c r="S3" s="13">
        <f t="shared" ref="S3:U31" si="0">K3/100*$R3</f>
        <v>2.8102775300078924</v>
      </c>
      <c r="T3" s="14">
        <f t="shared" si="0"/>
        <v>47.22324958521525</v>
      </c>
      <c r="U3" s="12">
        <f t="shared" si="0"/>
        <v>0.36140894973542959</v>
      </c>
      <c r="V3" s="13">
        <f t="shared" ref="V3:V66" si="1">T3/S3</f>
        <v>16.803767272438257</v>
      </c>
      <c r="W3" s="14"/>
      <c r="X3" s="7" t="s">
        <v>75</v>
      </c>
      <c r="Y3" s="1">
        <f>15*15</f>
        <v>225</v>
      </c>
    </row>
    <row r="4" spans="1:30" x14ac:dyDescent="0.2">
      <c r="B4" s="1" t="s">
        <v>4</v>
      </c>
      <c r="C4" s="1" t="s">
        <v>20</v>
      </c>
      <c r="D4" s="1">
        <v>1</v>
      </c>
      <c r="E4" s="1" t="s">
        <v>8</v>
      </c>
      <c r="F4" s="1">
        <v>0</v>
      </c>
      <c r="G4" s="1">
        <v>10</v>
      </c>
      <c r="H4" s="1">
        <v>749.66</v>
      </c>
      <c r="I4" s="1">
        <v>44.75</v>
      </c>
      <c r="K4" s="70">
        <v>0.12384218722581863</v>
      </c>
      <c r="L4" s="75">
        <v>2.9565272331237793</v>
      </c>
      <c r="M4" s="70">
        <v>1.749761588871479E-2</v>
      </c>
      <c r="N4" s="26">
        <f>$Y$2*(G4-F4)</f>
        <v>708.82124375000001</v>
      </c>
      <c r="O4" s="1">
        <f>H4-I4</f>
        <v>704.91</v>
      </c>
      <c r="P4" s="12">
        <f>H4/N4</f>
        <v>1.0576150286268842</v>
      </c>
      <c r="Q4" s="12">
        <f>O4/N4</f>
        <v>0.99448204496622061</v>
      </c>
      <c r="R4" s="14">
        <f>Q4*10^4*(G4-F4)/100</f>
        <v>994.48204496622054</v>
      </c>
      <c r="S4" s="13">
        <f t="shared" si="0"/>
        <v>1.2315883160542167</v>
      </c>
      <c r="T4" s="14">
        <f t="shared" si="0"/>
        <v>29.402132487952581</v>
      </c>
      <c r="U4" s="12">
        <f t="shared" si="0"/>
        <v>0.17401064831042518</v>
      </c>
      <c r="V4" s="13">
        <f t="shared" si="1"/>
        <v>23.873344773318106</v>
      </c>
      <c r="W4" s="14"/>
      <c r="AA4" s="12"/>
      <c r="AB4" s="12"/>
    </row>
    <row r="5" spans="1:30" x14ac:dyDescent="0.2">
      <c r="B5" s="1" t="s">
        <v>4</v>
      </c>
      <c r="C5" s="1" t="s">
        <v>20</v>
      </c>
      <c r="D5" s="1">
        <v>1</v>
      </c>
      <c r="E5" s="1" t="s">
        <v>8</v>
      </c>
      <c r="F5" s="1">
        <v>10</v>
      </c>
      <c r="G5" s="1">
        <v>20</v>
      </c>
      <c r="H5" s="1">
        <v>1134.42</v>
      </c>
      <c r="I5" s="1">
        <v>112.88</v>
      </c>
      <c r="K5" s="73">
        <v>4.4979095458984375E-2</v>
      </c>
      <c r="L5" s="78">
        <v>0.79777258634567261</v>
      </c>
      <c r="M5" s="73">
        <v>1.1010469868779182E-2</v>
      </c>
      <c r="N5" s="26">
        <f>$Y$2*(G5-F5)</f>
        <v>708.82124375000001</v>
      </c>
      <c r="O5" s="1">
        <f>H5-I5</f>
        <v>1021.5400000000001</v>
      </c>
      <c r="P5" s="12">
        <f>H5/N5</f>
        <v>1.6004317167448046</v>
      </c>
      <c r="Q5" s="12">
        <f>O5/N5</f>
        <v>1.4411814106975263</v>
      </c>
      <c r="R5" s="14">
        <f>Q5*10^4*(G5-F5)/100</f>
        <v>1441.1814106975262</v>
      </c>
      <c r="S5" s="13">
        <f t="shared" si="0"/>
        <v>0.64823036245477794</v>
      </c>
      <c r="T5" s="14">
        <f t="shared" si="0"/>
        <v>11.497350214054704</v>
      </c>
      <c r="U5" s="12">
        <f t="shared" si="0"/>
        <v>0.15868084497929788</v>
      </c>
      <c r="V5" s="13">
        <f t="shared" si="1"/>
        <v>17.736519114154863</v>
      </c>
      <c r="W5" s="14"/>
      <c r="Z5" s="7" t="s">
        <v>68</v>
      </c>
      <c r="AA5" s="7" t="s">
        <v>69</v>
      </c>
      <c r="AB5" s="12"/>
    </row>
    <row r="6" spans="1:30" x14ac:dyDescent="0.2">
      <c r="B6" s="1" t="s">
        <v>4</v>
      </c>
      <c r="C6" s="1" t="s">
        <v>20</v>
      </c>
      <c r="D6" s="1">
        <v>1</v>
      </c>
      <c r="E6" s="1" t="s">
        <v>8</v>
      </c>
      <c r="F6" s="1">
        <v>20</v>
      </c>
      <c r="G6" s="1">
        <v>30</v>
      </c>
      <c r="H6" s="1">
        <v>732.13</v>
      </c>
      <c r="I6" s="1">
        <v>58.35</v>
      </c>
      <c r="K6" s="73">
        <v>0.15808109939098358</v>
      </c>
      <c r="L6" s="78">
        <v>3.3994407653808594</v>
      </c>
      <c r="M6" s="73">
        <v>2.3599127307534218E-2</v>
      </c>
      <c r="N6" s="26">
        <f>$Y$2*(G6-F6)</f>
        <v>708.82124375000001</v>
      </c>
      <c r="O6" s="1">
        <f>H6-I6</f>
        <v>673.78</v>
      </c>
      <c r="P6" s="12">
        <f>H6/N6</f>
        <v>1.0328838285470758</v>
      </c>
      <c r="Q6" s="12">
        <f>O6/N6</f>
        <v>0.95056406102529423</v>
      </c>
      <c r="R6" s="14">
        <f>Q6*10^4*(G6-F6)/100</f>
        <v>950.56406102529422</v>
      </c>
      <c r="S6" s="13">
        <f t="shared" si="0"/>
        <v>1.5026621180843651</v>
      </c>
      <c r="T6" s="14">
        <f t="shared" si="0"/>
        <v>32.313862191553639</v>
      </c>
      <c r="U6" s="12">
        <f t="shared" si="0"/>
        <v>0.22432482290102645</v>
      </c>
      <c r="V6" s="13">
        <f t="shared" si="1"/>
        <v>21.504409941969016</v>
      </c>
      <c r="W6" s="14"/>
      <c r="Z6" s="7" t="s">
        <v>68</v>
      </c>
      <c r="AA6" s="7" t="s">
        <v>70</v>
      </c>
      <c r="AB6" s="12"/>
    </row>
    <row r="7" spans="1:30" x14ac:dyDescent="0.2">
      <c r="B7" s="1" t="s">
        <v>4</v>
      </c>
      <c r="C7" s="1" t="s">
        <v>20</v>
      </c>
      <c r="D7" s="1">
        <v>1</v>
      </c>
      <c r="E7" s="29" t="s">
        <v>8</v>
      </c>
      <c r="F7" s="29">
        <v>30</v>
      </c>
      <c r="G7" s="29">
        <v>39</v>
      </c>
      <c r="H7" s="29">
        <v>362.89000000000004</v>
      </c>
      <c r="I7" s="29">
        <v>17.260000000000002</v>
      </c>
      <c r="J7" s="29"/>
      <c r="K7" s="98">
        <v>0.20587335526943207</v>
      </c>
      <c r="L7" s="99">
        <v>4.7529144287109375</v>
      </c>
      <c r="M7" s="98">
        <v>2.888760156929493E-2</v>
      </c>
      <c r="N7" s="32">
        <f>$Y$2*(G7-F7)</f>
        <v>637.93911937500002</v>
      </c>
      <c r="O7" s="29">
        <f>H7-I7</f>
        <v>345.63000000000005</v>
      </c>
      <c r="P7" s="33">
        <f>H7/N7</f>
        <v>0.56884738524191725</v>
      </c>
      <c r="Q7" s="33">
        <f>O7/N7</f>
        <v>0.54179151192141928</v>
      </c>
      <c r="R7" s="34">
        <f>Q7*10^4*(G7-F7)/100</f>
        <v>487.61236072927733</v>
      </c>
      <c r="S7" s="30">
        <f t="shared" si="0"/>
        <v>1.0038639277418497</v>
      </c>
      <c r="T7" s="34">
        <f t="shared" si="0"/>
        <v>23.175798249279847</v>
      </c>
      <c r="U7" s="33">
        <f t="shared" si="0"/>
        <v>0.14085951597010676</v>
      </c>
      <c r="V7" s="30">
        <f t="shared" si="1"/>
        <v>23.086593320882486</v>
      </c>
      <c r="W7" s="14"/>
      <c r="Z7" s="7" t="s">
        <v>71</v>
      </c>
      <c r="AA7" s="7" t="s">
        <v>72</v>
      </c>
      <c r="AB7" s="12"/>
    </row>
    <row r="8" spans="1:30" x14ac:dyDescent="0.2">
      <c r="B8" s="1" t="s">
        <v>4</v>
      </c>
      <c r="C8" s="1" t="s">
        <v>20</v>
      </c>
      <c r="D8" s="1">
        <v>1</v>
      </c>
      <c r="E8" s="1" t="s">
        <v>21</v>
      </c>
      <c r="F8" s="1" t="s">
        <v>47</v>
      </c>
      <c r="H8" s="1">
        <v>0.60999999999999943</v>
      </c>
      <c r="K8" s="70">
        <v>2.4330213069915771</v>
      </c>
      <c r="L8" s="75">
        <v>45.447437286376953</v>
      </c>
      <c r="M8" s="70">
        <v>0.29165318608283997</v>
      </c>
      <c r="N8" s="25"/>
      <c r="O8" s="13">
        <f>H8-J8</f>
        <v>0.60999999999999943</v>
      </c>
      <c r="R8" s="14">
        <f>O8/($Y$3)*10^8/10^6</f>
        <v>0.27111111111111086</v>
      </c>
      <c r="S8" s="13">
        <f t="shared" si="0"/>
        <v>6.5961910989549358E-3</v>
      </c>
      <c r="T8" s="14">
        <f t="shared" si="0"/>
        <v>0.12321305219862184</v>
      </c>
      <c r="U8" s="12">
        <f t="shared" si="0"/>
        <v>7.9070419338014321E-4</v>
      </c>
      <c r="V8" s="13">
        <f t="shared" si="1"/>
        <v>18.679424284439399</v>
      </c>
      <c r="W8" s="14"/>
    </row>
    <row r="9" spans="1:30" x14ac:dyDescent="0.2">
      <c r="B9" s="1" t="s">
        <v>4</v>
      </c>
      <c r="C9" s="1" t="s">
        <v>20</v>
      </c>
      <c r="D9" s="1">
        <v>1</v>
      </c>
      <c r="E9" s="1" t="s">
        <v>21</v>
      </c>
      <c r="F9" s="1" t="s">
        <v>48</v>
      </c>
      <c r="H9" s="1">
        <v>117.02</v>
      </c>
      <c r="K9" s="70">
        <v>1.1045643091201782</v>
      </c>
      <c r="L9" s="75">
        <v>17.53050422668457</v>
      </c>
      <c r="M9" s="70">
        <v>0.12064605951309204</v>
      </c>
      <c r="N9" s="25"/>
      <c r="O9" s="13">
        <f>H9-J9</f>
        <v>117.02</v>
      </c>
      <c r="R9" s="14">
        <f>O9/($Y$3)*10^8/10^6</f>
        <v>52.008888888888883</v>
      </c>
      <c r="S9" s="13">
        <f t="shared" si="0"/>
        <v>0.57447162423663667</v>
      </c>
      <c r="T9" s="14">
        <f t="shared" si="0"/>
        <v>9.1174204649183483</v>
      </c>
      <c r="U9" s="12">
        <f t="shared" si="0"/>
        <v>6.2746675040986799E-2</v>
      </c>
      <c r="V9" s="13">
        <f t="shared" si="1"/>
        <v>15.870967477346968</v>
      </c>
      <c r="W9" s="14"/>
    </row>
    <row r="10" spans="1:30" x14ac:dyDescent="0.2">
      <c r="B10" s="1" t="s">
        <v>4</v>
      </c>
      <c r="C10" s="1" t="s">
        <v>20</v>
      </c>
      <c r="D10" s="1">
        <v>1</v>
      </c>
      <c r="E10" s="1" t="s">
        <v>21</v>
      </c>
      <c r="F10" s="1">
        <v>0</v>
      </c>
      <c r="G10" s="1">
        <v>10</v>
      </c>
      <c r="H10" s="1">
        <v>542.02</v>
      </c>
      <c r="I10" s="1">
        <v>52.53</v>
      </c>
      <c r="K10" s="73">
        <v>0.34476187825202942</v>
      </c>
      <c r="L10" s="78">
        <v>6.4753274917602539</v>
      </c>
      <c r="M10" s="73">
        <v>5.8132380247116089E-2</v>
      </c>
      <c r="N10" s="26">
        <f>$Y$2*(G10-F10)</f>
        <v>708.82124375000001</v>
      </c>
      <c r="O10" s="1">
        <f>H10-I10</f>
        <v>489.49</v>
      </c>
      <c r="P10" s="12">
        <f>H10/N10</f>
        <v>0.76467798444140522</v>
      </c>
      <c r="Q10" s="12">
        <f>O10/N10</f>
        <v>0.69056903177783746</v>
      </c>
      <c r="R10" s="14">
        <f>Q10*10^4*(G10-F10)/100</f>
        <v>690.56903177783738</v>
      </c>
      <c r="S10" s="13">
        <f t="shared" si="0"/>
        <v>2.3808187645841259</v>
      </c>
      <c r="T10" s="14">
        <f t="shared" si="0"/>
        <v>44.716606364292907</v>
      </c>
      <c r="U10" s="12">
        <f t="shared" si="0"/>
        <v>0.40144421542192038</v>
      </c>
      <c r="V10" s="13">
        <f t="shared" si="1"/>
        <v>18.782028699317593</v>
      </c>
      <c r="W10" s="14"/>
    </row>
    <row r="11" spans="1:30" x14ac:dyDescent="0.2">
      <c r="B11" s="1" t="s">
        <v>4</v>
      </c>
      <c r="C11" s="1" t="s">
        <v>20</v>
      </c>
      <c r="D11" s="1">
        <v>1</v>
      </c>
      <c r="E11" s="1" t="s">
        <v>21</v>
      </c>
      <c r="F11" s="1">
        <v>10</v>
      </c>
      <c r="G11" s="1">
        <v>20</v>
      </c>
      <c r="H11" s="1">
        <v>667.59999999999991</v>
      </c>
      <c r="I11" s="1">
        <v>133.58000000000001</v>
      </c>
      <c r="K11" s="73">
        <v>0.2349124550819397</v>
      </c>
      <c r="L11" s="78">
        <v>5.0011239051818848</v>
      </c>
      <c r="M11" s="73">
        <v>2.5913737714290619E-2</v>
      </c>
      <c r="N11" s="26">
        <f>$Y$2*(G11-F11)</f>
        <v>708.82124375000001</v>
      </c>
      <c r="O11" s="1">
        <f>H11-I11</f>
        <v>534.01999999999987</v>
      </c>
      <c r="P11" s="12">
        <f>H11/N11</f>
        <v>0.94184536071193325</v>
      </c>
      <c r="Q11" s="12">
        <f>O11/N11</f>
        <v>0.7533916409936886</v>
      </c>
      <c r="R11" s="14">
        <f>Q11*10^4*(G11-F11)/100</f>
        <v>753.39164099368861</v>
      </c>
      <c r="S11" s="13">
        <f t="shared" si="0"/>
        <v>1.7698108002403869</v>
      </c>
      <c r="T11" s="14">
        <f t="shared" si="0"/>
        <v>37.678049457377448</v>
      </c>
      <c r="U11" s="12">
        <f t="shared" si="0"/>
        <v>0.19523193380849449</v>
      </c>
      <c r="V11" s="13">
        <f t="shared" si="1"/>
        <v>21.28930925964503</v>
      </c>
      <c r="W11" s="14"/>
    </row>
    <row r="12" spans="1:30" x14ac:dyDescent="0.2">
      <c r="B12" s="1" t="s">
        <v>4</v>
      </c>
      <c r="C12" s="1" t="s">
        <v>20</v>
      </c>
      <c r="D12" s="1">
        <v>1</v>
      </c>
      <c r="E12" s="1" t="s">
        <v>21</v>
      </c>
      <c r="F12" s="1">
        <v>20</v>
      </c>
      <c r="G12" s="1">
        <v>30</v>
      </c>
      <c r="H12" s="1">
        <v>878.93</v>
      </c>
      <c r="I12" s="1">
        <v>191.55</v>
      </c>
      <c r="K12" s="73">
        <v>0.18749082088470459</v>
      </c>
      <c r="L12" s="78">
        <v>3.8609685897827148</v>
      </c>
      <c r="M12" s="73">
        <v>2.4197949096560478E-2</v>
      </c>
      <c r="N12" s="26">
        <f>$Y$2*(G12-F12)</f>
        <v>708.82124375000001</v>
      </c>
      <c r="O12" s="1">
        <f>H12-I12</f>
        <v>687.37999999999988</v>
      </c>
      <c r="P12" s="12">
        <f>H12/N12</f>
        <v>1.2399882308126715</v>
      </c>
      <c r="Q12" s="12">
        <f>O12/N12</f>
        <v>0.96975084488641194</v>
      </c>
      <c r="R12" s="14">
        <f>Q12*10^4*(G12-F12)/100</f>
        <v>969.75084488641176</v>
      </c>
      <c r="S12" s="13">
        <f t="shared" ref="S12" si="2">K12/100*$R12</f>
        <v>1.8181938196138918</v>
      </c>
      <c r="T12" s="14">
        <f t="shared" ref="T12" si="3">L12/100*$R12</f>
        <v>37.441775520216858</v>
      </c>
      <c r="U12" s="12">
        <f t="shared" ref="U12" si="4">M12/100*$R12</f>
        <v>0.23465981580907908</v>
      </c>
      <c r="V12" s="13">
        <f t="shared" si="1"/>
        <v>20.592840607151508</v>
      </c>
      <c r="W12" s="14"/>
    </row>
    <row r="13" spans="1:30" x14ac:dyDescent="0.2">
      <c r="B13" s="1" t="s">
        <v>4</v>
      </c>
      <c r="C13" s="1" t="s">
        <v>20</v>
      </c>
      <c r="D13" s="1">
        <v>1</v>
      </c>
      <c r="E13" s="29" t="s">
        <v>21</v>
      </c>
      <c r="F13" s="29">
        <v>30</v>
      </c>
      <c r="G13" s="29">
        <v>48</v>
      </c>
      <c r="H13" s="29">
        <v>1139.1199999999999</v>
      </c>
      <c r="I13" s="29">
        <v>512.59</v>
      </c>
      <c r="J13" s="29"/>
      <c r="K13" s="98">
        <v>0.17127443850040436</v>
      </c>
      <c r="L13" s="99">
        <v>3.4065861701965332</v>
      </c>
      <c r="M13" s="98">
        <v>2.0714165642857552E-2</v>
      </c>
      <c r="N13" s="32">
        <f>$Y$2*(G13-F13)</f>
        <v>1275.87823875</v>
      </c>
      <c r="O13" s="29">
        <f>H13-I13</f>
        <v>626.52999999999986</v>
      </c>
      <c r="P13" s="33">
        <f>H13/N13</f>
        <v>0.89281246862240982</v>
      </c>
      <c r="Q13" s="33">
        <f>O13/N13</f>
        <v>0.49105783057623281</v>
      </c>
      <c r="R13" s="34">
        <f>Q13*10^4*(G13-F13)/100</f>
        <v>883.90409503721912</v>
      </c>
      <c r="S13" s="30">
        <f t="shared" si="0"/>
        <v>1.5139017756570776</v>
      </c>
      <c r="T13" s="34">
        <f t="shared" si="0"/>
        <v>30.110954659338724</v>
      </c>
      <c r="U13" s="33">
        <f t="shared" si="0"/>
        <v>0.18309335837001062</v>
      </c>
      <c r="V13" s="30">
        <f t="shared" si="1"/>
        <v>19.88963560483948</v>
      </c>
      <c r="W13" s="14"/>
    </row>
    <row r="14" spans="1:30" x14ac:dyDescent="0.2">
      <c r="B14" s="1" t="s">
        <v>4</v>
      </c>
      <c r="C14" s="1" t="s">
        <v>20</v>
      </c>
      <c r="D14" s="1">
        <v>1</v>
      </c>
      <c r="E14" s="1" t="s">
        <v>22</v>
      </c>
      <c r="F14" s="1" t="s">
        <v>47</v>
      </c>
      <c r="H14" s="1">
        <v>51.72</v>
      </c>
      <c r="K14" s="70">
        <v>2.3654463291168213</v>
      </c>
      <c r="L14" s="75">
        <v>44.430690765380859</v>
      </c>
      <c r="M14" s="70">
        <v>0.27237889170646667</v>
      </c>
      <c r="N14" s="25"/>
      <c r="O14" s="13">
        <f>H14-J14</f>
        <v>51.72</v>
      </c>
      <c r="R14" s="14">
        <f>O14/($Y$3)*10^8/10^6</f>
        <v>22.986666666666668</v>
      </c>
      <c r="S14" s="13">
        <f t="shared" si="0"/>
        <v>0.54373726285298662</v>
      </c>
      <c r="T14" s="14">
        <f t="shared" si="0"/>
        <v>10.213134783935548</v>
      </c>
      <c r="U14" s="12">
        <f t="shared" si="0"/>
        <v>6.2610827906926472E-2</v>
      </c>
      <c r="V14" s="13">
        <f t="shared" si="1"/>
        <v>18.783216604187253</v>
      </c>
      <c r="W14" s="14"/>
    </row>
    <row r="15" spans="1:30" x14ac:dyDescent="0.2">
      <c r="B15" s="1" t="s">
        <v>4</v>
      </c>
      <c r="C15" s="1" t="s">
        <v>20</v>
      </c>
      <c r="D15" s="1">
        <v>1</v>
      </c>
      <c r="E15" s="1" t="s">
        <v>22</v>
      </c>
      <c r="F15" s="1" t="s">
        <v>48</v>
      </c>
      <c r="H15" s="1">
        <v>30.060000000000002</v>
      </c>
      <c r="K15" s="70">
        <v>0.74806123971939087</v>
      </c>
      <c r="L15" s="75">
        <v>12.687397003173828</v>
      </c>
      <c r="M15" s="70">
        <v>9.9930465221405029E-2</v>
      </c>
      <c r="N15" s="25"/>
      <c r="O15" s="13">
        <f>H15-J15</f>
        <v>30.060000000000002</v>
      </c>
      <c r="R15" s="14">
        <f>O15/($Y$3)*10^8/10^6</f>
        <v>13.36</v>
      </c>
      <c r="S15" s="13">
        <f t="shared" si="0"/>
        <v>9.9940981626510619E-2</v>
      </c>
      <c r="T15" s="14">
        <f t="shared" si="0"/>
        <v>1.6950362396240233</v>
      </c>
      <c r="U15" s="12">
        <f t="shared" si="0"/>
        <v>1.3350710153579711E-2</v>
      </c>
      <c r="V15" s="13">
        <f t="shared" si="1"/>
        <v>16.960372132010292</v>
      </c>
      <c r="W15" s="14"/>
    </row>
    <row r="16" spans="1:30" x14ac:dyDescent="0.2">
      <c r="B16" s="1" t="s">
        <v>4</v>
      </c>
      <c r="C16" s="1" t="s">
        <v>20</v>
      </c>
      <c r="D16" s="1">
        <v>1</v>
      </c>
      <c r="E16" s="1" t="s">
        <v>22</v>
      </c>
      <c r="F16" s="1">
        <v>0</v>
      </c>
      <c r="G16" s="1">
        <v>10</v>
      </c>
      <c r="H16" s="1">
        <v>403.40000000000003</v>
      </c>
      <c r="I16" s="1">
        <v>72.16</v>
      </c>
      <c r="K16" s="73">
        <v>0.39545649290084839</v>
      </c>
      <c r="L16" s="78">
        <v>6.5821332931518555</v>
      </c>
      <c r="M16" s="73">
        <v>6.3450917601585388E-2</v>
      </c>
      <c r="N16" s="26">
        <f>$Y$2*(G16-F16)</f>
        <v>708.82124375000001</v>
      </c>
      <c r="O16" s="1">
        <f>H16-I16</f>
        <v>331.24</v>
      </c>
      <c r="P16" s="12">
        <f>H16/N16</f>
        <v>0.56911386835109934</v>
      </c>
      <c r="Q16" s="12">
        <f>O16/N16</f>
        <v>0.46731105045269744</v>
      </c>
      <c r="R16" s="14">
        <f>Q16*10^4*(G16-F16)/100</f>
        <v>467.31105045269737</v>
      </c>
      <c r="S16" s="13">
        <f t="shared" si="0"/>
        <v>1.8480118910583512</v>
      </c>
      <c r="T16" s="14">
        <f t="shared" si="0"/>
        <v>30.759036234424659</v>
      </c>
      <c r="U16" s="12">
        <f t="shared" si="0"/>
        <v>0.29651314956584413</v>
      </c>
      <c r="V16" s="13">
        <f t="shared" si="1"/>
        <v>16.644393027584389</v>
      </c>
      <c r="W16" s="14"/>
    </row>
    <row r="17" spans="1:29" x14ac:dyDescent="0.2">
      <c r="B17" s="1" t="s">
        <v>4</v>
      </c>
      <c r="C17" s="1" t="s">
        <v>20</v>
      </c>
      <c r="D17" s="1">
        <v>1</v>
      </c>
      <c r="E17" s="1" t="s">
        <v>22</v>
      </c>
      <c r="F17" s="1">
        <v>10</v>
      </c>
      <c r="G17" s="1">
        <v>20</v>
      </c>
      <c r="H17" s="1">
        <v>460.82</v>
      </c>
      <c r="I17" s="1">
        <v>68.64</v>
      </c>
      <c r="K17" s="73">
        <v>0.37842392921447754</v>
      </c>
      <c r="L17" s="78">
        <v>6.5772538185119629</v>
      </c>
      <c r="M17" s="73">
        <v>3.7469416856765747E-2</v>
      </c>
      <c r="N17" s="26">
        <f>$Y$2*(G17-F17)</f>
        <v>708.82124375000001</v>
      </c>
      <c r="O17" s="1">
        <f>H17-I17</f>
        <v>392.18</v>
      </c>
      <c r="P17" s="12">
        <f>H17/N17</f>
        <v>0.65012159844708373</v>
      </c>
      <c r="Q17" s="12">
        <f>O17/N17</f>
        <v>0.55328477166567713</v>
      </c>
      <c r="R17" s="14">
        <f>Q17*10^4*(G17-F17)/100</f>
        <v>553.28477166567711</v>
      </c>
      <c r="S17" s="13">
        <f t="shared" si="0"/>
        <v>2.0937619726826058</v>
      </c>
      <c r="T17" s="14">
        <f t="shared" si="0"/>
        <v>36.390943771625942</v>
      </c>
      <c r="U17" s="12">
        <f t="shared" si="0"/>
        <v>0.20731257750041709</v>
      </c>
      <c r="V17" s="13">
        <f t="shared" si="1"/>
        <v>17.380649876356532</v>
      </c>
      <c r="W17" s="14"/>
    </row>
    <row r="18" spans="1:29" x14ac:dyDescent="0.2">
      <c r="B18" s="1" t="s">
        <v>4</v>
      </c>
      <c r="C18" s="1" t="s">
        <v>20</v>
      </c>
      <c r="D18" s="1">
        <v>1</v>
      </c>
      <c r="E18" s="1" t="s">
        <v>22</v>
      </c>
      <c r="F18" s="1">
        <v>20</v>
      </c>
      <c r="G18" s="1">
        <v>30</v>
      </c>
      <c r="H18" s="1">
        <v>936.6</v>
      </c>
      <c r="I18" s="1">
        <v>265.18</v>
      </c>
      <c r="K18" s="73">
        <v>0.23574289679527283</v>
      </c>
      <c r="L18" s="78">
        <v>4.0364623069763184</v>
      </c>
      <c r="M18" s="73">
        <v>2.5152171030640602E-2</v>
      </c>
      <c r="N18" s="26">
        <f>$Y$2*(G18-F18)</f>
        <v>708.82124375000001</v>
      </c>
      <c r="O18" s="1">
        <f>H18-I18</f>
        <v>671.42000000000007</v>
      </c>
      <c r="P18" s="12">
        <f>H18/N18</f>
        <v>1.3213486591413972</v>
      </c>
      <c r="Q18" s="12">
        <f>O18/N18</f>
        <v>0.94723458970821806</v>
      </c>
      <c r="R18" s="14">
        <f>Q18*10^4*(G18-F18)/100</f>
        <v>947.2345897082181</v>
      </c>
      <c r="S18" s="13">
        <f t="shared" si="0"/>
        <v>2.2330382612249706</v>
      </c>
      <c r="T18" s="14">
        <f t="shared" si="0"/>
        <v>38.234767172214006</v>
      </c>
      <c r="U18" s="12">
        <f t="shared" si="0"/>
        <v>0.23825006406479779</v>
      </c>
      <c r="V18" s="13">
        <f t="shared" si="1"/>
        <v>17.122307233213139</v>
      </c>
      <c r="W18" s="14"/>
    </row>
    <row r="19" spans="1:29" x14ac:dyDescent="0.2">
      <c r="B19" s="1" t="s">
        <v>4</v>
      </c>
      <c r="C19" s="1" t="s">
        <v>20</v>
      </c>
      <c r="D19" s="1">
        <v>1</v>
      </c>
      <c r="E19" s="29" t="s">
        <v>22</v>
      </c>
      <c r="F19" s="29">
        <v>30</v>
      </c>
      <c r="G19" s="29">
        <v>45</v>
      </c>
      <c r="H19" s="29">
        <v>1114.27</v>
      </c>
      <c r="I19" s="29">
        <v>712.88</v>
      </c>
      <c r="J19" s="29"/>
      <c r="K19" s="98">
        <v>0.1811247318983078</v>
      </c>
      <c r="L19" s="99">
        <v>3.0666296482086182</v>
      </c>
      <c r="M19" s="98">
        <v>2.413172647356987E-2</v>
      </c>
      <c r="N19" s="32">
        <f>$Y$2*(G19-F19)</f>
        <v>1063.231865625</v>
      </c>
      <c r="O19" s="29">
        <f>H19-I19</f>
        <v>401.39</v>
      </c>
      <c r="P19" s="33">
        <f>H19/N19</f>
        <v>1.0480028261239125</v>
      </c>
      <c r="Q19" s="33">
        <f>O19/N19</f>
        <v>0.37751878303990705</v>
      </c>
      <c r="R19" s="34">
        <f>Q19*10^4*(G19-F19)/100</f>
        <v>566.27817455986064</v>
      </c>
      <c r="S19" s="30">
        <f t="shared" si="0"/>
        <v>1.025669825470179</v>
      </c>
      <c r="T19" s="34">
        <f t="shared" si="0"/>
        <v>17.365654392387238</v>
      </c>
      <c r="U19" s="33">
        <f t="shared" si="0"/>
        <v>0.13665270016431008</v>
      </c>
      <c r="V19" s="30">
        <f t="shared" si="1"/>
        <v>16.931037611861711</v>
      </c>
      <c r="W19" s="14"/>
    </row>
    <row r="20" spans="1:29" x14ac:dyDescent="0.2">
      <c r="B20" s="1" t="s">
        <v>4</v>
      </c>
      <c r="C20" s="1" t="s">
        <v>20</v>
      </c>
      <c r="D20" s="1">
        <v>1</v>
      </c>
      <c r="E20" s="1" t="s">
        <v>23</v>
      </c>
      <c r="F20" s="1" t="s">
        <v>47</v>
      </c>
      <c r="H20" s="1">
        <v>1.490000000000002</v>
      </c>
      <c r="K20" s="70">
        <v>2.5210514068603516</v>
      </c>
      <c r="L20" s="75">
        <v>48.856594085693359</v>
      </c>
      <c r="M20" s="70">
        <v>0.23727208375930786</v>
      </c>
      <c r="N20" s="25"/>
      <c r="O20" s="13">
        <f>H20-J20</f>
        <v>1.490000000000002</v>
      </c>
      <c r="R20" s="14">
        <f>O20/($Y$3)*10^8/10^6</f>
        <v>0.66222222222222304</v>
      </c>
      <c r="S20" s="12">
        <f t="shared" si="0"/>
        <v>1.6694962649875238E-2</v>
      </c>
      <c r="T20" s="13">
        <f t="shared" si="0"/>
        <v>0.32353922305636978</v>
      </c>
      <c r="U20" s="12">
        <f t="shared" si="0"/>
        <v>1.5712684657838629E-3</v>
      </c>
      <c r="V20" s="13">
        <f t="shared" si="1"/>
        <v>19.379451744912267</v>
      </c>
      <c r="W20" s="14"/>
    </row>
    <row r="21" spans="1:29" x14ac:dyDescent="0.2">
      <c r="B21" s="1" t="s">
        <v>4</v>
      </c>
      <c r="C21" s="1" t="s">
        <v>20</v>
      </c>
      <c r="D21" s="1">
        <v>1</v>
      </c>
      <c r="E21" s="1" t="s">
        <v>23</v>
      </c>
      <c r="F21" s="1" t="s">
        <v>48</v>
      </c>
      <c r="H21" s="1">
        <v>203.73000000000002</v>
      </c>
      <c r="K21" s="72">
        <v>1.366419792175293</v>
      </c>
      <c r="L21" s="77">
        <v>21.60767936706543</v>
      </c>
      <c r="M21" s="72">
        <v>0.28568485379219055</v>
      </c>
      <c r="N21" s="25"/>
      <c r="O21" s="13">
        <f>H21-J21</f>
        <v>203.73000000000002</v>
      </c>
      <c r="R21" s="14">
        <f>O21/($Y$3)*10^8/10^6</f>
        <v>90.546666666666667</v>
      </c>
      <c r="S21" s="13">
        <f t="shared" si="0"/>
        <v>1.237247574488322</v>
      </c>
      <c r="T21" s="14">
        <f t="shared" si="0"/>
        <v>19.565033410898845</v>
      </c>
      <c r="U21" s="12">
        <f t="shared" si="0"/>
        <v>0.2586781122803688</v>
      </c>
      <c r="V21" s="13">
        <f t="shared" si="1"/>
        <v>15.813353620022404</v>
      </c>
      <c r="W21" s="14"/>
    </row>
    <row r="22" spans="1:29" x14ac:dyDescent="0.2">
      <c r="B22" s="1" t="s">
        <v>4</v>
      </c>
      <c r="C22" s="1" t="s">
        <v>20</v>
      </c>
      <c r="D22" s="1">
        <v>1</v>
      </c>
      <c r="E22" s="1" t="s">
        <v>23</v>
      </c>
      <c r="F22" s="1">
        <v>0</v>
      </c>
      <c r="G22" s="1">
        <v>10</v>
      </c>
      <c r="H22" s="1">
        <v>501.97999999999996</v>
      </c>
      <c r="I22" s="1">
        <v>168.97</v>
      </c>
      <c r="K22" s="73">
        <v>0.62779867649078369</v>
      </c>
      <c r="L22" s="78">
        <v>11.15503978729248</v>
      </c>
      <c r="M22" s="73">
        <v>8.2746095955371857E-2</v>
      </c>
      <c r="N22" s="26">
        <f>$Y$2*(G22-F22)</f>
        <v>708.82124375000001</v>
      </c>
      <c r="O22" s="1">
        <f>H22-I22</f>
        <v>333.01</v>
      </c>
      <c r="P22" s="12">
        <f>H22/N22</f>
        <v>0.70818983548558456</v>
      </c>
      <c r="Q22" s="12">
        <f>O22/N22</f>
        <v>0.46980815394050468</v>
      </c>
      <c r="R22" s="14">
        <f>Q22*10^4*(G22-F22)/100</f>
        <v>469.80815394050472</v>
      </c>
      <c r="S22" s="13">
        <f t="shared" si="0"/>
        <v>2.9494493724842723</v>
      </c>
      <c r="T22" s="14">
        <f t="shared" si="0"/>
        <v>52.407286496007607</v>
      </c>
      <c r="U22" s="12">
        <f t="shared" si="0"/>
        <v>0.38874790586577113</v>
      </c>
      <c r="V22" s="13">
        <f t="shared" si="1"/>
        <v>17.768498413609255</v>
      </c>
      <c r="W22" s="14"/>
    </row>
    <row r="23" spans="1:29" x14ac:dyDescent="0.2">
      <c r="B23" s="1" t="s">
        <v>4</v>
      </c>
      <c r="C23" s="1" t="s">
        <v>20</v>
      </c>
      <c r="D23" s="1">
        <v>1</v>
      </c>
      <c r="E23" s="1" t="s">
        <v>23</v>
      </c>
      <c r="F23" s="1">
        <v>10</v>
      </c>
      <c r="G23" s="1">
        <v>20</v>
      </c>
      <c r="H23" s="1">
        <v>992.07999999999981</v>
      </c>
      <c r="I23" s="1">
        <v>488.76</v>
      </c>
      <c r="K23" s="73">
        <v>0.12975521385669708</v>
      </c>
      <c r="L23" s="78">
        <v>2.7240266799926758</v>
      </c>
      <c r="M23" s="73">
        <v>1.7624430358409882E-2</v>
      </c>
      <c r="N23" s="26">
        <f>$Y$2*(G23-F23)</f>
        <v>708.82124375000001</v>
      </c>
      <c r="O23" s="1">
        <f>H23-I23</f>
        <v>503.31999999999982</v>
      </c>
      <c r="P23" s="12">
        <f>H23/N23</f>
        <v>1.3996194509513102</v>
      </c>
      <c r="Q23" s="12">
        <f>O23/N23</f>
        <v>0.71008029801307693</v>
      </c>
      <c r="R23" s="14">
        <f>Q23*10^4*(G23-F23)/100</f>
        <v>710.08029801307703</v>
      </c>
      <c r="S23" s="13">
        <f t="shared" si="0"/>
        <v>0.9213662092411401</v>
      </c>
      <c r="T23" s="14">
        <f t="shared" si="0"/>
        <v>19.34277676724772</v>
      </c>
      <c r="U23" s="12">
        <f t="shared" si="0"/>
        <v>0.12514760761210411</v>
      </c>
      <c r="V23" s="13">
        <f t="shared" si="1"/>
        <v>20.993581676040527</v>
      </c>
      <c r="W23" s="14"/>
    </row>
    <row r="24" spans="1:29" x14ac:dyDescent="0.2">
      <c r="B24" s="1" t="s">
        <v>4</v>
      </c>
      <c r="C24" s="1" t="s">
        <v>20</v>
      </c>
      <c r="D24" s="1">
        <v>1</v>
      </c>
      <c r="E24" s="1" t="s">
        <v>23</v>
      </c>
      <c r="F24" s="1">
        <v>20</v>
      </c>
      <c r="G24" s="1">
        <v>28</v>
      </c>
      <c r="H24" s="1">
        <v>603.04</v>
      </c>
      <c r="I24" s="1">
        <v>230.36</v>
      </c>
      <c r="K24" s="73">
        <v>0.11872177571058273</v>
      </c>
      <c r="L24" s="78">
        <v>2.378441333770752</v>
      </c>
      <c r="M24" s="73">
        <v>2.212708443403244E-2</v>
      </c>
      <c r="N24" s="26">
        <f>$Y$2*(G24-F24)</f>
        <v>567.05699500000003</v>
      </c>
      <c r="O24" s="1">
        <f>H24-I24</f>
        <v>372.67999999999995</v>
      </c>
      <c r="P24" s="12">
        <f>H24/N24</f>
        <v>1.0634557113610774</v>
      </c>
      <c r="Q24" s="12">
        <f>O24/N24</f>
        <v>0.6572178868898354</v>
      </c>
      <c r="R24" s="14">
        <f>Q24*10^4*(G24-F24)/100</f>
        <v>525.7743095118683</v>
      </c>
      <c r="S24" s="13">
        <f t="shared" si="0"/>
        <v>0.62420859648254534</v>
      </c>
      <c r="T24" s="14">
        <f t="shared" si="0"/>
        <v>12.505233499778042</v>
      </c>
      <c r="U24" s="12">
        <f t="shared" si="0"/>
        <v>0.11633852539814216</v>
      </c>
      <c r="V24" s="13">
        <f t="shared" si="1"/>
        <v>20.033741236897118</v>
      </c>
      <c r="W24" s="14"/>
      <c r="X24" s="7" t="s">
        <v>78</v>
      </c>
      <c r="Y24" s="7" t="s">
        <v>80</v>
      </c>
      <c r="Z24" s="7" t="s">
        <v>81</v>
      </c>
    </row>
    <row r="25" spans="1:29" x14ac:dyDescent="0.2">
      <c r="B25" s="1" t="s">
        <v>4</v>
      </c>
      <c r="C25" s="1" t="s">
        <v>20</v>
      </c>
      <c r="D25" s="1">
        <v>1</v>
      </c>
      <c r="E25" s="29" t="s">
        <v>23</v>
      </c>
      <c r="F25" s="29">
        <v>28</v>
      </c>
      <c r="G25" s="29">
        <v>50</v>
      </c>
      <c r="H25" s="29">
        <v>2104.0299999999997</v>
      </c>
      <c r="I25" s="29">
        <v>1522.05</v>
      </c>
      <c r="J25" s="29"/>
      <c r="K25" s="98">
        <v>0.11002682894468307</v>
      </c>
      <c r="L25" s="99">
        <v>2.3146445751190186</v>
      </c>
      <c r="M25" s="98">
        <v>1.8077488988637924E-2</v>
      </c>
      <c r="N25" s="32">
        <f>$Y$2*(G25-F25)</f>
        <v>1559.40673625</v>
      </c>
      <c r="O25" s="29">
        <f>H25-I25</f>
        <v>581.97999999999979</v>
      </c>
      <c r="P25" s="33">
        <f>H25/N25</f>
        <v>1.3492502956987915</v>
      </c>
      <c r="Q25" s="33">
        <f>O25/N25</f>
        <v>0.37320603180124923</v>
      </c>
      <c r="R25" s="34">
        <f>Q25*10^4*(G25-F25)/100</f>
        <v>821.05326996274835</v>
      </c>
      <c r="S25" s="30">
        <f t="shared" si="0"/>
        <v>0.90337887688664009</v>
      </c>
      <c r="T25" s="34">
        <f t="shared" si="0"/>
        <v>19.004464972030064</v>
      </c>
      <c r="U25" s="33">
        <f t="shared" si="0"/>
        <v>0.14842581446836745</v>
      </c>
      <c r="V25" s="30">
        <f t="shared" si="1"/>
        <v>21.037092473897669</v>
      </c>
      <c r="W25" s="14"/>
      <c r="X25" s="7" t="s">
        <v>79</v>
      </c>
      <c r="Y25" s="7" t="s">
        <v>79</v>
      </c>
      <c r="Z25" s="7" t="s">
        <v>82</v>
      </c>
      <c r="AA25" s="15" t="s">
        <v>105</v>
      </c>
      <c r="AB25" s="15" t="s">
        <v>106</v>
      </c>
      <c r="AC25" s="74" t="s">
        <v>109</v>
      </c>
    </row>
    <row r="26" spans="1:29" x14ac:dyDescent="0.2">
      <c r="B26" s="1" t="s">
        <v>4</v>
      </c>
      <c r="C26" s="1" t="s">
        <v>20</v>
      </c>
      <c r="D26" s="1">
        <v>1</v>
      </c>
      <c r="E26" s="1" t="s">
        <v>24</v>
      </c>
      <c r="F26" s="1" t="s">
        <v>47</v>
      </c>
      <c r="H26" s="1">
        <v>1.6300000000000026</v>
      </c>
      <c r="K26" s="70">
        <v>2.4741182327270508</v>
      </c>
      <c r="L26" s="75">
        <v>49.118049621582031</v>
      </c>
      <c r="M26" s="70">
        <v>0.26189053058624268</v>
      </c>
      <c r="N26" s="25"/>
      <c r="O26" s="13">
        <f>H26-J26</f>
        <v>1.6300000000000026</v>
      </c>
      <c r="R26" s="14">
        <f>O26/($Y$3)*10^8/10^6</f>
        <v>0.72444444444444567</v>
      </c>
      <c r="S26" s="12">
        <f t="shared" si="0"/>
        <v>1.792361208597822E-2</v>
      </c>
      <c r="T26" s="13">
        <f t="shared" si="0"/>
        <v>0.35583298170301708</v>
      </c>
      <c r="U26" s="12">
        <f t="shared" si="0"/>
        <v>1.8972513993581169E-3</v>
      </c>
      <c r="V26" s="13">
        <f t="shared" si="1"/>
        <v>19.85274954602415</v>
      </c>
      <c r="W26" s="14"/>
      <c r="Z26" s="13">
        <f>AVERAGE(R2,R8,R14,R20,R26)</f>
        <v>5.9164444444444451</v>
      </c>
      <c r="AA26" s="13">
        <f t="shared" ref="AA26:AC31" si="5">AVERAGE(S2,S8,S14,S20,S26)</f>
        <v>0.14220784577899509</v>
      </c>
      <c r="AB26" s="13">
        <f t="shared" si="5"/>
        <v>2.6546795099555127</v>
      </c>
      <c r="AC26" s="12">
        <f t="shared" si="5"/>
        <v>1.582506338238716E-2</v>
      </c>
    </row>
    <row r="27" spans="1:29" x14ac:dyDescent="0.2">
      <c r="B27" s="1" t="s">
        <v>4</v>
      </c>
      <c r="C27" s="1" t="s">
        <v>20</v>
      </c>
      <c r="D27" s="1">
        <v>1</v>
      </c>
      <c r="E27" s="1" t="s">
        <v>24</v>
      </c>
      <c r="F27" s="1" t="s">
        <v>48</v>
      </c>
      <c r="H27" s="1">
        <v>205.31</v>
      </c>
      <c r="K27" s="70">
        <v>0.89348673820495605</v>
      </c>
      <c r="L27" s="75">
        <v>15.650556564331055</v>
      </c>
      <c r="M27" s="70">
        <v>0.12264376133680344</v>
      </c>
      <c r="N27" s="25"/>
      <c r="O27" s="13">
        <f>H27-J27</f>
        <v>205.31</v>
      </c>
      <c r="R27" s="14">
        <f>O27/($Y$3)*10^8/10^6</f>
        <v>91.248888888888899</v>
      </c>
      <c r="S27" s="13">
        <f t="shared" si="0"/>
        <v>0.81529672098159811</v>
      </c>
      <c r="T27" s="14">
        <f t="shared" si="0"/>
        <v>14.280958969879153</v>
      </c>
      <c r="U27" s="12">
        <f t="shared" si="0"/>
        <v>0.11191106951137386</v>
      </c>
      <c r="V27" s="13">
        <f t="shared" si="1"/>
        <v>17.51627180921961</v>
      </c>
      <c r="W27" s="14"/>
      <c r="Z27" s="13">
        <f>AVERAGE(R3,R9,R15,R21,R27)</f>
        <v>100.072</v>
      </c>
      <c r="AA27" s="13">
        <f t="shared" si="5"/>
        <v>1.1074468862681919</v>
      </c>
      <c r="AB27" s="13">
        <f t="shared" si="5"/>
        <v>18.376339734107123</v>
      </c>
      <c r="AC27" s="12">
        <f t="shared" si="5"/>
        <v>0.16161910334434776</v>
      </c>
    </row>
    <row r="28" spans="1:29" x14ac:dyDescent="0.2">
      <c r="B28" s="1" t="s">
        <v>4</v>
      </c>
      <c r="C28" s="1" t="s">
        <v>20</v>
      </c>
      <c r="D28" s="1">
        <v>1</v>
      </c>
      <c r="E28" s="1" t="s">
        <v>24</v>
      </c>
      <c r="F28" s="1">
        <v>0</v>
      </c>
      <c r="G28" s="1">
        <v>10</v>
      </c>
      <c r="H28" s="1">
        <v>559.92999999999995</v>
      </c>
      <c r="I28" s="1">
        <v>70.58</v>
      </c>
      <c r="K28" s="73">
        <v>0.36588266491889954</v>
      </c>
      <c r="L28" s="78">
        <v>6.1492094993591309</v>
      </c>
      <c r="M28" s="73">
        <v>6.0466095805168152E-2</v>
      </c>
      <c r="N28" s="26">
        <f>$Y$2*(G28-F28)</f>
        <v>708.82124375000001</v>
      </c>
      <c r="O28" s="1">
        <f>H28-I28</f>
        <v>489.34999999999997</v>
      </c>
      <c r="P28" s="12">
        <f>H28/N28</f>
        <v>0.78994528583498025</v>
      </c>
      <c r="Q28" s="12">
        <f>O28/N28</f>
        <v>0.6903715207675023</v>
      </c>
      <c r="R28" s="14">
        <f>Q28*10^4*(G28-F28)/100</f>
        <v>690.37152076750226</v>
      </c>
      <c r="S28" s="13">
        <f t="shared" si="0"/>
        <v>2.5259497180252715</v>
      </c>
      <c r="T28" s="14">
        <f t="shared" si="0"/>
        <v>42.452391135905344</v>
      </c>
      <c r="U28" s="12">
        <f t="shared" si="0"/>
        <v>0.41744070515887427</v>
      </c>
      <c r="V28" s="13">
        <f t="shared" si="1"/>
        <v>16.806506809285828</v>
      </c>
      <c r="W28" s="14"/>
      <c r="X28" s="12">
        <f>AVERAGE(P4,P10,P16,P22,P28)</f>
        <v>0.77790840054799071</v>
      </c>
      <c r="Y28" s="12">
        <f>AVERAGE(Q4,Q10,Q16,Q22,Q28)</f>
        <v>0.66250836038095251</v>
      </c>
      <c r="Z28" s="13">
        <f>AVERAGE(R4,R10,R16,R22,R28)</f>
        <v>662.50836038095235</v>
      </c>
      <c r="AA28" s="13">
        <f t="shared" si="5"/>
        <v>2.1871636124412475</v>
      </c>
      <c r="AB28" s="13">
        <f t="shared" si="5"/>
        <v>39.947490543716619</v>
      </c>
      <c r="AC28" s="12">
        <f t="shared" si="5"/>
        <v>0.33563132486456698</v>
      </c>
    </row>
    <row r="29" spans="1:29" x14ac:dyDescent="0.2">
      <c r="B29" s="1" t="s">
        <v>4</v>
      </c>
      <c r="C29" s="1" t="s">
        <v>20</v>
      </c>
      <c r="D29" s="1">
        <v>1</v>
      </c>
      <c r="E29" s="1" t="s">
        <v>24</v>
      </c>
      <c r="F29" s="1">
        <v>10</v>
      </c>
      <c r="G29" s="1">
        <v>20</v>
      </c>
      <c r="H29" s="1">
        <v>688.26</v>
      </c>
      <c r="I29" s="1">
        <v>198.24</v>
      </c>
      <c r="K29" s="73">
        <v>0.23771506547927856</v>
      </c>
      <c r="L29" s="78">
        <v>5.1635918617248535</v>
      </c>
      <c r="M29" s="73">
        <v>2.618570439517498E-2</v>
      </c>
      <c r="N29" s="26">
        <f>$Y$2*(G29-F29)</f>
        <v>708.82124375000001</v>
      </c>
      <c r="O29" s="1">
        <f>H29-I29</f>
        <v>490.02</v>
      </c>
      <c r="P29" s="12">
        <f>H29/N29</f>
        <v>0.97099234266566092</v>
      </c>
      <c r="Q29" s="12">
        <f>O29/N29</f>
        <v>0.69131675203124865</v>
      </c>
      <c r="R29" s="14">
        <f>Q29*10^4*(G29-F29)/100</f>
        <v>691.31675203124871</v>
      </c>
      <c r="S29" s="13">
        <f t="shared" si="0"/>
        <v>1.6433640697603047</v>
      </c>
      <c r="T29" s="14">
        <f t="shared" si="0"/>
        <v>35.696775546626142</v>
      </c>
      <c r="U29" s="12">
        <f t="shared" si="0"/>
        <v>0.1810261611212276</v>
      </c>
      <c r="V29" s="13">
        <f t="shared" si="1"/>
        <v>21.72176951138572</v>
      </c>
      <c r="W29" s="14"/>
      <c r="X29" s="12">
        <f t="shared" ref="X29:Z31" si="6">AVERAGE(P5,P11,P17,P23,P29)</f>
        <v>1.1126020939041585</v>
      </c>
      <c r="Y29" s="12">
        <f t="shared" si="6"/>
        <v>0.8298509746802436</v>
      </c>
      <c r="Z29" s="13">
        <f t="shared" si="6"/>
        <v>829.85097468024355</v>
      </c>
      <c r="AA29" s="13">
        <f t="shared" si="5"/>
        <v>1.4153066828758429</v>
      </c>
      <c r="AB29" s="13">
        <f t="shared" si="5"/>
        <v>28.121179151386389</v>
      </c>
      <c r="AC29" s="12">
        <f t="shared" si="5"/>
        <v>0.17347982500430822</v>
      </c>
    </row>
    <row r="30" spans="1:29" x14ac:dyDescent="0.2">
      <c r="B30" s="1" t="s">
        <v>4</v>
      </c>
      <c r="C30" s="1" t="s">
        <v>20</v>
      </c>
      <c r="D30" s="1">
        <v>1</v>
      </c>
      <c r="E30" s="1" t="s">
        <v>24</v>
      </c>
      <c r="F30" s="1">
        <v>20</v>
      </c>
      <c r="G30" s="1">
        <v>30</v>
      </c>
      <c r="H30" s="1">
        <v>829.18999999999994</v>
      </c>
      <c r="I30" s="1">
        <v>213.48</v>
      </c>
      <c r="K30" s="73">
        <v>0.15818813443183899</v>
      </c>
      <c r="L30" s="78">
        <v>3.4647560119628906</v>
      </c>
      <c r="M30" s="73">
        <v>2.1317070350050926E-2</v>
      </c>
      <c r="N30" s="26">
        <f>$Y$2*(G30-F30)</f>
        <v>708.82124375000001</v>
      </c>
      <c r="O30" s="1">
        <f>H30-I30</f>
        <v>615.70999999999992</v>
      </c>
      <c r="P30" s="12">
        <f>H30/N30</f>
        <v>1.169815390426495</v>
      </c>
      <c r="Q30" s="12">
        <f>O30/N30</f>
        <v>0.86863931552418272</v>
      </c>
      <c r="R30" s="14">
        <f>Q30*10^4*(G30-F30)/100</f>
        <v>868.63931552418273</v>
      </c>
      <c r="S30" s="13">
        <f t="shared" si="0"/>
        <v>1.3740843281692001</v>
      </c>
      <c r="T30" s="14">
        <f t="shared" si="0"/>
        <v>30.096232906897423</v>
      </c>
      <c r="U30" s="12">
        <f t="shared" si="0"/>
        <v>0.18516845397849085</v>
      </c>
      <c r="V30" s="13">
        <f t="shared" si="1"/>
        <v>21.902755376736582</v>
      </c>
      <c r="W30" s="14"/>
      <c r="X30" s="12">
        <f t="shared" si="6"/>
        <v>1.1654983640577434</v>
      </c>
      <c r="Y30" s="12">
        <f t="shared" si="6"/>
        <v>0.87868133960678851</v>
      </c>
      <c r="Z30" s="13">
        <f t="shared" si="6"/>
        <v>852.39262413119502</v>
      </c>
      <c r="AA30" s="13">
        <f t="shared" si="5"/>
        <v>1.5104374247149948</v>
      </c>
      <c r="AB30" s="13">
        <f t="shared" si="5"/>
        <v>30.118374258131997</v>
      </c>
      <c r="AC30" s="12">
        <f t="shared" si="5"/>
        <v>0.19974833643030726</v>
      </c>
    </row>
    <row r="31" spans="1:29" x14ac:dyDescent="0.2">
      <c r="A31" s="29"/>
      <c r="B31" s="29" t="s">
        <v>4</v>
      </c>
      <c r="C31" s="29" t="s">
        <v>20</v>
      </c>
      <c r="D31" s="112">
        <v>1</v>
      </c>
      <c r="E31" s="29" t="s">
        <v>24</v>
      </c>
      <c r="F31" s="29">
        <v>30</v>
      </c>
      <c r="G31" s="29">
        <v>46</v>
      </c>
      <c r="H31" s="29">
        <v>929.9799999999999</v>
      </c>
      <c r="I31" s="29">
        <v>304.24</v>
      </c>
      <c r="J31" s="29"/>
      <c r="K31" s="98">
        <v>0.11398937553167343</v>
      </c>
      <c r="L31" s="99">
        <v>2.5388917922973633</v>
      </c>
      <c r="M31" s="98">
        <v>1.5411998145282269E-2</v>
      </c>
      <c r="N31" s="32">
        <f>$Y$2*(G31-F31)</f>
        <v>1134.1139900000001</v>
      </c>
      <c r="O31" s="29">
        <f>H31-I31</f>
        <v>625.7399999999999</v>
      </c>
      <c r="P31" s="33">
        <f>H31/N31</f>
        <v>0.82000575621150729</v>
      </c>
      <c r="Q31" s="33">
        <f>O31/N31</f>
        <v>0.55174348038859822</v>
      </c>
      <c r="R31" s="34">
        <f>Q31*10^4*(G31-F31)/100</f>
        <v>882.78956862175721</v>
      </c>
      <c r="S31" s="30">
        <f t="shared" si="0"/>
        <v>1.0062863165306948</v>
      </c>
      <c r="T31" s="34">
        <f t="shared" si="0"/>
        <v>22.413071900995092</v>
      </c>
      <c r="U31" s="33">
        <f t="shared" si="0"/>
        <v>0.13605551194273058</v>
      </c>
      <c r="V31" s="30">
        <f t="shared" si="1"/>
        <v>22.273056418243989</v>
      </c>
      <c r="W31" s="34"/>
      <c r="X31" s="33">
        <f t="shared" si="6"/>
        <v>0.93578374637970752</v>
      </c>
      <c r="Y31" s="33">
        <f t="shared" si="6"/>
        <v>0.46706352754548136</v>
      </c>
      <c r="Z31" s="30">
        <f t="shared" si="6"/>
        <v>728.3274937821725</v>
      </c>
      <c r="AA31" s="30">
        <f t="shared" si="5"/>
        <v>1.0906201444572883</v>
      </c>
      <c r="AB31" s="30">
        <f t="shared" si="5"/>
        <v>22.413988834806194</v>
      </c>
      <c r="AC31" s="33">
        <f t="shared" si="5"/>
        <v>0.14901738018310512</v>
      </c>
    </row>
    <row r="32" spans="1:29" x14ac:dyDescent="0.2">
      <c r="B32" s="1" t="s">
        <v>4</v>
      </c>
      <c r="C32" s="1" t="s">
        <v>20</v>
      </c>
      <c r="D32" s="1">
        <v>2</v>
      </c>
      <c r="E32" s="1" t="s">
        <v>8</v>
      </c>
      <c r="F32" s="1" t="s">
        <v>47</v>
      </c>
      <c r="H32" s="1">
        <v>17.350000000000001</v>
      </c>
      <c r="K32" s="70">
        <v>2.4558775424957275</v>
      </c>
      <c r="L32" s="75">
        <v>45.312328338623047</v>
      </c>
      <c r="M32" s="70">
        <v>0.27895304560661316</v>
      </c>
      <c r="N32" s="25"/>
      <c r="O32" s="13">
        <f>H32-J32</f>
        <v>17.350000000000001</v>
      </c>
      <c r="R32" s="14">
        <f>O32/($Y$3)*10^8/10^6</f>
        <v>7.7111111111111121</v>
      </c>
      <c r="S32" s="13">
        <f t="shared" ref="S32:U95" si="7">K32/100*$R32</f>
        <v>0.18937544605467058</v>
      </c>
      <c r="T32" s="14">
        <f t="shared" si="7"/>
        <v>3.4940839852227112</v>
      </c>
      <c r="U32" s="12">
        <f t="shared" si="7"/>
        <v>2.1510379294554394E-2</v>
      </c>
      <c r="V32" s="13">
        <f t="shared" si="1"/>
        <v>18.450565044287782</v>
      </c>
      <c r="W32" s="14"/>
      <c r="AA32" s="13">
        <f>SUM(AA26:AA31)</f>
        <v>7.4531825965365606</v>
      </c>
      <c r="AB32" s="13">
        <f>SUM(AB26:AB31)</f>
        <v>141.63205203210384</v>
      </c>
      <c r="AC32" s="12">
        <f>SUM(AC26:AC31)</f>
        <v>1.0353210332090226</v>
      </c>
    </row>
    <row r="33" spans="2:29" x14ac:dyDescent="0.2">
      <c r="B33" s="1" t="s">
        <v>4</v>
      </c>
      <c r="C33" s="1" t="s">
        <v>20</v>
      </c>
      <c r="D33" s="1">
        <v>2</v>
      </c>
      <c r="E33" s="1" t="s">
        <v>8</v>
      </c>
      <c r="F33" s="1" t="s">
        <v>48</v>
      </c>
      <c r="H33" s="1">
        <v>347.74</v>
      </c>
      <c r="I33" s="3"/>
      <c r="J33" s="3"/>
      <c r="K33" s="70">
        <v>0.4922100305557251</v>
      </c>
      <c r="L33" s="75">
        <v>9.0670156478881836</v>
      </c>
      <c r="M33" s="70">
        <v>7.2027921676635742E-2</v>
      </c>
      <c r="N33" s="25"/>
      <c r="O33" s="13">
        <f>H33-J33</f>
        <v>347.74</v>
      </c>
      <c r="R33" s="14">
        <f>O33/($Y$3)*10^8/10^6</f>
        <v>154.55111111111111</v>
      </c>
      <c r="S33" s="13">
        <f t="shared" si="7"/>
        <v>0.7607160712242127</v>
      </c>
      <c r="T33" s="14">
        <f t="shared" si="7"/>
        <v>14.013173428429498</v>
      </c>
      <c r="U33" s="12">
        <f t="shared" si="7"/>
        <v>0.11131995326148139</v>
      </c>
      <c r="V33" s="13">
        <f t="shared" si="1"/>
        <v>18.421029814551229</v>
      </c>
      <c r="W33" s="14"/>
      <c r="Z33" s="8" t="s">
        <v>88</v>
      </c>
    </row>
    <row r="34" spans="2:29" x14ac:dyDescent="0.2">
      <c r="B34" s="1" t="s">
        <v>4</v>
      </c>
      <c r="C34" s="1" t="s">
        <v>20</v>
      </c>
      <c r="D34" s="1">
        <v>2</v>
      </c>
      <c r="E34" s="1" t="s">
        <v>8</v>
      </c>
      <c r="F34" s="1">
        <v>0</v>
      </c>
      <c r="G34" s="1">
        <v>10</v>
      </c>
      <c r="H34" s="1">
        <v>567.84</v>
      </c>
      <c r="I34" s="1">
        <v>28.63</v>
      </c>
      <c r="K34" s="73">
        <v>0.35119336843490601</v>
      </c>
      <c r="L34" s="78">
        <v>6.4601764678955078</v>
      </c>
      <c r="M34" s="73">
        <v>4.8221293836832047E-2</v>
      </c>
      <c r="N34" s="26">
        <f>$Y$2*(G34-F34)</f>
        <v>708.82124375000001</v>
      </c>
      <c r="O34" s="1">
        <f>H34-I34</f>
        <v>539.21</v>
      </c>
      <c r="P34" s="12">
        <f>H34/N34</f>
        <v>0.80110465791890995</v>
      </c>
      <c r="Q34" s="12">
        <f>O34/N34</f>
        <v>0.76071365630539489</v>
      </c>
      <c r="R34" s="14">
        <f>Q34*10^4*(G34-F34)/100</f>
        <v>760.71365630539481</v>
      </c>
      <c r="S34" s="13">
        <f t="shared" si="7"/>
        <v>2.6715759137232498</v>
      </c>
      <c r="T34" s="14">
        <f t="shared" si="7"/>
        <v>49.143444612708628</v>
      </c>
      <c r="U34" s="12">
        <f t="shared" si="7"/>
        <v>0.36682596746393309</v>
      </c>
      <c r="V34" s="13">
        <f t="shared" si="1"/>
        <v>18.394927263818499</v>
      </c>
      <c r="W34" s="14"/>
      <c r="Z34" s="13">
        <f t="shared" ref="Z34:Z39" si="8">STDEV(R2,R8,R14,R20,R26)</f>
        <v>9.7311841361346154</v>
      </c>
      <c r="AA34" s="13">
        <f t="shared" ref="AA34:AC39" si="9">STDEV(S2,S8,S14,S20,S26)</f>
        <v>0.22971521687218208</v>
      </c>
      <c r="AB34" s="13">
        <f t="shared" si="9"/>
        <v>4.3132090588685346</v>
      </c>
      <c r="AC34" s="12">
        <f t="shared" si="9"/>
        <v>2.6574601574632633E-2</v>
      </c>
    </row>
    <row r="35" spans="2:29" x14ac:dyDescent="0.2">
      <c r="B35" s="1" t="s">
        <v>4</v>
      </c>
      <c r="C35" s="1" t="s">
        <v>20</v>
      </c>
      <c r="D35" s="1">
        <v>2</v>
      </c>
      <c r="E35" s="1" t="s">
        <v>8</v>
      </c>
      <c r="F35" s="1">
        <v>10</v>
      </c>
      <c r="G35" s="1">
        <v>19</v>
      </c>
      <c r="H35" s="1">
        <v>516.4</v>
      </c>
      <c r="I35" s="1">
        <v>99.48</v>
      </c>
      <c r="K35" s="73">
        <v>0.23230765759944916</v>
      </c>
      <c r="L35" s="78">
        <v>4.8833503723144531</v>
      </c>
      <c r="M35" s="73">
        <v>2.5725007057189941E-2</v>
      </c>
      <c r="N35" s="26">
        <f>$Y$2*(G35-F35)</f>
        <v>637.93911937500002</v>
      </c>
      <c r="O35" s="1">
        <f>H35-I35</f>
        <v>416.91999999999996</v>
      </c>
      <c r="P35" s="12">
        <f>H35/N35</f>
        <v>0.8094816328334371</v>
      </c>
      <c r="Q35" s="12">
        <f>O35/N35</f>
        <v>0.65354198753082215</v>
      </c>
      <c r="R35" s="14">
        <f>Q35*10^4*(G35-F35)/100</f>
        <v>588.18778877774002</v>
      </c>
      <c r="S35" s="13">
        <f t="shared" si="7"/>
        <v>1.3664052743955635</v>
      </c>
      <c r="T35" s="14">
        <f t="shared" si="7"/>
        <v>28.723270573185918</v>
      </c>
      <c r="U35" s="12">
        <f t="shared" si="7"/>
        <v>0.15131135017260308</v>
      </c>
      <c r="V35" s="13">
        <f t="shared" si="1"/>
        <v>21.021047789713638</v>
      </c>
      <c r="W35" s="14"/>
      <c r="Z35" s="13">
        <f t="shared" si="8"/>
        <v>91.439100121945174</v>
      </c>
      <c r="AA35" s="13">
        <f t="shared" si="9"/>
        <v>1.0369381510996478</v>
      </c>
      <c r="AB35" s="13">
        <f t="shared" si="9"/>
        <v>17.423567491530129</v>
      </c>
      <c r="AC35" s="12">
        <f t="shared" si="9"/>
        <v>0.14453943757858112</v>
      </c>
    </row>
    <row r="36" spans="2:29" x14ac:dyDescent="0.2">
      <c r="B36" s="1" t="s">
        <v>4</v>
      </c>
      <c r="C36" s="1" t="s">
        <v>20</v>
      </c>
      <c r="D36" s="1">
        <v>2</v>
      </c>
      <c r="E36" s="1" t="s">
        <v>8</v>
      </c>
      <c r="F36" s="1">
        <v>19</v>
      </c>
      <c r="G36" s="1">
        <v>30</v>
      </c>
      <c r="H36" s="1">
        <v>826.17</v>
      </c>
      <c r="I36" s="1">
        <v>195.11</v>
      </c>
      <c r="K36" s="73">
        <v>0.19938908517360687</v>
      </c>
      <c r="L36" s="78">
        <v>4.0395717620849609</v>
      </c>
      <c r="M36" s="73">
        <v>2.7957860380411148E-2</v>
      </c>
      <c r="N36" s="26">
        <f>$Y$2*(G36-F36)</f>
        <v>779.703368125</v>
      </c>
      <c r="O36" s="1">
        <f>H36-I36</f>
        <v>631.05999999999995</v>
      </c>
      <c r="P36" s="12">
        <f>H36/N36</f>
        <v>1.0595952688863473</v>
      </c>
      <c r="Q36" s="12">
        <f>O36/N36</f>
        <v>0.80935907910408056</v>
      </c>
      <c r="R36" s="14">
        <f>Q36*10^4*(G36-F36)/100</f>
        <v>890.2949870144887</v>
      </c>
      <c r="S36" s="13">
        <f t="shared" si="7"/>
        <v>1.7751510299546711</v>
      </c>
      <c r="T36" s="14">
        <f t="shared" si="7"/>
        <v>35.964104894695261</v>
      </c>
      <c r="U36" s="12">
        <f t="shared" si="7"/>
        <v>0.24890742944331029</v>
      </c>
      <c r="V36" s="13">
        <f t="shared" si="1"/>
        <v>20.259743699449398</v>
      </c>
      <c r="W36" s="14"/>
      <c r="Z36" s="13">
        <f t="shared" si="8"/>
        <v>216.2207457718319</v>
      </c>
      <c r="AA36" s="13">
        <f t="shared" si="9"/>
        <v>0.66360868748735979</v>
      </c>
      <c r="AB36" s="13">
        <f t="shared" si="9"/>
        <v>9.745483274032134</v>
      </c>
      <c r="AC36" s="12">
        <f t="shared" si="9"/>
        <v>0.10185400970682315</v>
      </c>
    </row>
    <row r="37" spans="2:29" x14ac:dyDescent="0.2">
      <c r="B37" s="1" t="s">
        <v>4</v>
      </c>
      <c r="C37" s="1" t="s">
        <v>20</v>
      </c>
      <c r="D37" s="1">
        <v>2</v>
      </c>
      <c r="E37" s="29" t="s">
        <v>8</v>
      </c>
      <c r="F37" s="29">
        <v>30</v>
      </c>
      <c r="G37" s="29">
        <v>33</v>
      </c>
      <c r="H37" s="29">
        <v>176.85000000000002</v>
      </c>
      <c r="I37" s="29">
        <v>29.4</v>
      </c>
      <c r="J37" s="29"/>
      <c r="K37" s="98">
        <v>0.120881088078022</v>
      </c>
      <c r="L37" s="99">
        <v>2.4055933952331543</v>
      </c>
      <c r="M37" s="98">
        <v>2.3860925808548927E-2</v>
      </c>
      <c r="N37" s="32">
        <f>$Y$2*(G37-F37)</f>
        <v>212.64637312500003</v>
      </c>
      <c r="O37" s="29">
        <f>H37-I37</f>
        <v>147.45000000000002</v>
      </c>
      <c r="P37" s="33">
        <f>H37/N37</f>
        <v>0.83166243280360208</v>
      </c>
      <c r="Q37" s="33">
        <f>O37/N37</f>
        <v>0.69340472556907617</v>
      </c>
      <c r="R37" s="34">
        <f>Q37*10^4*(G37-F37)/100</f>
        <v>208.02141767072283</v>
      </c>
      <c r="S37" s="30">
        <f t="shared" si="7"/>
        <v>0.25145855311569648</v>
      </c>
      <c r="T37" s="34">
        <f t="shared" si="7"/>
        <v>5.0041494841572813</v>
      </c>
      <c r="U37" s="33">
        <f t="shared" si="7"/>
        <v>4.9635836136302861E-2</v>
      </c>
      <c r="V37" s="30">
        <f t="shared" si="1"/>
        <v>19.900494225204834</v>
      </c>
      <c r="W37" s="14"/>
      <c r="Z37" s="13">
        <f t="shared" si="8"/>
        <v>349.85587825311683</v>
      </c>
      <c r="AA37" s="13">
        <f t="shared" si="9"/>
        <v>0.60629369822985901</v>
      </c>
      <c r="AB37" s="13">
        <f t="shared" si="9"/>
        <v>11.942827079661543</v>
      </c>
      <c r="AC37" s="12">
        <f t="shared" si="9"/>
        <v>3.2518339500617117E-2</v>
      </c>
    </row>
    <row r="38" spans="2:29" x14ac:dyDescent="0.2">
      <c r="B38" s="1" t="s">
        <v>4</v>
      </c>
      <c r="C38" s="1" t="s">
        <v>20</v>
      </c>
      <c r="D38" s="1">
        <v>2</v>
      </c>
      <c r="E38" s="1" t="s">
        <v>21</v>
      </c>
      <c r="F38" s="1" t="s">
        <v>47</v>
      </c>
      <c r="H38" s="1">
        <v>10.810000000000002</v>
      </c>
      <c r="K38" s="70">
        <v>2.4859867095947266</v>
      </c>
      <c r="L38" s="75">
        <v>49.169399261474609</v>
      </c>
      <c r="M38" s="70">
        <v>0.26678082346916199</v>
      </c>
      <c r="N38" s="25"/>
      <c r="O38" s="13">
        <f>H38-J38</f>
        <v>10.810000000000002</v>
      </c>
      <c r="R38" s="14">
        <f>O38/($Y$3)*10^8/10^6</f>
        <v>4.804444444444445</v>
      </c>
      <c r="S38" s="13">
        <f t="shared" si="7"/>
        <v>0.1194378503587511</v>
      </c>
      <c r="T38" s="14">
        <f t="shared" si="7"/>
        <v>2.362316471184625</v>
      </c>
      <c r="U38" s="12">
        <f t="shared" si="7"/>
        <v>1.2817336452007295E-2</v>
      </c>
      <c r="V38" s="13">
        <f t="shared" si="1"/>
        <v>19.778625151817632</v>
      </c>
      <c r="W38" s="14"/>
      <c r="Z38" s="13">
        <f t="shared" si="8"/>
        <v>186.64743492825221</v>
      </c>
      <c r="AA38" s="13">
        <f t="shared" si="9"/>
        <v>0.59601177124432025</v>
      </c>
      <c r="AB38" s="13">
        <f t="shared" si="9"/>
        <v>10.42294853748316</v>
      </c>
      <c r="AC38" s="12">
        <f t="shared" si="9"/>
        <v>5.1173644728587202E-2</v>
      </c>
    </row>
    <row r="39" spans="2:29" x14ac:dyDescent="0.2">
      <c r="B39" s="1" t="s">
        <v>4</v>
      </c>
      <c r="C39" s="1" t="s">
        <v>20</v>
      </c>
      <c r="D39" s="1">
        <v>2</v>
      </c>
      <c r="E39" s="1" t="s">
        <v>21</v>
      </c>
      <c r="F39" s="1" t="s">
        <v>48</v>
      </c>
      <c r="H39" s="1">
        <v>239.83000000000004</v>
      </c>
      <c r="K39" s="70">
        <v>0.52502191066741943</v>
      </c>
      <c r="L39" s="75">
        <v>11.103267669677734</v>
      </c>
      <c r="M39" s="70">
        <v>8.0162331461906433E-2</v>
      </c>
      <c r="N39" s="25"/>
      <c r="O39" s="13">
        <f>H39-J39</f>
        <v>239.83000000000004</v>
      </c>
      <c r="R39" s="14">
        <f>O39/($Y$3)*10^8/10^6</f>
        <v>106.59111111111112</v>
      </c>
      <c r="S39" s="13">
        <f t="shared" si="7"/>
        <v>0.55962668815718764</v>
      </c>
      <c r="T39" s="14">
        <f t="shared" si="7"/>
        <v>11.835096378750272</v>
      </c>
      <c r="U39" s="12">
        <f t="shared" si="7"/>
        <v>8.5445919797817876E-2</v>
      </c>
      <c r="V39" s="13">
        <f t="shared" si="1"/>
        <v>21.14819866386722</v>
      </c>
      <c r="W39" s="14"/>
      <c r="Z39" s="30">
        <f t="shared" si="8"/>
        <v>187.65955753118413</v>
      </c>
      <c r="AA39" s="30">
        <f t="shared" si="9"/>
        <v>0.24139387481907668</v>
      </c>
      <c r="AB39" s="30">
        <f t="shared" si="9"/>
        <v>4.9227576352620508</v>
      </c>
      <c r="AC39" s="33">
        <f t="shared" si="9"/>
        <v>1.967846747180169E-2</v>
      </c>
    </row>
    <row r="40" spans="2:29" x14ac:dyDescent="0.2">
      <c r="B40" s="1" t="s">
        <v>4</v>
      </c>
      <c r="C40" s="1" t="s">
        <v>20</v>
      </c>
      <c r="D40" s="1">
        <v>2</v>
      </c>
      <c r="E40" s="1" t="s">
        <v>21</v>
      </c>
      <c r="F40" s="1">
        <v>0</v>
      </c>
      <c r="G40" s="1">
        <v>10</v>
      </c>
      <c r="H40" s="1">
        <v>453.37</v>
      </c>
      <c r="I40" s="1">
        <v>54.88</v>
      </c>
      <c r="K40" s="73">
        <v>0.36366507411003113</v>
      </c>
      <c r="L40" s="78">
        <v>6.1264715194702148</v>
      </c>
      <c r="M40" s="73">
        <v>5.1874194294214249E-2</v>
      </c>
      <c r="N40" s="26">
        <f>$Y$2*(G40-F40)</f>
        <v>708.82124375000001</v>
      </c>
      <c r="O40" s="1">
        <f>H40-I40</f>
        <v>398.49</v>
      </c>
      <c r="P40" s="12">
        <f>H40/N40</f>
        <v>0.63961119111139786</v>
      </c>
      <c r="Q40" s="12">
        <f>O40/N40</f>
        <v>0.56218687506006337</v>
      </c>
      <c r="R40" s="14">
        <f>Q40*10^4*(G40-F40)/100</f>
        <v>562.18687506006336</v>
      </c>
      <c r="S40" s="13">
        <f t="shared" si="7"/>
        <v>2.0444773158240475</v>
      </c>
      <c r="T40" s="14">
        <f t="shared" si="7"/>
        <v>34.442218786754381</v>
      </c>
      <c r="U40" s="12">
        <f t="shared" si="7"/>
        <v>0.2916299118652288</v>
      </c>
      <c r="V40" s="13">
        <f t="shared" si="1"/>
        <v>16.846466585946001</v>
      </c>
      <c r="W40" s="14"/>
    </row>
    <row r="41" spans="2:29" x14ac:dyDescent="0.2">
      <c r="B41" s="1" t="s">
        <v>4</v>
      </c>
      <c r="C41" s="1" t="s">
        <v>20</v>
      </c>
      <c r="D41" s="1">
        <v>2</v>
      </c>
      <c r="E41" s="1" t="s">
        <v>21</v>
      </c>
      <c r="F41" s="1">
        <v>10</v>
      </c>
      <c r="G41" s="1">
        <v>20</v>
      </c>
      <c r="H41" s="1">
        <v>700.64</v>
      </c>
      <c r="I41" s="1">
        <v>137.99</v>
      </c>
      <c r="K41" s="73">
        <v>0.28507402539253235</v>
      </c>
      <c r="L41" s="78">
        <v>5.7722058296203613</v>
      </c>
      <c r="M41" s="73">
        <v>3.2486755400896072E-2</v>
      </c>
      <c r="N41" s="26">
        <f>$Y$2*(G41-F41)</f>
        <v>708.82124375000001</v>
      </c>
      <c r="O41" s="1">
        <f>H41-I41</f>
        <v>562.65</v>
      </c>
      <c r="P41" s="12">
        <f>H41/N41</f>
        <v>0.9884579591510021</v>
      </c>
      <c r="Q41" s="12">
        <f>O41/N41</f>
        <v>0.79378264260720388</v>
      </c>
      <c r="R41" s="14">
        <f>Q41*10^4*(G41-F41)/100</f>
        <v>793.78264260720391</v>
      </c>
      <c r="S41" s="13">
        <f t="shared" si="7"/>
        <v>2.2628681321475748</v>
      </c>
      <c r="T41" s="14">
        <f t="shared" si="7"/>
        <v>45.818767971087581</v>
      </c>
      <c r="U41" s="12">
        <f t="shared" si="7"/>
        <v>0.25787422551857136</v>
      </c>
      <c r="V41" s="13">
        <f t="shared" si="1"/>
        <v>20.248094584107861</v>
      </c>
      <c r="W41" s="14"/>
    </row>
    <row r="42" spans="2:29" x14ac:dyDescent="0.2">
      <c r="B42" s="1" t="s">
        <v>4</v>
      </c>
      <c r="C42" s="1" t="s">
        <v>20</v>
      </c>
      <c r="D42" s="1">
        <v>2</v>
      </c>
      <c r="E42" s="1" t="s">
        <v>21</v>
      </c>
      <c r="F42" s="1">
        <v>20</v>
      </c>
      <c r="G42" s="1">
        <v>30</v>
      </c>
      <c r="H42" s="1">
        <v>690.62</v>
      </c>
      <c r="I42" s="1">
        <v>150.97999999999999</v>
      </c>
      <c r="K42" s="73">
        <v>0.23894231021404266</v>
      </c>
      <c r="L42" s="78">
        <v>5.3909115791320801</v>
      </c>
      <c r="M42" s="73">
        <v>3.0682386830449104E-2</v>
      </c>
      <c r="N42" s="26">
        <f>$Y$2*(G42-F42)</f>
        <v>708.82124375000001</v>
      </c>
      <c r="O42" s="1">
        <f>H42-I42</f>
        <v>539.64</v>
      </c>
      <c r="P42" s="12">
        <f>H42/N42</f>
        <v>0.97432181398273732</v>
      </c>
      <c r="Q42" s="12">
        <f>O42/N42</f>
        <v>0.7613202972657096</v>
      </c>
      <c r="R42" s="14">
        <f>Q42*10^4*(G42-F42)/100</f>
        <v>761.32029726570966</v>
      </c>
      <c r="S42" s="13">
        <f t="shared" si="7"/>
        <v>1.8191163064151037</v>
      </c>
      <c r="T42" s="14">
        <f t="shared" si="7"/>
        <v>41.042104059579913</v>
      </c>
      <c r="U42" s="12">
        <f t="shared" si="7"/>
        <v>0.23359123862579007</v>
      </c>
      <c r="V42" s="13">
        <f t="shared" si="1"/>
        <v>22.561561300311123</v>
      </c>
      <c r="W42" s="14"/>
    </row>
    <row r="43" spans="2:29" x14ac:dyDescent="0.2">
      <c r="B43" s="1" t="s">
        <v>4</v>
      </c>
      <c r="C43" s="1" t="s">
        <v>20</v>
      </c>
      <c r="D43" s="1">
        <v>2</v>
      </c>
      <c r="E43" s="29" t="s">
        <v>21</v>
      </c>
      <c r="F43" s="29">
        <v>30</v>
      </c>
      <c r="G43" s="29">
        <v>48</v>
      </c>
      <c r="H43" s="29">
        <v>1469.6799999999998</v>
      </c>
      <c r="I43" s="29">
        <v>874.61</v>
      </c>
      <c r="J43" s="29"/>
      <c r="K43" s="98">
        <v>0.13712650537490845</v>
      </c>
      <c r="L43" s="99">
        <v>2.943565845489502</v>
      </c>
      <c r="M43" s="98">
        <v>2.5088125839829445E-2</v>
      </c>
      <c r="N43" s="32">
        <f>$Y$2*(G43-F43)</f>
        <v>1275.87823875</v>
      </c>
      <c r="O43" s="29">
        <f>H43-I43</f>
        <v>595.06999999999982</v>
      </c>
      <c r="P43" s="33">
        <f>H43/N43</f>
        <v>1.1518967526555439</v>
      </c>
      <c r="Q43" s="33">
        <f>O43/N43</f>
        <v>0.46640030523837461</v>
      </c>
      <c r="R43" s="34">
        <f>Q43*10^4*(G43-F43)/100</f>
        <v>839.52054942907432</v>
      </c>
      <c r="S43" s="30">
        <f t="shared" si="7"/>
        <v>1.1512051913363204</v>
      </c>
      <c r="T43" s="34">
        <f t="shared" si="7"/>
        <v>24.711840158860046</v>
      </c>
      <c r="U43" s="33">
        <f t="shared" si="7"/>
        <v>0.21061997189199372</v>
      </c>
      <c r="V43" s="30">
        <f t="shared" si="1"/>
        <v>21.466060390306712</v>
      </c>
      <c r="W43" s="14"/>
    </row>
    <row r="44" spans="2:29" x14ac:dyDescent="0.2">
      <c r="B44" s="1" t="s">
        <v>4</v>
      </c>
      <c r="C44" s="1" t="s">
        <v>20</v>
      </c>
      <c r="D44" s="1">
        <v>2</v>
      </c>
      <c r="E44" s="1" t="s">
        <v>22</v>
      </c>
      <c r="F44" s="1" t="s">
        <v>47</v>
      </c>
      <c r="H44" s="1">
        <v>43.66</v>
      </c>
      <c r="K44" s="70">
        <v>2.6041116714477539</v>
      </c>
      <c r="L44" s="75">
        <v>46.973690032958984</v>
      </c>
      <c r="M44" s="70">
        <v>0.23964029550552368</v>
      </c>
      <c r="N44" s="25"/>
      <c r="O44" s="13">
        <f>H44-J44</f>
        <v>43.66</v>
      </c>
      <c r="R44" s="14">
        <f>O44/($Y$3)*10^8/10^6</f>
        <v>19.404444444444444</v>
      </c>
      <c r="S44" s="13">
        <f t="shared" si="7"/>
        <v>0.505313402557373</v>
      </c>
      <c r="T44" s="14">
        <f t="shared" si="7"/>
        <v>9.1149835859510642</v>
      </c>
      <c r="U44" s="12">
        <f t="shared" si="7"/>
        <v>4.6500868007871836E-2</v>
      </c>
      <c r="V44" s="13">
        <f t="shared" si="1"/>
        <v>18.038277907968517</v>
      </c>
      <c r="W44" s="14"/>
    </row>
    <row r="45" spans="2:29" x14ac:dyDescent="0.2">
      <c r="B45" s="1" t="s">
        <v>4</v>
      </c>
      <c r="C45" s="1" t="s">
        <v>20</v>
      </c>
      <c r="D45" s="1">
        <v>2</v>
      </c>
      <c r="E45" s="1" t="s">
        <v>22</v>
      </c>
      <c r="F45" s="1" t="s">
        <v>48</v>
      </c>
      <c r="H45" s="1">
        <v>227.35</v>
      </c>
      <c r="K45" s="70">
        <v>1.2146449089050293</v>
      </c>
      <c r="L45" s="75">
        <v>21.130039215087891</v>
      </c>
      <c r="M45" s="70">
        <v>0.17068059742450714</v>
      </c>
      <c r="N45" s="25"/>
      <c r="O45" s="13">
        <f>H45-J45</f>
        <v>227.35</v>
      </c>
      <c r="R45" s="14">
        <f>O45/($Y$3)*10^8/10^6</f>
        <v>101.04444444444445</v>
      </c>
      <c r="S45" s="13">
        <f t="shared" si="7"/>
        <v>1.2273312001758152</v>
      </c>
      <c r="T45" s="14">
        <f t="shared" si="7"/>
        <v>21.350730735778811</v>
      </c>
      <c r="U45" s="12">
        <f t="shared" si="7"/>
        <v>0.17246326144205201</v>
      </c>
      <c r="V45" s="13">
        <f t="shared" si="1"/>
        <v>17.396062882390929</v>
      </c>
      <c r="W45" s="14"/>
    </row>
    <row r="46" spans="2:29" x14ac:dyDescent="0.2">
      <c r="B46" s="1" t="s">
        <v>4</v>
      </c>
      <c r="C46" s="1" t="s">
        <v>20</v>
      </c>
      <c r="D46" s="1">
        <v>2</v>
      </c>
      <c r="E46" s="1" t="s">
        <v>22</v>
      </c>
      <c r="F46" s="1">
        <v>0</v>
      </c>
      <c r="G46" s="1">
        <v>10</v>
      </c>
      <c r="H46" s="1">
        <v>590.5</v>
      </c>
      <c r="I46" s="1">
        <v>73.930000000000007</v>
      </c>
      <c r="K46" s="73">
        <v>0.28699737787246704</v>
      </c>
      <c r="L46" s="78">
        <v>6.292417049407959</v>
      </c>
      <c r="M46" s="73">
        <v>4.4418994337320328E-2</v>
      </c>
      <c r="N46" s="26">
        <f>$Y$2*(G46-F46)</f>
        <v>708.82124375000001</v>
      </c>
      <c r="O46" s="1">
        <f>H46-I46</f>
        <v>516.56999999999994</v>
      </c>
      <c r="P46" s="12">
        <f>H46/N46</f>
        <v>0.83307322573456655</v>
      </c>
      <c r="Q46" s="12">
        <f>O46/N46</f>
        <v>0.7287733043483573</v>
      </c>
      <c r="R46" s="14">
        <f>Q46*10^4*(G46-F46)/100</f>
        <v>728.77330434835733</v>
      </c>
      <c r="S46" s="13">
        <f t="shared" si="7"/>
        <v>2.0915602741143191</v>
      </c>
      <c r="T46" s="14">
        <f t="shared" si="7"/>
        <v>45.857455654349785</v>
      </c>
      <c r="U46" s="12">
        <f t="shared" si="7"/>
        <v>0.32371377279039909</v>
      </c>
      <c r="V46" s="13">
        <f t="shared" si="1"/>
        <v>21.924998395644295</v>
      </c>
      <c r="W46" s="14"/>
    </row>
    <row r="47" spans="2:29" x14ac:dyDescent="0.2">
      <c r="B47" s="1" t="s">
        <v>4</v>
      </c>
      <c r="C47" s="1" t="s">
        <v>20</v>
      </c>
      <c r="D47" s="1">
        <v>2</v>
      </c>
      <c r="E47" s="1" t="s">
        <v>22</v>
      </c>
      <c r="F47" s="1">
        <v>10</v>
      </c>
      <c r="G47" s="1">
        <v>20</v>
      </c>
      <c r="H47" s="1">
        <v>720.26</v>
      </c>
      <c r="I47" s="1">
        <v>144.13</v>
      </c>
      <c r="K47" s="73">
        <v>0.11559896171092987</v>
      </c>
      <c r="L47" s="78">
        <v>3.3148210048675537</v>
      </c>
      <c r="M47" s="73">
        <v>1.9897133111953735E-2</v>
      </c>
      <c r="N47" s="26">
        <f>$Y$2*(G47-F47)</f>
        <v>708.82124375000001</v>
      </c>
      <c r="O47" s="1">
        <f>H47-I47</f>
        <v>576.13</v>
      </c>
      <c r="P47" s="12">
        <f>H47/N47</f>
        <v>1.0161377164565266</v>
      </c>
      <c r="Q47" s="12">
        <f>O47/N47</f>
        <v>0.812800131316606</v>
      </c>
      <c r="R47" s="14">
        <f>Q47*10^4*(G47-F47)/100</f>
        <v>812.80013131660598</v>
      </c>
      <c r="S47" s="13">
        <f t="shared" si="7"/>
        <v>0.93958851258707099</v>
      </c>
      <c r="T47" s="14">
        <f t="shared" si="7"/>
        <v>26.942869480473917</v>
      </c>
      <c r="U47" s="12">
        <f t="shared" si="7"/>
        <v>0.16172392406219985</v>
      </c>
      <c r="V47" s="13">
        <f t="shared" si="1"/>
        <v>28.675179740426149</v>
      </c>
      <c r="W47" s="14"/>
    </row>
    <row r="48" spans="2:29" x14ac:dyDescent="0.2">
      <c r="B48" s="1" t="s">
        <v>4</v>
      </c>
      <c r="C48" s="1" t="s">
        <v>20</v>
      </c>
      <c r="D48" s="1">
        <v>2</v>
      </c>
      <c r="E48" s="1" t="s">
        <v>22</v>
      </c>
      <c r="F48" s="1">
        <v>20</v>
      </c>
      <c r="G48" s="1">
        <v>30</v>
      </c>
      <c r="H48" s="1">
        <v>461.43</v>
      </c>
      <c r="I48" s="1">
        <v>180.53</v>
      </c>
      <c r="K48" s="73">
        <v>0.18259361386299133</v>
      </c>
      <c r="L48" s="78">
        <v>5.2075681686401367</v>
      </c>
      <c r="M48" s="73">
        <v>3.4688465297222137E-2</v>
      </c>
      <c r="N48" s="26">
        <f>$Y$2*(G48-F48)</f>
        <v>708.82124375000001</v>
      </c>
      <c r="O48" s="1">
        <f>H48-I48</f>
        <v>280.89999999999998</v>
      </c>
      <c r="P48" s="12">
        <f>H48/N48</f>
        <v>0.65098218213497216</v>
      </c>
      <c r="Q48" s="12">
        <f>O48/N48</f>
        <v>0.39629173430794196</v>
      </c>
      <c r="R48" s="14">
        <f>Q48*10^4*(G48-F48)/100</f>
        <v>396.29173430794197</v>
      </c>
      <c r="S48" s="13">
        <f t="shared" si="7"/>
        <v>0.72360339911319516</v>
      </c>
      <c r="T48" s="14">
        <f t="shared" si="7"/>
        <v>20.637162210772328</v>
      </c>
      <c r="U48" s="12">
        <f t="shared" si="7"/>
        <v>0.13746752073117019</v>
      </c>
      <c r="V48" s="13">
        <f t="shared" si="1"/>
        <v>28.519990696649565</v>
      </c>
      <c r="W48" s="14"/>
    </row>
    <row r="49" spans="1:29" x14ac:dyDescent="0.2">
      <c r="B49" s="1" t="s">
        <v>4</v>
      </c>
      <c r="C49" s="1" t="s">
        <v>20</v>
      </c>
      <c r="D49" s="1">
        <v>2</v>
      </c>
      <c r="E49" s="29" t="s">
        <v>22</v>
      </c>
      <c r="F49" s="29">
        <v>30</v>
      </c>
      <c r="G49" s="29">
        <v>44</v>
      </c>
      <c r="H49" s="29">
        <v>1111.1899999999998</v>
      </c>
      <c r="I49" s="29">
        <v>652.22</v>
      </c>
      <c r="J49" s="29"/>
      <c r="K49" s="98">
        <v>0.14003461599349976</v>
      </c>
      <c r="L49" s="99">
        <v>3.2928612232208252</v>
      </c>
      <c r="M49" s="98">
        <v>2.0510086789727211E-2</v>
      </c>
      <c r="N49" s="32">
        <f>$Y$2*(G49-F49)</f>
        <v>992.34974125000008</v>
      </c>
      <c r="O49" s="29">
        <f>H49-I49</f>
        <v>458.9699999999998</v>
      </c>
      <c r="P49" s="33">
        <f>H49/N49</f>
        <v>1.1197564263989268</v>
      </c>
      <c r="Q49" s="33">
        <f>O49/N49</f>
        <v>0.46250830823199929</v>
      </c>
      <c r="R49" s="34">
        <f>Q49*10^4*(G49-F49)/100</f>
        <v>647.51163152479899</v>
      </c>
      <c r="S49" s="30">
        <f t="shared" si="7"/>
        <v>0.90674042671899735</v>
      </c>
      <c r="T49" s="34">
        <f t="shared" si="7"/>
        <v>21.321659430324615</v>
      </c>
      <c r="U49" s="33">
        <f t="shared" si="7"/>
        <v>0.13280519759931494</v>
      </c>
      <c r="V49" s="30">
        <f t="shared" si="1"/>
        <v>23.514623151276222</v>
      </c>
      <c r="W49" s="14"/>
    </row>
    <row r="50" spans="1:29" x14ac:dyDescent="0.2">
      <c r="B50" s="1" t="s">
        <v>4</v>
      </c>
      <c r="C50" s="1" t="s">
        <v>20</v>
      </c>
      <c r="D50" s="1">
        <v>2</v>
      </c>
      <c r="E50" s="1" t="s">
        <v>23</v>
      </c>
      <c r="F50" s="1" t="s">
        <v>47</v>
      </c>
      <c r="H50" s="1">
        <v>66.38</v>
      </c>
      <c r="K50" s="70">
        <v>1.3029248714447021</v>
      </c>
      <c r="L50" s="75">
        <v>22.784778594970703</v>
      </c>
      <c r="M50" s="70">
        <v>0.12544281780719757</v>
      </c>
      <c r="N50" s="25"/>
      <c r="O50" s="13">
        <f>H50-J50</f>
        <v>66.38</v>
      </c>
      <c r="R50" s="14">
        <f>O50/($Y$3)*10^8/10^6</f>
        <v>29.502222222222219</v>
      </c>
      <c r="S50" s="13">
        <f t="shared" si="7"/>
        <v>0.3843917909622192</v>
      </c>
      <c r="T50" s="14">
        <f t="shared" si="7"/>
        <v>6.7220160139295784</v>
      </c>
      <c r="U50" s="12">
        <f t="shared" si="7"/>
        <v>3.7008418871296772E-2</v>
      </c>
      <c r="V50" s="13">
        <f t="shared" si="1"/>
        <v>17.48740782705806</v>
      </c>
      <c r="W50" s="14"/>
    </row>
    <row r="51" spans="1:29" x14ac:dyDescent="0.2">
      <c r="B51" s="1" t="s">
        <v>4</v>
      </c>
      <c r="C51" s="1" t="s">
        <v>20</v>
      </c>
      <c r="D51" s="1">
        <v>2</v>
      </c>
      <c r="E51" s="1" t="s">
        <v>23</v>
      </c>
      <c r="F51" s="1" t="s">
        <v>48</v>
      </c>
      <c r="H51" s="1">
        <v>50.52</v>
      </c>
      <c r="K51" s="70">
        <v>0.68661856651306152</v>
      </c>
      <c r="L51" s="75">
        <v>11.708334922790527</v>
      </c>
      <c r="M51" s="70">
        <v>8.3526492118835449E-2</v>
      </c>
      <c r="N51" s="25"/>
      <c r="O51" s="13">
        <f>H51-J51</f>
        <v>50.52</v>
      </c>
      <c r="R51" s="14">
        <f>O51/($Y$3)*10^8/10^6</f>
        <v>22.453333333333333</v>
      </c>
      <c r="S51" s="13">
        <f t="shared" si="7"/>
        <v>0.15416875546773273</v>
      </c>
      <c r="T51" s="14">
        <f t="shared" si="7"/>
        <v>2.628911467997233</v>
      </c>
      <c r="U51" s="12">
        <f t="shared" si="7"/>
        <v>1.875448169708252E-2</v>
      </c>
      <c r="V51" s="13">
        <f t="shared" si="1"/>
        <v>17.052167671856569</v>
      </c>
      <c r="W51" s="14"/>
    </row>
    <row r="52" spans="1:29" x14ac:dyDescent="0.2">
      <c r="B52" s="1" t="s">
        <v>4</v>
      </c>
      <c r="C52" s="1" t="s">
        <v>20</v>
      </c>
      <c r="D52" s="1">
        <v>2</v>
      </c>
      <c r="E52" s="1" t="s">
        <v>23</v>
      </c>
      <c r="F52" s="1">
        <v>0</v>
      </c>
      <c r="G52" s="1">
        <v>10</v>
      </c>
      <c r="H52" s="1">
        <v>496.19000000000005</v>
      </c>
      <c r="I52" s="1">
        <v>29.79</v>
      </c>
      <c r="K52" s="73">
        <v>0.32323357462882996</v>
      </c>
      <c r="L52" s="78">
        <v>5.7615232467651367</v>
      </c>
      <c r="M52" s="73">
        <v>4.5664399862289429E-2</v>
      </c>
      <c r="N52" s="26">
        <f>$Y$2*(G52-F52)</f>
        <v>708.82124375000001</v>
      </c>
      <c r="O52" s="1">
        <f>H52-I52</f>
        <v>466.40000000000003</v>
      </c>
      <c r="P52" s="12">
        <f>H52/N52</f>
        <v>0.70002134441529995</v>
      </c>
      <c r="Q52" s="12">
        <f>O52/N52</f>
        <v>0.65799382300186604</v>
      </c>
      <c r="R52" s="14">
        <f>Q52*10^4*(G52-F52)/100</f>
        <v>657.99382300186608</v>
      </c>
      <c r="S52" s="13">
        <f t="shared" si="7"/>
        <v>2.1268569549258283</v>
      </c>
      <c r="T52" s="14">
        <f t="shared" si="7"/>
        <v>37.910467074531162</v>
      </c>
      <c r="U52" s="12">
        <f t="shared" si="7"/>
        <v>0.3004689304047371</v>
      </c>
      <c r="V52" s="13">
        <f t="shared" si="1"/>
        <v>17.824643536430614</v>
      </c>
      <c r="W52" s="14"/>
    </row>
    <row r="53" spans="1:29" x14ac:dyDescent="0.2">
      <c r="B53" s="1" t="s">
        <v>4</v>
      </c>
      <c r="C53" s="1" t="s">
        <v>20</v>
      </c>
      <c r="D53" s="1">
        <v>2</v>
      </c>
      <c r="E53" s="1" t="s">
        <v>23</v>
      </c>
      <c r="F53" s="1">
        <v>10</v>
      </c>
      <c r="G53" s="1">
        <v>20</v>
      </c>
      <c r="H53" s="1">
        <v>819.5</v>
      </c>
      <c r="I53" s="1">
        <v>60.75</v>
      </c>
      <c r="K53" s="73">
        <v>0.23009142279624939</v>
      </c>
      <c r="L53" s="78">
        <v>4.7945060729980469</v>
      </c>
      <c r="M53" s="73">
        <v>4.4539980590343475E-2</v>
      </c>
      <c r="N53" s="26">
        <f>$Y$2*(G53-F53)</f>
        <v>708.82124375000001</v>
      </c>
      <c r="O53" s="1">
        <f>H53-I53</f>
        <v>758.75</v>
      </c>
      <c r="P53" s="12">
        <f>H53/N53</f>
        <v>1.1561448069254485</v>
      </c>
      <c r="Q53" s="12">
        <f>O53/N53</f>
        <v>1.0704391363693522</v>
      </c>
      <c r="R53" s="14">
        <f>Q53*10^4*(G53-F53)/100</f>
        <v>1070.4391363693521</v>
      </c>
      <c r="S53" s="13">
        <f t="shared" si="7"/>
        <v>2.4629886390401263</v>
      </c>
      <c r="T53" s="14">
        <f t="shared" si="7"/>
        <v>51.322269400976431</v>
      </c>
      <c r="U53" s="12">
        <f t="shared" si="7"/>
        <v>0.47677338357034976</v>
      </c>
      <c r="V53" s="13">
        <f t="shared" si="1"/>
        <v>20.837395913030967</v>
      </c>
      <c r="W53" s="14"/>
    </row>
    <row r="54" spans="1:29" x14ac:dyDescent="0.2">
      <c r="B54" s="1" t="s">
        <v>4</v>
      </c>
      <c r="C54" s="1" t="s">
        <v>20</v>
      </c>
      <c r="D54" s="1">
        <v>2</v>
      </c>
      <c r="E54" s="1" t="s">
        <v>23</v>
      </c>
      <c r="F54" s="1">
        <v>20</v>
      </c>
      <c r="G54" s="1">
        <v>30</v>
      </c>
      <c r="H54" s="1">
        <v>739.5200000000001</v>
      </c>
      <c r="I54" s="1">
        <v>82.36</v>
      </c>
      <c r="K54" s="73">
        <v>0.23441171646118164</v>
      </c>
      <c r="L54" s="78">
        <v>5.653864860534668</v>
      </c>
      <c r="M54" s="73">
        <v>3.7899810820817947E-2</v>
      </c>
      <c r="N54" s="26">
        <f>$Y$2*(G54-F54)</f>
        <v>708.82124375000001</v>
      </c>
      <c r="O54" s="1">
        <f>H54-I54</f>
        <v>657.16000000000008</v>
      </c>
      <c r="P54" s="12">
        <f>H54/N54</f>
        <v>1.0433095883069039</v>
      </c>
      <c r="Q54" s="12">
        <f>O54/N54</f>
        <v>0.92711668251266355</v>
      </c>
      <c r="R54" s="14">
        <f>Q54*10^4*(G54-F54)/100</f>
        <v>927.11668251266349</v>
      </c>
      <c r="S54" s="13">
        <f t="shared" si="7"/>
        <v>2.1732701290758984</v>
      </c>
      <c r="T54" s="14">
        <f t="shared" si="7"/>
        <v>52.417924328738245</v>
      </c>
      <c r="U54" s="12">
        <f t="shared" si="7"/>
        <v>0.35137546876054282</v>
      </c>
      <c r="V54" s="13">
        <f t="shared" si="1"/>
        <v>24.119378271226228</v>
      </c>
      <c r="W54" s="14"/>
      <c r="X54" s="7" t="s">
        <v>78</v>
      </c>
      <c r="Y54" s="7" t="s">
        <v>80</v>
      </c>
      <c r="Z54" s="7" t="s">
        <v>81</v>
      </c>
    </row>
    <row r="55" spans="1:29" x14ac:dyDescent="0.2">
      <c r="B55" s="1" t="s">
        <v>4</v>
      </c>
      <c r="C55" s="1" t="s">
        <v>20</v>
      </c>
      <c r="D55" s="1">
        <v>2</v>
      </c>
      <c r="E55" s="29" t="s">
        <v>23</v>
      </c>
      <c r="F55" s="29">
        <v>30</v>
      </c>
      <c r="G55" s="29">
        <v>50</v>
      </c>
      <c r="H55" s="29">
        <v>1102</v>
      </c>
      <c r="I55" s="29">
        <v>451.39</v>
      </c>
      <c r="J55" s="29"/>
      <c r="K55" s="98">
        <v>0.16548636555671692</v>
      </c>
      <c r="L55" s="99">
        <v>4.0120830535888672</v>
      </c>
      <c r="M55" s="98">
        <v>2.5635994970798492E-2</v>
      </c>
      <c r="N55" s="32">
        <f>$Y$2*(G55-F55)</f>
        <v>1417.6424875</v>
      </c>
      <c r="O55" s="29">
        <f>H55-I55</f>
        <v>650.61</v>
      </c>
      <c r="P55" s="33">
        <f>H55/N55</f>
        <v>0.77734690496146686</v>
      </c>
      <c r="Q55" s="33">
        <f>O55/N55</f>
        <v>0.45893799440742283</v>
      </c>
      <c r="R55" s="34">
        <f>Q55*10^4*(G55-F55)/100</f>
        <v>917.87598881484575</v>
      </c>
      <c r="S55" s="30">
        <f t="shared" si="7"/>
        <v>1.5189596142074657</v>
      </c>
      <c r="T55" s="34">
        <f t="shared" si="7"/>
        <v>36.825947000201673</v>
      </c>
      <c r="U55" s="33">
        <f t="shared" si="7"/>
        <v>0.23530664233074081</v>
      </c>
      <c r="V55" s="30">
        <f t="shared" si="1"/>
        <v>24.244190994779032</v>
      </c>
      <c r="W55" s="14"/>
      <c r="X55" s="7" t="s">
        <v>79</v>
      </c>
      <c r="Y55" s="7" t="s">
        <v>79</v>
      </c>
      <c r="Z55" s="7" t="s">
        <v>82</v>
      </c>
      <c r="AA55" s="15" t="s">
        <v>105</v>
      </c>
      <c r="AB55" s="15" t="s">
        <v>106</v>
      </c>
      <c r="AC55" s="74" t="s">
        <v>109</v>
      </c>
    </row>
    <row r="56" spans="1:29" x14ac:dyDescent="0.2">
      <c r="B56" s="1" t="s">
        <v>4</v>
      </c>
      <c r="C56" s="1" t="s">
        <v>20</v>
      </c>
      <c r="D56" s="1">
        <v>2</v>
      </c>
      <c r="E56" s="1" t="s">
        <v>25</v>
      </c>
      <c r="F56" s="1" t="s">
        <v>47</v>
      </c>
      <c r="H56" s="1">
        <v>55.99</v>
      </c>
      <c r="K56" s="70">
        <v>2.5228610038757324</v>
      </c>
      <c r="L56" s="75">
        <v>43.976112365722656</v>
      </c>
      <c r="M56" s="70">
        <v>0.22513964772224426</v>
      </c>
      <c r="N56" s="25"/>
      <c r="O56" s="13">
        <f>H56-J56</f>
        <v>55.99</v>
      </c>
      <c r="R56" s="14">
        <f>O56/($Y$3)*10^8/10^6</f>
        <v>24.884444444444444</v>
      </c>
      <c r="S56" s="13">
        <f t="shared" si="7"/>
        <v>0.62779994492001012</v>
      </c>
      <c r="T56" s="14">
        <f t="shared" si="7"/>
        <v>10.943211250474718</v>
      </c>
      <c r="U56" s="12">
        <f t="shared" si="7"/>
        <v>5.6024750559859809E-2</v>
      </c>
      <c r="V56" s="13">
        <f t="shared" si="1"/>
        <v>17.431048439911898</v>
      </c>
      <c r="W56" s="14"/>
      <c r="Z56" s="13">
        <f>AVERAGE(R32,R38,R44,R50,R56)</f>
        <v>17.261333333333333</v>
      </c>
      <c r="AA56" s="13">
        <f t="shared" ref="AA56:AC61" si="10">AVERAGE(S32,S38,S44,S50,S56)</f>
        <v>0.3652636869706048</v>
      </c>
      <c r="AB56" s="13">
        <f t="shared" si="10"/>
        <v>6.5273222613525395</v>
      </c>
      <c r="AC56" s="12">
        <f t="shared" si="10"/>
        <v>3.4772350637118019E-2</v>
      </c>
    </row>
    <row r="57" spans="1:29" x14ac:dyDescent="0.2">
      <c r="B57" s="1" t="s">
        <v>4</v>
      </c>
      <c r="C57" s="1" t="s">
        <v>20</v>
      </c>
      <c r="D57" s="1">
        <v>2</v>
      </c>
      <c r="E57" s="1" t="s">
        <v>25</v>
      </c>
      <c r="F57" s="1" t="s">
        <v>48</v>
      </c>
      <c r="H57" s="1">
        <v>193.9</v>
      </c>
      <c r="K57" s="70">
        <v>0.98629331588745117</v>
      </c>
      <c r="L57" s="75">
        <v>17.011999130249023</v>
      </c>
      <c r="M57" s="70">
        <v>9.700438380241394E-2</v>
      </c>
      <c r="N57" s="25"/>
      <c r="O57" s="13">
        <f>H57-J57</f>
        <v>193.9</v>
      </c>
      <c r="R57" s="14">
        <f>O57/($Y$3)*10^8/10^6</f>
        <v>86.177777777777777</v>
      </c>
      <c r="S57" s="13">
        <f t="shared" si="7"/>
        <v>0.8499656620025634</v>
      </c>
      <c r="T57" s="14">
        <f t="shared" si="7"/>
        <v>14.66056280602349</v>
      </c>
      <c r="U57" s="12">
        <f t="shared" si="7"/>
        <v>8.3596222307946944E-2</v>
      </c>
      <c r="V57" s="13">
        <f t="shared" si="1"/>
        <v>17.248417743703246</v>
      </c>
      <c r="W57" s="14"/>
      <c r="Z57" s="13">
        <f>AVERAGE(R33,R39,R45,R51,R57)</f>
        <v>94.163555555555561</v>
      </c>
      <c r="AA57" s="13">
        <f t="shared" si="10"/>
        <v>0.71036167540550232</v>
      </c>
      <c r="AB57" s="13">
        <f t="shared" si="10"/>
        <v>12.89769496339586</v>
      </c>
      <c r="AC57" s="12">
        <f t="shared" si="10"/>
        <v>9.4315967701276149E-2</v>
      </c>
    </row>
    <row r="58" spans="1:29" x14ac:dyDescent="0.2">
      <c r="B58" s="1" t="s">
        <v>4</v>
      </c>
      <c r="C58" s="1" t="s">
        <v>20</v>
      </c>
      <c r="D58" s="1">
        <v>2</v>
      </c>
      <c r="E58" s="1" t="s">
        <v>25</v>
      </c>
      <c r="F58" s="1">
        <v>0</v>
      </c>
      <c r="G58" s="1">
        <v>10</v>
      </c>
      <c r="H58" s="1">
        <v>359.96999999999997</v>
      </c>
      <c r="I58" s="1">
        <v>20.82</v>
      </c>
      <c r="K58" s="73">
        <v>0.4461309015750885</v>
      </c>
      <c r="L58" s="78">
        <v>8.0496025085449219</v>
      </c>
      <c r="M58" s="73">
        <v>6.070534884929657E-2</v>
      </c>
      <c r="N58" s="26">
        <f>$Y$2*(G58-F58)</f>
        <v>708.82124375000001</v>
      </c>
      <c r="O58" s="1">
        <f>H58-I58</f>
        <v>339.15</v>
      </c>
      <c r="P58" s="12">
        <f>H58/N58</f>
        <v>0.50784313135930892</v>
      </c>
      <c r="Q58" s="12">
        <f>O58/N58</f>
        <v>0.47847042253662697</v>
      </c>
      <c r="R58" s="14">
        <f>Q58*10^4*(G58-F58)/100</f>
        <v>478.47042253662693</v>
      </c>
      <c r="S58" s="13">
        <f t="shared" si="7"/>
        <v>2.134604409832789</v>
      </c>
      <c r="T58" s="14">
        <f t="shared" si="7"/>
        <v>38.51496713515381</v>
      </c>
      <c r="U58" s="12">
        <f t="shared" si="7"/>
        <v>0.29045713914156268</v>
      </c>
      <c r="V58" s="13">
        <f t="shared" si="1"/>
        <v>18.043140432831215</v>
      </c>
      <c r="W58" s="14"/>
      <c r="X58" s="12">
        <f>AVERAGE(P34,P40,P46,P52,P58)</f>
        <v>0.6963307101078966</v>
      </c>
      <c r="Y58" s="12">
        <f>AVERAGE(Q34,Q40,Q46,Q52,Q58)</f>
        <v>0.63762761625046172</v>
      </c>
      <c r="Z58" s="13">
        <f>AVERAGE(R34,R40,R46,R52,R58)</f>
        <v>637.62761625046164</v>
      </c>
      <c r="AA58" s="13">
        <f t="shared" si="10"/>
        <v>2.2138149736840469</v>
      </c>
      <c r="AB58" s="13">
        <f t="shared" si="10"/>
        <v>41.173710652699562</v>
      </c>
      <c r="AC58" s="12">
        <f t="shared" si="10"/>
        <v>0.31461914433317217</v>
      </c>
    </row>
    <row r="59" spans="1:29" x14ac:dyDescent="0.2">
      <c r="B59" s="1" t="s">
        <v>4</v>
      </c>
      <c r="C59" s="1" t="s">
        <v>20</v>
      </c>
      <c r="D59" s="1">
        <v>2</v>
      </c>
      <c r="E59" s="1" t="s">
        <v>25</v>
      </c>
      <c r="F59" s="1">
        <v>10</v>
      </c>
      <c r="G59" s="1">
        <v>20</v>
      </c>
      <c r="H59" s="1">
        <v>611.6</v>
      </c>
      <c r="I59" s="1">
        <v>62.73</v>
      </c>
      <c r="K59" s="73">
        <v>0.30879548192024231</v>
      </c>
      <c r="L59" s="78">
        <v>6.2992749214172363</v>
      </c>
      <c r="M59" s="73">
        <v>3.1315881758928299E-2</v>
      </c>
      <c r="N59" s="26">
        <f>$Y$2*(G59-F59)</f>
        <v>708.82124375000001</v>
      </c>
      <c r="O59" s="1">
        <f>H59-I59</f>
        <v>548.87</v>
      </c>
      <c r="P59" s="12">
        <f>H59/N59</f>
        <v>0.86284095657791859</v>
      </c>
      <c r="Q59" s="12">
        <f>O59/N59</f>
        <v>0.77434191601851243</v>
      </c>
      <c r="R59" s="14">
        <f>Q59*10^4*(G59-F59)/100</f>
        <v>774.34191601851239</v>
      </c>
      <c r="S59" s="13">
        <f t="shared" si="7"/>
        <v>2.3911328512798034</v>
      </c>
      <c r="T59" s="14">
        <f t="shared" si="7"/>
        <v>48.77792612177587</v>
      </c>
      <c r="U59" s="12">
        <f t="shared" si="7"/>
        <v>0.24249199883017719</v>
      </c>
      <c r="V59" s="13">
        <f t="shared" si="1"/>
        <v>20.399504818675599</v>
      </c>
      <c r="W59" s="14"/>
      <c r="X59" s="12">
        <f t="shared" ref="X59:Z61" si="11">AVERAGE(P35,P41,P47,P53,P59)</f>
        <v>0.9666126143888667</v>
      </c>
      <c r="Y59" s="12">
        <f t="shared" si="11"/>
        <v>0.82098116276849942</v>
      </c>
      <c r="Z59" s="13">
        <f t="shared" si="11"/>
        <v>807.91032301788289</v>
      </c>
      <c r="AA59" s="13">
        <f t="shared" si="10"/>
        <v>1.8845966818900277</v>
      </c>
      <c r="AB59" s="13">
        <f t="shared" si="10"/>
        <v>40.317020709499943</v>
      </c>
      <c r="AC59" s="12">
        <f t="shared" si="10"/>
        <v>0.25803497643078022</v>
      </c>
    </row>
    <row r="60" spans="1:29" x14ac:dyDescent="0.2">
      <c r="B60" s="1" t="s">
        <v>4</v>
      </c>
      <c r="C60" s="1" t="s">
        <v>20</v>
      </c>
      <c r="D60" s="1">
        <v>2</v>
      </c>
      <c r="E60" s="1" t="s">
        <v>25</v>
      </c>
      <c r="F60" s="1">
        <v>20</v>
      </c>
      <c r="G60" s="1">
        <v>30</v>
      </c>
      <c r="H60" s="1">
        <v>907.49</v>
      </c>
      <c r="I60" s="1">
        <v>78.069999999999993</v>
      </c>
      <c r="K60" s="73">
        <v>0.1369812935590744</v>
      </c>
      <c r="L60" s="78">
        <v>3.223707914352417</v>
      </c>
      <c r="M60" s="73">
        <v>2.3103350773453712E-2</v>
      </c>
      <c r="N60" s="26">
        <f>$Y$2*(G60-F60)</f>
        <v>708.82124375000001</v>
      </c>
      <c r="O60" s="1">
        <f>H60-I60</f>
        <v>829.42000000000007</v>
      </c>
      <c r="P60" s="12">
        <f>H60/N60</f>
        <v>1.2802804769210192</v>
      </c>
      <c r="Q60" s="12">
        <f>O60/N60</f>
        <v>1.1701398728006169</v>
      </c>
      <c r="R60" s="14">
        <f>Q60*10^4*(G60-F60)/100</f>
        <v>1170.139872800617</v>
      </c>
      <c r="S60" s="13">
        <f t="shared" si="7"/>
        <v>1.6028727342127929</v>
      </c>
      <c r="T60" s="14">
        <f t="shared" si="7"/>
        <v>37.721891688466791</v>
      </c>
      <c r="U60" s="12">
        <f t="shared" si="7"/>
        <v>0.27034151935317163</v>
      </c>
      <c r="V60" s="13">
        <f t="shared" si="1"/>
        <v>23.533928105023801</v>
      </c>
      <c r="W60" s="14"/>
      <c r="X60" s="12">
        <f t="shared" si="11"/>
        <v>1.001697866046396</v>
      </c>
      <c r="Y60" s="12">
        <f t="shared" si="11"/>
        <v>0.81284553319820252</v>
      </c>
      <c r="Z60" s="13">
        <f t="shared" si="11"/>
        <v>829.03271478028421</v>
      </c>
      <c r="AA60" s="13">
        <f t="shared" si="10"/>
        <v>1.6188027197543324</v>
      </c>
      <c r="AB60" s="13">
        <f t="shared" si="10"/>
        <v>37.556637436450508</v>
      </c>
      <c r="AC60" s="12">
        <f t="shared" si="10"/>
        <v>0.24833663538279699</v>
      </c>
    </row>
    <row r="61" spans="1:29" x14ac:dyDescent="0.2">
      <c r="A61" s="29"/>
      <c r="B61" s="29" t="s">
        <v>4</v>
      </c>
      <c r="C61" s="29" t="s">
        <v>20</v>
      </c>
      <c r="D61" s="29">
        <v>2</v>
      </c>
      <c r="E61" s="29" t="s">
        <v>25</v>
      </c>
      <c r="F61" s="29">
        <v>30</v>
      </c>
      <c r="G61" s="29">
        <v>50</v>
      </c>
      <c r="H61" s="29">
        <v>1321.18</v>
      </c>
      <c r="I61" s="29">
        <v>200.69</v>
      </c>
      <c r="J61" s="29"/>
      <c r="K61" s="98">
        <v>0.12774333357810974</v>
      </c>
      <c r="L61" s="99">
        <v>3.1660153865814209</v>
      </c>
      <c r="M61" s="98">
        <v>2.040683850646019E-2</v>
      </c>
      <c r="N61" s="32">
        <f>$Y$2*(G61-F61)</f>
        <v>1417.6424875</v>
      </c>
      <c r="O61" s="29">
        <f>H61-I61</f>
        <v>1120.49</v>
      </c>
      <c r="P61" s="33">
        <f>H61/N61</f>
        <v>0.93195570226587188</v>
      </c>
      <c r="Q61" s="33">
        <f>O61/N61</f>
        <v>0.79038968560823419</v>
      </c>
      <c r="R61" s="34">
        <f>Q61*10^4*(G61-F61)/100</f>
        <v>1580.7793712164685</v>
      </c>
      <c r="S61" s="30">
        <f t="shared" si="7"/>
        <v>2.0193402653069992</v>
      </c>
      <c r="T61" s="34">
        <f t="shared" si="7"/>
        <v>50.047718120618427</v>
      </c>
      <c r="U61" s="33">
        <f t="shared" si="7"/>
        <v>0.32258709342758157</v>
      </c>
      <c r="V61" s="30">
        <f t="shared" si="1"/>
        <v>24.7841926298685</v>
      </c>
      <c r="W61" s="34"/>
      <c r="X61" s="33">
        <f t="shared" si="11"/>
        <v>0.96252364381708233</v>
      </c>
      <c r="Y61" s="33">
        <f t="shared" si="11"/>
        <v>0.57432820381102145</v>
      </c>
      <c r="Z61" s="30">
        <f t="shared" si="11"/>
        <v>838.74179173118205</v>
      </c>
      <c r="AA61" s="30">
        <f t="shared" si="10"/>
        <v>1.1695408101370959</v>
      </c>
      <c r="AB61" s="30">
        <f t="shared" si="10"/>
        <v>27.582262838832413</v>
      </c>
      <c r="AC61" s="33">
        <f t="shared" si="10"/>
        <v>0.19019094827718677</v>
      </c>
    </row>
    <row r="62" spans="1:29" x14ac:dyDescent="0.2">
      <c r="B62" s="1" t="s">
        <v>4</v>
      </c>
      <c r="C62" s="1" t="s">
        <v>20</v>
      </c>
      <c r="D62" s="1">
        <v>3</v>
      </c>
      <c r="E62" s="1" t="s">
        <v>8</v>
      </c>
      <c r="F62" s="1" t="s">
        <v>47</v>
      </c>
      <c r="H62" s="68">
        <v>-5.9799999999999969</v>
      </c>
      <c r="K62" s="70">
        <v>2.2715475559234619</v>
      </c>
      <c r="L62" s="75">
        <v>41.725830078125</v>
      </c>
      <c r="M62" s="70">
        <v>0.22242578864097595</v>
      </c>
      <c r="N62" s="25"/>
      <c r="O62" s="21">
        <f>H62-J62</f>
        <v>-5.9799999999999969</v>
      </c>
      <c r="R62" s="48"/>
      <c r="S62" s="21"/>
      <c r="T62" s="48"/>
      <c r="U62" s="18"/>
      <c r="V62" s="21"/>
      <c r="W62" s="14"/>
      <c r="AA62" s="13">
        <f>SUM(AA56:AA61)</f>
        <v>7.9623805478416099</v>
      </c>
      <c r="AB62" s="13">
        <f>SUM(AB56:AB61)</f>
        <v>166.05464886223081</v>
      </c>
      <c r="AC62" s="12">
        <f>SUM(AC56:AC61)</f>
        <v>1.1402700227623304</v>
      </c>
    </row>
    <row r="63" spans="1:29" x14ac:dyDescent="0.2">
      <c r="B63" s="1" t="s">
        <v>4</v>
      </c>
      <c r="C63" s="1" t="s">
        <v>20</v>
      </c>
      <c r="D63" s="1">
        <v>3</v>
      </c>
      <c r="E63" s="1" t="s">
        <v>8</v>
      </c>
      <c r="F63" s="1" t="s">
        <v>48</v>
      </c>
      <c r="H63" s="1">
        <v>460.14</v>
      </c>
      <c r="I63" s="3"/>
      <c r="J63" s="3"/>
      <c r="K63" s="70">
        <v>0.82145476341247559</v>
      </c>
      <c r="L63" s="75">
        <v>15.594203948974609</v>
      </c>
      <c r="M63" s="70">
        <v>0.10638068616390228</v>
      </c>
      <c r="N63" s="25"/>
      <c r="O63" s="13">
        <f>H63-J63</f>
        <v>460.14</v>
      </c>
      <c r="R63" s="14">
        <f>O63/($Y$3)*10^8/10^6</f>
        <v>204.50666666666666</v>
      </c>
      <c r="S63" s="13">
        <f t="shared" si="7"/>
        <v>1.6799297548294065</v>
      </c>
      <c r="T63" s="14">
        <f t="shared" si="7"/>
        <v>31.891186689249672</v>
      </c>
      <c r="U63" s="12">
        <f t="shared" si="7"/>
        <v>0.21755559525092441</v>
      </c>
      <c r="V63" s="13">
        <f t="shared" si="1"/>
        <v>18.983642975291044</v>
      </c>
      <c r="W63" s="14"/>
      <c r="Z63" s="8" t="s">
        <v>88</v>
      </c>
    </row>
    <row r="64" spans="1:29" x14ac:dyDescent="0.2">
      <c r="B64" s="1" t="s">
        <v>4</v>
      </c>
      <c r="C64" s="1" t="s">
        <v>20</v>
      </c>
      <c r="D64" s="1">
        <v>3</v>
      </c>
      <c r="E64" s="1" t="s">
        <v>8</v>
      </c>
      <c r="F64" s="1">
        <v>0</v>
      </c>
      <c r="G64" s="1">
        <v>10</v>
      </c>
      <c r="H64" s="1">
        <v>403.1</v>
      </c>
      <c r="I64" s="1">
        <v>110.83</v>
      </c>
      <c r="K64" s="73">
        <v>0.46962955594062805</v>
      </c>
      <c r="L64" s="78">
        <v>9.6037969589233398</v>
      </c>
      <c r="M64" s="73">
        <v>6.6815346479415894E-2</v>
      </c>
      <c r="N64" s="26">
        <f>$Y$2*(G64-F64)</f>
        <v>708.82124375000001</v>
      </c>
      <c r="O64" s="1">
        <f>H64-I64</f>
        <v>292.27000000000004</v>
      </c>
      <c r="P64" s="12">
        <f>H64/N64</f>
        <v>0.56869063047181001</v>
      </c>
      <c r="Q64" s="12">
        <f>O64/N64</f>
        <v>0.41233244993300899</v>
      </c>
      <c r="R64" s="14">
        <f>Q64*10^4*(G64-F64)/100</f>
        <v>412.332449933009</v>
      </c>
      <c r="S64" s="13">
        <f t="shared" si="7"/>
        <v>1.9364350536195027</v>
      </c>
      <c r="T64" s="14">
        <f t="shared" si="7"/>
        <v>39.599571287320423</v>
      </c>
      <c r="U64" s="12">
        <f t="shared" si="7"/>
        <v>0.275501355069804</v>
      </c>
      <c r="V64" s="13">
        <f t="shared" si="1"/>
        <v>20.449728594461547</v>
      </c>
      <c r="W64" s="14"/>
      <c r="Z64" s="13">
        <f t="shared" ref="Z64:Z69" si="12">STDEV(R32,R38,R44,R50,R56)</f>
        <v>10.711266665537133</v>
      </c>
      <c r="AA64" s="13">
        <f t="shared" ref="AA64:AC69" si="13">STDEV(S32,S38,S44,S50,S56)</f>
        <v>0.212292315672721</v>
      </c>
      <c r="AB64" s="13">
        <f t="shared" si="13"/>
        <v>3.6325535104206428</v>
      </c>
      <c r="AC64" s="12">
        <f t="shared" si="13"/>
        <v>1.7692690263916375E-2</v>
      </c>
    </row>
    <row r="65" spans="2:29" x14ac:dyDescent="0.2">
      <c r="B65" s="1" t="s">
        <v>4</v>
      </c>
      <c r="C65" s="1" t="s">
        <v>20</v>
      </c>
      <c r="D65" s="1">
        <v>3</v>
      </c>
      <c r="E65" s="1" t="s">
        <v>8</v>
      </c>
      <c r="F65" s="1">
        <v>10</v>
      </c>
      <c r="G65" s="1">
        <v>20</v>
      </c>
      <c r="H65" s="1">
        <v>704.51</v>
      </c>
      <c r="I65" s="1">
        <v>454.77</v>
      </c>
      <c r="K65" s="73">
        <v>0.24874584376811981</v>
      </c>
      <c r="L65" s="78">
        <v>5.3284707069396973</v>
      </c>
      <c r="M65" s="73">
        <v>5.4500497877597809E-2</v>
      </c>
      <c r="N65" s="26">
        <f>$Y$2*(G65-F65)</f>
        <v>708.82124375000001</v>
      </c>
      <c r="O65" s="1">
        <f>H65-I65</f>
        <v>249.74</v>
      </c>
      <c r="P65" s="12">
        <f>H65/N65</f>
        <v>0.99391772779383492</v>
      </c>
      <c r="Q65" s="12">
        <f>O65/N65</f>
        <v>0.35233142657908667</v>
      </c>
      <c r="R65" s="14">
        <f>Q65*10^4*(G65-F65)/100</f>
        <v>352.33142657908667</v>
      </c>
      <c r="S65" s="13">
        <f t="shared" si="7"/>
        <v>0.87640977990440272</v>
      </c>
      <c r="T65" s="14">
        <f t="shared" si="7"/>
        <v>18.77387685660938</v>
      </c>
      <c r="U65" s="12">
        <f t="shared" si="7"/>
        <v>0.19202238166484523</v>
      </c>
      <c r="V65" s="13">
        <f t="shared" si="1"/>
        <v>21.421345684500693</v>
      </c>
      <c r="W65" s="14"/>
      <c r="Z65" s="13">
        <f t="shared" si="12"/>
        <v>47.577768581658752</v>
      </c>
      <c r="AA65" s="13">
        <f t="shared" si="13"/>
        <v>0.39413003195739682</v>
      </c>
      <c r="AB65" s="13">
        <f t="shared" si="13"/>
        <v>6.7524595377012862</v>
      </c>
      <c r="AC65" s="12">
        <f t="shared" si="13"/>
        <v>5.5451023214653505E-2</v>
      </c>
    </row>
    <row r="66" spans="2:29" x14ac:dyDescent="0.2">
      <c r="B66" s="1" t="s">
        <v>4</v>
      </c>
      <c r="C66" s="1" t="s">
        <v>20</v>
      </c>
      <c r="D66" s="1">
        <v>3</v>
      </c>
      <c r="E66" s="1" t="s">
        <v>8</v>
      </c>
      <c r="F66" s="1">
        <v>20</v>
      </c>
      <c r="G66" s="1">
        <v>30</v>
      </c>
      <c r="H66" s="1">
        <v>660.55</v>
      </c>
      <c r="I66" s="1">
        <v>133.81</v>
      </c>
      <c r="K66" s="73">
        <v>0.2593439519405365</v>
      </c>
      <c r="L66" s="78">
        <v>5.4589238166809082</v>
      </c>
      <c r="M66" s="73">
        <v>3.694881871342659E-2</v>
      </c>
      <c r="N66" s="26">
        <f>$Y$2*(G66-F66)</f>
        <v>708.82124375000001</v>
      </c>
      <c r="O66" s="1">
        <f>H66-I66</f>
        <v>526.74</v>
      </c>
      <c r="P66" s="12">
        <f>H66/N66</f>
        <v>0.9318992705486332</v>
      </c>
      <c r="Q66" s="12">
        <f>O66/N66</f>
        <v>0.74312106845626691</v>
      </c>
      <c r="R66" s="14">
        <f>Q66*10^4*(G66-F66)/100</f>
        <v>743.12106845626693</v>
      </c>
      <c r="S66" s="13">
        <f t="shared" si="7"/>
        <v>1.9272395466372223</v>
      </c>
      <c r="T66" s="14">
        <f t="shared" si="7"/>
        <v>40.566412992732786</v>
      </c>
      <c r="U66" s="12">
        <f t="shared" si="7"/>
        <v>0.27457445640518474</v>
      </c>
      <c r="V66" s="13">
        <f t="shared" si="1"/>
        <v>21.048972901949735</v>
      </c>
      <c r="W66" s="14"/>
      <c r="Z66" s="13">
        <f t="shared" si="12"/>
        <v>117.1482072365005</v>
      </c>
      <c r="AA66" s="13">
        <f t="shared" si="13"/>
        <v>0.25836144382142184</v>
      </c>
      <c r="AB66" s="13">
        <f t="shared" si="13"/>
        <v>6.0927166583888592</v>
      </c>
      <c r="AC66" s="12">
        <f t="shared" si="13"/>
        <v>3.2096730778797933E-2</v>
      </c>
    </row>
    <row r="67" spans="2:29" x14ac:dyDescent="0.2">
      <c r="B67" s="1" t="s">
        <v>4</v>
      </c>
      <c r="C67" s="1" t="s">
        <v>20</v>
      </c>
      <c r="D67" s="1">
        <v>3</v>
      </c>
      <c r="E67" s="29" t="s">
        <v>8</v>
      </c>
      <c r="F67" s="29">
        <v>30</v>
      </c>
      <c r="G67" s="29">
        <v>47</v>
      </c>
      <c r="H67" s="29">
        <v>741.28</v>
      </c>
      <c r="I67" s="29">
        <v>152.93</v>
      </c>
      <c r="J67" s="29"/>
      <c r="K67" s="98">
        <v>0.17235143482685089</v>
      </c>
      <c r="L67" s="99">
        <v>3.7067844867706299</v>
      </c>
      <c r="M67" s="98">
        <v>2.0469270646572113E-2</v>
      </c>
      <c r="N67" s="32">
        <f>$Y$2*(G67-F67)</f>
        <v>1204.9961143750002</v>
      </c>
      <c r="O67" s="29">
        <f>H67-I67</f>
        <v>588.34999999999991</v>
      </c>
      <c r="P67" s="33">
        <f>H67/N67</f>
        <v>0.61517210815611834</v>
      </c>
      <c r="Q67" s="33">
        <f>O67/N67</f>
        <v>0.48825883584293683</v>
      </c>
      <c r="R67" s="34">
        <f>Q67*10^4*(G67-F67)/100</f>
        <v>830.04002093299266</v>
      </c>
      <c r="S67" s="30">
        <f t="shared" si="7"/>
        <v>1.4305858857151064</v>
      </c>
      <c r="T67" s="34">
        <f t="shared" si="7"/>
        <v>30.767794729931861</v>
      </c>
      <c r="U67" s="33">
        <f t="shared" si="7"/>
        <v>0.16990313835963808</v>
      </c>
      <c r="V67" s="30">
        <f t="shared" ref="V67:V121" si="14">T67/S67</f>
        <v>21.507128678647614</v>
      </c>
      <c r="W67" s="14"/>
      <c r="Z67" s="13">
        <f t="shared" si="12"/>
        <v>172.15524202017514</v>
      </c>
      <c r="AA67" s="13">
        <f t="shared" si="13"/>
        <v>0.68843449432868398</v>
      </c>
      <c r="AB67" s="13">
        <f t="shared" si="13"/>
        <v>11.578585896032971</v>
      </c>
      <c r="AC67" s="12">
        <f t="shared" si="13"/>
        <v>0.13110477867105297</v>
      </c>
    </row>
    <row r="68" spans="2:29" x14ac:dyDescent="0.2">
      <c r="B68" s="1" t="s">
        <v>4</v>
      </c>
      <c r="C68" s="1" t="s">
        <v>20</v>
      </c>
      <c r="D68" s="1">
        <v>3</v>
      </c>
      <c r="E68" s="1" t="s">
        <v>21</v>
      </c>
      <c r="F68" s="1" t="s">
        <v>47</v>
      </c>
      <c r="H68" s="1">
        <v>101.8</v>
      </c>
      <c r="K68" s="70">
        <v>1.210036039352417</v>
      </c>
      <c r="L68" s="75">
        <v>23.168699264526367</v>
      </c>
      <c r="M68" s="70">
        <v>0.14230711758136749</v>
      </c>
      <c r="N68" s="25"/>
      <c r="O68" s="13">
        <f>H68-J68</f>
        <v>101.8</v>
      </c>
      <c r="R68" s="14">
        <f>O68/($Y$3)*10^8/10^6</f>
        <v>45.24444444444444</v>
      </c>
      <c r="S68" s="13">
        <f t="shared" si="7"/>
        <v>0.54747408358256011</v>
      </c>
      <c r="T68" s="14">
        <f t="shared" si="7"/>
        <v>10.48254926723904</v>
      </c>
      <c r="U68" s="12">
        <f t="shared" si="7"/>
        <v>6.4386064754592048E-2</v>
      </c>
      <c r="V68" s="13">
        <f t="shared" si="14"/>
        <v>19.147115053635691</v>
      </c>
      <c r="W68" s="14"/>
      <c r="Z68" s="13">
        <f t="shared" si="12"/>
        <v>283.53895307521884</v>
      </c>
      <c r="AA68" s="13">
        <f t="shared" si="13"/>
        <v>0.54167333865044487</v>
      </c>
      <c r="AB68" s="13">
        <f t="shared" si="13"/>
        <v>11.42189166089104</v>
      </c>
      <c r="AC68" s="12">
        <f t="shared" si="13"/>
        <v>7.6829241206413726E-2</v>
      </c>
    </row>
    <row r="69" spans="2:29" x14ac:dyDescent="0.2">
      <c r="B69" s="1" t="s">
        <v>4</v>
      </c>
      <c r="C69" s="1" t="s">
        <v>20</v>
      </c>
      <c r="D69" s="1">
        <v>3</v>
      </c>
      <c r="E69" s="1" t="s">
        <v>21</v>
      </c>
      <c r="F69" s="1" t="s">
        <v>48</v>
      </c>
      <c r="H69" s="1">
        <v>296.97000000000003</v>
      </c>
      <c r="K69" s="70">
        <v>0.7276039719581604</v>
      </c>
      <c r="L69" s="75">
        <v>12.78004264831543</v>
      </c>
      <c r="M69" s="70">
        <v>8.598095178604126E-2</v>
      </c>
      <c r="N69" s="25"/>
      <c r="O69" s="13">
        <f>H69-J69</f>
        <v>296.97000000000003</v>
      </c>
      <c r="R69" s="14">
        <f>O69/($Y$3)*10^8/10^6</f>
        <v>131.98666666666668</v>
      </c>
      <c r="S69" s="13">
        <f t="shared" si="7"/>
        <v>0.96034022912184414</v>
      </c>
      <c r="T69" s="14">
        <f t="shared" si="7"/>
        <v>16.867952290089924</v>
      </c>
      <c r="U69" s="12">
        <f t="shared" si="7"/>
        <v>0.11348339223066967</v>
      </c>
      <c r="V69" s="13">
        <f t="shared" si="14"/>
        <v>17.564558662209063</v>
      </c>
      <c r="W69" s="14"/>
      <c r="Z69" s="30">
        <f t="shared" si="12"/>
        <v>497.81014488646559</v>
      </c>
      <c r="AA69" s="30">
        <f t="shared" si="13"/>
        <v>0.66267033314915436</v>
      </c>
      <c r="AB69" s="30">
        <f t="shared" si="13"/>
        <v>16.936263327177237</v>
      </c>
      <c r="AC69" s="33">
        <f t="shared" si="13"/>
        <v>0.10371881945465827</v>
      </c>
    </row>
    <row r="70" spans="2:29" x14ac:dyDescent="0.2">
      <c r="B70" s="1" t="s">
        <v>4</v>
      </c>
      <c r="C70" s="1" t="s">
        <v>20</v>
      </c>
      <c r="D70" s="1">
        <v>3</v>
      </c>
      <c r="E70" s="1" t="s">
        <v>21</v>
      </c>
      <c r="F70" s="1">
        <v>0</v>
      </c>
      <c r="G70" s="1">
        <v>10</v>
      </c>
      <c r="H70" s="1">
        <v>691.07999999999993</v>
      </c>
      <c r="I70" s="1">
        <v>193.32</v>
      </c>
      <c r="K70" s="73">
        <v>0.20797006785869598</v>
      </c>
      <c r="L70" s="78">
        <v>4.746762752532959</v>
      </c>
      <c r="M70" s="73">
        <v>3.8591168820858002E-2</v>
      </c>
      <c r="N70" s="26">
        <f>$Y$2*(G70-F70)</f>
        <v>708.82124375000001</v>
      </c>
      <c r="O70" s="1">
        <f>H70-I70</f>
        <v>497.75999999999993</v>
      </c>
      <c r="P70" s="12">
        <f>H70/N70</f>
        <v>0.97497077873098092</v>
      </c>
      <c r="Q70" s="12">
        <f>O70/N70</f>
        <v>0.70223628931691418</v>
      </c>
      <c r="R70" s="14">
        <f>Q70*10^4*(G70-F70)/100</f>
        <v>702.23628931691417</v>
      </c>
      <c r="S70" s="13">
        <f t="shared" si="7"/>
        <v>1.4604412874207751</v>
      </c>
      <c r="T70" s="14">
        <f t="shared" si="7"/>
        <v>33.333490616064871</v>
      </c>
      <c r="U70" s="12">
        <f t="shared" si="7"/>
        <v>0.2710011919316192</v>
      </c>
      <c r="V70" s="13">
        <f t="shared" si="14"/>
        <v>22.824259285995517</v>
      </c>
      <c r="W70" s="14"/>
    </row>
    <row r="71" spans="2:29" x14ac:dyDescent="0.2">
      <c r="B71" s="1" t="s">
        <v>4</v>
      </c>
      <c r="C71" s="1" t="s">
        <v>20</v>
      </c>
      <c r="D71" s="1">
        <v>3</v>
      </c>
      <c r="E71" s="1" t="s">
        <v>21</v>
      </c>
      <c r="F71" s="1">
        <v>10</v>
      </c>
      <c r="G71" s="1">
        <v>20</v>
      </c>
      <c r="H71" s="1">
        <v>955.73</v>
      </c>
      <c r="I71" s="1">
        <v>176.86</v>
      </c>
      <c r="K71" s="73">
        <v>0.13299645483493805</v>
      </c>
      <c r="L71" s="78">
        <v>3.3911669254302979</v>
      </c>
      <c r="M71" s="73">
        <v>3.4378372132778168E-2</v>
      </c>
      <c r="N71" s="26">
        <f>$Y$2*(G71-F71)</f>
        <v>708.82124375000001</v>
      </c>
      <c r="O71" s="1">
        <f>H71-I71</f>
        <v>778.87</v>
      </c>
      <c r="P71" s="12">
        <f>H71/N71</f>
        <v>1.348337127910749</v>
      </c>
      <c r="Q71" s="12">
        <f>O71/N71</f>
        <v>1.0988242901403589</v>
      </c>
      <c r="R71" s="14">
        <f>Q71*10^4*(G71-F71)/100</f>
        <v>1098.8242901403587</v>
      </c>
      <c r="S71" s="13">
        <f t="shared" si="7"/>
        <v>1.4613973507518507</v>
      </c>
      <c r="T71" s="14">
        <f t="shared" si="7"/>
        <v>37.2629658958341</v>
      </c>
      <c r="U71" s="12">
        <f t="shared" si="7"/>
        <v>0.37775790354981059</v>
      </c>
      <c r="V71" s="13">
        <f t="shared" si="14"/>
        <v>25.498175343388489</v>
      </c>
      <c r="W71" s="14"/>
    </row>
    <row r="72" spans="2:29" x14ac:dyDescent="0.2">
      <c r="B72" s="1" t="s">
        <v>4</v>
      </c>
      <c r="C72" s="1" t="s">
        <v>20</v>
      </c>
      <c r="D72" s="1">
        <v>3</v>
      </c>
      <c r="E72" s="1" t="s">
        <v>21</v>
      </c>
      <c r="F72" s="1">
        <v>20</v>
      </c>
      <c r="G72" s="1">
        <v>30</v>
      </c>
      <c r="H72" s="1">
        <v>906.93999999999994</v>
      </c>
      <c r="I72" s="1">
        <v>218.28</v>
      </c>
      <c r="K72" s="73">
        <v>7.2348706424236298E-2</v>
      </c>
      <c r="L72" s="78">
        <v>1.8624304533004761</v>
      </c>
      <c r="M72" s="73">
        <v>2.0515488460659981E-2</v>
      </c>
      <c r="N72" s="26">
        <f>$Y$2*(G72-F72)</f>
        <v>708.82124375000001</v>
      </c>
      <c r="O72" s="1">
        <f>H72-I72</f>
        <v>688.66</v>
      </c>
      <c r="P72" s="12">
        <f>H72/N72</f>
        <v>1.2795045408089887</v>
      </c>
      <c r="Q72" s="12">
        <f>O72/N72</f>
        <v>0.97155665983804673</v>
      </c>
      <c r="R72" s="14">
        <f>Q72*10^4*(G72-F72)/100</f>
        <v>971.55665983804658</v>
      </c>
      <c r="S72" s="13">
        <f t="shared" si="7"/>
        <v>0.7029086755713444</v>
      </c>
      <c r="T72" s="14">
        <f t="shared" si="7"/>
        <v>18.094567103892693</v>
      </c>
      <c r="U72" s="12">
        <f t="shared" si="7"/>
        <v>0.199319594437848</v>
      </c>
      <c r="V72" s="13">
        <f t="shared" si="14"/>
        <v>25.742415384452194</v>
      </c>
      <c r="W72" s="14"/>
    </row>
    <row r="73" spans="2:29" x14ac:dyDescent="0.2">
      <c r="B73" s="1" t="s">
        <v>4</v>
      </c>
      <c r="C73" s="1" t="s">
        <v>20</v>
      </c>
      <c r="D73" s="1">
        <v>3</v>
      </c>
      <c r="E73" s="29" t="s">
        <v>21</v>
      </c>
      <c r="F73" s="29">
        <v>30</v>
      </c>
      <c r="G73" s="29">
        <v>50</v>
      </c>
      <c r="H73" s="29">
        <v>1963.55</v>
      </c>
      <c r="I73" s="29">
        <v>1009.4</v>
      </c>
      <c r="J73" s="29"/>
      <c r="K73" s="98">
        <v>6.8801991641521454E-2</v>
      </c>
      <c r="L73" s="99">
        <v>1.6598488092422485</v>
      </c>
      <c r="M73" s="98">
        <v>1.5556095167994499E-2</v>
      </c>
      <c r="N73" s="32">
        <f>$Y$2*(G73-F73)</f>
        <v>1417.6424875</v>
      </c>
      <c r="O73" s="29">
        <f>H73-I73</f>
        <v>954.15</v>
      </c>
      <c r="P73" s="33">
        <f>H73/N73</f>
        <v>1.3850812297977206</v>
      </c>
      <c r="Q73" s="33">
        <f>O73/N73</f>
        <v>0.67305403753991255</v>
      </c>
      <c r="R73" s="34">
        <f>Q73*10^4*(G73-F73)/100</f>
        <v>1346.1080750798251</v>
      </c>
      <c r="S73" s="30">
        <f t="shared" si="7"/>
        <v>0.92614916530226665</v>
      </c>
      <c r="T73" s="34">
        <f t="shared" si="7"/>
        <v>22.34335885532623</v>
      </c>
      <c r="U73" s="33">
        <f t="shared" si="7"/>
        <v>0.20940185322347643</v>
      </c>
      <c r="V73" s="30">
        <f t="shared" si="14"/>
        <v>24.125011059135428</v>
      </c>
      <c r="W73" s="14"/>
    </row>
    <row r="74" spans="2:29" x14ac:dyDescent="0.2">
      <c r="B74" s="1" t="s">
        <v>4</v>
      </c>
      <c r="C74" s="1" t="s">
        <v>20</v>
      </c>
      <c r="D74" s="1">
        <v>3</v>
      </c>
      <c r="E74" s="1" t="s">
        <v>22</v>
      </c>
      <c r="F74" s="1" t="s">
        <v>47</v>
      </c>
      <c r="H74" s="1">
        <v>24.96</v>
      </c>
      <c r="K74" s="70">
        <v>2.5164315700531006</v>
      </c>
      <c r="L74" s="75">
        <v>46.540523529052734</v>
      </c>
      <c r="M74" s="70">
        <v>0.2177136093378067</v>
      </c>
      <c r="N74" s="25"/>
      <c r="O74" s="13">
        <f>H74-J74</f>
        <v>24.96</v>
      </c>
      <c r="R74" s="14">
        <f>O74/($Y$3)*10^8/10^6</f>
        <v>11.093333333333334</v>
      </c>
      <c r="S74" s="13">
        <f t="shared" si="7"/>
        <v>0.27915614217122398</v>
      </c>
      <c r="T74" s="14">
        <f t="shared" si="7"/>
        <v>5.1628954101562501</v>
      </c>
      <c r="U74" s="12">
        <f t="shared" si="7"/>
        <v>2.4151696395874025E-2</v>
      </c>
      <c r="V74" s="13">
        <f t="shared" si="14"/>
        <v>18.494650950540514</v>
      </c>
      <c r="W74" s="14"/>
    </row>
    <row r="75" spans="2:29" x14ac:dyDescent="0.2">
      <c r="B75" s="1" t="s">
        <v>4</v>
      </c>
      <c r="C75" s="1" t="s">
        <v>20</v>
      </c>
      <c r="D75" s="1">
        <v>3</v>
      </c>
      <c r="E75" s="1" t="s">
        <v>22</v>
      </c>
      <c r="F75" s="1" t="s">
        <v>48</v>
      </c>
      <c r="H75" s="1">
        <v>90.46</v>
      </c>
      <c r="K75" s="70">
        <v>1.0613168478012085</v>
      </c>
      <c r="L75" s="75">
        <v>17.057304382324219</v>
      </c>
      <c r="M75" s="70">
        <v>0.11038213968276978</v>
      </c>
      <c r="N75" s="25"/>
      <c r="O75" s="13">
        <f>H75-J75</f>
        <v>90.46</v>
      </c>
      <c r="R75" s="14">
        <f>O75/($Y$3)*10^8/10^6</f>
        <v>40.204444444444441</v>
      </c>
      <c r="S75" s="13">
        <f t="shared" si="7"/>
        <v>0.42669654245376587</v>
      </c>
      <c r="T75" s="14">
        <f t="shared" si="7"/>
        <v>6.8577944641113273</v>
      </c>
      <c r="U75" s="12">
        <f t="shared" si="7"/>
        <v>4.4378526025348232E-2</v>
      </c>
      <c r="V75" s="13">
        <f t="shared" si="14"/>
        <v>16.071830403581004</v>
      </c>
      <c r="W75" s="14"/>
    </row>
    <row r="76" spans="2:29" x14ac:dyDescent="0.2">
      <c r="B76" s="1" t="s">
        <v>4</v>
      </c>
      <c r="C76" s="1" t="s">
        <v>20</v>
      </c>
      <c r="D76" s="1">
        <v>3</v>
      </c>
      <c r="E76" s="1" t="s">
        <v>22</v>
      </c>
      <c r="F76" s="1">
        <v>0</v>
      </c>
      <c r="G76" s="1">
        <v>10</v>
      </c>
      <c r="H76" s="1">
        <v>498.09</v>
      </c>
      <c r="I76" s="1">
        <v>102.83</v>
      </c>
      <c r="K76" s="73">
        <v>0.36530384421348572</v>
      </c>
      <c r="L76" s="78">
        <v>5.9181547164916992</v>
      </c>
      <c r="M76" s="73">
        <v>4.5415110886096954E-2</v>
      </c>
      <c r="N76" s="26">
        <f>$Y$2*(G76-F76)</f>
        <v>708.82124375000001</v>
      </c>
      <c r="O76" s="1">
        <f>H76-I76</f>
        <v>395.26</v>
      </c>
      <c r="P76" s="12">
        <f>H76/N76</f>
        <v>0.70270185098413251</v>
      </c>
      <c r="Q76" s="12">
        <f>O76/N76</f>
        <v>0.55763001389304789</v>
      </c>
      <c r="R76" s="14">
        <f>Q76*10^4*(G76-F76)/100</f>
        <v>557.63001389304782</v>
      </c>
      <c r="S76" s="13">
        <f t="shared" si="7"/>
        <v>2.0370438772394981</v>
      </c>
      <c r="T76" s="14">
        <f t="shared" si="7"/>
        <v>33.001406967784725</v>
      </c>
      <c r="U76" s="12">
        <f t="shared" si="7"/>
        <v>0.25324828914368552</v>
      </c>
      <c r="V76" s="13">
        <f t="shared" si="14"/>
        <v>16.200636292874854</v>
      </c>
      <c r="W76" s="14"/>
    </row>
    <row r="77" spans="2:29" x14ac:dyDescent="0.2">
      <c r="B77" s="1" t="s">
        <v>4</v>
      </c>
      <c r="C77" s="1" t="s">
        <v>20</v>
      </c>
      <c r="D77" s="1">
        <v>3</v>
      </c>
      <c r="E77" s="1" t="s">
        <v>22</v>
      </c>
      <c r="F77" s="1">
        <v>10</v>
      </c>
      <c r="G77" s="1">
        <v>22</v>
      </c>
      <c r="H77" s="1">
        <v>777.2</v>
      </c>
      <c r="I77" s="1">
        <v>259.87</v>
      </c>
      <c r="K77" s="73">
        <v>0.31500983238220215</v>
      </c>
      <c r="L77" s="78">
        <v>6.3960638046264648</v>
      </c>
      <c r="M77" s="73">
        <v>5.6490711867809296E-2</v>
      </c>
      <c r="N77" s="26">
        <f>$Y$2*(G77-F77)</f>
        <v>850.5854925000001</v>
      </c>
      <c r="O77" s="1">
        <f>H77-I77</f>
        <v>517.33000000000004</v>
      </c>
      <c r="P77" s="12">
        <f>H77/N77</f>
        <v>0.91372355495470658</v>
      </c>
      <c r="Q77" s="12">
        <f>O77/N77</f>
        <v>0.60820458914657538</v>
      </c>
      <c r="R77" s="14">
        <f>Q77*10^4*(G77-F77)/100</f>
        <v>729.84550697589043</v>
      </c>
      <c r="S77" s="13">
        <f t="shared" si="7"/>
        <v>2.2990851081737858</v>
      </c>
      <c r="T77" s="14">
        <f t="shared" si="7"/>
        <v>46.681384301377449</v>
      </c>
      <c r="U77" s="12">
        <f t="shared" si="7"/>
        <v>0.41229492242590227</v>
      </c>
      <c r="V77" s="13">
        <f t="shared" si="14"/>
        <v>20.30433068154554</v>
      </c>
      <c r="W77" s="14"/>
    </row>
    <row r="78" spans="2:29" x14ac:dyDescent="0.2">
      <c r="B78" s="1" t="s">
        <v>4</v>
      </c>
      <c r="C78" s="1" t="s">
        <v>20</v>
      </c>
      <c r="D78" s="1">
        <v>3</v>
      </c>
      <c r="E78" s="1" t="s">
        <v>22</v>
      </c>
      <c r="F78" s="1">
        <v>22</v>
      </c>
      <c r="G78" s="1">
        <v>30</v>
      </c>
      <c r="H78" s="1">
        <v>589.49</v>
      </c>
      <c r="I78" s="1">
        <v>231.94</v>
      </c>
      <c r="K78" s="70">
        <v>0.2073274552822113</v>
      </c>
      <c r="L78" s="75">
        <v>4.6841511726379395</v>
      </c>
      <c r="M78" s="70">
        <v>2.6546493172645569E-2</v>
      </c>
      <c r="N78" s="26">
        <f>$Y$2*(G78-F78)</f>
        <v>567.05699500000003</v>
      </c>
      <c r="O78" s="1">
        <f>H78-I78</f>
        <v>357.55</v>
      </c>
      <c r="P78" s="12">
        <f>H78/N78</f>
        <v>1.0395604060928654</v>
      </c>
      <c r="Q78" s="12">
        <f>O78/N78</f>
        <v>0.63053626558296838</v>
      </c>
      <c r="R78" s="14">
        <f>Q78*10^4*(G78-F78)/100</f>
        <v>504.42901246637467</v>
      </c>
      <c r="S78" s="13">
        <f t="shared" si="7"/>
        <v>1.0458198352517232</v>
      </c>
      <c r="T78" s="14">
        <f t="shared" si="7"/>
        <v>23.628217502569669</v>
      </c>
      <c r="U78" s="12">
        <f t="shared" si="7"/>
        <v>0.13390821335522962</v>
      </c>
      <c r="V78" s="13">
        <f t="shared" si="14"/>
        <v>22.593009528149256</v>
      </c>
      <c r="W78" s="14"/>
    </row>
    <row r="79" spans="2:29" x14ac:dyDescent="0.2">
      <c r="B79" s="1" t="s">
        <v>4</v>
      </c>
      <c r="C79" s="1" t="s">
        <v>20</v>
      </c>
      <c r="D79" s="1">
        <v>3</v>
      </c>
      <c r="E79" s="29" t="s">
        <v>22</v>
      </c>
      <c r="F79" s="29">
        <v>30</v>
      </c>
      <c r="G79" s="29">
        <v>45</v>
      </c>
      <c r="H79" s="29">
        <v>1145.3800000000001</v>
      </c>
      <c r="I79" s="29">
        <v>818.33</v>
      </c>
      <c r="J79" s="29"/>
      <c r="K79" s="98">
        <v>0.24019300937652588</v>
      </c>
      <c r="L79" s="99">
        <v>5.0610456466674805</v>
      </c>
      <c r="M79" s="98">
        <v>3.6499045789241791E-2</v>
      </c>
      <c r="N79" s="32">
        <f>$Y$2*(G79-F79)</f>
        <v>1063.231865625</v>
      </c>
      <c r="O79" s="29">
        <f>H79-I79</f>
        <v>327.05000000000007</v>
      </c>
      <c r="P79" s="33">
        <f>H79/N79</f>
        <v>1.0772626715121174</v>
      </c>
      <c r="Q79" s="33">
        <f>O79/N79</f>
        <v>0.30759988538130406</v>
      </c>
      <c r="R79" s="34">
        <f>Q79*10^4*(G79-F79)/100</f>
        <v>461.39982807195605</v>
      </c>
      <c r="S79" s="30">
        <f t="shared" si="7"/>
        <v>1.1082501323041476</v>
      </c>
      <c r="T79" s="34">
        <f t="shared" si="7"/>
        <v>23.351655912366972</v>
      </c>
      <c r="U79" s="33">
        <f t="shared" si="7"/>
        <v>0.16840653451946613</v>
      </c>
      <c r="V79" s="30">
        <f t="shared" si="14"/>
        <v>21.070744980482761</v>
      </c>
      <c r="W79" s="14"/>
    </row>
    <row r="80" spans="2:29" x14ac:dyDescent="0.2">
      <c r="B80" s="1" t="s">
        <v>4</v>
      </c>
      <c r="C80" s="1" t="s">
        <v>20</v>
      </c>
      <c r="D80" s="1">
        <v>3</v>
      </c>
      <c r="E80" s="1" t="s">
        <v>23</v>
      </c>
      <c r="F80" s="1" t="s">
        <v>47</v>
      </c>
      <c r="H80" s="1">
        <v>45.46</v>
      </c>
      <c r="K80" s="70">
        <v>1.8961119651794434</v>
      </c>
      <c r="L80" s="75">
        <v>42.954746246337891</v>
      </c>
      <c r="M80" s="70">
        <v>0.17374683916568756</v>
      </c>
      <c r="N80" s="25"/>
      <c r="O80" s="13">
        <f>H80-J80</f>
        <v>45.46</v>
      </c>
      <c r="R80" s="14">
        <f>O80/($Y$3)*10^8/10^6</f>
        <v>20.204444444444444</v>
      </c>
      <c r="S80" s="13">
        <f t="shared" si="7"/>
        <v>0.38309888860914443</v>
      </c>
      <c r="T80" s="14">
        <f t="shared" si="7"/>
        <v>8.6787678415934248</v>
      </c>
      <c r="U80" s="12">
        <f t="shared" si="7"/>
        <v>3.5104583593209587E-2</v>
      </c>
      <c r="V80" s="13">
        <f t="shared" si="14"/>
        <v>22.654119079024301</v>
      </c>
      <c r="W80" s="14"/>
    </row>
    <row r="81" spans="1:29" x14ac:dyDescent="0.2">
      <c r="B81" s="1" t="s">
        <v>4</v>
      </c>
      <c r="C81" s="1" t="s">
        <v>20</v>
      </c>
      <c r="D81" s="1">
        <v>3</v>
      </c>
      <c r="E81" s="1" t="s">
        <v>23</v>
      </c>
      <c r="F81" s="1" t="s">
        <v>48</v>
      </c>
      <c r="H81" s="1">
        <v>38.07</v>
      </c>
      <c r="K81" s="70">
        <v>1.2337685823440552</v>
      </c>
      <c r="L81" s="75">
        <v>21.974641799926758</v>
      </c>
      <c r="M81" s="70">
        <v>0.11996521055698395</v>
      </c>
      <c r="N81" s="25"/>
      <c r="O81" s="13">
        <f>H81-J81</f>
        <v>38.07</v>
      </c>
      <c r="R81" s="14">
        <f>O81/($Y$3)*10^8/10^6</f>
        <v>16.920000000000002</v>
      </c>
      <c r="S81" s="13">
        <f t="shared" si="7"/>
        <v>0.20875364413261416</v>
      </c>
      <c r="T81" s="14">
        <f t="shared" si="7"/>
        <v>3.7181093925476079</v>
      </c>
      <c r="U81" s="12">
        <f t="shared" si="7"/>
        <v>2.0298113626241683E-2</v>
      </c>
      <c r="V81" s="13">
        <f t="shared" si="14"/>
        <v>17.81099155416716</v>
      </c>
      <c r="W81" s="14"/>
    </row>
    <row r="82" spans="1:29" x14ac:dyDescent="0.2">
      <c r="B82" s="1" t="s">
        <v>4</v>
      </c>
      <c r="C82" s="1" t="s">
        <v>20</v>
      </c>
      <c r="D82" s="1">
        <v>3</v>
      </c>
      <c r="E82" s="1" t="s">
        <v>23</v>
      </c>
      <c r="F82" s="1">
        <v>0</v>
      </c>
      <c r="G82" s="1">
        <v>10</v>
      </c>
      <c r="H82" s="1">
        <v>338.02000000000004</v>
      </c>
      <c r="I82" s="1">
        <v>15.84</v>
      </c>
      <c r="K82" s="73">
        <v>0.32975906133651733</v>
      </c>
      <c r="L82" s="78">
        <v>5.9876422882080078</v>
      </c>
      <c r="M82" s="73">
        <v>5.1422595977783203E-2</v>
      </c>
      <c r="N82" s="26">
        <f>$Y$2*(G82-F82)</f>
        <v>708.82124375000001</v>
      </c>
      <c r="O82" s="1">
        <f>H82-I82</f>
        <v>322.18000000000006</v>
      </c>
      <c r="P82" s="12">
        <f>H82/N82</f>
        <v>0.47687622652463713</v>
      </c>
      <c r="Q82" s="12">
        <f>O82/N82</f>
        <v>0.45452926649815872</v>
      </c>
      <c r="R82" s="14">
        <f>Q82*10^4*(G82-F82)/100</f>
        <v>454.52926649815868</v>
      </c>
      <c r="S82" s="13">
        <f t="shared" si="7"/>
        <v>1.4988514427040853</v>
      </c>
      <c r="T82" s="14">
        <f t="shared" si="7"/>
        <v>27.215586573125425</v>
      </c>
      <c r="U82" s="12">
        <f t="shared" si="7"/>
        <v>0.23373074831212967</v>
      </c>
      <c r="V82" s="13">
        <f t="shared" si="14"/>
        <v>18.157627765981697</v>
      </c>
      <c r="W82" s="14"/>
    </row>
    <row r="83" spans="1:29" x14ac:dyDescent="0.2">
      <c r="B83" s="1" t="s">
        <v>4</v>
      </c>
      <c r="C83" s="1" t="s">
        <v>20</v>
      </c>
      <c r="D83" s="1">
        <v>3</v>
      </c>
      <c r="E83" s="1" t="s">
        <v>23</v>
      </c>
      <c r="F83" s="1">
        <v>10</v>
      </c>
      <c r="G83" s="1">
        <v>20</v>
      </c>
      <c r="H83" s="1">
        <v>1202.53</v>
      </c>
      <c r="I83" s="1">
        <v>832.78</v>
      </c>
      <c r="K83" s="70">
        <v>0.35338765382766724</v>
      </c>
      <c r="L83" s="75">
        <v>6.3589267730712891</v>
      </c>
      <c r="M83" s="70">
        <v>3.5749346017837524E-2</v>
      </c>
      <c r="N83" s="26">
        <f>$Y$2*(G83-F83)</f>
        <v>708.82124375000001</v>
      </c>
      <c r="O83" s="1">
        <f>H83-I83</f>
        <v>369.75</v>
      </c>
      <c r="P83" s="12">
        <f>H83/N83</f>
        <v>1.6965208232728</v>
      </c>
      <c r="Q83" s="12">
        <f>O83/N83</f>
        <v>0.52164068622414228</v>
      </c>
      <c r="R83" s="14">
        <f>Q83*10^4*(G83-F83)/100</f>
        <v>521.64068622414231</v>
      </c>
      <c r="S83" s="13">
        <f t="shared" si="7"/>
        <v>1.8434137824580399</v>
      </c>
      <c r="T83" s="14">
        <f t="shared" si="7"/>
        <v>33.170749255539775</v>
      </c>
      <c r="U83" s="12">
        <f t="shared" si="7"/>
        <v>0.18648313388809076</v>
      </c>
      <c r="V83" s="13">
        <f t="shared" si="14"/>
        <v>17.994196187092257</v>
      </c>
      <c r="W83" s="14"/>
    </row>
    <row r="84" spans="1:29" x14ac:dyDescent="0.2">
      <c r="B84" s="1" t="s">
        <v>4</v>
      </c>
      <c r="C84" s="1" t="s">
        <v>20</v>
      </c>
      <c r="D84" s="1">
        <v>3</v>
      </c>
      <c r="E84" s="1" t="s">
        <v>23</v>
      </c>
      <c r="F84" s="1">
        <v>20</v>
      </c>
      <c r="G84" s="1">
        <v>30</v>
      </c>
      <c r="H84" s="1">
        <v>799.53</v>
      </c>
      <c r="I84" s="1">
        <v>302.24</v>
      </c>
      <c r="K84" s="73">
        <v>0.22761565446853638</v>
      </c>
      <c r="L84" s="78">
        <v>4.7004885673522949</v>
      </c>
      <c r="M84" s="73">
        <v>3.0769811943173409E-2</v>
      </c>
      <c r="N84" s="26">
        <f>$Y$2*(G84-F84)</f>
        <v>708.82124375000001</v>
      </c>
      <c r="O84" s="1">
        <f>H84-I84</f>
        <v>497.28999999999996</v>
      </c>
      <c r="P84" s="12">
        <f>H84/N84</f>
        <v>1.1279712720940864</v>
      </c>
      <c r="Q84" s="12">
        <f>O84/N84</f>
        <v>0.7015732166393609</v>
      </c>
      <c r="R84" s="14">
        <f>Q84*10^4*(G84-F84)/100</f>
        <v>701.57321663936091</v>
      </c>
      <c r="S84" s="13">
        <f t="shared" si="7"/>
        <v>1.5968904686296439</v>
      </c>
      <c r="T84" s="14">
        <f t="shared" si="7"/>
        <v>32.977368839738908</v>
      </c>
      <c r="U84" s="12">
        <f t="shared" si="7"/>
        <v>0.21587275940360395</v>
      </c>
      <c r="V84" s="13">
        <f t="shared" si="14"/>
        <v>20.650989837792768</v>
      </c>
      <c r="W84" s="14"/>
      <c r="X84" s="7" t="s">
        <v>78</v>
      </c>
      <c r="Y84" s="7" t="s">
        <v>80</v>
      </c>
      <c r="Z84" s="7" t="s">
        <v>81</v>
      </c>
    </row>
    <row r="85" spans="1:29" x14ac:dyDescent="0.2">
      <c r="B85" s="1" t="s">
        <v>4</v>
      </c>
      <c r="C85" s="1" t="s">
        <v>20</v>
      </c>
      <c r="D85" s="1">
        <v>3</v>
      </c>
      <c r="E85" s="29" t="s">
        <v>23</v>
      </c>
      <c r="F85" s="29">
        <v>30</v>
      </c>
      <c r="G85" s="29">
        <v>50</v>
      </c>
      <c r="H85" s="29">
        <v>923.13</v>
      </c>
      <c r="I85" s="29">
        <v>156.62</v>
      </c>
      <c r="J85" s="29"/>
      <c r="K85" s="98">
        <v>0.16238775849342346</v>
      </c>
      <c r="L85" s="99">
        <v>3.4490559101104736</v>
      </c>
      <c r="M85" s="98">
        <v>2.0601468160748482E-2</v>
      </c>
      <c r="N85" s="32">
        <f>$Y$2*(G85-F85)</f>
        <v>1417.6424875</v>
      </c>
      <c r="O85" s="29">
        <f>H85-I85</f>
        <v>766.51</v>
      </c>
      <c r="P85" s="33">
        <f>H85/N85</f>
        <v>0.65117263918065238</v>
      </c>
      <c r="Q85" s="33">
        <f>O85/N85</f>
        <v>0.54069344475681846</v>
      </c>
      <c r="R85" s="34">
        <f>Q85*10^4*(G85-F85)/100</f>
        <v>1081.386889513637</v>
      </c>
      <c r="S85" s="30">
        <f t="shared" si="7"/>
        <v>1.7560399305229488</v>
      </c>
      <c r="T85" s="34">
        <f t="shared" si="7"/>
        <v>37.297638423929918</v>
      </c>
      <c r="U85" s="33">
        <f t="shared" si="7"/>
        <v>0.22278157573766028</v>
      </c>
      <c r="V85" s="30">
        <f t="shared" si="14"/>
        <v>21.239630019587697</v>
      </c>
      <c r="W85" s="14"/>
      <c r="X85" s="7" t="s">
        <v>79</v>
      </c>
      <c r="Y85" s="7" t="s">
        <v>79</v>
      </c>
      <c r="Z85" s="7" t="s">
        <v>82</v>
      </c>
      <c r="AA85" s="15" t="s">
        <v>105</v>
      </c>
      <c r="AB85" s="15" t="s">
        <v>106</v>
      </c>
      <c r="AC85" s="74" t="s">
        <v>109</v>
      </c>
    </row>
    <row r="86" spans="1:29" x14ac:dyDescent="0.2">
      <c r="B86" s="1" t="s">
        <v>4</v>
      </c>
      <c r="C86" s="1" t="s">
        <v>20</v>
      </c>
      <c r="D86" s="1">
        <v>3</v>
      </c>
      <c r="E86" s="1" t="s">
        <v>26</v>
      </c>
      <c r="F86" s="1" t="s">
        <v>47</v>
      </c>
      <c r="H86" s="1">
        <v>7.6600000000000037</v>
      </c>
      <c r="K86" s="70">
        <v>2.6117327213287354</v>
      </c>
      <c r="L86" s="75">
        <v>49.77520751953125</v>
      </c>
      <c r="M86" s="70">
        <v>0.22985284030437469</v>
      </c>
      <c r="N86" s="25"/>
      <c r="O86" s="13">
        <f>H86-J86</f>
        <v>7.6600000000000037</v>
      </c>
      <c r="R86" s="14">
        <f>O86/($Y$3)*10^8/10^6</f>
        <v>3.4044444444444459</v>
      </c>
      <c r="S86" s="13">
        <f t="shared" si="7"/>
        <v>8.8914989535013866E-2</v>
      </c>
      <c r="T86" s="14">
        <f t="shared" si="7"/>
        <v>1.6945692871093758</v>
      </c>
      <c r="U86" s="12">
        <f t="shared" si="7"/>
        <v>7.8252122521400482E-3</v>
      </c>
      <c r="V86" s="13">
        <f t="shared" si="14"/>
        <v>19.05830834565943</v>
      </c>
      <c r="W86" s="14"/>
      <c r="Z86" s="13">
        <f>AVERAGE(R62,R68,R74,R80,R86)</f>
        <v>19.986666666666668</v>
      </c>
      <c r="AA86" s="13">
        <f t="shared" ref="AA86:AC91" si="15">AVERAGE(S62,S68,S74,S80,S86)</f>
        <v>0.3246610259744856</v>
      </c>
      <c r="AB86" s="13">
        <f t="shared" si="15"/>
        <v>6.5046954515245226</v>
      </c>
      <c r="AC86" s="12">
        <f t="shared" si="15"/>
        <v>3.286688924895393E-2</v>
      </c>
    </row>
    <row r="87" spans="1:29" x14ac:dyDescent="0.2">
      <c r="B87" s="1" t="s">
        <v>4</v>
      </c>
      <c r="C87" s="1" t="s">
        <v>20</v>
      </c>
      <c r="D87" s="1">
        <v>3</v>
      </c>
      <c r="E87" s="1" t="s">
        <v>26</v>
      </c>
      <c r="F87" s="1" t="s">
        <v>48</v>
      </c>
      <c r="H87" s="1">
        <v>255.18</v>
      </c>
      <c r="K87" s="70">
        <v>1.5358912944793701</v>
      </c>
      <c r="L87" s="75">
        <v>41.846607208251953</v>
      </c>
      <c r="M87" s="70">
        <v>0.16604726016521454</v>
      </c>
      <c r="N87" s="25"/>
      <c r="O87" s="13">
        <f>H87-J87</f>
        <v>255.18</v>
      </c>
      <c r="R87" s="14">
        <f>O87/($Y$3)*10^8/10^6</f>
        <v>113.41333333333334</v>
      </c>
      <c r="S87" s="13">
        <f t="shared" si="7"/>
        <v>1.7419055134455363</v>
      </c>
      <c r="T87" s="14">
        <f t="shared" si="7"/>
        <v>47.459632121785482</v>
      </c>
      <c r="U87" s="12">
        <f t="shared" si="7"/>
        <v>0.18831973266204199</v>
      </c>
      <c r="V87" s="13">
        <f t="shared" si="14"/>
        <v>27.245813137079431</v>
      </c>
      <c r="W87" s="14"/>
      <c r="Z87" s="13">
        <f>AVERAGE(R63,R69,R75,R81,R87)</f>
        <v>101.40622222222223</v>
      </c>
      <c r="AA87" s="13">
        <f t="shared" si="15"/>
        <v>1.0035251367966334</v>
      </c>
      <c r="AB87" s="13">
        <f t="shared" si="15"/>
        <v>21.358934991556804</v>
      </c>
      <c r="AC87" s="12">
        <f t="shared" si="15"/>
        <v>0.1168070719590452</v>
      </c>
    </row>
    <row r="88" spans="1:29" x14ac:dyDescent="0.2">
      <c r="B88" s="1" t="s">
        <v>4</v>
      </c>
      <c r="C88" s="1" t="s">
        <v>20</v>
      </c>
      <c r="D88" s="1">
        <v>3</v>
      </c>
      <c r="E88" s="1" t="s">
        <v>26</v>
      </c>
      <c r="F88" s="1">
        <v>0</v>
      </c>
      <c r="G88" s="1">
        <v>10</v>
      </c>
      <c r="H88" s="1">
        <v>1187.48</v>
      </c>
      <c r="I88" s="1">
        <v>150.29</v>
      </c>
      <c r="K88" s="73">
        <v>9.7475610673427582E-2</v>
      </c>
      <c r="L88" s="78">
        <v>2.276620626449585</v>
      </c>
      <c r="M88" s="73">
        <v>2.4746587499976158E-2</v>
      </c>
      <c r="N88" s="26">
        <f>$Y$2*(G88-F88)</f>
        <v>708.82124375000001</v>
      </c>
      <c r="O88" s="1">
        <f>H88-I88</f>
        <v>1037.19</v>
      </c>
      <c r="P88" s="12">
        <f>H88/N88</f>
        <v>1.6752883896617834</v>
      </c>
      <c r="Q88" s="12">
        <f>O88/N88</f>
        <v>1.4632603200671213</v>
      </c>
      <c r="R88" s="14">
        <f>Q88*10^4*(G88-F88)/100</f>
        <v>1463.260320067121</v>
      </c>
      <c r="S88" s="13">
        <f t="shared" si="7"/>
        <v>1.4263219327273773</v>
      </c>
      <c r="T88" s="14">
        <f t="shared" si="7"/>
        <v>33.312886265300293</v>
      </c>
      <c r="U88" s="12">
        <f t="shared" si="7"/>
        <v>0.36210699545784131</v>
      </c>
      <c r="V88" s="13">
        <f t="shared" si="14"/>
        <v>23.355797524336054</v>
      </c>
      <c r="W88" s="14"/>
      <c r="X88" s="12">
        <f>AVERAGE(P64,P70,P76,P82,P88)</f>
        <v>0.87970557527466864</v>
      </c>
      <c r="Y88" s="12">
        <f>AVERAGE(Q64,Q70,Q76,Q82,Q88)</f>
        <v>0.71799766794165021</v>
      </c>
      <c r="Z88" s="13">
        <f>AVERAGE(R64,R70,R76,R82,R88)</f>
        <v>717.99766794165009</v>
      </c>
      <c r="AA88" s="13">
        <f t="shared" si="15"/>
        <v>1.6718187187422475</v>
      </c>
      <c r="AB88" s="13">
        <f t="shared" si="15"/>
        <v>33.292588341919142</v>
      </c>
      <c r="AC88" s="12">
        <f t="shared" si="15"/>
        <v>0.27911771598301593</v>
      </c>
    </row>
    <row r="89" spans="1:29" x14ac:dyDescent="0.2">
      <c r="B89" s="1" t="s">
        <v>4</v>
      </c>
      <c r="C89" s="1" t="s">
        <v>20</v>
      </c>
      <c r="D89" s="1">
        <v>3</v>
      </c>
      <c r="E89" s="1" t="s">
        <v>26</v>
      </c>
      <c r="F89" s="1">
        <v>10</v>
      </c>
      <c r="G89" s="1">
        <v>20</v>
      </c>
      <c r="H89" s="1">
        <v>732.82</v>
      </c>
      <c r="I89" s="1">
        <v>121.3</v>
      </c>
      <c r="K89" s="73">
        <v>0.25712510943412781</v>
      </c>
      <c r="L89" s="78">
        <v>5.8263587951660156</v>
      </c>
      <c r="M89" s="73">
        <v>4.898747056722641E-2</v>
      </c>
      <c r="N89" s="26">
        <f>$Y$2*(G89-F89)</f>
        <v>708.82124375000001</v>
      </c>
      <c r="O89" s="1">
        <f>H89-I89</f>
        <v>611.5200000000001</v>
      </c>
      <c r="P89" s="12">
        <f>H89/N89</f>
        <v>1.0338572756694413</v>
      </c>
      <c r="Q89" s="12">
        <f>O89/N89</f>
        <v>0.86272809314344157</v>
      </c>
      <c r="R89" s="14">
        <f>Q89*10^4*(G89-F89)/100</f>
        <v>862.7280931434417</v>
      </c>
      <c r="S89" s="13">
        <f t="shared" si="7"/>
        <v>2.2182905536140383</v>
      </c>
      <c r="T89" s="14">
        <f t="shared" si="7"/>
        <v>50.265634133230975</v>
      </c>
      <c r="U89" s="12">
        <f t="shared" si="7"/>
        <v>0.42262867070383714</v>
      </c>
      <c r="V89" s="13">
        <f t="shared" si="14"/>
        <v>22.659625922915382</v>
      </c>
      <c r="W89" s="14"/>
      <c r="X89" s="12">
        <f t="shared" ref="X89:AA91" si="16">AVERAGE(P65,P71,P77,P83,P89)</f>
        <v>1.1972713019203065</v>
      </c>
      <c r="Y89" s="12">
        <f t="shared" si="16"/>
        <v>0.688745817046721</v>
      </c>
      <c r="Z89" s="13">
        <f t="shared" si="16"/>
        <v>713.07400061258397</v>
      </c>
      <c r="AA89" s="13">
        <f t="shared" si="16"/>
        <v>1.7397193149804235</v>
      </c>
      <c r="AB89" s="13">
        <f t="shared" si="15"/>
        <v>37.230922088518341</v>
      </c>
      <c r="AC89" s="12">
        <f t="shared" si="15"/>
        <v>0.31823740244649723</v>
      </c>
    </row>
    <row r="90" spans="1:29" x14ac:dyDescent="0.2">
      <c r="B90" s="1" t="s">
        <v>4</v>
      </c>
      <c r="C90" s="1" t="s">
        <v>20</v>
      </c>
      <c r="D90" s="1">
        <v>3</v>
      </c>
      <c r="E90" s="1" t="s">
        <v>26</v>
      </c>
      <c r="F90" s="1">
        <v>20</v>
      </c>
      <c r="G90" s="1">
        <v>30</v>
      </c>
      <c r="H90" s="1">
        <v>998.72000000000014</v>
      </c>
      <c r="I90" s="1">
        <v>345.56</v>
      </c>
      <c r="K90" s="73">
        <v>0.15399348735809326</v>
      </c>
      <c r="L90" s="78">
        <v>3.5676240921020508</v>
      </c>
      <c r="M90" s="73">
        <v>2.50056441873312E-2</v>
      </c>
      <c r="N90" s="26">
        <f>$Y$2*(G90-F90)</f>
        <v>708.82124375000001</v>
      </c>
      <c r="O90" s="1">
        <f>H90-I90</f>
        <v>653.16000000000008</v>
      </c>
      <c r="P90" s="12">
        <f>H90/N90</f>
        <v>1.4089871160129153</v>
      </c>
      <c r="Q90" s="12">
        <f>O90/N90</f>
        <v>0.92147351078880535</v>
      </c>
      <c r="R90" s="14">
        <f>Q90*10^4*(G90-F90)/100</f>
        <v>921.47351078880524</v>
      </c>
      <c r="S90" s="13">
        <f t="shared" si="7"/>
        <v>1.4190091943447369</v>
      </c>
      <c r="T90" s="14">
        <f t="shared" si="7"/>
        <v>32.874710973240006</v>
      </c>
      <c r="U90" s="12">
        <f t="shared" si="7"/>
        <v>0.2304203873883576</v>
      </c>
      <c r="V90" s="13">
        <f t="shared" si="14"/>
        <v>23.167369953808318</v>
      </c>
      <c r="W90" s="14"/>
      <c r="X90" s="12">
        <f t="shared" si="16"/>
        <v>1.1575845211114979</v>
      </c>
      <c r="Y90" s="12">
        <f t="shared" si="16"/>
        <v>0.79365214426108965</v>
      </c>
      <c r="Z90" s="13">
        <f t="shared" si="16"/>
        <v>768.4306936377709</v>
      </c>
      <c r="AA90" s="13">
        <f t="shared" si="15"/>
        <v>1.338373544086934</v>
      </c>
      <c r="AB90" s="13">
        <f t="shared" si="15"/>
        <v>29.628255482434817</v>
      </c>
      <c r="AC90" s="12">
        <f t="shared" si="15"/>
        <v>0.21081908219804477</v>
      </c>
    </row>
    <row r="91" spans="1:29" x14ac:dyDescent="0.2">
      <c r="A91" s="29"/>
      <c r="B91" s="29" t="s">
        <v>4</v>
      </c>
      <c r="C91" s="29" t="s">
        <v>20</v>
      </c>
      <c r="D91" s="29">
        <v>3</v>
      </c>
      <c r="E91" s="29" t="s">
        <v>26</v>
      </c>
      <c r="F91" s="29">
        <v>30</v>
      </c>
      <c r="G91" s="29">
        <v>48</v>
      </c>
      <c r="H91" s="29">
        <v>1137.8800000000001</v>
      </c>
      <c r="I91" s="29">
        <v>566.64</v>
      </c>
      <c r="J91" s="29"/>
      <c r="K91" s="98">
        <v>8.9983202517032623E-2</v>
      </c>
      <c r="L91" s="99">
        <v>1.9656059741973877</v>
      </c>
      <c r="M91" s="98">
        <v>2.1136768162250519E-2</v>
      </c>
      <c r="N91" s="32">
        <f>$Y$2*(G91-F91)</f>
        <v>1275.87823875</v>
      </c>
      <c r="O91" s="29">
        <f>H91-I91</f>
        <v>571.24000000000012</v>
      </c>
      <c r="P91" s="33">
        <f>H91/N91</f>
        <v>0.89184058904774555</v>
      </c>
      <c r="Q91" s="33">
        <f>O91/N91</f>
        <v>0.44772297438010528</v>
      </c>
      <c r="R91" s="34">
        <f>Q91*10^4*(G91-F91)/100</f>
        <v>805.90135388418946</v>
      </c>
      <c r="S91" s="30">
        <f t="shared" si="7"/>
        <v>0.72517584735311802</v>
      </c>
      <c r="T91" s="34">
        <f t="shared" si="7"/>
        <v>15.84084515808526</v>
      </c>
      <c r="U91" s="33">
        <f t="shared" si="7"/>
        <v>0.17034150078693924</v>
      </c>
      <c r="V91" s="30">
        <f t="shared" si="14"/>
        <v>21.844143342479111</v>
      </c>
      <c r="W91" s="34"/>
      <c r="X91" s="33">
        <f t="shared" si="16"/>
        <v>0.92410584753887082</v>
      </c>
      <c r="Y91" s="33">
        <f t="shared" si="16"/>
        <v>0.49146583558021539</v>
      </c>
      <c r="Z91" s="30">
        <f t="shared" si="16"/>
        <v>904.96723349652007</v>
      </c>
      <c r="AA91" s="30">
        <f t="shared" si="15"/>
        <v>1.1892401922395173</v>
      </c>
      <c r="AB91" s="30">
        <f t="shared" si="15"/>
        <v>25.920258615928056</v>
      </c>
      <c r="AC91" s="33">
        <f t="shared" si="15"/>
        <v>0.18816692052543604</v>
      </c>
    </row>
    <row r="92" spans="1:29" x14ac:dyDescent="0.2">
      <c r="B92" s="1" t="s">
        <v>4</v>
      </c>
      <c r="C92" s="1" t="s">
        <v>20</v>
      </c>
      <c r="D92" s="1">
        <v>4</v>
      </c>
      <c r="E92" s="1" t="s">
        <v>8</v>
      </c>
      <c r="F92" s="1" t="s">
        <v>47</v>
      </c>
      <c r="H92" s="68">
        <v>-4.6999999999999957</v>
      </c>
      <c r="K92" s="70">
        <v>2.6793498992919922</v>
      </c>
      <c r="L92" s="75">
        <v>50.065296173095703</v>
      </c>
      <c r="M92" s="70">
        <v>0.22660765051841736</v>
      </c>
      <c r="N92" s="25"/>
      <c r="O92" s="13">
        <f>H92-J92</f>
        <v>-4.6999999999999957</v>
      </c>
      <c r="R92" s="48"/>
      <c r="S92" s="21"/>
      <c r="T92" s="48"/>
      <c r="U92" s="18"/>
      <c r="V92" s="21"/>
      <c r="W92" s="14"/>
      <c r="AA92" s="13">
        <f>SUM(AA86:AA91)</f>
        <v>7.267337932820241</v>
      </c>
      <c r="AB92" s="13">
        <f>SUM(AB86:AB91)</f>
        <v>153.93565497188166</v>
      </c>
      <c r="AC92" s="12">
        <f>SUM(AC86:AC91)</f>
        <v>1.1460150823609931</v>
      </c>
    </row>
    <row r="93" spans="1:29" x14ac:dyDescent="0.2">
      <c r="B93" s="1" t="s">
        <v>4</v>
      </c>
      <c r="C93" s="1" t="s">
        <v>20</v>
      </c>
      <c r="D93" s="1">
        <v>4</v>
      </c>
      <c r="E93" s="1" t="s">
        <v>8</v>
      </c>
      <c r="F93" s="1" t="s">
        <v>48</v>
      </c>
      <c r="H93" s="1">
        <v>138.67000000000002</v>
      </c>
      <c r="I93" s="3"/>
      <c r="J93" s="3"/>
      <c r="K93" s="72">
        <v>0.80324637889862061</v>
      </c>
      <c r="L93" s="77">
        <v>12.353962898254395</v>
      </c>
      <c r="M93" s="72">
        <v>0.23665864765644073</v>
      </c>
      <c r="N93" s="25"/>
      <c r="O93" s="13">
        <f>H93-J93</f>
        <v>138.67000000000002</v>
      </c>
      <c r="R93" s="14">
        <f>O93/($Y$3)*10^8/10^6</f>
        <v>61.63111111111111</v>
      </c>
      <c r="S93" s="13">
        <f t="shared" si="7"/>
        <v>0.49504966827498542</v>
      </c>
      <c r="T93" s="14">
        <f t="shared" si="7"/>
        <v>7.6138846004486087</v>
      </c>
      <c r="U93" s="12">
        <f t="shared" si="7"/>
        <v>0.14585535409119393</v>
      </c>
      <c r="V93" s="13">
        <f t="shared" si="14"/>
        <v>15.380041818792456</v>
      </c>
      <c r="W93" s="14"/>
      <c r="Z93" s="8" t="s">
        <v>88</v>
      </c>
      <c r="AC93" s="13">
        <f>AVERAGE(S65,S71,S77,S83,S89)</f>
        <v>1.7397193149804235</v>
      </c>
    </row>
    <row r="94" spans="1:29" x14ac:dyDescent="0.2">
      <c r="B94" s="1" t="s">
        <v>4</v>
      </c>
      <c r="C94" s="1" t="s">
        <v>20</v>
      </c>
      <c r="D94" s="1">
        <v>4</v>
      </c>
      <c r="E94" s="1" t="s">
        <v>8</v>
      </c>
      <c r="F94" s="1">
        <v>0</v>
      </c>
      <c r="G94" s="1">
        <v>10</v>
      </c>
      <c r="H94" s="1">
        <v>462.61</v>
      </c>
      <c r="I94" s="1">
        <v>44.09</v>
      </c>
      <c r="K94" s="73">
        <v>0.39775285124778748</v>
      </c>
      <c r="L94" s="78">
        <v>7.4945216178894043</v>
      </c>
      <c r="M94" s="73">
        <v>5.4699543863534927E-2</v>
      </c>
      <c r="N94" s="26">
        <f>$Y$2*(G94-F94)</f>
        <v>708.82124375000001</v>
      </c>
      <c r="O94" s="1">
        <f>H94-I94</f>
        <v>418.52</v>
      </c>
      <c r="P94" s="12">
        <f>H94/N94</f>
        <v>0.65264691779351036</v>
      </c>
      <c r="Q94" s="12">
        <f>O94/N94</f>
        <v>0.59044505746728326</v>
      </c>
      <c r="R94" s="14">
        <f>Q94*10^4*(G94-F94)/100</f>
        <v>590.44505746728328</v>
      </c>
      <c r="S94" s="13">
        <f t="shared" si="7"/>
        <v>2.3485120511277562</v>
      </c>
      <c r="T94" s="14">
        <f t="shared" si="7"/>
        <v>44.251032473645061</v>
      </c>
      <c r="U94" s="12">
        <f t="shared" si="7"/>
        <v>0.32297075319939061</v>
      </c>
      <c r="V94" s="13">
        <f t="shared" si="14"/>
        <v>18.84215686796059</v>
      </c>
      <c r="W94" s="14"/>
      <c r="Z94" s="13">
        <f t="shared" ref="Z94:Z99" si="17">STDEV(R62,R68,R74,R80,R86)</f>
        <v>18.184831014126733</v>
      </c>
      <c r="AA94" s="13">
        <f t="shared" ref="AA94:AC99" si="18">STDEV(S62,S68,S74,S80,S86)</f>
        <v>0.1921002607813912</v>
      </c>
      <c r="AB94" s="13">
        <f t="shared" si="18"/>
        <v>3.8939120348334173</v>
      </c>
      <c r="AC94" s="12">
        <f t="shared" si="18"/>
        <v>2.3815302320235644E-2</v>
      </c>
    </row>
    <row r="95" spans="1:29" x14ac:dyDescent="0.2">
      <c r="B95" s="1" t="s">
        <v>4</v>
      </c>
      <c r="C95" s="1" t="s">
        <v>20</v>
      </c>
      <c r="D95" s="1">
        <v>4</v>
      </c>
      <c r="E95" s="1" t="s">
        <v>8</v>
      </c>
      <c r="F95" s="1">
        <v>10</v>
      </c>
      <c r="G95" s="1">
        <v>20</v>
      </c>
      <c r="H95" s="1">
        <v>663.82</v>
      </c>
      <c r="I95" s="1">
        <v>74.599999999999994</v>
      </c>
      <c r="K95" s="73">
        <v>0.22544668614864349</v>
      </c>
      <c r="L95" s="78">
        <v>4.7590160369873047</v>
      </c>
      <c r="M95" s="73">
        <v>4.0784437209367752E-2</v>
      </c>
      <c r="N95" s="26">
        <f>$Y$2*(G95-F95)</f>
        <v>708.82124375000001</v>
      </c>
      <c r="O95" s="1">
        <f>H95-I95</f>
        <v>589.22</v>
      </c>
      <c r="P95" s="12">
        <f>H95/N95</f>
        <v>0.93651256343288747</v>
      </c>
      <c r="Q95" s="12">
        <f>O95/N95</f>
        <v>0.83126741078293198</v>
      </c>
      <c r="R95" s="14">
        <f>Q95*10^4*(G95-F95)/100</f>
        <v>831.26741078293196</v>
      </c>
      <c r="S95" s="13">
        <f t="shared" si="7"/>
        <v>1.8740648306437515</v>
      </c>
      <c r="T95" s="14">
        <f t="shared" si="7"/>
        <v>39.56014938940887</v>
      </c>
      <c r="U95" s="12">
        <f t="shared" si="7"/>
        <v>0.33902773519270196</v>
      </c>
      <c r="V95" s="13">
        <f t="shared" si="14"/>
        <v>21.109274739348127</v>
      </c>
      <c r="W95" s="14"/>
      <c r="Z95" s="13">
        <f t="shared" si="17"/>
        <v>75.154200303175827</v>
      </c>
      <c r="AA95" s="13">
        <f t="shared" si="18"/>
        <v>0.70160292847344918</v>
      </c>
      <c r="AB95" s="13">
        <f t="shared" si="18"/>
        <v>18.260787541503625</v>
      </c>
      <c r="AC95" s="12">
        <f t="shared" si="18"/>
        <v>8.6364410693591742E-2</v>
      </c>
    </row>
    <row r="96" spans="1:29" x14ac:dyDescent="0.2">
      <c r="B96" s="1" t="s">
        <v>4</v>
      </c>
      <c r="C96" s="1" t="s">
        <v>20</v>
      </c>
      <c r="D96" s="1">
        <v>4</v>
      </c>
      <c r="E96" s="1" t="s">
        <v>8</v>
      </c>
      <c r="F96" s="1">
        <v>20</v>
      </c>
      <c r="G96" s="1">
        <v>30</v>
      </c>
      <c r="H96" s="1">
        <v>901.06</v>
      </c>
      <c r="I96" s="1">
        <v>202.31</v>
      </c>
      <c r="K96" s="73">
        <v>0.16436301171779633</v>
      </c>
      <c r="L96" s="78">
        <v>3.420727014541626</v>
      </c>
      <c r="M96" s="73">
        <v>2.7501866221427917E-2</v>
      </c>
      <c r="N96" s="26">
        <f>$Y$2*(G96-F96)</f>
        <v>708.82124375000001</v>
      </c>
      <c r="O96" s="1">
        <f>H96-I96</f>
        <v>698.75</v>
      </c>
      <c r="P96" s="12">
        <f>H96/N96</f>
        <v>1.271209078374917</v>
      </c>
      <c r="Q96" s="12">
        <f>O96/N96</f>
        <v>0.98579156051147909</v>
      </c>
      <c r="R96" s="14">
        <f>Q96*10^4*(G96-F96)/100</f>
        <v>985.79156051147902</v>
      </c>
      <c r="S96" s="13">
        <f t="shared" ref="S96:U121" si="19">K96/100*$R96</f>
        <v>1.6202766981165295</v>
      </c>
      <c r="T96" s="14">
        <f t="shared" si="19"/>
        <v>33.721238217487624</v>
      </c>
      <c r="U96" s="12">
        <f t="shared" si="19"/>
        <v>0.27111107619399361</v>
      </c>
      <c r="V96" s="13">
        <f t="shared" si="14"/>
        <v>20.812024425634498</v>
      </c>
      <c r="W96" s="14"/>
      <c r="Z96" s="13">
        <f t="shared" si="17"/>
        <v>431.34367105411269</v>
      </c>
      <c r="AA96" s="13">
        <f t="shared" si="18"/>
        <v>0.29080835187412146</v>
      </c>
      <c r="AB96" s="13">
        <f t="shared" si="18"/>
        <v>4.381633712608564</v>
      </c>
      <c r="AC96" s="12">
        <f t="shared" si="18"/>
        <v>4.9232561928148108E-2</v>
      </c>
    </row>
    <row r="97" spans="2:29" x14ac:dyDescent="0.2">
      <c r="B97" s="1" t="s">
        <v>4</v>
      </c>
      <c r="C97" s="1" t="s">
        <v>20</v>
      </c>
      <c r="D97" s="1">
        <v>4</v>
      </c>
      <c r="E97" s="29" t="s">
        <v>8</v>
      </c>
      <c r="F97" s="29">
        <v>30</v>
      </c>
      <c r="G97" s="29">
        <v>45</v>
      </c>
      <c r="H97" s="29">
        <v>732.35</v>
      </c>
      <c r="I97" s="29">
        <v>243.94</v>
      </c>
      <c r="J97" s="29"/>
      <c r="K97" s="98">
        <v>0.12820082902908325</v>
      </c>
      <c r="L97" s="99">
        <v>2.4252104759216309</v>
      </c>
      <c r="M97" s="98">
        <v>2.2726975381374359E-2</v>
      </c>
      <c r="N97" s="32">
        <f>$Y$2*(G97-F97)</f>
        <v>1063.231865625</v>
      </c>
      <c r="O97" s="29">
        <f>H97-I97</f>
        <v>488.41</v>
      </c>
      <c r="P97" s="33">
        <f>H97/N97</f>
        <v>0.68879613532792539</v>
      </c>
      <c r="Q97" s="33">
        <f>O97/N97</f>
        <v>0.45936358360826385</v>
      </c>
      <c r="R97" s="34">
        <f>Q97*10^4*(G97-F97)/100</f>
        <v>689.04537541239586</v>
      </c>
      <c r="S97" s="30">
        <f t="shared" si="19"/>
        <v>0.88336188366525037</v>
      </c>
      <c r="T97" s="34">
        <f t="shared" si="19"/>
        <v>16.710800628354953</v>
      </c>
      <c r="U97" s="33">
        <f t="shared" si="19"/>
        <v>0.15659917283647373</v>
      </c>
      <c r="V97" s="30">
        <f t="shared" si="14"/>
        <v>18.917276076049827</v>
      </c>
      <c r="W97" s="14"/>
      <c r="Z97" s="13">
        <f t="shared" si="17"/>
        <v>290.80183772018529</v>
      </c>
      <c r="AA97" s="13">
        <f t="shared" si="18"/>
        <v>0.58639567118815838</v>
      </c>
      <c r="AB97" s="13">
        <f t="shared" si="18"/>
        <v>12.41333459487449</v>
      </c>
      <c r="AC97" s="12">
        <f t="shared" si="18"/>
        <v>0.11892903636088534</v>
      </c>
    </row>
    <row r="98" spans="2:29" x14ac:dyDescent="0.2">
      <c r="B98" s="1" t="s">
        <v>4</v>
      </c>
      <c r="C98" s="1" t="s">
        <v>20</v>
      </c>
      <c r="D98" s="1">
        <v>4</v>
      </c>
      <c r="E98" s="1" t="s">
        <v>21</v>
      </c>
      <c r="F98" s="1" t="s">
        <v>47</v>
      </c>
      <c r="H98" s="1">
        <v>87.4</v>
      </c>
      <c r="K98" s="70">
        <v>2.5578961372375488</v>
      </c>
      <c r="L98" s="75">
        <v>48.159351348876953</v>
      </c>
      <c r="M98" s="70">
        <v>0.20573863387107849</v>
      </c>
      <c r="N98" s="25"/>
      <c r="O98" s="13">
        <f>H98-J98</f>
        <v>87.4</v>
      </c>
      <c r="R98" s="14">
        <f>O98/($Y$3)*10^8/10^6</f>
        <v>38.844444444444449</v>
      </c>
      <c r="S98" s="13">
        <f t="shared" si="19"/>
        <v>0.9936005439758302</v>
      </c>
      <c r="T98" s="14">
        <f t="shared" si="19"/>
        <v>18.707232479519316</v>
      </c>
      <c r="U98" s="12">
        <f t="shared" si="19"/>
        <v>7.9918029334810042E-2</v>
      </c>
      <c r="V98" s="13">
        <f t="shared" si="14"/>
        <v>18.827719643412735</v>
      </c>
      <c r="W98" s="14"/>
      <c r="Z98" s="13">
        <f t="shared" si="17"/>
        <v>186.74156543540695</v>
      </c>
      <c r="AA98" s="13">
        <f t="shared" si="18"/>
        <v>0.47683842887236144</v>
      </c>
      <c r="AB98" s="13">
        <f t="shared" si="18"/>
        <v>8.8094515525525221</v>
      </c>
      <c r="AC98" s="12">
        <f t="shared" si="18"/>
        <v>5.128844539381619E-2</v>
      </c>
    </row>
    <row r="99" spans="2:29" x14ac:dyDescent="0.2">
      <c r="B99" s="1" t="s">
        <v>4</v>
      </c>
      <c r="C99" s="1" t="s">
        <v>20</v>
      </c>
      <c r="D99" s="1">
        <v>4</v>
      </c>
      <c r="E99" s="1" t="s">
        <v>21</v>
      </c>
      <c r="F99" s="1" t="s">
        <v>48</v>
      </c>
      <c r="H99" s="1">
        <v>489.69</v>
      </c>
      <c r="K99" s="16"/>
      <c r="L99" s="18"/>
      <c r="M99" s="16"/>
      <c r="N99" s="25"/>
      <c r="O99" s="13">
        <f>H99-J99</f>
        <v>489.69</v>
      </c>
      <c r="R99" s="14">
        <f>O99/($Y$3)*10^8/10^6</f>
        <v>217.64</v>
      </c>
      <c r="S99" s="21"/>
      <c r="T99" s="48"/>
      <c r="U99" s="18"/>
      <c r="V99" s="21"/>
      <c r="W99" s="14"/>
      <c r="Z99" s="30">
        <f t="shared" si="17"/>
        <v>330.87358461465652</v>
      </c>
      <c r="AA99" s="30">
        <f t="shared" si="18"/>
        <v>0.40946357638239822</v>
      </c>
      <c r="AB99" s="30">
        <f t="shared" si="18"/>
        <v>8.2754136614488232</v>
      </c>
      <c r="AC99" s="33">
        <f t="shared" si="18"/>
        <v>2.5936850739390511E-2</v>
      </c>
    </row>
    <row r="100" spans="2:29" x14ac:dyDescent="0.2">
      <c r="B100" s="1" t="s">
        <v>4</v>
      </c>
      <c r="C100" s="1" t="s">
        <v>20</v>
      </c>
      <c r="D100" s="1">
        <v>4</v>
      </c>
      <c r="E100" s="1" t="s">
        <v>21</v>
      </c>
      <c r="F100" s="1">
        <v>0</v>
      </c>
      <c r="G100" s="1">
        <v>10</v>
      </c>
      <c r="H100" s="1">
        <v>452.81</v>
      </c>
      <c r="I100" s="1">
        <v>10.7</v>
      </c>
      <c r="K100" s="73">
        <v>0.46338808536529541</v>
      </c>
      <c r="L100" s="78">
        <v>8.8337993621826172</v>
      </c>
      <c r="M100" s="73">
        <v>6.2589153647422791E-2</v>
      </c>
      <c r="N100" s="26">
        <f>$Y$2*(G100-F100)</f>
        <v>708.82124375000001</v>
      </c>
      <c r="O100" s="1">
        <f>H100-I100</f>
        <v>442.11</v>
      </c>
      <c r="P100" s="12">
        <f>H100/N100</f>
        <v>0.63882114707005777</v>
      </c>
      <c r="Q100" s="12">
        <f>O100/N100</f>
        <v>0.62372566270873708</v>
      </c>
      <c r="R100" s="14">
        <f>Q100*10^4*(G100-F100)/100</f>
        <v>623.7256627087371</v>
      </c>
      <c r="S100" s="13">
        <f t="shared" si="19"/>
        <v>2.8902704063580171</v>
      </c>
      <c r="T100" s="14">
        <f t="shared" si="19"/>
        <v>55.098673614133723</v>
      </c>
      <c r="U100" s="12">
        <f t="shared" si="19"/>
        <v>0.39038461337117752</v>
      </c>
      <c r="V100" s="13">
        <f t="shared" si="14"/>
        <v>19.063501287951347</v>
      </c>
      <c r="W100" s="14"/>
    </row>
    <row r="101" spans="2:29" x14ac:dyDescent="0.2">
      <c r="B101" s="1" t="s">
        <v>4</v>
      </c>
      <c r="C101" s="1" t="s">
        <v>20</v>
      </c>
      <c r="D101" s="1">
        <v>4</v>
      </c>
      <c r="E101" s="1" t="s">
        <v>21</v>
      </c>
      <c r="F101" s="1">
        <v>10</v>
      </c>
      <c r="G101" s="1">
        <v>20</v>
      </c>
      <c r="H101" s="1">
        <v>396.69</v>
      </c>
      <c r="I101" s="1">
        <v>8.58</v>
      </c>
      <c r="K101" s="73">
        <v>0.36103415489196777</v>
      </c>
      <c r="L101" s="78">
        <v>6.0457606315612793</v>
      </c>
      <c r="M101" s="73">
        <v>5.9945203363895416E-2</v>
      </c>
      <c r="N101" s="26">
        <f>$Y$2*(G101-F101)</f>
        <v>708.82124375000001</v>
      </c>
      <c r="O101" s="1">
        <f>H101-I101</f>
        <v>388.11</v>
      </c>
      <c r="P101" s="12">
        <f>H101/N101</f>
        <v>0.55964744778432718</v>
      </c>
      <c r="Q101" s="12">
        <f>O101/N101</f>
        <v>0.54754284443665135</v>
      </c>
      <c r="R101" s="14">
        <f>Q101*10^4*(G101-F101)/100</f>
        <v>547.54284443665131</v>
      </c>
      <c r="S101" s="13">
        <f t="shared" si="19"/>
        <v>1.9768166810833059</v>
      </c>
      <c r="T101" s="14">
        <f t="shared" si="19"/>
        <v>33.103129729881879</v>
      </c>
      <c r="U101" s="12">
        <f t="shared" si="19"/>
        <v>0.32822567160200811</v>
      </c>
      <c r="V101" s="13">
        <f t="shared" si="14"/>
        <v>16.74567502725705</v>
      </c>
      <c r="W101" s="14"/>
    </row>
    <row r="102" spans="2:29" x14ac:dyDescent="0.2">
      <c r="B102" s="1" t="s">
        <v>4</v>
      </c>
      <c r="C102" s="1" t="s">
        <v>20</v>
      </c>
      <c r="D102" s="1">
        <v>4</v>
      </c>
      <c r="E102" s="1" t="s">
        <v>21</v>
      </c>
      <c r="F102" s="1">
        <v>20</v>
      </c>
      <c r="G102" s="1">
        <v>30</v>
      </c>
      <c r="H102" s="1">
        <v>403.53000000000003</v>
      </c>
      <c r="I102" s="1">
        <v>95.38</v>
      </c>
      <c r="K102" s="73">
        <v>0.3238598108291626</v>
      </c>
      <c r="L102" s="78">
        <v>5.5118503570556641</v>
      </c>
      <c r="M102" s="73">
        <v>3.8403879851102829E-2</v>
      </c>
      <c r="N102" s="26">
        <f>$Y$2*(G102-F102)</f>
        <v>708.82124375000001</v>
      </c>
      <c r="O102" s="1">
        <f>H102-I102</f>
        <v>308.15000000000003</v>
      </c>
      <c r="P102" s="12">
        <f>H102/N102</f>
        <v>0.56929727143212472</v>
      </c>
      <c r="Q102" s="12">
        <f>O102/N102</f>
        <v>0.43473584167672602</v>
      </c>
      <c r="R102" s="14">
        <f>Q102*10^4*(G102-F102)/100</f>
        <v>434.73584167672595</v>
      </c>
      <c r="S102" s="13">
        <f t="shared" si="19"/>
        <v>1.4079346744608126</v>
      </c>
      <c r="T102" s="14">
        <f t="shared" si="19"/>
        <v>23.961989041707568</v>
      </c>
      <c r="U102" s="12">
        <f t="shared" si="19"/>
        <v>0.16695543030721047</v>
      </c>
      <c r="V102" s="13">
        <f t="shared" si="14"/>
        <v>17.019247750883139</v>
      </c>
      <c r="W102" s="14"/>
    </row>
    <row r="103" spans="2:29" x14ac:dyDescent="0.2">
      <c r="B103" s="1" t="s">
        <v>4</v>
      </c>
      <c r="C103" s="1" t="s">
        <v>20</v>
      </c>
      <c r="D103" s="1">
        <v>4</v>
      </c>
      <c r="E103" s="29" t="s">
        <v>21</v>
      </c>
      <c r="F103" s="29">
        <v>30</v>
      </c>
      <c r="G103" s="29">
        <v>42</v>
      </c>
      <c r="H103" s="29">
        <v>496.16000000000008</v>
      </c>
      <c r="I103" s="125">
        <v>1879.16</v>
      </c>
      <c r="J103" s="29"/>
      <c r="K103" s="98">
        <v>0.20309543609619141</v>
      </c>
      <c r="L103" s="99">
        <v>3.4805192947387695</v>
      </c>
      <c r="M103" s="98">
        <v>2.4404609575867653E-2</v>
      </c>
      <c r="N103" s="32">
        <f>$Y$2*(G103-F103)</f>
        <v>850.5854925000001</v>
      </c>
      <c r="O103" s="29">
        <f>H103-I103</f>
        <v>-1383</v>
      </c>
      <c r="P103" s="33">
        <f>H103/N103</f>
        <v>0.58331585052280921</v>
      </c>
      <c r="Q103" s="33">
        <f>O103/N103</f>
        <v>-1.6259388529366434</v>
      </c>
      <c r="R103" s="126"/>
      <c r="S103" s="127"/>
      <c r="T103" s="126"/>
      <c r="U103" s="109"/>
      <c r="V103" s="127"/>
      <c r="W103" s="14"/>
    </row>
    <row r="104" spans="2:29" x14ac:dyDescent="0.2">
      <c r="B104" s="1" t="s">
        <v>4</v>
      </c>
      <c r="C104" s="1" t="s">
        <v>20</v>
      </c>
      <c r="D104" s="1">
        <v>4</v>
      </c>
      <c r="E104" s="1" t="s">
        <v>22</v>
      </c>
      <c r="F104" s="1" t="s">
        <v>47</v>
      </c>
      <c r="H104" s="1">
        <v>37.39</v>
      </c>
      <c r="K104" s="70">
        <v>2.3058304786682129</v>
      </c>
      <c r="L104" s="75">
        <v>44.509315490722656</v>
      </c>
      <c r="M104" s="70">
        <v>0.25976938009262085</v>
      </c>
      <c r="N104" s="25"/>
      <c r="O104" s="13">
        <f>H104-J104</f>
        <v>37.39</v>
      </c>
      <c r="R104" s="14">
        <f>O104/($Y$3)*10^8/10^6</f>
        <v>16.617777777777778</v>
      </c>
      <c r="S104" s="13">
        <f t="shared" si="19"/>
        <v>0.38317778487735321</v>
      </c>
      <c r="T104" s="14">
        <f t="shared" si="19"/>
        <v>7.3964591386583116</v>
      </c>
      <c r="U104" s="12">
        <f t="shared" si="19"/>
        <v>4.3167898318502637E-2</v>
      </c>
      <c r="V104" s="13">
        <f t="shared" si="14"/>
        <v>19.302943517526089</v>
      </c>
      <c r="W104" s="14"/>
    </row>
    <row r="105" spans="2:29" x14ac:dyDescent="0.2">
      <c r="B105" s="1" t="s">
        <v>4</v>
      </c>
      <c r="C105" s="1" t="s">
        <v>20</v>
      </c>
      <c r="D105" s="1">
        <v>4</v>
      </c>
      <c r="E105" s="1" t="s">
        <v>22</v>
      </c>
      <c r="F105" s="1" t="s">
        <v>48</v>
      </c>
      <c r="H105" s="1">
        <v>308.77</v>
      </c>
      <c r="K105" s="16"/>
      <c r="L105" s="18"/>
      <c r="M105" s="16"/>
      <c r="N105" s="25"/>
      <c r="O105" s="13">
        <f>H105-J105</f>
        <v>308.77</v>
      </c>
      <c r="R105" s="14">
        <f>O105/($Y$3)*10^8/10^6</f>
        <v>137.23111111111109</v>
      </c>
      <c r="S105" s="21"/>
      <c r="T105" s="48"/>
      <c r="U105" s="18"/>
      <c r="V105" s="21"/>
      <c r="W105" s="14"/>
    </row>
    <row r="106" spans="2:29" x14ac:dyDescent="0.2">
      <c r="B106" s="1" t="s">
        <v>4</v>
      </c>
      <c r="C106" s="1" t="s">
        <v>20</v>
      </c>
      <c r="D106" s="1">
        <v>4</v>
      </c>
      <c r="E106" s="1" t="s">
        <v>22</v>
      </c>
      <c r="F106" s="1">
        <v>0</v>
      </c>
      <c r="G106" s="1">
        <v>10</v>
      </c>
      <c r="H106" s="1">
        <v>663.94</v>
      </c>
      <c r="I106" s="1">
        <v>110.38</v>
      </c>
      <c r="K106" s="73">
        <v>0.2305142730474472</v>
      </c>
      <c r="L106" s="78">
        <v>3.8844246864318848</v>
      </c>
      <c r="M106" s="73">
        <v>3.2433133572340012E-2</v>
      </c>
      <c r="N106" s="26">
        <f>$Y$2*(G106-F106)</f>
        <v>708.82124375000001</v>
      </c>
      <c r="O106" s="1">
        <f>H106-I106</f>
        <v>553.56000000000006</v>
      </c>
      <c r="P106" s="12">
        <f>H106/N106</f>
        <v>0.93668185858460318</v>
      </c>
      <c r="Q106" s="12">
        <f>O106/N106</f>
        <v>0.78095853486473621</v>
      </c>
      <c r="R106" s="14">
        <f>Q106*10^4*(G106-F106)/100</f>
        <v>780.95853486473629</v>
      </c>
      <c r="S106" s="13">
        <f t="shared" si="19"/>
        <v>1.8002208894454415</v>
      </c>
      <c r="T106" s="14">
        <f t="shared" si="19"/>
        <v>30.335746119082572</v>
      </c>
      <c r="U106" s="12">
        <f t="shared" si="19"/>
        <v>0.25328932475726945</v>
      </c>
      <c r="V106" s="13">
        <f t="shared" si="14"/>
        <v>16.851124379757369</v>
      </c>
      <c r="W106" s="14"/>
    </row>
    <row r="107" spans="2:29" x14ac:dyDescent="0.2">
      <c r="B107" s="1" t="s">
        <v>4</v>
      </c>
      <c r="C107" s="1" t="s">
        <v>20</v>
      </c>
      <c r="D107" s="1">
        <v>4</v>
      </c>
      <c r="E107" s="1" t="s">
        <v>22</v>
      </c>
      <c r="F107" s="1">
        <v>10</v>
      </c>
      <c r="G107" s="1">
        <v>20</v>
      </c>
      <c r="H107" s="1">
        <v>927.96</v>
      </c>
      <c r="I107" s="1">
        <v>168.63</v>
      </c>
      <c r="K107" s="73">
        <v>0.15188337862491608</v>
      </c>
      <c r="L107" s="78">
        <v>3.2658455371856689</v>
      </c>
      <c r="M107" s="73">
        <v>3.8681019097566605E-2</v>
      </c>
      <c r="N107" s="26">
        <f>$Y$2*(G107-F107)</f>
        <v>708.82124375000001</v>
      </c>
      <c r="O107" s="1">
        <f>H107-I107</f>
        <v>759.33</v>
      </c>
      <c r="P107" s="12">
        <f>H107/N107</f>
        <v>1.3091594082178635</v>
      </c>
      <c r="Q107" s="12">
        <f>O107/N107</f>
        <v>1.0712573962693115</v>
      </c>
      <c r="R107" s="14">
        <f>Q107*10^4*(G107-F107)/100</f>
        <v>1071.2573962693116</v>
      </c>
      <c r="S107" s="13">
        <f t="shared" si="19"/>
        <v>1.6270619272231361</v>
      </c>
      <c r="T107" s="14">
        <f t="shared" si="19"/>
        <v>34.985611867832709</v>
      </c>
      <c r="U107" s="12">
        <f t="shared" si="19"/>
        <v>0.41437327803502721</v>
      </c>
      <c r="V107" s="13">
        <f t="shared" si="14"/>
        <v>21.502323471818762</v>
      </c>
      <c r="W107" s="14"/>
    </row>
    <row r="108" spans="2:29" x14ac:dyDescent="0.2">
      <c r="B108" s="1" t="s">
        <v>4</v>
      </c>
      <c r="C108" s="1" t="s">
        <v>20</v>
      </c>
      <c r="D108" s="1">
        <v>4</v>
      </c>
      <c r="E108" s="1" t="s">
        <v>22</v>
      </c>
      <c r="F108" s="1">
        <v>20</v>
      </c>
      <c r="G108" s="1">
        <v>30</v>
      </c>
      <c r="H108" s="1">
        <v>1145.03</v>
      </c>
      <c r="I108" s="1">
        <v>327.38</v>
      </c>
      <c r="K108" s="73">
        <v>9.4198837876319885E-2</v>
      </c>
      <c r="L108" s="78">
        <v>2.1991562843322754</v>
      </c>
      <c r="M108" s="73">
        <v>2.2146418690681458E-2</v>
      </c>
      <c r="N108" s="26">
        <f>$Y$2*(G108-F108)</f>
        <v>708.82124375000001</v>
      </c>
      <c r="O108" s="1">
        <f>H108-I108</f>
        <v>817.65</v>
      </c>
      <c r="P108" s="12">
        <f>H108/N108</f>
        <v>1.6154002297423382</v>
      </c>
      <c r="Q108" s="12">
        <f>O108/N108</f>
        <v>1.153534840003164</v>
      </c>
      <c r="R108" s="14">
        <f>Q108*10^4*(G108-F108)/100</f>
        <v>1153.5348400031639</v>
      </c>
      <c r="S108" s="13">
        <f t="shared" si="19"/>
        <v>1.0866164137814462</v>
      </c>
      <c r="T108" s="14">
        <f t="shared" si="19"/>
        <v>25.36803392589184</v>
      </c>
      <c r="U108" s="12">
        <f t="shared" si="19"/>
        <v>0.25546665540998315</v>
      </c>
      <c r="V108" s="13">
        <f t="shared" si="14"/>
        <v>23.345896126868347</v>
      </c>
      <c r="W108" s="14"/>
    </row>
    <row r="109" spans="2:29" x14ac:dyDescent="0.2">
      <c r="B109" s="1" t="s">
        <v>4</v>
      </c>
      <c r="C109" s="1" t="s">
        <v>20</v>
      </c>
      <c r="D109" s="1">
        <v>4</v>
      </c>
      <c r="E109" s="29" t="s">
        <v>22</v>
      </c>
      <c r="F109" s="29">
        <v>30</v>
      </c>
      <c r="G109" s="29">
        <v>50</v>
      </c>
      <c r="H109" s="29">
        <v>1159.03</v>
      </c>
      <c r="I109" s="29">
        <v>390.4</v>
      </c>
      <c r="J109" s="29"/>
      <c r="K109" s="98">
        <v>5.1988497376441956E-2</v>
      </c>
      <c r="L109" s="99">
        <v>1.2401820421218872</v>
      </c>
      <c r="M109" s="98">
        <v>1.6384383663535118E-2</v>
      </c>
      <c r="N109" s="32">
        <f>$Y$2*(G109-F109)</f>
        <v>1417.6424875</v>
      </c>
      <c r="O109" s="29">
        <f>H109-I109</f>
        <v>768.63</v>
      </c>
      <c r="P109" s="33">
        <f>H109/N109</f>
        <v>0.81757566538792104</v>
      </c>
      <c r="Q109" s="33">
        <f>O109/N109</f>
        <v>0.54218888526364095</v>
      </c>
      <c r="R109" s="34">
        <f>Q109*10^4*(G109-F109)/100</f>
        <v>1084.3777705272819</v>
      </c>
      <c r="S109" s="30">
        <f t="shared" ref="S109" si="20">K109/100*$R109</f>
        <v>0.56375170878129566</v>
      </c>
      <c r="T109" s="34">
        <f t="shared" ref="T109" si="21">L109/100*$R109</f>
        <v>13.448258378841036</v>
      </c>
      <c r="U109" s="33">
        <f t="shared" ref="U109" si="22">M109/100*$R109</f>
        <v>0.1776686142852783</v>
      </c>
      <c r="V109" s="30">
        <f t="shared" ref="V109" si="23">T109/S109</f>
        <v>23.85493146958817</v>
      </c>
      <c r="W109" s="14"/>
    </row>
    <row r="110" spans="2:29" x14ac:dyDescent="0.2">
      <c r="B110" s="1" t="s">
        <v>4</v>
      </c>
      <c r="C110" s="1" t="s">
        <v>20</v>
      </c>
      <c r="D110" s="1">
        <v>4</v>
      </c>
      <c r="E110" s="1" t="s">
        <v>23</v>
      </c>
      <c r="F110" s="1" t="s">
        <v>47</v>
      </c>
      <c r="H110" s="1">
        <v>37.85</v>
      </c>
      <c r="K110" s="70">
        <v>2.2406389713287354</v>
      </c>
      <c r="L110" s="75">
        <v>49.621070861816406</v>
      </c>
      <c r="M110" s="70">
        <v>0.25154373049736023</v>
      </c>
      <c r="N110" s="25"/>
      <c r="O110" s="13">
        <f>H110-J110</f>
        <v>37.85</v>
      </c>
      <c r="R110" s="14">
        <f>O110/($Y$3)*10^8/10^6</f>
        <v>16.822222222222219</v>
      </c>
      <c r="S110" s="13">
        <f t="shared" si="19"/>
        <v>0.37692526695463391</v>
      </c>
      <c r="T110" s="14">
        <f t="shared" si="19"/>
        <v>8.3473668094211142</v>
      </c>
      <c r="U110" s="12">
        <f t="shared" si="19"/>
        <v>4.2315245330333706E-2</v>
      </c>
      <c r="V110" s="13">
        <f t="shared" si="14"/>
        <v>22.1459465343452</v>
      </c>
      <c r="W110" s="14"/>
    </row>
    <row r="111" spans="2:29" x14ac:dyDescent="0.2">
      <c r="B111" s="1" t="s">
        <v>4</v>
      </c>
      <c r="C111" s="1" t="s">
        <v>20</v>
      </c>
      <c r="D111" s="1">
        <v>4</v>
      </c>
      <c r="E111" s="1" t="s">
        <v>23</v>
      </c>
      <c r="F111" s="1" t="s">
        <v>48</v>
      </c>
      <c r="H111" s="1">
        <v>208.89</v>
      </c>
      <c r="K111" s="70">
        <v>0.81622558832168579</v>
      </c>
      <c r="L111" s="75">
        <v>12.501362800598145</v>
      </c>
      <c r="M111" s="70">
        <v>0.12815937399864197</v>
      </c>
      <c r="N111" s="25"/>
      <c r="O111" s="13">
        <f>H111-J111</f>
        <v>208.89</v>
      </c>
      <c r="R111" s="14">
        <f>O111/($Y$3)*10^8/10^6</f>
        <v>92.839999999999989</v>
      </c>
      <c r="S111" s="13">
        <f t="shared" si="19"/>
        <v>0.75778383619785294</v>
      </c>
      <c r="T111" s="14">
        <f t="shared" si="19"/>
        <v>11.606265224075317</v>
      </c>
      <c r="U111" s="12">
        <f t="shared" si="19"/>
        <v>0.11898316282033919</v>
      </c>
      <c r="V111" s="13">
        <f t="shared" si="14"/>
        <v>15.316063327913197</v>
      </c>
      <c r="W111" s="14"/>
    </row>
    <row r="112" spans="2:29" x14ac:dyDescent="0.2">
      <c r="B112" s="1" t="s">
        <v>4</v>
      </c>
      <c r="C112" s="1" t="s">
        <v>20</v>
      </c>
      <c r="D112" s="1">
        <v>4</v>
      </c>
      <c r="E112" s="1" t="s">
        <v>23</v>
      </c>
      <c r="F112" s="1">
        <v>0</v>
      </c>
      <c r="G112" s="1">
        <v>10</v>
      </c>
      <c r="H112" s="1">
        <v>650.34</v>
      </c>
      <c r="I112" s="1">
        <v>174.31</v>
      </c>
      <c r="K112" s="73">
        <v>0.26374602317810059</v>
      </c>
      <c r="L112" s="78">
        <v>5.0311479568481445</v>
      </c>
      <c r="M112" s="73">
        <v>4.6558987349271774E-2</v>
      </c>
      <c r="N112" s="26">
        <f>$Y$2*(G112-F112)</f>
        <v>708.82124375000001</v>
      </c>
      <c r="O112" s="1">
        <f>H112-I112</f>
        <v>476.03000000000003</v>
      </c>
      <c r="P112" s="12">
        <f>H112/N112</f>
        <v>0.91749507472348524</v>
      </c>
      <c r="Q112" s="12">
        <f>O112/N112</f>
        <v>0.67157975892705457</v>
      </c>
      <c r="R112" s="14">
        <f>Q112*10^4*(G112-F112)/100</f>
        <v>671.57975892705451</v>
      </c>
      <c r="S112" s="13">
        <f t="shared" si="19"/>
        <v>1.7712649066391812</v>
      </c>
      <c r="T112" s="14">
        <f t="shared" si="19"/>
        <v>33.788171319864198</v>
      </c>
      <c r="U112" s="12">
        <f t="shared" si="19"/>
        <v>0.31268073499911719</v>
      </c>
      <c r="V112" s="13">
        <f t="shared" si="14"/>
        <v>19.07573011423473</v>
      </c>
      <c r="W112" s="14"/>
    </row>
    <row r="113" spans="1:29" x14ac:dyDescent="0.2">
      <c r="B113" s="1" t="s">
        <v>4</v>
      </c>
      <c r="C113" s="1" t="s">
        <v>20</v>
      </c>
      <c r="D113" s="1">
        <v>4</v>
      </c>
      <c r="E113" s="1" t="s">
        <v>23</v>
      </c>
      <c r="F113" s="1">
        <v>10</v>
      </c>
      <c r="G113" s="1">
        <v>20</v>
      </c>
      <c r="H113" s="1">
        <v>930.28</v>
      </c>
      <c r="I113" s="1">
        <v>348.9</v>
      </c>
      <c r="K113" s="73">
        <v>0.25075989961624146</v>
      </c>
      <c r="L113" s="78">
        <v>5.4963607788085937</v>
      </c>
      <c r="M113" s="73">
        <v>5.4348114877939224E-2</v>
      </c>
      <c r="N113" s="26">
        <f>$Y$2*(G113-F113)</f>
        <v>708.82124375000001</v>
      </c>
      <c r="O113" s="1">
        <f>H113-I113</f>
        <v>581.38</v>
      </c>
      <c r="P113" s="12">
        <f>H113/N113</f>
        <v>1.3124324478177012</v>
      </c>
      <c r="Q113" s="12">
        <f>O113/N113</f>
        <v>0.82020679420416986</v>
      </c>
      <c r="R113" s="14">
        <f>Q113*10^4*(G113-F113)/100</f>
        <v>820.20679420416991</v>
      </c>
      <c r="S113" s="13">
        <f t="shared" si="19"/>
        <v>2.0567497337919685</v>
      </c>
      <c r="T113" s="14">
        <f t="shared" si="19"/>
        <v>45.081524541761311</v>
      </c>
      <c r="U113" s="12">
        <f t="shared" si="19"/>
        <v>0.44576693075074481</v>
      </c>
      <c r="V113" s="13">
        <f t="shared" si="14"/>
        <v>21.918818707537081</v>
      </c>
      <c r="W113" s="14"/>
    </row>
    <row r="114" spans="1:29" x14ac:dyDescent="0.2">
      <c r="B114" s="1" t="s">
        <v>4</v>
      </c>
      <c r="C114" s="1" t="s">
        <v>20</v>
      </c>
      <c r="D114" s="1">
        <v>4</v>
      </c>
      <c r="E114" s="1" t="s">
        <v>23</v>
      </c>
      <c r="F114" s="1">
        <v>20</v>
      </c>
      <c r="G114" s="1">
        <v>30</v>
      </c>
      <c r="H114" s="1">
        <v>1280.72</v>
      </c>
      <c r="I114" s="1">
        <v>446.62</v>
      </c>
      <c r="K114" s="70">
        <v>0.14987610280513763</v>
      </c>
      <c r="L114" s="75">
        <v>3.6096906661987305</v>
      </c>
      <c r="M114" s="70">
        <v>4.3663226068019867E-2</v>
      </c>
      <c r="N114" s="26">
        <f>$Y$2*(G114-F114)</f>
        <v>708.82124375000001</v>
      </c>
      <c r="O114" s="1">
        <f>H114-I114</f>
        <v>834.1</v>
      </c>
      <c r="P114" s="12">
        <f>H114/N114</f>
        <v>1.8068307225449181</v>
      </c>
      <c r="Q114" s="12">
        <f>O114/N114</f>
        <v>1.1767423837175308</v>
      </c>
      <c r="R114" s="14">
        <f>Q114*10^4*(G114-F114)/100</f>
        <v>1176.7423837175309</v>
      </c>
      <c r="S114" s="13">
        <f t="shared" si="19"/>
        <v>1.7636556247721136</v>
      </c>
      <c r="T114" s="14">
        <f t="shared" si="19"/>
        <v>42.476759990256156</v>
      </c>
      <c r="U114" s="12">
        <f t="shared" si="19"/>
        <v>0.51380368724079128</v>
      </c>
      <c r="V114" s="13">
        <f t="shared" si="14"/>
        <v>24.084497786093976</v>
      </c>
      <c r="W114" s="14"/>
      <c r="X114" s="7" t="s">
        <v>78</v>
      </c>
      <c r="Y114" s="7" t="s">
        <v>80</v>
      </c>
      <c r="Z114" s="7" t="s">
        <v>81</v>
      </c>
    </row>
    <row r="115" spans="1:29" x14ac:dyDescent="0.2">
      <c r="B115" s="1" t="s">
        <v>4</v>
      </c>
      <c r="C115" s="1" t="s">
        <v>20</v>
      </c>
      <c r="D115" s="1">
        <v>4</v>
      </c>
      <c r="E115" s="29" t="s">
        <v>23</v>
      </c>
      <c r="F115" s="29">
        <v>30</v>
      </c>
      <c r="G115" s="29">
        <v>50</v>
      </c>
      <c r="H115" s="29">
        <v>932.33</v>
      </c>
      <c r="I115" s="29">
        <v>374.65</v>
      </c>
      <c r="J115" s="29"/>
      <c r="K115" s="98">
        <v>0.13079500198364258</v>
      </c>
      <c r="L115" s="99">
        <v>2.8420236110687256</v>
      </c>
      <c r="M115" s="98">
        <v>2.6620581746101379E-2</v>
      </c>
      <c r="N115" s="32">
        <f>$Y$2*(G115-F115)</f>
        <v>1417.6424875</v>
      </c>
      <c r="O115" s="29">
        <f>H115-I115</f>
        <v>557.68000000000006</v>
      </c>
      <c r="P115" s="33">
        <f>H115/N115</f>
        <v>0.65766228666308935</v>
      </c>
      <c r="Q115" s="33">
        <f>O115/N115</f>
        <v>0.39338550087015506</v>
      </c>
      <c r="R115" s="34">
        <f>Q115*10^4*(G115-F115)/100</f>
        <v>786.77100174031011</v>
      </c>
      <c r="S115" s="30">
        <f t="shared" si="19"/>
        <v>1.0290571473329631</v>
      </c>
      <c r="T115" s="34">
        <f t="shared" si="19"/>
        <v>22.360217634501549</v>
      </c>
      <c r="U115" s="33">
        <f t="shared" si="19"/>
        <v>0.20944301767289997</v>
      </c>
      <c r="V115" s="30">
        <f t="shared" si="14"/>
        <v>21.72883954253966</v>
      </c>
      <c r="W115" s="14"/>
      <c r="X115" s="7" t="s">
        <v>79</v>
      </c>
      <c r="Y115" s="7" t="s">
        <v>79</v>
      </c>
      <c r="Z115" s="7" t="s">
        <v>82</v>
      </c>
      <c r="AA115" s="15" t="s">
        <v>105</v>
      </c>
      <c r="AB115" s="15" t="s">
        <v>106</v>
      </c>
      <c r="AC115" s="74" t="s">
        <v>109</v>
      </c>
    </row>
    <row r="116" spans="1:29" x14ac:dyDescent="0.2">
      <c r="B116" s="1" t="s">
        <v>4</v>
      </c>
      <c r="C116" s="1" t="s">
        <v>20</v>
      </c>
      <c r="D116" s="1">
        <v>4</v>
      </c>
      <c r="E116" s="1" t="s">
        <v>27</v>
      </c>
      <c r="F116" s="1" t="s">
        <v>47</v>
      </c>
      <c r="H116" s="1">
        <v>37.54</v>
      </c>
      <c r="K116" s="70">
        <v>1.8481457233428955</v>
      </c>
      <c r="L116" s="75">
        <v>34.459537506103516</v>
      </c>
      <c r="M116" s="70">
        <v>0.30468115210533142</v>
      </c>
      <c r="N116" s="25"/>
      <c r="O116" s="13">
        <f>H116-J116</f>
        <v>37.54</v>
      </c>
      <c r="R116" s="14">
        <f>O116/($Y$3)*10^8/10^6</f>
        <v>16.684444444444445</v>
      </c>
      <c r="S116" s="13">
        <f t="shared" si="19"/>
        <v>0.30835284646352135</v>
      </c>
      <c r="T116" s="14">
        <f t="shared" si="19"/>
        <v>5.7493823910183375</v>
      </c>
      <c r="U116" s="12">
        <f t="shared" si="19"/>
        <v>5.0834357555707296E-2</v>
      </c>
      <c r="V116" s="13">
        <f t="shared" si="14"/>
        <v>18.645465598769814</v>
      </c>
      <c r="W116" s="14"/>
      <c r="Z116" s="13">
        <f>AVERAGE(R92,R98,R104,R110,R116)</f>
        <v>22.242222222222225</v>
      </c>
      <c r="AA116" s="13">
        <f t="shared" ref="AA116:AC121" si="24">AVERAGE(S92,S98,S104,S110,S116)</f>
        <v>0.51551411056783469</v>
      </c>
      <c r="AB116" s="13">
        <f t="shared" si="24"/>
        <v>10.050110204654269</v>
      </c>
      <c r="AC116" s="12">
        <f t="shared" si="24"/>
        <v>5.405888263483842E-2</v>
      </c>
    </row>
    <row r="117" spans="1:29" x14ac:dyDescent="0.2">
      <c r="B117" s="1" t="s">
        <v>4</v>
      </c>
      <c r="C117" s="1" t="s">
        <v>20</v>
      </c>
      <c r="D117" s="1">
        <v>4</v>
      </c>
      <c r="E117" s="1" t="s">
        <v>27</v>
      </c>
      <c r="F117" s="1" t="s">
        <v>48</v>
      </c>
      <c r="H117" s="1">
        <v>45.65</v>
      </c>
      <c r="K117" s="70">
        <v>0.92450040578842163</v>
      </c>
      <c r="L117" s="75">
        <v>14.221636772155762</v>
      </c>
      <c r="M117" s="70">
        <v>0.11463601142168045</v>
      </c>
      <c r="N117" s="25"/>
      <c r="O117" s="13">
        <f>H117-J117</f>
        <v>45.65</v>
      </c>
      <c r="R117" s="14">
        <f>O117/($Y$3)*10^8/10^6</f>
        <v>20.288888888888888</v>
      </c>
      <c r="S117" s="13">
        <f t="shared" si="19"/>
        <v>0.18757086010773974</v>
      </c>
      <c r="T117" s="14">
        <f t="shared" si="19"/>
        <v>2.8854120828840468</v>
      </c>
      <c r="U117" s="12">
        <f t="shared" si="19"/>
        <v>2.3258372983998722E-2</v>
      </c>
      <c r="V117" s="13">
        <f t="shared" si="14"/>
        <v>15.383050870623938</v>
      </c>
      <c r="W117" s="14"/>
      <c r="Z117" s="13">
        <f>AVERAGE(R93,R99,R105,R111,R117)</f>
        <v>105.92622222222221</v>
      </c>
      <c r="AA117" s="13">
        <f t="shared" si="24"/>
        <v>0.48013478819352606</v>
      </c>
      <c r="AB117" s="13">
        <f t="shared" si="24"/>
        <v>7.3685206358026578</v>
      </c>
      <c r="AC117" s="12">
        <f t="shared" si="24"/>
        <v>9.6032296631843969E-2</v>
      </c>
    </row>
    <row r="118" spans="1:29" x14ac:dyDescent="0.2">
      <c r="B118" s="1" t="s">
        <v>4</v>
      </c>
      <c r="C118" s="1" t="s">
        <v>20</v>
      </c>
      <c r="D118" s="1">
        <v>4</v>
      </c>
      <c r="E118" s="1" t="s">
        <v>27</v>
      </c>
      <c r="F118" s="1">
        <v>0</v>
      </c>
      <c r="G118" s="1">
        <v>10</v>
      </c>
      <c r="H118" s="1">
        <v>582.9</v>
      </c>
      <c r="I118" s="1">
        <v>58.07</v>
      </c>
      <c r="K118" s="73">
        <v>0.40717455744743347</v>
      </c>
      <c r="L118" s="78">
        <v>6.8085312843322754</v>
      </c>
      <c r="M118" s="73">
        <v>4.8966884613037109E-2</v>
      </c>
      <c r="N118" s="26">
        <f>$Y$2*(G118-F118)</f>
        <v>708.82124375000001</v>
      </c>
      <c r="O118" s="1">
        <f>H118-I118</f>
        <v>524.82999999999993</v>
      </c>
      <c r="P118" s="12">
        <f>H118/N118</f>
        <v>0.82235119945923596</v>
      </c>
      <c r="Q118" s="12">
        <f>O118/N118</f>
        <v>0.74042645395812445</v>
      </c>
      <c r="R118" s="14">
        <f>Q118*10^4*(G118-F118)/100</f>
        <v>740.42645395812451</v>
      </c>
      <c r="S118" s="13">
        <f t="shared" si="19"/>
        <v>3.0148281371277181</v>
      </c>
      <c r="T118" s="14">
        <f t="shared" si="19"/>
        <v>50.412166755211018</v>
      </c>
      <c r="U118" s="12">
        <f t="shared" si="19"/>
        <v>0.36256376735407719</v>
      </c>
      <c r="V118" s="13">
        <f t="shared" si="14"/>
        <v>16.721406482307682</v>
      </c>
      <c r="W118" s="14"/>
      <c r="X118" s="12">
        <f>AVERAGE(P94,P100,P106,P112,P118)</f>
        <v>0.79359923952617861</v>
      </c>
      <c r="Y118" s="12">
        <f>AVERAGE(Q94,Q100,Q106,Q112,Q118)</f>
        <v>0.68142709358518716</v>
      </c>
      <c r="Z118" s="13">
        <f>AVERAGE(R94,R100,R106,R112,R118)</f>
        <v>681.42709358518709</v>
      </c>
      <c r="AA118" s="13">
        <f t="shared" si="24"/>
        <v>2.3650192781396226</v>
      </c>
      <c r="AB118" s="13">
        <f t="shared" si="24"/>
        <v>42.777158056387314</v>
      </c>
      <c r="AC118" s="12">
        <f t="shared" si="24"/>
        <v>0.32837783873620635</v>
      </c>
    </row>
    <row r="119" spans="1:29" x14ac:dyDescent="0.2">
      <c r="B119" s="1" t="s">
        <v>4</v>
      </c>
      <c r="C119" s="1" t="s">
        <v>20</v>
      </c>
      <c r="D119" s="1">
        <v>4</v>
      </c>
      <c r="E119" s="1" t="s">
        <v>27</v>
      </c>
      <c r="F119" s="1">
        <v>10</v>
      </c>
      <c r="G119" s="1">
        <v>20</v>
      </c>
      <c r="H119" s="1">
        <v>1025.46</v>
      </c>
      <c r="I119" s="1">
        <v>311.99</v>
      </c>
      <c r="K119" s="73">
        <v>0.22998255491256714</v>
      </c>
      <c r="L119" s="78">
        <v>4.514373779296875</v>
      </c>
      <c r="M119" s="73">
        <v>4.2504426091909409E-2</v>
      </c>
      <c r="N119" s="26">
        <f>$Y$2*(G119-F119)</f>
        <v>708.82124375000001</v>
      </c>
      <c r="O119" s="1">
        <f>H119-I119</f>
        <v>713.47</v>
      </c>
      <c r="P119" s="12">
        <f>H119/N119</f>
        <v>1.4467117189869072</v>
      </c>
      <c r="Q119" s="12">
        <f>O119/N119</f>
        <v>1.0065584324552772</v>
      </c>
      <c r="R119" s="14">
        <f>Q119*10^4*(G119-F119)/100</f>
        <v>1006.5584324552772</v>
      </c>
      <c r="S119" s="13">
        <f t="shared" si="19"/>
        <v>2.3149087996485327</v>
      </c>
      <c r="T119" s="14">
        <f t="shared" si="19"/>
        <v>45.439809948062681</v>
      </c>
      <c r="U119" s="12">
        <f t="shared" si="19"/>
        <v>0.42783188499483515</v>
      </c>
      <c r="V119" s="13">
        <f t="shared" si="14"/>
        <v>19.629200923579237</v>
      </c>
      <c r="W119" s="14"/>
      <c r="X119" s="12">
        <f t="shared" ref="X119:Z121" si="25">AVERAGE(P95,P101,P107,P113,P119)</f>
        <v>1.1128927172479373</v>
      </c>
      <c r="Y119" s="12">
        <f t="shared" si="25"/>
        <v>0.85536657562966822</v>
      </c>
      <c r="Z119" s="13">
        <f t="shared" si="25"/>
        <v>855.36657562966832</v>
      </c>
      <c r="AA119" s="13">
        <f t="shared" si="24"/>
        <v>1.9699203944781387</v>
      </c>
      <c r="AB119" s="13">
        <f t="shared" si="24"/>
        <v>39.634045095389482</v>
      </c>
      <c r="AC119" s="12">
        <f t="shared" si="24"/>
        <v>0.39104510011506344</v>
      </c>
    </row>
    <row r="120" spans="1:29" x14ac:dyDescent="0.2">
      <c r="B120" s="1" t="s">
        <v>4</v>
      </c>
      <c r="C120" s="1" t="s">
        <v>20</v>
      </c>
      <c r="D120" s="1">
        <v>4</v>
      </c>
      <c r="E120" s="1" t="s">
        <v>27</v>
      </c>
      <c r="F120" s="1">
        <v>20</v>
      </c>
      <c r="G120" s="1">
        <v>30</v>
      </c>
      <c r="H120" s="1">
        <v>885.35</v>
      </c>
      <c r="I120" s="1">
        <v>246.95</v>
      </c>
      <c r="K120" s="73">
        <v>0.20224882662296295</v>
      </c>
      <c r="L120" s="78">
        <v>4.3247036933898926</v>
      </c>
      <c r="M120" s="73">
        <v>3.3405803143978119E-2</v>
      </c>
      <c r="N120" s="26">
        <f>$Y$2*(G120-F120)</f>
        <v>708.82124375000001</v>
      </c>
      <c r="O120" s="1">
        <f>H120-I120</f>
        <v>638.40000000000009</v>
      </c>
      <c r="P120" s="12">
        <f>H120/N120</f>
        <v>1.249045521429464</v>
      </c>
      <c r="Q120" s="12">
        <f>O120/N120</f>
        <v>0.90065020712776866</v>
      </c>
      <c r="R120" s="14">
        <f>Q120*10^4*(G120-F120)/100</f>
        <v>900.65020712776868</v>
      </c>
      <c r="S120" s="13">
        <f t="shared" si="19"/>
        <v>1.8215544758931979</v>
      </c>
      <c r="T120" s="14">
        <f t="shared" si="19"/>
        <v>38.95045277217833</v>
      </c>
      <c r="U120" s="12">
        <f t="shared" si="19"/>
        <v>0.30086943520893361</v>
      </c>
      <c r="V120" s="13">
        <f t="shared" si="14"/>
        <v>21.383084221556977</v>
      </c>
      <c r="W120" s="14"/>
      <c r="X120" s="12">
        <f t="shared" si="25"/>
        <v>1.3023565647047524</v>
      </c>
      <c r="Y120" s="12">
        <f t="shared" si="25"/>
        <v>0.93029096660733368</v>
      </c>
      <c r="Z120" s="13">
        <f t="shared" si="25"/>
        <v>930.29096660733376</v>
      </c>
      <c r="AA120" s="13">
        <f t="shared" si="24"/>
        <v>1.5400075774048196</v>
      </c>
      <c r="AB120" s="13">
        <f t="shared" si="24"/>
        <v>32.895694789504304</v>
      </c>
      <c r="AC120" s="12">
        <f t="shared" si="24"/>
        <v>0.30164125687218241</v>
      </c>
    </row>
    <row r="121" spans="1:29" x14ac:dyDescent="0.2">
      <c r="A121" s="29"/>
      <c r="B121" s="29" t="s">
        <v>4</v>
      </c>
      <c r="C121" s="29" t="s">
        <v>20</v>
      </c>
      <c r="D121" s="29">
        <v>4</v>
      </c>
      <c r="E121" s="29" t="s">
        <v>27</v>
      </c>
      <c r="F121" s="29">
        <v>30</v>
      </c>
      <c r="G121" s="29">
        <v>50</v>
      </c>
      <c r="H121" s="29">
        <v>2044.56</v>
      </c>
      <c r="I121" s="29">
        <v>1363.8</v>
      </c>
      <c r="J121" s="29"/>
      <c r="K121" s="98">
        <v>0.10992125421762466</v>
      </c>
      <c r="L121" s="99">
        <v>2.2569658756256104</v>
      </c>
      <c r="M121" s="98">
        <v>1.8462901934981346E-2</v>
      </c>
      <c r="N121" s="32">
        <f>$Y$2*(G121-F121)</f>
        <v>1417.6424875</v>
      </c>
      <c r="O121" s="29">
        <f>H121-I121</f>
        <v>680.76</v>
      </c>
      <c r="P121" s="33">
        <f>H121/N121</f>
        <v>1.4422253974664399</v>
      </c>
      <c r="Q121" s="33">
        <f>O121/N121</f>
        <v>0.48020569784171341</v>
      </c>
      <c r="R121" s="34">
        <f>Q121*10^4*(G121-F121)/100</f>
        <v>960.4113956834268</v>
      </c>
      <c r="S121" s="30">
        <f t="shared" si="19"/>
        <v>1.0556962517842168</v>
      </c>
      <c r="T121" s="34">
        <f t="shared" si="19"/>
        <v>21.676157466194599</v>
      </c>
      <c r="U121" s="33">
        <f t="shared" si="19"/>
        <v>0.17731981415741677</v>
      </c>
      <c r="V121" s="30">
        <f t="shared" si="14"/>
        <v>20.532570263046821</v>
      </c>
      <c r="W121" s="34"/>
      <c r="X121" s="33">
        <f t="shared" si="25"/>
        <v>0.83791506707363683</v>
      </c>
      <c r="Y121" s="33">
        <f t="shared" si="25"/>
        <v>4.9840962929425983E-2</v>
      </c>
      <c r="Z121" s="30">
        <f t="shared" si="25"/>
        <v>880.15138584085366</v>
      </c>
      <c r="AA121" s="30">
        <f t="shared" si="24"/>
        <v>0.88296674789093144</v>
      </c>
      <c r="AB121" s="30">
        <f t="shared" si="24"/>
        <v>18.548858526973035</v>
      </c>
      <c r="AC121" s="33">
        <f t="shared" si="24"/>
        <v>0.18025765473801719</v>
      </c>
    </row>
    <row r="122" spans="1:29" x14ac:dyDescent="0.2">
      <c r="AA122" s="13">
        <f>SUM(AA116:AA121)</f>
        <v>7.7535628966748735</v>
      </c>
      <c r="AB122" s="13">
        <f>SUM(AB116:AB121)</f>
        <v>151.27438730871108</v>
      </c>
      <c r="AC122" s="12">
        <f>SUM(AC116:AC121)</f>
        <v>1.3514130297281519</v>
      </c>
    </row>
    <row r="123" spans="1:29" x14ac:dyDescent="0.2">
      <c r="Z123" s="8" t="s">
        <v>88</v>
      </c>
    </row>
    <row r="124" spans="1:29" x14ac:dyDescent="0.2">
      <c r="Z124" s="13">
        <f t="shared" ref="Z124:Z129" si="26">STDEV(R92,R98,R104,R110,R116)</f>
        <v>11.068475532668613</v>
      </c>
      <c r="AA124" s="13">
        <f t="shared" ref="AA124:AC129" si="27">STDEV(S92,S98,S104,S110,S116)</f>
        <v>0.32052155300664581</v>
      </c>
      <c r="AB124" s="13">
        <f t="shared" si="27"/>
        <v>5.8703556070314837</v>
      </c>
      <c r="AC124" s="12">
        <f t="shared" si="27"/>
        <v>1.7659931922811643E-2</v>
      </c>
    </row>
    <row r="125" spans="1:29" x14ac:dyDescent="0.2">
      <c r="Z125" s="13">
        <f t="shared" si="26"/>
        <v>75.708360097428965</v>
      </c>
      <c r="AA125" s="13">
        <f t="shared" si="27"/>
        <v>0.28539893090421553</v>
      </c>
      <c r="AB125" s="13">
        <f t="shared" si="27"/>
        <v>4.3656010449783986</v>
      </c>
      <c r="AC125" s="12">
        <f t="shared" si="27"/>
        <v>6.4440372735197232E-2</v>
      </c>
    </row>
    <row r="126" spans="1:29" x14ac:dyDescent="0.2">
      <c r="Z126" s="13">
        <f t="shared" si="26"/>
        <v>79.201623008651907</v>
      </c>
      <c r="AA126" s="13">
        <f t="shared" si="27"/>
        <v>0.58522522651650088</v>
      </c>
      <c r="AB126" s="13">
        <f t="shared" si="27"/>
        <v>10.581540800042339</v>
      </c>
      <c r="AC126" s="12">
        <f t="shared" si="27"/>
        <v>5.2267194269921206E-2</v>
      </c>
    </row>
    <row r="127" spans="1:29" x14ac:dyDescent="0.2">
      <c r="Z127" s="13">
        <f t="shared" si="26"/>
        <v>203.74018594071217</v>
      </c>
      <c r="AA127" s="13">
        <f t="shared" si="27"/>
        <v>0.25166650071229574</v>
      </c>
      <c r="AB127" s="13">
        <f t="shared" si="27"/>
        <v>5.6490748225045841</v>
      </c>
      <c r="AC127" s="12">
        <f t="shared" si="27"/>
        <v>5.3721590229509293E-2</v>
      </c>
    </row>
    <row r="128" spans="1:29" x14ac:dyDescent="0.2">
      <c r="Z128" s="13">
        <f t="shared" si="26"/>
        <v>300.04578833722456</v>
      </c>
      <c r="AA128" s="13">
        <f t="shared" si="27"/>
        <v>0.29947330257607196</v>
      </c>
      <c r="AB128" s="13">
        <f t="shared" si="27"/>
        <v>8.1488527264130663</v>
      </c>
      <c r="AC128" s="12">
        <f t="shared" si="27"/>
        <v>0.12866424347747141</v>
      </c>
    </row>
    <row r="129" spans="26:29" x14ac:dyDescent="0.2">
      <c r="Z129" s="30">
        <f t="shared" si="26"/>
        <v>176.43836387311558</v>
      </c>
      <c r="AA129" s="30">
        <f t="shared" si="27"/>
        <v>0.22588808707735492</v>
      </c>
      <c r="AB129" s="30">
        <f t="shared" si="27"/>
        <v>4.2308799562105746</v>
      </c>
      <c r="AC129" s="33">
        <f t="shared" si="27"/>
        <v>2.1808585566770206E-2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0"/>
  <sheetViews>
    <sheetView workbookViewId="0">
      <pane xSplit="7" ySplit="1" topLeftCell="H29" activePane="bottomRight" state="frozen"/>
      <selection pane="topRight" activeCell="H1" sqref="H1"/>
      <selection pane="bottomLeft" activeCell="A2" sqref="A2"/>
      <selection pane="bottomRight" activeCell="P39" sqref="P39"/>
    </sheetView>
  </sheetViews>
  <sheetFormatPr defaultRowHeight="12.75" x14ac:dyDescent="0.2"/>
  <cols>
    <col min="1" max="1" width="13.7109375" style="1" customWidth="1"/>
    <col min="2" max="2" width="5.140625" style="1" customWidth="1"/>
    <col min="3" max="3" width="4.7109375" style="1" customWidth="1"/>
    <col min="4" max="4" width="4" style="1" bestFit="1" customWidth="1"/>
    <col min="5" max="5" width="9.28515625" style="1" customWidth="1"/>
    <col min="6" max="6" width="6.28515625" style="1" customWidth="1"/>
    <col min="7" max="7" width="5.85546875" style="1" customWidth="1"/>
    <col min="8" max="8" width="9" style="1" customWidth="1"/>
    <col min="9" max="9" width="7.28515625" style="7" customWidth="1"/>
    <col min="10" max="10" width="5.5703125" style="13" customWidth="1"/>
    <col min="11" max="11" width="7.140625" style="11" customWidth="1"/>
    <col min="12" max="12" width="7.7109375" style="12" customWidth="1"/>
    <col min="13" max="13" width="7" style="11" customWidth="1"/>
    <col min="14" max="14" width="6.42578125" style="27" customWidth="1"/>
    <col min="15" max="15" width="7.42578125" style="1" customWidth="1"/>
    <col min="16" max="16" width="7.7109375" style="1" customWidth="1"/>
    <col min="17" max="17" width="8" style="1" customWidth="1"/>
    <col min="18" max="18" width="7.28515625" style="1" customWidth="1"/>
    <col min="19" max="19" width="5.7109375" style="1" customWidth="1"/>
    <col min="20" max="21" width="6.5703125" style="1" customWidth="1"/>
    <col min="22" max="22" width="7.5703125" style="1" customWidth="1"/>
    <col min="23" max="23" width="8.42578125" style="1" customWidth="1"/>
    <col min="24" max="24" width="5" style="1" customWidth="1"/>
    <col min="25" max="25" width="4.140625" style="1" customWidth="1"/>
    <col min="26" max="28" width="9.140625" style="1"/>
    <col min="29" max="29" width="7.42578125" style="1" customWidth="1"/>
    <col min="30" max="30" width="7" style="1" customWidth="1"/>
    <col min="31" max="31" width="9.140625" style="12"/>
    <col min="32" max="32" width="9.140625" style="1"/>
    <col min="35" max="16384" width="9.140625" style="1"/>
  </cols>
  <sheetData>
    <row r="1" spans="1:30" ht="5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5" t="s">
        <v>114</v>
      </c>
      <c r="G1" s="5" t="s">
        <v>115</v>
      </c>
      <c r="H1" s="5" t="s">
        <v>49</v>
      </c>
      <c r="I1" s="5" t="s">
        <v>46</v>
      </c>
      <c r="J1" s="23" t="s">
        <v>64</v>
      </c>
      <c r="K1" s="69" t="s">
        <v>102</v>
      </c>
      <c r="L1" s="74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5" t="s">
        <v>119</v>
      </c>
      <c r="W1" s="5" t="s">
        <v>120</v>
      </c>
      <c r="X1" s="15" t="s">
        <v>116</v>
      </c>
      <c r="Y1" s="15"/>
      <c r="AA1" s="15" t="s">
        <v>73</v>
      </c>
      <c r="AC1" s="15"/>
    </row>
    <row r="2" spans="1:30" x14ac:dyDescent="0.2">
      <c r="B2" s="1" t="s">
        <v>4</v>
      </c>
      <c r="C2" s="1" t="s">
        <v>6</v>
      </c>
      <c r="D2" s="1">
        <v>1</v>
      </c>
      <c r="E2" s="1" t="s">
        <v>8</v>
      </c>
      <c r="F2" s="1" t="s">
        <v>47</v>
      </c>
      <c r="H2" s="1">
        <v>36.69</v>
      </c>
      <c r="I2" s="7">
        <v>0</v>
      </c>
      <c r="J2" s="13">
        <v>7.744761904761905</v>
      </c>
      <c r="K2" s="70">
        <v>2.3634011745452881</v>
      </c>
      <c r="L2" s="75">
        <v>50.526279449462891</v>
      </c>
      <c r="M2" s="70">
        <v>0.23630589246749878</v>
      </c>
      <c r="N2" s="25"/>
      <c r="O2" s="13">
        <f>H2-J2</f>
        <v>28.945238095238093</v>
      </c>
      <c r="R2" s="14">
        <f>O2/($AA$3)*10^8/10^6</f>
        <v>12.864550264550266</v>
      </c>
      <c r="S2" s="13">
        <f>K2/100*$R2</f>
        <v>0.30404093205234994</v>
      </c>
      <c r="T2" s="14">
        <f>L2/100*$R2</f>
        <v>6.4999786165832845</v>
      </c>
      <c r="U2" s="12">
        <f>M2/100*$R2</f>
        <v>3.0399690314575484E-2</v>
      </c>
      <c r="X2" s="13">
        <f>T2/S2</f>
        <v>21.378630083478743</v>
      </c>
      <c r="Y2" s="13"/>
      <c r="Z2" s="7" t="s">
        <v>74</v>
      </c>
      <c r="AA2" s="13">
        <f>3.14159*(9.5/2)^2</f>
        <v>70.882124375000004</v>
      </c>
    </row>
    <row r="3" spans="1:30" x14ac:dyDescent="0.2">
      <c r="B3" s="1" t="s">
        <v>4</v>
      </c>
      <c r="C3" s="1" t="s">
        <v>6</v>
      </c>
      <c r="D3" s="1">
        <v>1</v>
      </c>
      <c r="E3" s="1" t="s">
        <v>8</v>
      </c>
      <c r="F3" s="1" t="s">
        <v>48</v>
      </c>
      <c r="H3" s="68">
        <v>307.58</v>
      </c>
      <c r="I3" s="68">
        <v>0</v>
      </c>
      <c r="J3" s="22"/>
      <c r="K3" s="70">
        <v>1.483026385307312</v>
      </c>
      <c r="L3" s="75">
        <v>46.006633758544922</v>
      </c>
      <c r="M3" s="70">
        <v>0.21629263460636139</v>
      </c>
      <c r="N3" s="25"/>
      <c r="O3" s="13">
        <f>H3-J3</f>
        <v>307.58</v>
      </c>
      <c r="R3" s="14">
        <f>O3/($AA$3)*10^8/10^6</f>
        <v>136.70222222222222</v>
      </c>
      <c r="S3" s="13">
        <f t="shared" ref="S3:U31" si="0">K3/100*$R3</f>
        <v>2.0273300248569912</v>
      </c>
      <c r="T3" s="14">
        <f t="shared" si="0"/>
        <v>62.892090717569985</v>
      </c>
      <c r="U3" s="12">
        <f t="shared" si="0"/>
        <v>0.29567683800988726</v>
      </c>
      <c r="X3" s="13">
        <f t="shared" ref="X3:X66" si="1">T3/S3</f>
        <v>31.022127599578379</v>
      </c>
      <c r="Y3" s="14"/>
      <c r="Z3" s="7" t="s">
        <v>75</v>
      </c>
      <c r="AA3" s="1">
        <f>15*15</f>
        <v>225</v>
      </c>
    </row>
    <row r="4" spans="1:30" x14ac:dyDescent="0.2">
      <c r="B4" s="1" t="s">
        <v>4</v>
      </c>
      <c r="C4" s="1" t="s">
        <v>6</v>
      </c>
      <c r="D4" s="1">
        <v>1</v>
      </c>
      <c r="E4" s="1" t="s">
        <v>8</v>
      </c>
      <c r="F4" s="1">
        <v>0</v>
      </c>
      <c r="G4" s="1">
        <v>10</v>
      </c>
      <c r="H4" s="1">
        <v>459.07</v>
      </c>
      <c r="I4" s="7">
        <v>23.97</v>
      </c>
      <c r="K4" s="72">
        <v>0.24892295897006989</v>
      </c>
      <c r="L4" s="77">
        <v>6.1163034439086914</v>
      </c>
      <c r="M4" s="72">
        <v>2.669881097972393E-2</v>
      </c>
      <c r="N4" s="26">
        <f>$AA$2*(G4-F4)</f>
        <v>708.82124375000001</v>
      </c>
      <c r="O4" s="1">
        <f>H4-I4</f>
        <v>435.1</v>
      </c>
      <c r="P4" s="12">
        <f>H4/N4</f>
        <v>0.64765271081789577</v>
      </c>
      <c r="Q4" s="12">
        <f>O4/N4</f>
        <v>0.61383600426267559</v>
      </c>
      <c r="R4" s="14">
        <f>Q4*10^4*(G4-F4)/100</f>
        <v>613.8360042626756</v>
      </c>
      <c r="S4" s="13">
        <f t="shared" si="0"/>
        <v>1.5279787450342963</v>
      </c>
      <c r="T4" s="14">
        <f t="shared" si="0"/>
        <v>37.544072668669529</v>
      </c>
      <c r="U4" s="12">
        <f t="shared" si="0"/>
        <v>0.16388691450358189</v>
      </c>
      <c r="V4" s="130">
        <f>I4/H4</f>
        <v>5.2214259263293178E-2</v>
      </c>
      <c r="W4" s="130">
        <f>I4/$AA$7/N4</f>
        <v>1.2761021341592549E-2</v>
      </c>
      <c r="X4" s="13">
        <f t="shared" si="1"/>
        <v>24.571069977695817</v>
      </c>
      <c r="Y4" s="14"/>
      <c r="AC4" s="12"/>
      <c r="AD4" s="12"/>
    </row>
    <row r="5" spans="1:30" x14ac:dyDescent="0.2">
      <c r="A5" s="1" t="s">
        <v>14</v>
      </c>
      <c r="B5" s="1" t="s">
        <v>4</v>
      </c>
      <c r="C5" s="1" t="s">
        <v>6</v>
      </c>
      <c r="D5" s="1">
        <v>1</v>
      </c>
      <c r="E5" s="1" t="s">
        <v>8</v>
      </c>
      <c r="F5" s="1">
        <v>10</v>
      </c>
      <c r="G5" s="1">
        <v>20</v>
      </c>
      <c r="H5" s="1">
        <v>525</v>
      </c>
      <c r="I5" s="7">
        <v>83.24</v>
      </c>
      <c r="K5" s="72">
        <v>0.21236304938793182</v>
      </c>
      <c r="L5" s="77">
        <v>5.8444967269897461</v>
      </c>
      <c r="M5" s="72">
        <v>2.6735510677099228E-2</v>
      </c>
      <c r="N5" s="26">
        <f>$AA$2*(G5-F5)</f>
        <v>708.82124375000001</v>
      </c>
      <c r="O5" s="1">
        <f>H5-I5</f>
        <v>441.76</v>
      </c>
      <c r="P5" s="12">
        <f>H5/N5</f>
        <v>0.74066628875638862</v>
      </c>
      <c r="Q5" s="12">
        <f>O5/N5</f>
        <v>0.6232318851828994</v>
      </c>
      <c r="R5" s="14">
        <f>Q5*10^4*(G5-F5)/100</f>
        <v>623.23188518289942</v>
      </c>
      <c r="S5" s="13">
        <f t="shared" si="0"/>
        <v>1.3235142361322991</v>
      </c>
      <c r="T5" s="14">
        <f t="shared" si="0"/>
        <v>36.42476713107105</v>
      </c>
      <c r="U5" s="12">
        <f t="shared" si="0"/>
        <v>0.16662422720616088</v>
      </c>
      <c r="V5" s="130">
        <f>I5/H5</f>
        <v>0.15855238095238094</v>
      </c>
      <c r="W5" s="130">
        <f t="shared" ref="W5:W7" si="2">I5/$AA$7/N5</f>
        <v>4.4314869273014756E-2</v>
      </c>
      <c r="X5" s="13">
        <f t="shared" si="1"/>
        <v>27.521250725277437</v>
      </c>
      <c r="Y5" s="14"/>
      <c r="AB5" s="7" t="s">
        <v>68</v>
      </c>
      <c r="AC5" s="7" t="s">
        <v>69</v>
      </c>
      <c r="AD5" s="12"/>
    </row>
    <row r="6" spans="1:30" x14ac:dyDescent="0.2">
      <c r="B6" s="1" t="s">
        <v>4</v>
      </c>
      <c r="C6" s="1" t="s">
        <v>6</v>
      </c>
      <c r="D6" s="1">
        <v>1</v>
      </c>
      <c r="E6" s="1" t="s">
        <v>8</v>
      </c>
      <c r="F6" s="1">
        <v>20</v>
      </c>
      <c r="G6" s="1">
        <v>30</v>
      </c>
      <c r="H6" s="1">
        <v>884.24</v>
      </c>
      <c r="I6" s="7">
        <v>324.39</v>
      </c>
      <c r="K6" s="72">
        <v>0.14656171202659607</v>
      </c>
      <c r="L6" s="77">
        <v>4.1675376892089844</v>
      </c>
      <c r="M6" s="72">
        <v>2.6397425681352615E-2</v>
      </c>
      <c r="N6" s="26">
        <f>$AA$2*(G6-F6)</f>
        <v>708.82124375000001</v>
      </c>
      <c r="O6" s="1">
        <f>H6-I6</f>
        <v>559.85</v>
      </c>
      <c r="P6" s="12">
        <f>H6/N6</f>
        <v>1.2474795412760935</v>
      </c>
      <c r="Q6" s="12">
        <f>O6/N6</f>
        <v>0.78983242240050322</v>
      </c>
      <c r="R6" s="14">
        <f>Q6*10^4*(G6-F6)/100</f>
        <v>789.83242240050322</v>
      </c>
      <c r="S6" s="13">
        <f t="shared" si="0"/>
        <v>1.1575919204113134</v>
      </c>
      <c r="T6" s="14">
        <f t="shared" si="0"/>
        <v>32.916563885133279</v>
      </c>
      <c r="U6" s="12">
        <f t="shared" si="0"/>
        <v>0.20849542671039992</v>
      </c>
      <c r="V6" s="130">
        <f>I6/H6</f>
        <v>0.36685741427666696</v>
      </c>
      <c r="W6" s="130">
        <f t="shared" si="2"/>
        <v>0.17269702599078879</v>
      </c>
      <c r="X6" s="13">
        <f t="shared" si="1"/>
        <v>28.435378050528744</v>
      </c>
      <c r="Y6" s="14"/>
      <c r="Z6" s="7" t="s">
        <v>123</v>
      </c>
      <c r="AB6" s="7" t="s">
        <v>68</v>
      </c>
      <c r="AC6" s="7" t="s">
        <v>70</v>
      </c>
      <c r="AD6" s="12"/>
    </row>
    <row r="7" spans="1:30" x14ac:dyDescent="0.2">
      <c r="B7" s="1" t="s">
        <v>4</v>
      </c>
      <c r="C7" s="1" t="s">
        <v>6</v>
      </c>
      <c r="D7" s="1">
        <v>1</v>
      </c>
      <c r="E7" s="29" t="s">
        <v>8</v>
      </c>
      <c r="F7" s="29">
        <v>30</v>
      </c>
      <c r="G7" s="29">
        <v>50</v>
      </c>
      <c r="H7" s="29">
        <v>1465.6100000000001</v>
      </c>
      <c r="I7" s="41">
        <v>613.79999999999995</v>
      </c>
      <c r="J7" s="30"/>
      <c r="K7" s="110">
        <v>6.4848355948925018E-2</v>
      </c>
      <c r="L7" s="111">
        <v>1.7835037708282471</v>
      </c>
      <c r="M7" s="110">
        <v>1.8430724740028381E-2</v>
      </c>
      <c r="N7" s="32">
        <f>$AA$2*(G7-F7)</f>
        <v>1417.6424875</v>
      </c>
      <c r="O7" s="29">
        <f>H7-I7</f>
        <v>851.81000000000017</v>
      </c>
      <c r="P7" s="33">
        <f>H7/N7</f>
        <v>1.033836113775477</v>
      </c>
      <c r="Q7" s="33">
        <f>O7/N7</f>
        <v>0.60086376326245661</v>
      </c>
      <c r="R7" s="34">
        <f>Q7*10^4*(G7-F7)/100</f>
        <v>1201.7275265249132</v>
      </c>
      <c r="S7" s="30">
        <f t="shared" si="0"/>
        <v>0.77930054393708803</v>
      </c>
      <c r="T7" s="34">
        <f t="shared" si="0"/>
        <v>21.432855750652852</v>
      </c>
      <c r="U7" s="33">
        <f t="shared" si="0"/>
        <v>0.22148709253895829</v>
      </c>
      <c r="V7" s="130">
        <f>I7/H7</f>
        <v>0.41880172760829953</v>
      </c>
      <c r="W7" s="130">
        <f t="shared" si="2"/>
        <v>0.16338579264642275</v>
      </c>
      <c r="X7" s="30">
        <f t="shared" si="1"/>
        <v>27.502682908922875</v>
      </c>
      <c r="Y7" s="14"/>
      <c r="Z7" s="132" t="s">
        <v>124</v>
      </c>
      <c r="AA7" s="43">
        <v>2.65</v>
      </c>
      <c r="AB7" s="7" t="s">
        <v>71</v>
      </c>
      <c r="AC7" s="7" t="s">
        <v>72</v>
      </c>
      <c r="AD7" s="12"/>
    </row>
    <row r="8" spans="1:30" x14ac:dyDescent="0.2">
      <c r="B8" s="1" t="s">
        <v>4</v>
      </c>
      <c r="C8" s="1" t="s">
        <v>6</v>
      </c>
      <c r="D8" s="1">
        <v>1</v>
      </c>
      <c r="E8" s="1" t="s">
        <v>9</v>
      </c>
      <c r="F8" s="1" t="s">
        <v>47</v>
      </c>
      <c r="H8" s="1">
        <v>42.8</v>
      </c>
      <c r="I8" s="8">
        <v>0</v>
      </c>
      <c r="J8" s="13">
        <v>13.764761904761905</v>
      </c>
      <c r="K8" s="70">
        <v>2.1963746547698975</v>
      </c>
      <c r="L8" s="75">
        <v>49.553012847900391</v>
      </c>
      <c r="M8" s="70">
        <v>0.21481052041053772</v>
      </c>
      <c r="N8" s="25"/>
      <c r="O8" s="13">
        <f>H8-J8</f>
        <v>29.035238095238093</v>
      </c>
      <c r="R8" s="14">
        <f>O8/($AA$3)*10^8/10^6</f>
        <v>12.904550264550263</v>
      </c>
      <c r="S8" s="13">
        <f t="shared" si="0"/>
        <v>0.28343227132262372</v>
      </c>
      <c r="T8" s="14">
        <f t="shared" si="0"/>
        <v>6.3945934505563553</v>
      </c>
      <c r="U8" s="12">
        <f t="shared" si="0"/>
        <v>2.7720331579919842E-2</v>
      </c>
      <c r="V8" s="130"/>
      <c r="X8" s="13">
        <f t="shared" si="1"/>
        <v>22.561275117742515</v>
      </c>
      <c r="Y8" s="14"/>
    </row>
    <row r="9" spans="1:30" x14ac:dyDescent="0.2">
      <c r="B9" s="1" t="s">
        <v>4</v>
      </c>
      <c r="C9" s="1" t="s">
        <v>6</v>
      </c>
      <c r="D9" s="1">
        <v>1</v>
      </c>
      <c r="E9" s="1" t="s">
        <v>9</v>
      </c>
      <c r="F9" s="1" t="s">
        <v>48</v>
      </c>
      <c r="H9" s="1">
        <v>209.36</v>
      </c>
      <c r="I9" s="8">
        <v>0</v>
      </c>
      <c r="J9" s="13">
        <v>49.93</v>
      </c>
      <c r="K9" s="70">
        <v>0.97909224033355713</v>
      </c>
      <c r="L9" s="75">
        <v>22.343618392944336</v>
      </c>
      <c r="M9" s="70">
        <v>0.12389595806598663</v>
      </c>
      <c r="N9" s="25"/>
      <c r="O9" s="13">
        <f>H9-J9</f>
        <v>159.43</v>
      </c>
      <c r="R9" s="14">
        <f>O9/($AA$3)*10^8/10^6</f>
        <v>70.857777777777784</v>
      </c>
      <c r="S9" s="13">
        <f t="shared" si="0"/>
        <v>0.69376300389501799</v>
      </c>
      <c r="T9" s="14">
        <f t="shared" si="0"/>
        <v>15.832191468387181</v>
      </c>
      <c r="U9" s="12">
        <f t="shared" si="0"/>
        <v>8.7789922642045562E-2</v>
      </c>
      <c r="V9" s="130"/>
      <c r="X9" s="13">
        <f t="shared" si="1"/>
        <v>22.820749131187384</v>
      </c>
      <c r="Y9" s="14"/>
    </row>
    <row r="10" spans="1:30" x14ac:dyDescent="0.2">
      <c r="B10" s="1" t="s">
        <v>4</v>
      </c>
      <c r="C10" s="1" t="s">
        <v>6</v>
      </c>
      <c r="D10" s="1">
        <v>1</v>
      </c>
      <c r="E10" s="1" t="s">
        <v>9</v>
      </c>
      <c r="F10" s="1">
        <v>0</v>
      </c>
      <c r="G10" s="1">
        <v>10</v>
      </c>
      <c r="H10" s="1">
        <v>502.59000000000003</v>
      </c>
      <c r="I10" s="7">
        <v>86.19</v>
      </c>
      <c r="K10" s="72">
        <v>0.29756766557693481</v>
      </c>
      <c r="L10" s="77">
        <v>6.3436765670776367</v>
      </c>
      <c r="M10" s="72">
        <v>5.5633258074522018E-2</v>
      </c>
      <c r="N10" s="26">
        <f>$AA$2*(G10-F10)</f>
        <v>708.82124375000001</v>
      </c>
      <c r="O10" s="1">
        <f>H10-I10</f>
        <v>416.40000000000003</v>
      </c>
      <c r="P10" s="12">
        <f>H10/N10</f>
        <v>0.70905041917347311</v>
      </c>
      <c r="Q10" s="12">
        <f>O10/N10</f>
        <v>0.58745417645363851</v>
      </c>
      <c r="R10" s="14">
        <f>Q10*10^4*(G10-F10)/100</f>
        <v>587.45417645363852</v>
      </c>
      <c r="S10" s="13">
        <f t="shared" si="0"/>
        <v>1.7480736792072997</v>
      </c>
      <c r="T10" s="14">
        <f t="shared" si="0"/>
        <v>37.26619293400838</v>
      </c>
      <c r="U10" s="12">
        <f t="shared" si="0"/>
        <v>0.32681989805601069</v>
      </c>
      <c r="V10" s="130">
        <f>I10/H10</f>
        <v>0.17149167313317015</v>
      </c>
      <c r="W10" s="130">
        <f>I10/$AA$7/N10</f>
        <v>4.5885374611258314E-2</v>
      </c>
      <c r="X10" s="13">
        <f t="shared" si="1"/>
        <v>21.318433757842236</v>
      </c>
      <c r="Y10" s="14"/>
    </row>
    <row r="11" spans="1:30" x14ac:dyDescent="0.2">
      <c r="B11" s="1" t="s">
        <v>4</v>
      </c>
      <c r="C11" s="1" t="s">
        <v>6</v>
      </c>
      <c r="D11" s="1">
        <v>1</v>
      </c>
      <c r="E11" s="1" t="s">
        <v>9</v>
      </c>
      <c r="F11" s="1">
        <v>10</v>
      </c>
      <c r="G11" s="1">
        <v>20</v>
      </c>
      <c r="H11" s="1">
        <v>688.95</v>
      </c>
      <c r="I11" s="7">
        <v>166.4</v>
      </c>
      <c r="K11" s="72">
        <v>0.18523523211479187</v>
      </c>
      <c r="L11" s="77">
        <v>5.910433292388916</v>
      </c>
      <c r="M11" s="72">
        <v>6.3756838440895081E-2</v>
      </c>
      <c r="N11" s="26">
        <f>$AA$2*(G11-F11)</f>
        <v>708.82124375000001</v>
      </c>
      <c r="O11" s="1">
        <f>H11-I11</f>
        <v>522.55000000000007</v>
      </c>
      <c r="P11" s="12">
        <f>H11/N11</f>
        <v>0.97196578978802661</v>
      </c>
      <c r="Q11" s="12">
        <f>O11/N11</f>
        <v>0.73720984607552553</v>
      </c>
      <c r="R11" s="14">
        <f>Q11*10^4*(G11-F11)/100</f>
        <v>737.20984607552555</v>
      </c>
      <c r="S11" s="13">
        <f t="shared" si="0"/>
        <v>1.3655723695510995</v>
      </c>
      <c r="T11" s="14">
        <f t="shared" si="0"/>
        <v>43.572296177216948</v>
      </c>
      <c r="U11" s="12">
        <f t="shared" si="0"/>
        <v>0.47002169053274412</v>
      </c>
      <c r="V11" s="130">
        <f>I11/H11</f>
        <v>0.2415269613179476</v>
      </c>
      <c r="W11" s="130">
        <f t="shared" ref="W11:W13" si="3">I11/$AA$7/N11</f>
        <v>8.8587148570755128E-2</v>
      </c>
      <c r="X11" s="13">
        <f t="shared" si="1"/>
        <v>31.907716609366034</v>
      </c>
      <c r="Y11" s="14"/>
    </row>
    <row r="12" spans="1:30" x14ac:dyDescent="0.2">
      <c r="B12" s="1" t="s">
        <v>4</v>
      </c>
      <c r="C12" s="1" t="s">
        <v>6</v>
      </c>
      <c r="D12" s="1">
        <v>1</v>
      </c>
      <c r="E12" s="1" t="s">
        <v>9</v>
      </c>
      <c r="F12" s="1">
        <v>20</v>
      </c>
      <c r="G12" s="1">
        <v>32</v>
      </c>
      <c r="H12" s="1">
        <v>1219.55</v>
      </c>
      <c r="I12" s="7">
        <v>637.04</v>
      </c>
      <c r="K12" s="70">
        <v>0.12677088379859924</v>
      </c>
      <c r="L12" s="75">
        <v>3.9370529651641846</v>
      </c>
      <c r="M12" s="70">
        <v>2.2018933668732643E-2</v>
      </c>
      <c r="N12" s="26">
        <f>$AA$2*(G12-F12)</f>
        <v>850.5854925000001</v>
      </c>
      <c r="O12" s="1">
        <f>H12-I12</f>
        <v>582.51</v>
      </c>
      <c r="P12" s="12">
        <f>H12/N12</f>
        <v>1.4337770991315135</v>
      </c>
      <c r="Q12" s="12">
        <f>O12/N12</f>
        <v>0.68483415851346641</v>
      </c>
      <c r="R12" s="14">
        <f>Q12*10^4*(G12-F12)/100</f>
        <v>821.80099021615968</v>
      </c>
      <c r="S12" s="13">
        <f t="shared" ref="S12" si="4">K12/100*$R12</f>
        <v>1.0418043783626658</v>
      </c>
      <c r="T12" s="14">
        <f t="shared" ref="T12" si="5">L12/100*$R12</f>
        <v>32.354740253053947</v>
      </c>
      <c r="U12" s="12">
        <f t="shared" ref="U12" si="6">M12/100*$R12</f>
        <v>0.18095181492468423</v>
      </c>
      <c r="V12" s="130">
        <f>I12/H12</f>
        <v>0.52235660694518471</v>
      </c>
      <c r="W12" s="130">
        <f t="shared" si="3"/>
        <v>0.28261997759171592</v>
      </c>
      <c r="X12" s="13">
        <f t="shared" si="1"/>
        <v>31.056444880663417</v>
      </c>
      <c r="Y12" s="14"/>
    </row>
    <row r="13" spans="1:30" x14ac:dyDescent="0.2">
      <c r="B13" s="1" t="s">
        <v>4</v>
      </c>
      <c r="C13" s="1" t="s">
        <v>6</v>
      </c>
      <c r="D13" s="1">
        <v>1</v>
      </c>
      <c r="E13" s="29" t="s">
        <v>9</v>
      </c>
      <c r="F13" s="29">
        <v>32</v>
      </c>
      <c r="G13" s="29">
        <v>49</v>
      </c>
      <c r="H13" s="29">
        <v>1171.0400000000002</v>
      </c>
      <c r="I13" s="41">
        <v>676.98</v>
      </c>
      <c r="J13" s="30"/>
      <c r="K13" s="98">
        <v>9.9871613085269928E-2</v>
      </c>
      <c r="L13" s="99">
        <v>3.1684751510620117</v>
      </c>
      <c r="M13" s="98">
        <v>1.9008694216609001E-2</v>
      </c>
      <c r="N13" s="32">
        <f>$AA$2*(G13-F13)</f>
        <v>1204.9961143750002</v>
      </c>
      <c r="O13" s="29">
        <f>H13-I13</f>
        <v>494.06000000000017</v>
      </c>
      <c r="P13" s="33">
        <f>H13/N13</f>
        <v>0.97182056110395665</v>
      </c>
      <c r="Q13" s="33">
        <f>O13/N13</f>
        <v>0.41000962086608561</v>
      </c>
      <c r="R13" s="34">
        <f>Q13*10^4*(G13-F13)/100</f>
        <v>697.01635547234559</v>
      </c>
      <c r="S13" s="30">
        <f t="shared" si="0"/>
        <v>0.69612147767839072</v>
      </c>
      <c r="T13" s="34">
        <f t="shared" si="0"/>
        <v>22.084790021979334</v>
      </c>
      <c r="U13" s="33">
        <f t="shared" si="0"/>
        <v>0.1324937076514906</v>
      </c>
      <c r="V13" s="130">
        <f>I13/H13</f>
        <v>0.57810151660062847</v>
      </c>
      <c r="W13" s="130">
        <f t="shared" si="3"/>
        <v>0.21200412839164945</v>
      </c>
      <c r="X13" s="30">
        <f t="shared" si="1"/>
        <v>31.725482879272032</v>
      </c>
      <c r="Y13" s="14"/>
    </row>
    <row r="14" spans="1:30" x14ac:dyDescent="0.2">
      <c r="B14" s="1" t="s">
        <v>4</v>
      </c>
      <c r="C14" s="1" t="s">
        <v>6</v>
      </c>
      <c r="D14" s="1">
        <v>1</v>
      </c>
      <c r="E14" s="1" t="s">
        <v>12</v>
      </c>
      <c r="F14" s="1" t="s">
        <v>47</v>
      </c>
      <c r="H14" s="1">
        <v>86.42</v>
      </c>
      <c r="I14" s="8">
        <v>0</v>
      </c>
      <c r="J14" s="13">
        <v>19.004761904761903</v>
      </c>
      <c r="K14" s="70">
        <v>1.9900573492050171</v>
      </c>
      <c r="L14" s="75">
        <v>53.034080505371094</v>
      </c>
      <c r="M14" s="70">
        <v>0.21749883890151978</v>
      </c>
      <c r="N14" s="25"/>
      <c r="O14" s="13">
        <f>H14-J14</f>
        <v>67.415238095238095</v>
      </c>
      <c r="R14" s="14">
        <f>O14/($AA$3)*10^8/10^6</f>
        <v>29.962328042328043</v>
      </c>
      <c r="S14" s="13">
        <f t="shared" si="0"/>
        <v>0.59626751119926491</v>
      </c>
      <c r="T14" s="14">
        <f t="shared" si="0"/>
        <v>15.890245175251634</v>
      </c>
      <c r="U14" s="12">
        <f t="shared" si="0"/>
        <v>6.5167715599927956E-2</v>
      </c>
      <c r="V14" s="130"/>
      <c r="X14" s="13">
        <f t="shared" si="1"/>
        <v>26.649523706719815</v>
      </c>
      <c r="Y14" s="14"/>
    </row>
    <row r="15" spans="1:30" x14ac:dyDescent="0.2">
      <c r="B15" s="1" t="s">
        <v>4</v>
      </c>
      <c r="C15" s="1" t="s">
        <v>6</v>
      </c>
      <c r="D15" s="1">
        <v>1</v>
      </c>
      <c r="E15" s="1" t="s">
        <v>12</v>
      </c>
      <c r="F15" s="1" t="s">
        <v>48</v>
      </c>
      <c r="H15" s="68">
        <v>405.22</v>
      </c>
      <c r="I15" s="68">
        <v>0</v>
      </c>
      <c r="K15" s="70">
        <v>1.521737813949585</v>
      </c>
      <c r="L15" s="75">
        <v>51.349071502685547</v>
      </c>
      <c r="M15" s="70">
        <v>0.1912916898727417</v>
      </c>
      <c r="N15" s="25"/>
      <c r="O15" s="13">
        <f>H15-J15</f>
        <v>405.22</v>
      </c>
      <c r="R15" s="14">
        <f>O15/($AA$3)*10^8/10^6</f>
        <v>180.09777777777779</v>
      </c>
      <c r="S15" s="13">
        <f t="shared" si="0"/>
        <v>2.7406159865273372</v>
      </c>
      <c r="T15" s="14">
        <f t="shared" si="0"/>
        <v>92.478536685858842</v>
      </c>
      <c r="U15" s="12">
        <f t="shared" si="0"/>
        <v>0.34451208253436622</v>
      </c>
      <c r="V15" s="130"/>
      <c r="X15" s="13">
        <f t="shared" si="1"/>
        <v>33.743704751222495</v>
      </c>
      <c r="Y15" s="14"/>
    </row>
    <row r="16" spans="1:30" x14ac:dyDescent="0.2">
      <c r="B16" s="1" t="s">
        <v>4</v>
      </c>
      <c r="C16" s="1" t="s">
        <v>6</v>
      </c>
      <c r="D16" s="1">
        <v>1</v>
      </c>
      <c r="E16" s="1" t="s">
        <v>12</v>
      </c>
      <c r="F16" s="1">
        <v>0</v>
      </c>
      <c r="G16" s="1">
        <v>10</v>
      </c>
      <c r="H16" s="1">
        <v>624.33000000000004</v>
      </c>
      <c r="I16" s="7">
        <v>39.43</v>
      </c>
      <c r="K16" s="71">
        <v>0.21924544870853424</v>
      </c>
      <c r="L16" s="76">
        <v>5.3772964477539062</v>
      </c>
      <c r="M16" s="71">
        <v>2.7077615261077881E-2</v>
      </c>
      <c r="N16" s="26">
        <f>$AA$2*(G16-F16)</f>
        <v>708.82124375000001</v>
      </c>
      <c r="O16" s="1">
        <f>H16-I16</f>
        <v>584.90000000000009</v>
      </c>
      <c r="P16" s="12">
        <f>H16/N16</f>
        <v>0.88080035058909734</v>
      </c>
      <c r="Q16" s="12">
        <f>O16/N16</f>
        <v>0.82517278532116523</v>
      </c>
      <c r="R16" s="14">
        <f>Q16*10^4*(G16-F16)/100</f>
        <v>825.17278532116529</v>
      </c>
      <c r="S16" s="13">
        <f t="shared" si="0"/>
        <v>1.8091537757980989</v>
      </c>
      <c r="T16" s="14">
        <f t="shared" si="0"/>
        <v>44.371986872906987</v>
      </c>
      <c r="U16" s="12">
        <f t="shared" si="0"/>
        <v>0.22343711204838526</v>
      </c>
      <c r="V16" s="130">
        <f>I16/H16</f>
        <v>6.3155702913523293E-2</v>
      </c>
      <c r="W16" s="130">
        <f>I16/$AA$7/N16</f>
        <v>2.0991534063370638E-2</v>
      </c>
      <c r="X16" s="13">
        <f t="shared" si="1"/>
        <v>24.526376622314768</v>
      </c>
      <c r="Y16" s="14"/>
    </row>
    <row r="17" spans="1:33" x14ac:dyDescent="0.2">
      <c r="B17" s="1" t="s">
        <v>4</v>
      </c>
      <c r="C17" s="1" t="s">
        <v>6</v>
      </c>
      <c r="D17" s="1">
        <v>1</v>
      </c>
      <c r="E17" s="1" t="s">
        <v>12</v>
      </c>
      <c r="F17" s="1">
        <v>10</v>
      </c>
      <c r="G17" s="1">
        <v>20</v>
      </c>
      <c r="H17" s="1">
        <v>484.52000000000004</v>
      </c>
      <c r="I17" s="7">
        <v>92.22</v>
      </c>
      <c r="K17" s="71">
        <v>0.28181639313697815</v>
      </c>
      <c r="L17" s="76">
        <v>7.5389556884765625</v>
      </c>
      <c r="M17" s="71">
        <v>3.3257909119129181E-2</v>
      </c>
      <c r="N17" s="26">
        <f>$AA$2*(G17-F17)</f>
        <v>708.82124375000001</v>
      </c>
      <c r="O17" s="1">
        <f>H17-I17</f>
        <v>392.30000000000007</v>
      </c>
      <c r="P17" s="12">
        <f>H17/N17</f>
        <v>0.6835573909109437</v>
      </c>
      <c r="Q17" s="12">
        <f>O17/N17</f>
        <v>0.55345406681739295</v>
      </c>
      <c r="R17" s="14">
        <f>Q17*10^4*(G17-F17)/100</f>
        <v>553.45406681739291</v>
      </c>
      <c r="S17" s="13">
        <f t="shared" si="0"/>
        <v>1.5597242887746978</v>
      </c>
      <c r="T17" s="14">
        <f t="shared" si="0"/>
        <v>41.724656853434716</v>
      </c>
      <c r="U17" s="12">
        <f t="shared" si="0"/>
        <v>0.18406725055825304</v>
      </c>
      <c r="V17" s="130">
        <f>I17/H17</f>
        <v>0.19033270040452405</v>
      </c>
      <c r="W17" s="130">
        <f t="shared" ref="W17:W19" si="7">I17/$AA$7/N17</f>
        <v>4.9095593997566335E-2</v>
      </c>
      <c r="X17" s="13">
        <f t="shared" si="1"/>
        <v>26.751302876877777</v>
      </c>
      <c r="Y17" s="14"/>
    </row>
    <row r="18" spans="1:33" x14ac:dyDescent="0.2">
      <c r="B18" s="1" t="s">
        <v>4</v>
      </c>
      <c r="C18" s="1" t="s">
        <v>6</v>
      </c>
      <c r="D18" s="1">
        <v>1</v>
      </c>
      <c r="E18" s="1" t="s">
        <v>12</v>
      </c>
      <c r="F18" s="1">
        <v>20</v>
      </c>
      <c r="G18" s="1">
        <v>30</v>
      </c>
      <c r="H18" s="1">
        <v>944.81</v>
      </c>
      <c r="I18" s="7">
        <v>199.39</v>
      </c>
      <c r="K18" s="83">
        <v>0.21103125810623169</v>
      </c>
      <c r="L18" s="85">
        <v>6.3005108833312988</v>
      </c>
      <c r="M18" s="83">
        <v>2.8857391327619553E-2</v>
      </c>
      <c r="N18" s="26">
        <f>$AA$2*(G18-F18)</f>
        <v>708.82124375000001</v>
      </c>
      <c r="O18" s="1">
        <f>H18-I18</f>
        <v>745.42</v>
      </c>
      <c r="P18" s="12">
        <f>H18/N18</f>
        <v>1.332931269104616</v>
      </c>
      <c r="Q18" s="12">
        <f>O18/N18</f>
        <v>1.0516332665995947</v>
      </c>
      <c r="R18" s="14">
        <f>Q18*10^4*(G18-F18)/100</f>
        <v>1051.6332665995944</v>
      </c>
      <c r="S18" s="13">
        <f t="shared" si="0"/>
        <v>2.2192749131687854</v>
      </c>
      <c r="T18" s="14">
        <f t="shared" si="0"/>
        <v>66.258268414839904</v>
      </c>
      <c r="U18" s="12">
        <f t="shared" si="0"/>
        <v>0.30347392707407356</v>
      </c>
      <c r="V18" s="130">
        <f>I18/H18</f>
        <v>0.21103713974238206</v>
      </c>
      <c r="W18" s="130">
        <f t="shared" si="7"/>
        <v>0.10615018962453644</v>
      </c>
      <c r="X18" s="13">
        <f t="shared" si="1"/>
        <v>29.855818232196039</v>
      </c>
      <c r="Y18" s="14"/>
    </row>
    <row r="19" spans="1:33" x14ac:dyDescent="0.2">
      <c r="A19" s="4"/>
      <c r="B19" s="4" t="s">
        <v>4</v>
      </c>
      <c r="C19" s="4" t="s">
        <v>6</v>
      </c>
      <c r="D19" s="4">
        <v>1</v>
      </c>
      <c r="E19" s="112" t="s">
        <v>12</v>
      </c>
      <c r="F19" s="112">
        <v>30</v>
      </c>
      <c r="G19" s="112">
        <v>50</v>
      </c>
      <c r="H19" s="29">
        <v>1030.9599999999998</v>
      </c>
      <c r="I19" s="113">
        <v>164.94</v>
      </c>
      <c r="J19" s="114"/>
      <c r="K19" s="115">
        <v>9.8109208047389984E-2</v>
      </c>
      <c r="L19" s="116">
        <v>2.7335672378540039</v>
      </c>
      <c r="M19" s="115">
        <v>1.3565940782427788E-2</v>
      </c>
      <c r="N19" s="32">
        <f>$AA$2*(G19-F19)</f>
        <v>1417.6424875</v>
      </c>
      <c r="O19" s="29">
        <f>H19-I19</f>
        <v>866.01999999999975</v>
      </c>
      <c r="P19" s="33">
        <f>H19/N19</f>
        <v>0.72723554005360591</v>
      </c>
      <c r="Q19" s="33">
        <f>O19/N19</f>
        <v>0.61088744703695952</v>
      </c>
      <c r="R19" s="34">
        <f>Q19*10^4*(G19-F19)/100</f>
        <v>1221.7748940739191</v>
      </c>
      <c r="S19" s="30">
        <f t="shared" si="0"/>
        <v>1.19867367269776</v>
      </c>
      <c r="T19" s="34">
        <f t="shared" si="0"/>
        <v>33.398038224730108</v>
      </c>
      <c r="U19" s="33">
        <f t="shared" si="0"/>
        <v>0.16574525862463768</v>
      </c>
      <c r="V19" s="130">
        <f>I19/H19</f>
        <v>0.15998680841157759</v>
      </c>
      <c r="W19" s="130">
        <f t="shared" si="7"/>
        <v>4.3904940760998643E-2</v>
      </c>
      <c r="X19" s="30">
        <f t="shared" si="1"/>
        <v>27.862494176220441</v>
      </c>
      <c r="Y19" s="14"/>
    </row>
    <row r="20" spans="1:33" x14ac:dyDescent="0.2">
      <c r="B20" s="1" t="s">
        <v>4</v>
      </c>
      <c r="C20" s="1" t="s">
        <v>6</v>
      </c>
      <c r="D20" s="1">
        <v>1</v>
      </c>
      <c r="E20" s="1" t="s">
        <v>10</v>
      </c>
      <c r="F20" s="1" t="s">
        <v>47</v>
      </c>
      <c r="H20" s="1">
        <v>44.05</v>
      </c>
      <c r="I20" s="8">
        <v>0</v>
      </c>
      <c r="J20" s="13">
        <v>4.3847619047619038</v>
      </c>
      <c r="K20" s="70">
        <v>2.1549561023712158</v>
      </c>
      <c r="L20" s="75">
        <v>43.454170227050781</v>
      </c>
      <c r="M20" s="70">
        <v>0.22550860047340393</v>
      </c>
      <c r="N20" s="25"/>
      <c r="O20" s="13">
        <f>H20-J20</f>
        <v>39.665238095238095</v>
      </c>
      <c r="R20" s="14">
        <f>O20/($AA$3)*10^8/10^6</f>
        <v>17.628994708994711</v>
      </c>
      <c r="S20" s="13">
        <f t="shared" si="0"/>
        <v>0.37989709726818027</v>
      </c>
      <c r="T20" s="14">
        <f t="shared" si="0"/>
        <v>7.6605333701643374</v>
      </c>
      <c r="U20" s="12">
        <f t="shared" si="0"/>
        <v>3.9754899245784403E-2</v>
      </c>
      <c r="V20" s="130"/>
      <c r="X20" s="13">
        <f t="shared" si="1"/>
        <v>20.164758891949486</v>
      </c>
      <c r="Y20" s="14"/>
    </row>
    <row r="21" spans="1:33" x14ac:dyDescent="0.2">
      <c r="B21" s="1" t="s">
        <v>4</v>
      </c>
      <c r="C21" s="1" t="s">
        <v>6</v>
      </c>
      <c r="D21" s="1">
        <v>1</v>
      </c>
      <c r="E21" s="1" t="s">
        <v>10</v>
      </c>
      <c r="F21" s="1" t="s">
        <v>48</v>
      </c>
      <c r="H21" s="1">
        <v>242.79</v>
      </c>
      <c r="I21" s="8">
        <v>0</v>
      </c>
      <c r="J21" s="13">
        <v>39.159999999999997</v>
      </c>
      <c r="K21" s="70">
        <v>0.69043010473251343</v>
      </c>
      <c r="L21" s="75">
        <v>13.136281967163086</v>
      </c>
      <c r="M21" s="70">
        <v>8.8999561965465546E-2</v>
      </c>
      <c r="N21" s="25"/>
      <c r="O21" s="13">
        <f>H21-J21</f>
        <v>203.63</v>
      </c>
      <c r="R21" s="14">
        <f>O21/($AA$3)*10^8/10^6</f>
        <v>90.50222222222223</v>
      </c>
      <c r="S21" s="13">
        <f t="shared" si="0"/>
        <v>0.62485458767414093</v>
      </c>
      <c r="T21" s="14">
        <f t="shared" si="0"/>
        <v>11.888627097659642</v>
      </c>
      <c r="U21" s="12">
        <f t="shared" si="0"/>
        <v>8.0546581346790005E-2</v>
      </c>
      <c r="V21" s="130"/>
      <c r="X21" s="13">
        <f t="shared" si="1"/>
        <v>19.02622999362455</v>
      </c>
      <c r="Y21" s="14"/>
    </row>
    <row r="22" spans="1:33" x14ac:dyDescent="0.2">
      <c r="B22" s="1" t="s">
        <v>4</v>
      </c>
      <c r="C22" s="1" t="s">
        <v>6</v>
      </c>
      <c r="D22" s="1">
        <v>1</v>
      </c>
      <c r="E22" s="1" t="s">
        <v>10</v>
      </c>
      <c r="F22" s="1">
        <v>0</v>
      </c>
      <c r="G22" s="1">
        <v>10</v>
      </c>
      <c r="H22" s="1">
        <v>636.11</v>
      </c>
      <c r="I22" s="7">
        <v>10.57</v>
      </c>
      <c r="K22" s="70">
        <v>0.27814236283302307</v>
      </c>
      <c r="L22" s="75">
        <v>6.4467501640319824</v>
      </c>
      <c r="M22" s="70">
        <v>3.7011001259088516E-2</v>
      </c>
      <c r="N22" s="26">
        <f>$AA$2*(G22-F22)</f>
        <v>708.82124375000001</v>
      </c>
      <c r="O22" s="1">
        <f>H22-I22</f>
        <v>625.54</v>
      </c>
      <c r="P22" s="12">
        <f>H22/N22</f>
        <v>0.89741949131585974</v>
      </c>
      <c r="Q22" s="12">
        <f>O22/N22</f>
        <v>0.88250741003556432</v>
      </c>
      <c r="R22" s="14">
        <f>Q22*10^4*(G22-F22)/100</f>
        <v>882.50741003556436</v>
      </c>
      <c r="S22" s="13">
        <f t="shared" si="0"/>
        <v>2.4546269624494341</v>
      </c>
      <c r="T22" s="14">
        <f t="shared" si="0"/>
        <v>56.893047904062144</v>
      </c>
      <c r="U22" s="12">
        <f t="shared" si="0"/>
        <v>0.32662482863981218</v>
      </c>
      <c r="V22" s="130">
        <f>I22/H22</f>
        <v>1.6616622911131723E-2</v>
      </c>
      <c r="W22" s="130">
        <f>I22/$AA$7/N22</f>
        <v>5.6272004831302985E-3</v>
      </c>
      <c r="X22" s="13">
        <f t="shared" si="1"/>
        <v>23.177879480020643</v>
      </c>
      <c r="Y22" s="14"/>
    </row>
    <row r="23" spans="1:33" x14ac:dyDescent="0.2">
      <c r="B23" s="1" t="s">
        <v>4</v>
      </c>
      <c r="C23" s="1" t="s">
        <v>6</v>
      </c>
      <c r="D23" s="1">
        <v>1</v>
      </c>
      <c r="E23" s="1" t="s">
        <v>10</v>
      </c>
      <c r="F23" s="1">
        <v>10</v>
      </c>
      <c r="G23" s="1">
        <v>20</v>
      </c>
      <c r="H23" s="1">
        <v>817.43999999999994</v>
      </c>
      <c r="I23" s="7">
        <v>13.08</v>
      </c>
      <c r="K23" s="70">
        <v>0.11098430305719376</v>
      </c>
      <c r="L23" s="75">
        <v>3.6916499137878418</v>
      </c>
      <c r="M23" s="70">
        <v>2.2485394030809402E-2</v>
      </c>
      <c r="N23" s="26">
        <f>$AA$2*(G23-F23)</f>
        <v>708.82124375000001</v>
      </c>
      <c r="O23" s="1">
        <f>H23-I23</f>
        <v>804.3599999999999</v>
      </c>
      <c r="P23" s="12">
        <f>H23/N23</f>
        <v>1.1532385734876613</v>
      </c>
      <c r="Q23" s="12">
        <f>O23/N23</f>
        <v>1.1347854019506451</v>
      </c>
      <c r="R23" s="14">
        <f>Q23*10^4*(G23-F23)/100</f>
        <v>1134.7854019506451</v>
      </c>
      <c r="S23" s="13">
        <f t="shared" si="0"/>
        <v>1.2594336695496982</v>
      </c>
      <c r="T23" s="14">
        <f t="shared" si="0"/>
        <v>41.892304312787999</v>
      </c>
      <c r="U23" s="12">
        <f t="shared" si="0"/>
        <v>0.25516096903270685</v>
      </c>
      <c r="V23" s="130">
        <f>I23/H23</f>
        <v>1.6001174398120963E-2</v>
      </c>
      <c r="W23" s="130">
        <f t="shared" ref="W23:W25" si="8">I23/$AA$7/N23</f>
        <v>6.9634609573646453E-3</v>
      </c>
      <c r="X23" s="13">
        <f t="shared" si="1"/>
        <v>33.262811155244329</v>
      </c>
      <c r="Y23" s="14"/>
    </row>
    <row r="24" spans="1:33" x14ac:dyDescent="0.2">
      <c r="B24" s="1" t="s">
        <v>4</v>
      </c>
      <c r="C24" s="1" t="s">
        <v>6</v>
      </c>
      <c r="D24" s="1">
        <v>1</v>
      </c>
      <c r="E24" s="1" t="s">
        <v>10</v>
      </c>
      <c r="F24" s="1">
        <v>20</v>
      </c>
      <c r="G24" s="1">
        <v>30</v>
      </c>
      <c r="H24" s="1">
        <v>1012.6099999999999</v>
      </c>
      <c r="I24" s="7">
        <v>200.63</v>
      </c>
      <c r="K24" s="72">
        <v>7.9465754330158234E-2</v>
      </c>
      <c r="L24" s="77">
        <v>1.9997494220733643</v>
      </c>
      <c r="M24" s="72">
        <v>1.4916840009391308E-2</v>
      </c>
      <c r="N24" s="26">
        <f>$AA$2*(G24-F24)</f>
        <v>708.82124375000001</v>
      </c>
      <c r="O24" s="1">
        <f>H24-I24</f>
        <v>811.9799999999999</v>
      </c>
      <c r="P24" s="12">
        <f>H24/N24</f>
        <v>1.4285830298240125</v>
      </c>
      <c r="Q24" s="12">
        <f>O24/N24</f>
        <v>1.145535644084595</v>
      </c>
      <c r="R24" s="14">
        <f>Q24*10^4*(G24-F24)/100</f>
        <v>1145.5356440845949</v>
      </c>
      <c r="S24" s="13">
        <f t="shared" si="0"/>
        <v>0.91030854069265998</v>
      </c>
      <c r="T24" s="14">
        <f t="shared" si="0"/>
        <v>22.907842422226079</v>
      </c>
      <c r="U24" s="12">
        <f t="shared" si="0"/>
        <v>0.17087771927864925</v>
      </c>
      <c r="V24" s="130">
        <f>I24/H24</f>
        <v>0.19813156101559337</v>
      </c>
      <c r="W24" s="130">
        <f t="shared" si="8"/>
        <v>0.10681033424128968</v>
      </c>
      <c r="X24" s="13">
        <f t="shared" si="1"/>
        <v>25.164920901209324</v>
      </c>
      <c r="Y24" s="14"/>
      <c r="Z24" s="7" t="s">
        <v>78</v>
      </c>
      <c r="AA24" s="7" t="s">
        <v>80</v>
      </c>
      <c r="AB24" s="7" t="s">
        <v>81</v>
      </c>
    </row>
    <row r="25" spans="1:33" x14ac:dyDescent="0.2">
      <c r="B25" s="1" t="s">
        <v>4</v>
      </c>
      <c r="C25" s="1" t="s">
        <v>6</v>
      </c>
      <c r="D25" s="1">
        <v>1</v>
      </c>
      <c r="E25" s="29" t="s">
        <v>10</v>
      </c>
      <c r="F25" s="29">
        <v>30</v>
      </c>
      <c r="G25" s="29">
        <v>50</v>
      </c>
      <c r="H25" s="29">
        <v>956.98</v>
      </c>
      <c r="I25" s="41">
        <v>26.63</v>
      </c>
      <c r="J25" s="30"/>
      <c r="K25" s="110">
        <v>5.3332127630710602E-2</v>
      </c>
      <c r="L25" s="111">
        <v>1.4188209772109985</v>
      </c>
      <c r="M25" s="110">
        <v>1.14704305306077E-2</v>
      </c>
      <c r="N25" s="32">
        <f>$AA$2*(G25-F25)</f>
        <v>1417.6424875</v>
      </c>
      <c r="O25" s="29">
        <f>H25-I25</f>
        <v>930.35</v>
      </c>
      <c r="P25" s="33">
        <f>H25/N25</f>
        <v>0.67505030953722733</v>
      </c>
      <c r="Q25" s="33">
        <f>O25/N25</f>
        <v>0.65626560166143444</v>
      </c>
      <c r="R25" s="34">
        <f>Q25*10^4*(G25-F25)/100</f>
        <v>1312.531203322869</v>
      </c>
      <c r="S25" s="30">
        <f t="shared" si="0"/>
        <v>0.70000081654905422</v>
      </c>
      <c r="T25" s="34">
        <f t="shared" si="0"/>
        <v>18.62246804518481</v>
      </c>
      <c r="U25" s="33">
        <f t="shared" si="0"/>
        <v>0.15055297986969901</v>
      </c>
      <c r="V25" s="130">
        <f>I25/H25</f>
        <v>2.7827122823883464E-2</v>
      </c>
      <c r="W25" s="130">
        <f t="shared" si="8"/>
        <v>7.0885690097331989E-3</v>
      </c>
      <c r="X25" s="30">
        <f t="shared" si="1"/>
        <v>26.603494745894768</v>
      </c>
      <c r="Y25" s="14"/>
      <c r="Z25" s="7" t="s">
        <v>79</v>
      </c>
      <c r="AA25" s="7" t="s">
        <v>79</v>
      </c>
      <c r="AB25" s="7" t="s">
        <v>82</v>
      </c>
      <c r="AC25" s="15" t="s">
        <v>105</v>
      </c>
      <c r="AD25" s="15" t="s">
        <v>106</v>
      </c>
      <c r="AE25" s="74" t="s">
        <v>109</v>
      </c>
      <c r="AF25" s="74" t="s">
        <v>121</v>
      </c>
      <c r="AG25" s="74" t="s">
        <v>121</v>
      </c>
    </row>
    <row r="26" spans="1:33" x14ac:dyDescent="0.2">
      <c r="B26" s="1" t="s">
        <v>4</v>
      </c>
      <c r="C26" s="1" t="s">
        <v>6</v>
      </c>
      <c r="D26" s="1">
        <v>1</v>
      </c>
      <c r="E26" s="1" t="s">
        <v>11</v>
      </c>
      <c r="F26" s="1" t="s">
        <v>47</v>
      </c>
      <c r="H26" s="1">
        <v>109.09</v>
      </c>
      <c r="I26" s="8">
        <v>0</v>
      </c>
      <c r="J26" s="13">
        <v>43.084761904761905</v>
      </c>
      <c r="K26" s="70">
        <v>2.3200931549072266</v>
      </c>
      <c r="L26" s="75">
        <v>46.176319122314453</v>
      </c>
      <c r="M26" s="70">
        <v>0.2401503324508667</v>
      </c>
      <c r="N26" s="25"/>
      <c r="O26" s="13">
        <f>H26-J26</f>
        <v>66.005238095238099</v>
      </c>
      <c r="R26" s="14">
        <f>O26/($AA$3)*10^8/10^6</f>
        <v>29.335661375661378</v>
      </c>
      <c r="S26" s="13">
        <f t="shared" si="0"/>
        <v>0.68061467152348276</v>
      </c>
      <c r="T26" s="14">
        <f t="shared" si="0"/>
        <v>13.546128613466939</v>
      </c>
      <c r="U26" s="12">
        <f t="shared" si="0"/>
        <v>7.0449688320311302E-2</v>
      </c>
      <c r="V26" s="130"/>
      <c r="X26" s="13">
        <f t="shared" si="1"/>
        <v>19.902786672443288</v>
      </c>
      <c r="Y26" s="14"/>
      <c r="AB26" s="13">
        <f>AVERAGE(R2,R8,R14,R20,R26)</f>
        <v>20.539216931216931</v>
      </c>
      <c r="AC26" s="13">
        <f t="shared" ref="AC26:AG31" si="9">AVERAGE(S2,S8,S14,S20,S26)</f>
        <v>0.44885049667318039</v>
      </c>
      <c r="AD26" s="13">
        <f t="shared" si="9"/>
        <v>9.9982958452045114</v>
      </c>
      <c r="AE26" s="12">
        <f t="shared" si="9"/>
        <v>4.6698465012103799E-2</v>
      </c>
      <c r="AF26" s="17" t="s">
        <v>122</v>
      </c>
      <c r="AG26" s="17" t="s">
        <v>125</v>
      </c>
    </row>
    <row r="27" spans="1:33" x14ac:dyDescent="0.2">
      <c r="B27" s="1" t="s">
        <v>4</v>
      </c>
      <c r="C27" s="1" t="s">
        <v>6</v>
      </c>
      <c r="D27" s="1">
        <v>1</v>
      </c>
      <c r="E27" s="1" t="s">
        <v>11</v>
      </c>
      <c r="F27" s="1" t="s">
        <v>48</v>
      </c>
      <c r="H27" s="1">
        <v>324.89</v>
      </c>
      <c r="I27" s="8">
        <v>0</v>
      </c>
      <c r="J27" s="13">
        <v>67.744761904761901</v>
      </c>
      <c r="K27" s="70">
        <v>0.92495930194854736</v>
      </c>
      <c r="L27" s="75">
        <v>17.620306015014648</v>
      </c>
      <c r="M27" s="70">
        <v>0.113690584897995</v>
      </c>
      <c r="N27" s="25"/>
      <c r="O27" s="13">
        <f>H27-J27</f>
        <v>257.14523809523808</v>
      </c>
      <c r="R27" s="14">
        <f>O27/($AA$3)*10^8/10^6</f>
        <v>114.28677248677248</v>
      </c>
      <c r="S27" s="13">
        <f t="shared" si="0"/>
        <v>1.0571061330131752</v>
      </c>
      <c r="T27" s="14">
        <f t="shared" si="0"/>
        <v>20.137679046852877</v>
      </c>
      <c r="U27" s="12">
        <f t="shared" si="0"/>
        <v>0.12993330010125245</v>
      </c>
      <c r="V27" s="130"/>
      <c r="X27" s="13">
        <f t="shared" si="1"/>
        <v>19.049817627537966</v>
      </c>
      <c r="Y27" s="14"/>
      <c r="AB27" s="13">
        <f>AVERAGE(R3,R9,R15,R21,R27)</f>
        <v>118.48935449735453</v>
      </c>
      <c r="AC27" s="13">
        <f t="shared" si="9"/>
        <v>1.4287339471933325</v>
      </c>
      <c r="AD27" s="13">
        <f t="shared" si="9"/>
        <v>40.645825003265706</v>
      </c>
      <c r="AE27" s="12">
        <f t="shared" si="9"/>
        <v>0.1876917449268683</v>
      </c>
      <c r="AF27" s="12"/>
      <c r="AG27" s="12"/>
    </row>
    <row r="28" spans="1:33" x14ac:dyDescent="0.2">
      <c r="B28" s="1" t="s">
        <v>4</v>
      </c>
      <c r="C28" s="1" t="s">
        <v>6</v>
      </c>
      <c r="D28" s="1">
        <v>1</v>
      </c>
      <c r="E28" s="1" t="s">
        <v>11</v>
      </c>
      <c r="F28" s="1">
        <v>0</v>
      </c>
      <c r="G28" s="1">
        <v>10</v>
      </c>
      <c r="H28" s="1">
        <v>528.91</v>
      </c>
      <c r="I28" s="7">
        <v>127.66</v>
      </c>
      <c r="K28" s="73">
        <v>0.34071600437164307</v>
      </c>
      <c r="L28" s="78">
        <v>6.0432882308959961</v>
      </c>
      <c r="M28" s="73">
        <v>4.4984456151723862E-2</v>
      </c>
      <c r="N28" s="26">
        <f>$AA$2*(G28-F28)</f>
        <v>708.82124375000001</v>
      </c>
      <c r="O28" s="1">
        <f>H28-I28</f>
        <v>401.25</v>
      </c>
      <c r="P28" s="12">
        <f>H28/N28</f>
        <v>0.7461824891164599</v>
      </c>
      <c r="Q28" s="12">
        <f>O28/N28</f>
        <v>0.56608066354952558</v>
      </c>
      <c r="R28" s="14">
        <f>Q28*10^4*(G28-F28)/100</f>
        <v>566.08066354952564</v>
      </c>
      <c r="S28" s="13">
        <f t="shared" si="0"/>
        <v>1.928727418366428</v>
      </c>
      <c r="T28" s="14">
        <f t="shared" si="0"/>
        <v>34.209886117666443</v>
      </c>
      <c r="U28" s="12">
        <f t="shared" si="0"/>
        <v>0.25464830787782383</v>
      </c>
      <c r="V28" s="130">
        <f>I28/H28</f>
        <v>0.2413643152899359</v>
      </c>
      <c r="W28" s="130">
        <f>I28/$AA$7/N28</f>
        <v>6.7962953044126195E-2</v>
      </c>
      <c r="X28" s="13">
        <f t="shared" si="1"/>
        <v>17.737024834043758</v>
      </c>
      <c r="Y28" s="14"/>
      <c r="Z28" s="12">
        <f>AVERAGE(P4,P10,P16,P22,P28)</f>
        <v>0.77622109220255719</v>
      </c>
      <c r="AA28" s="12">
        <f>AVERAGE(Q4,Q10,Q16,Q22,Q28)</f>
        <v>0.69501020792451385</v>
      </c>
      <c r="AB28" s="13">
        <f>AVERAGE(R4,R10,R16,R22,R28)</f>
        <v>695.01020792451379</v>
      </c>
      <c r="AC28" s="13">
        <f t="shared" si="9"/>
        <v>1.8937121161711112</v>
      </c>
      <c r="AD28" s="13">
        <f t="shared" si="9"/>
        <v>42.057037299462692</v>
      </c>
      <c r="AE28" s="12">
        <f t="shared" si="9"/>
        <v>0.25908341222512277</v>
      </c>
      <c r="AF28" s="130">
        <f t="shared" si="9"/>
        <v>0.10896851470221085</v>
      </c>
      <c r="AG28" s="130">
        <f t="shared" si="9"/>
        <v>3.0645616708695599E-2</v>
      </c>
    </row>
    <row r="29" spans="1:33" x14ac:dyDescent="0.2">
      <c r="B29" s="1" t="s">
        <v>4</v>
      </c>
      <c r="C29" s="1" t="s">
        <v>6</v>
      </c>
      <c r="D29" s="1">
        <v>1</v>
      </c>
      <c r="E29" s="1" t="s">
        <v>11</v>
      </c>
      <c r="F29" s="1">
        <v>10</v>
      </c>
      <c r="G29" s="1">
        <v>20</v>
      </c>
      <c r="H29" s="1">
        <v>766.76</v>
      </c>
      <c r="I29" s="7">
        <v>160.13</v>
      </c>
      <c r="K29" s="73">
        <v>0.24922077357769012</v>
      </c>
      <c r="L29" s="78">
        <v>6.0832972526550293</v>
      </c>
      <c r="M29" s="73">
        <v>4.4923085719347E-2</v>
      </c>
      <c r="N29" s="26">
        <f>$AA$2*(G29-F29)</f>
        <v>708.82124375000001</v>
      </c>
      <c r="O29" s="1">
        <f>H29-I29</f>
        <v>606.63</v>
      </c>
      <c r="P29" s="12">
        <f>H29/N29</f>
        <v>1.081739587746378</v>
      </c>
      <c r="Q29" s="12">
        <f>O29/N29</f>
        <v>0.85582931571102472</v>
      </c>
      <c r="R29" s="14">
        <f>Q29*10^4*(G29-F29)/100</f>
        <v>855.82931571102472</v>
      </c>
      <c r="S29" s="13">
        <f t="shared" si="0"/>
        <v>2.1329044411196678</v>
      </c>
      <c r="T29" s="14">
        <f t="shared" si="0"/>
        <v>52.062641250065106</v>
      </c>
      <c r="U29" s="12">
        <f t="shared" si="0"/>
        <v>0.38446493710816454</v>
      </c>
      <c r="V29" s="130">
        <f>I29/H29</f>
        <v>0.20883979341645365</v>
      </c>
      <c r="W29" s="130">
        <f t="shared" ref="W29:W31" si="10">I29/$AA$7/N29</f>
        <v>8.5249159258623905E-2</v>
      </c>
      <c r="X29" s="13">
        <f t="shared" si="1"/>
        <v>24.409270404413821</v>
      </c>
      <c r="Y29" s="14"/>
      <c r="Z29" s="12">
        <f t="shared" ref="Z29:AB31" si="11">AVERAGE(P5,P11,P17,P23,P29)</f>
        <v>0.92623352613787957</v>
      </c>
      <c r="AA29" s="12">
        <f t="shared" si="11"/>
        <v>0.78090210314749764</v>
      </c>
      <c r="AB29" s="13">
        <f t="shared" si="11"/>
        <v>780.90210314749754</v>
      </c>
      <c r="AC29" s="13">
        <f t="shared" si="9"/>
        <v>1.5282298010254924</v>
      </c>
      <c r="AD29" s="13">
        <f t="shared" si="9"/>
        <v>43.135333144915158</v>
      </c>
      <c r="AE29" s="12">
        <f t="shared" si="9"/>
        <v>0.29206781488760586</v>
      </c>
      <c r="AF29" s="130">
        <f t="shared" si="9"/>
        <v>0.16305060209788544</v>
      </c>
      <c r="AG29" s="130">
        <f t="shared" si="9"/>
        <v>5.4842046411464951E-2</v>
      </c>
    </row>
    <row r="30" spans="1:33" x14ac:dyDescent="0.2">
      <c r="B30" s="1" t="s">
        <v>4</v>
      </c>
      <c r="C30" s="1" t="s">
        <v>6</v>
      </c>
      <c r="D30" s="1">
        <v>1</v>
      </c>
      <c r="E30" s="1" t="s">
        <v>11</v>
      </c>
      <c r="F30" s="1">
        <v>20</v>
      </c>
      <c r="G30" s="1">
        <v>30</v>
      </c>
      <c r="H30" s="1">
        <v>1074.6199999999999</v>
      </c>
      <c r="I30" s="7">
        <v>586.28</v>
      </c>
      <c r="K30" s="70">
        <v>0.18918339908123016</v>
      </c>
      <c r="L30" s="75">
        <v>4.7694745063781738</v>
      </c>
      <c r="M30" s="70">
        <v>2.4630727246403694E-2</v>
      </c>
      <c r="N30" s="26">
        <f>$AA$2*(G30-F30)</f>
        <v>708.82124375000001</v>
      </c>
      <c r="O30" s="1">
        <f>H30-I30</f>
        <v>488.33999999999992</v>
      </c>
      <c r="P30" s="12">
        <f>H30/N30</f>
        <v>1.5160662994731242</v>
      </c>
      <c r="Q30" s="12">
        <f>O30/N30</f>
        <v>0.68894661990722805</v>
      </c>
      <c r="R30" s="14">
        <f>Q30*10^4*(G30-F30)/100</f>
        <v>688.94661990722807</v>
      </c>
      <c r="S30" s="13">
        <f t="shared" si="0"/>
        <v>1.3033726333957372</v>
      </c>
      <c r="T30" s="14">
        <f t="shared" si="0"/>
        <v>32.859133399029382</v>
      </c>
      <c r="U30" s="12">
        <f t="shared" si="0"/>
        <v>0.1696925628226669</v>
      </c>
      <c r="V30" s="130">
        <f>I30/H30</f>
        <v>0.54556959669464555</v>
      </c>
      <c r="W30" s="130">
        <f t="shared" si="10"/>
        <v>0.3121206337984514</v>
      </c>
      <c r="X30" s="13">
        <f t="shared" si="1"/>
        <v>25.210851108189956</v>
      </c>
      <c r="Y30" s="14"/>
      <c r="Z30" s="12">
        <f t="shared" si="11"/>
        <v>1.391767447761872</v>
      </c>
      <c r="AA30" s="12">
        <f t="shared" si="11"/>
        <v>0.87215642230107748</v>
      </c>
      <c r="AB30" s="13">
        <f t="shared" si="11"/>
        <v>899.54978864161603</v>
      </c>
      <c r="AC30" s="13">
        <f t="shared" si="9"/>
        <v>1.3264704772062323</v>
      </c>
      <c r="AD30" s="13">
        <f t="shared" si="9"/>
        <v>37.45930967485652</v>
      </c>
      <c r="AE30" s="12">
        <f t="shared" si="9"/>
        <v>0.20669829016209476</v>
      </c>
      <c r="AF30" s="130">
        <f t="shared" si="9"/>
        <v>0.36879046373489455</v>
      </c>
      <c r="AG30" s="130">
        <f t="shared" si="9"/>
        <v>0.19607963224935646</v>
      </c>
    </row>
    <row r="31" spans="1:33" s="4" customFormat="1" x14ac:dyDescent="0.2">
      <c r="A31" s="29"/>
      <c r="B31" s="29" t="s">
        <v>4</v>
      </c>
      <c r="C31" s="29" t="s">
        <v>6</v>
      </c>
      <c r="D31" s="29">
        <v>1</v>
      </c>
      <c r="E31" s="29" t="s">
        <v>11</v>
      </c>
      <c r="F31" s="29">
        <v>30</v>
      </c>
      <c r="G31" s="29">
        <v>47</v>
      </c>
      <c r="H31" s="29">
        <v>669.13</v>
      </c>
      <c r="I31" s="41">
        <v>154.19999999999999</v>
      </c>
      <c r="J31" s="30"/>
      <c r="K31" s="98">
        <v>0.14622960984706879</v>
      </c>
      <c r="L31" s="99">
        <v>3.6416981220245361</v>
      </c>
      <c r="M31" s="98">
        <v>2.3925280198454857E-2</v>
      </c>
      <c r="N31" s="32">
        <f>$AA$2*(G31-F31)</f>
        <v>1204.9961143750002</v>
      </c>
      <c r="O31" s="29">
        <f>H31-I31</f>
        <v>514.93000000000006</v>
      </c>
      <c r="P31" s="33">
        <f>H31/N31</f>
        <v>0.5552963964095935</v>
      </c>
      <c r="Q31" s="33">
        <f>O31/N31</f>
        <v>0.4273291787891621</v>
      </c>
      <c r="R31" s="34">
        <f>Q31*10^4*(G31-F31)/100</f>
        <v>726.45960394157566</v>
      </c>
      <c r="S31" s="30">
        <f t="shared" si="0"/>
        <v>1.0622990445403273</v>
      </c>
      <c r="T31" s="34">
        <f t="shared" si="0"/>
        <v>26.455465754007246</v>
      </c>
      <c r="U31" s="33">
        <f t="shared" si="0"/>
        <v>0.17380749577160737</v>
      </c>
      <c r="V31" s="130">
        <f>I31/H31</f>
        <v>0.23044849281903365</v>
      </c>
      <c r="W31" s="130">
        <f t="shared" si="10"/>
        <v>4.8289516083181695E-2</v>
      </c>
      <c r="X31" s="30">
        <f t="shared" si="1"/>
        <v>24.90397208768546</v>
      </c>
      <c r="Y31" s="34"/>
      <c r="Z31" s="33">
        <f t="shared" si="11"/>
        <v>0.79264778417597215</v>
      </c>
      <c r="AA31" s="33">
        <f t="shared" si="11"/>
        <v>0.54107112232321963</v>
      </c>
      <c r="AB31" s="30">
        <f t="shared" si="11"/>
        <v>1031.9019166671246</v>
      </c>
      <c r="AC31" s="30">
        <f t="shared" si="9"/>
        <v>0.88727911108052415</v>
      </c>
      <c r="AD31" s="30">
        <f t="shared" si="9"/>
        <v>24.39872355931087</v>
      </c>
      <c r="AE31" s="33">
        <f t="shared" si="9"/>
        <v>0.16881730689127855</v>
      </c>
      <c r="AF31" s="131">
        <f t="shared" si="9"/>
        <v>0.28303313365268457</v>
      </c>
      <c r="AG31" s="131">
        <f t="shared" si="9"/>
        <v>9.4934589378397161E-2</v>
      </c>
    </row>
    <row r="32" spans="1:33" x14ac:dyDescent="0.2">
      <c r="B32" s="1" t="s">
        <v>4</v>
      </c>
      <c r="C32" s="1" t="s">
        <v>6</v>
      </c>
      <c r="D32" s="1">
        <v>2</v>
      </c>
      <c r="E32" s="1" t="s">
        <v>8</v>
      </c>
      <c r="F32" s="1" t="s">
        <v>47</v>
      </c>
      <c r="H32" s="1">
        <v>42.31</v>
      </c>
      <c r="I32" s="8">
        <v>0</v>
      </c>
      <c r="K32" s="70">
        <v>2.2506191730499268</v>
      </c>
      <c r="L32" s="75">
        <v>50.191497802734375</v>
      </c>
      <c r="M32" s="70">
        <v>0.25877740979194641</v>
      </c>
      <c r="N32" s="25"/>
      <c r="O32" s="13">
        <f>H32-J32</f>
        <v>42.31</v>
      </c>
      <c r="R32" s="14">
        <f>O32/($AA$3)*10^8/10^6</f>
        <v>18.804444444444442</v>
      </c>
      <c r="S32" s="13">
        <f t="shared" ref="S32:U95" si="12">K32/100*$R32</f>
        <v>0.4232164320521884</v>
      </c>
      <c r="T32" s="14">
        <f t="shared" si="12"/>
        <v>9.4382323201497389</v>
      </c>
      <c r="U32" s="12">
        <f t="shared" si="12"/>
        <v>4.8661654259098894E-2</v>
      </c>
      <c r="V32" s="130"/>
      <c r="X32" s="13">
        <f t="shared" si="1"/>
        <v>22.30119533493415</v>
      </c>
      <c r="Y32" s="14"/>
      <c r="AC32" s="13">
        <f>SUM(AC26:AC31)</f>
        <v>7.5132759493498726</v>
      </c>
      <c r="AD32" s="13">
        <f>SUM(AD26:AD31)</f>
        <v>197.69452452701546</v>
      </c>
      <c r="AE32" s="12">
        <f>SUM(AE26:AE31)</f>
        <v>1.1610570341050739</v>
      </c>
      <c r="AF32" s="130"/>
      <c r="AG32" s="130"/>
    </row>
    <row r="33" spans="1:33" x14ac:dyDescent="0.2">
      <c r="B33" s="1" t="s">
        <v>4</v>
      </c>
      <c r="C33" s="1" t="s">
        <v>6</v>
      </c>
      <c r="D33" s="1">
        <v>2</v>
      </c>
      <c r="E33" s="1" t="s">
        <v>8</v>
      </c>
      <c r="F33" s="1" t="s">
        <v>48</v>
      </c>
      <c r="H33" s="1">
        <v>220.8</v>
      </c>
      <c r="I33" s="8">
        <v>0</v>
      </c>
      <c r="J33" s="13">
        <v>50.28</v>
      </c>
      <c r="K33" s="70">
        <v>0.84693419933319092</v>
      </c>
      <c r="L33" s="75">
        <v>22.213035583496094</v>
      </c>
      <c r="M33" s="70">
        <v>0.11056230217218399</v>
      </c>
      <c r="N33" s="25"/>
      <c r="O33" s="13">
        <f>H33-J33</f>
        <v>170.52</v>
      </c>
      <c r="R33" s="14">
        <f>O33/($AA$3)*10^8/10^6</f>
        <v>75.786666666666676</v>
      </c>
      <c r="S33" s="13">
        <f t="shared" si="12"/>
        <v>0.64186319853464779</v>
      </c>
      <c r="T33" s="14">
        <f t="shared" si="12"/>
        <v>16.834519234212241</v>
      </c>
      <c r="U33" s="12">
        <f t="shared" si="12"/>
        <v>8.3791483406225845E-2</v>
      </c>
      <c r="V33" s="130"/>
      <c r="X33" s="13">
        <f t="shared" si="1"/>
        <v>26.227581317397359</v>
      </c>
      <c r="Y33" s="14"/>
      <c r="AB33" s="8" t="s">
        <v>88</v>
      </c>
      <c r="AF33" s="130"/>
      <c r="AG33" s="130"/>
    </row>
    <row r="34" spans="1:33" x14ac:dyDescent="0.2">
      <c r="A34" s="1" t="s">
        <v>14</v>
      </c>
      <c r="B34" s="1" t="s">
        <v>4</v>
      </c>
      <c r="C34" s="1" t="s">
        <v>6</v>
      </c>
      <c r="D34" s="1">
        <v>2</v>
      </c>
      <c r="E34" s="1" t="s">
        <v>8</v>
      </c>
      <c r="F34" s="1">
        <v>0</v>
      </c>
      <c r="G34" s="1">
        <v>10</v>
      </c>
      <c r="H34" s="1">
        <v>468.84000000000003</v>
      </c>
      <c r="I34" s="7">
        <v>75.81</v>
      </c>
      <c r="K34" s="70">
        <v>0.17557941377162933</v>
      </c>
      <c r="L34" s="75">
        <v>4.1166200637817383</v>
      </c>
      <c r="M34" s="70">
        <v>4.047214612364769E-2</v>
      </c>
      <c r="N34" s="26">
        <f>$AA$2*(G34-F34)</f>
        <v>708.82124375000001</v>
      </c>
      <c r="O34" s="1">
        <f>H34-I34</f>
        <v>393.03000000000003</v>
      </c>
      <c r="P34" s="12">
        <f>H34/N34</f>
        <v>0.66143615775341946</v>
      </c>
      <c r="Q34" s="12">
        <f>O34/N34</f>
        <v>0.55448394565699699</v>
      </c>
      <c r="R34" s="14">
        <f>Q34*10^4*(G34-F34)/100</f>
        <v>554.48394565699698</v>
      </c>
      <c r="S34" s="13">
        <f t="shared" si="12"/>
        <v>0.97355966124235516</v>
      </c>
      <c r="T34" s="14">
        <f t="shared" si="12"/>
        <v>22.825997357364567</v>
      </c>
      <c r="U34" s="12">
        <f t="shared" si="12"/>
        <v>0.22441155271846705</v>
      </c>
      <c r="V34" s="130">
        <f>I34/H34</f>
        <v>0.16169695418479652</v>
      </c>
      <c r="W34" s="130">
        <f>I34/$AA$7/N34</f>
        <v>4.0359325319404726E-2</v>
      </c>
      <c r="X34" s="13">
        <f t="shared" si="1"/>
        <v>23.445915300389924</v>
      </c>
      <c r="Y34" s="14"/>
      <c r="AB34" s="13">
        <f t="shared" ref="AB34:AB39" si="13">STDEV(R2,R8,R14,R20,R26)</f>
        <v>8.5415235001552148</v>
      </c>
      <c r="AC34" s="13">
        <f t="shared" ref="AC34:AG39" si="14">STDEV(S2,S8,S14,S20,S26)</f>
        <v>0.17925817937344762</v>
      </c>
      <c r="AD34" s="13">
        <f t="shared" si="14"/>
        <v>4.4156599741818345</v>
      </c>
      <c r="AE34" s="12">
        <f t="shared" si="14"/>
        <v>1.9869993310730836E-2</v>
      </c>
      <c r="AF34" s="130"/>
      <c r="AG34" s="130"/>
    </row>
    <row r="35" spans="1:33" x14ac:dyDescent="0.2">
      <c r="A35" s="1" t="s">
        <v>14</v>
      </c>
      <c r="B35" s="1" t="s">
        <v>4</v>
      </c>
      <c r="C35" s="1" t="s">
        <v>6</v>
      </c>
      <c r="D35" s="1">
        <v>2</v>
      </c>
      <c r="E35" s="1" t="s">
        <v>8</v>
      </c>
      <c r="F35" s="1">
        <v>10</v>
      </c>
      <c r="G35" s="1">
        <v>20</v>
      </c>
      <c r="H35" s="1">
        <v>778.47</v>
      </c>
      <c r="I35" s="7">
        <v>341.31</v>
      </c>
      <c r="K35" s="70">
        <v>0.21532800793647766</v>
      </c>
      <c r="L35" s="75">
        <v>5.7446093559265137</v>
      </c>
      <c r="M35" s="70">
        <v>2.7740217745304108E-2</v>
      </c>
      <c r="N35" s="26">
        <f>$AA$2*(G35-F35)</f>
        <v>708.82124375000001</v>
      </c>
      <c r="O35" s="1">
        <f>H35-I35</f>
        <v>437.16</v>
      </c>
      <c r="P35" s="12">
        <f>H35/N35</f>
        <v>1.098259972967973</v>
      </c>
      <c r="Q35" s="12">
        <f>O35/N35</f>
        <v>0.61674223770046255</v>
      </c>
      <c r="R35" s="14">
        <f>Q35*10^4*(G35-F35)/100</f>
        <v>616.74223770046262</v>
      </c>
      <c r="S35" s="13">
        <f t="shared" si="12"/>
        <v>1.3280187745432621</v>
      </c>
      <c r="T35" s="14">
        <f t="shared" si="12"/>
        <v>35.429432288891313</v>
      </c>
      <c r="U35" s="12">
        <f t="shared" si="12"/>
        <v>0.17108563966536938</v>
      </c>
      <c r="V35" s="130">
        <f>I35/H35</f>
        <v>0.43843693398589539</v>
      </c>
      <c r="W35" s="130">
        <f t="shared" ref="W35:W37" si="15">I35/$AA$7/N35</f>
        <v>0.18170480576132469</v>
      </c>
      <c r="X35" s="13">
        <f t="shared" si="1"/>
        <v>26.678412209252354</v>
      </c>
      <c r="Y35" s="14"/>
      <c r="AB35" s="13">
        <f t="shared" si="13"/>
        <v>42.4176105503294</v>
      </c>
      <c r="AC35" s="13">
        <f t="shared" si="14"/>
        <v>0.92247808832345468</v>
      </c>
      <c r="AD35" s="13">
        <f t="shared" si="14"/>
        <v>35.513389129162363</v>
      </c>
      <c r="AE35" s="12">
        <f t="shared" si="14"/>
        <v>0.12354138652550975</v>
      </c>
      <c r="AF35" s="130"/>
      <c r="AG35" s="130"/>
    </row>
    <row r="36" spans="1:33" x14ac:dyDescent="0.2">
      <c r="B36" s="1" t="s">
        <v>4</v>
      </c>
      <c r="C36" s="1" t="s">
        <v>6</v>
      </c>
      <c r="D36" s="1">
        <v>2</v>
      </c>
      <c r="E36" s="1" t="s">
        <v>8</v>
      </c>
      <c r="F36" s="1">
        <v>20</v>
      </c>
      <c r="G36" s="1">
        <v>30</v>
      </c>
      <c r="H36" s="1">
        <v>1428.34</v>
      </c>
      <c r="I36" s="7">
        <v>675.5</v>
      </c>
      <c r="K36" s="70">
        <v>0.12760426104068756</v>
      </c>
      <c r="L36" s="75">
        <v>3.5411002635955811</v>
      </c>
      <c r="M36" s="70">
        <v>1.5329713001847267E-2</v>
      </c>
      <c r="N36" s="26">
        <f>$AA$2*(G36-F36)</f>
        <v>708.82124375000001</v>
      </c>
      <c r="O36" s="1">
        <f>H36-I36</f>
        <v>752.83999999999992</v>
      </c>
      <c r="P36" s="12">
        <f>H36/N36</f>
        <v>2.0150919750139047</v>
      </c>
      <c r="Q36" s="12">
        <f>O36/N36</f>
        <v>1.0621013501473515</v>
      </c>
      <c r="R36" s="14">
        <f>Q36*10^4*(G36-F36)/100</f>
        <v>1062.1013501473515</v>
      </c>
      <c r="S36" s="13">
        <f t="shared" si="12"/>
        <v>1.3552865793586935</v>
      </c>
      <c r="T36" s="14">
        <f t="shared" si="12"/>
        <v>37.610073709720091</v>
      </c>
      <c r="U36" s="12">
        <f t="shared" si="12"/>
        <v>0.16281708876633391</v>
      </c>
      <c r="V36" s="130">
        <f>I36/H36</f>
        <v>0.47292661411148607</v>
      </c>
      <c r="W36" s="130">
        <f t="shared" si="15"/>
        <v>0.35961910372322764</v>
      </c>
      <c r="X36" s="13">
        <f t="shared" si="1"/>
        <v>27.750642766282507</v>
      </c>
      <c r="Y36" s="14"/>
      <c r="AB36" s="13">
        <f t="shared" si="13"/>
        <v>147.37526591379847</v>
      </c>
      <c r="AC36" s="13">
        <f t="shared" si="14"/>
        <v>0.34567799401114169</v>
      </c>
      <c r="AD36" s="13">
        <f t="shared" si="14"/>
        <v>9.0879456335045923</v>
      </c>
      <c r="AE36" s="12">
        <f t="shared" si="14"/>
        <v>6.9826170755185518E-2</v>
      </c>
      <c r="AF36" s="130">
        <f t="shared" si="14"/>
        <v>9.3923538723328454E-2</v>
      </c>
      <c r="AG36" s="130">
        <f t="shared" si="14"/>
        <v>2.5806079834526246E-2</v>
      </c>
    </row>
    <row r="37" spans="1:33" x14ac:dyDescent="0.2">
      <c r="B37" s="1" t="s">
        <v>4</v>
      </c>
      <c r="C37" s="1" t="s">
        <v>6</v>
      </c>
      <c r="D37" s="1">
        <v>2</v>
      </c>
      <c r="E37" s="29" t="s">
        <v>8</v>
      </c>
      <c r="F37" s="29">
        <v>30</v>
      </c>
      <c r="G37" s="29">
        <v>50</v>
      </c>
      <c r="H37" s="29">
        <v>1556.59</v>
      </c>
      <c r="I37" s="41">
        <v>407.57</v>
      </c>
      <c r="J37" s="30"/>
      <c r="K37" s="98">
        <v>0.12702518701553345</v>
      </c>
      <c r="L37" s="99">
        <v>3.418525218963623</v>
      </c>
      <c r="M37" s="98">
        <v>1.7315713688731194E-2</v>
      </c>
      <c r="N37" s="32">
        <f>$AA$2*(G37-F37)</f>
        <v>1417.6424875</v>
      </c>
      <c r="O37" s="29">
        <f>H37-I37</f>
        <v>1149.02</v>
      </c>
      <c r="P37" s="33">
        <f>H37/N37</f>
        <v>1.0980130842050542</v>
      </c>
      <c r="Q37" s="33">
        <f>O37/N37</f>
        <v>0.81051464676844343</v>
      </c>
      <c r="R37" s="34">
        <f>Q37*10^4*(G37-F37)/100</f>
        <v>1621.0292935368871</v>
      </c>
      <c r="S37" s="30">
        <f t="shared" si="12"/>
        <v>2.0591154916918115</v>
      </c>
      <c r="T37" s="34">
        <f t="shared" si="12"/>
        <v>55.415295206346336</v>
      </c>
      <c r="U37" s="33">
        <f t="shared" si="12"/>
        <v>0.28069279127930929</v>
      </c>
      <c r="V37" s="130">
        <f>I37/H37</f>
        <v>0.2618351653293417</v>
      </c>
      <c r="W37" s="130">
        <f t="shared" si="15"/>
        <v>0.10848997639117387</v>
      </c>
      <c r="X37" s="30">
        <f t="shared" si="1"/>
        <v>26.91218410523248</v>
      </c>
      <c r="Y37" s="14"/>
      <c r="AB37" s="13">
        <f t="shared" si="13"/>
        <v>228.77335757568318</v>
      </c>
      <c r="AC37" s="13">
        <f t="shared" si="14"/>
        <v>0.35610412309861839</v>
      </c>
      <c r="AD37" s="13">
        <f t="shared" si="14"/>
        <v>5.6668904877119104</v>
      </c>
      <c r="AE37" s="12">
        <f t="shared" si="14"/>
        <v>0.13130797853574491</v>
      </c>
      <c r="AF37" s="130">
        <f t="shared" si="14"/>
        <v>8.7526096203303649E-2</v>
      </c>
      <c r="AG37" s="130">
        <f t="shared" si="14"/>
        <v>3.3539255173512299E-2</v>
      </c>
    </row>
    <row r="38" spans="1:33" x14ac:dyDescent="0.2">
      <c r="B38" s="1" t="s">
        <v>4</v>
      </c>
      <c r="C38" s="1" t="s">
        <v>6</v>
      </c>
      <c r="D38" s="1">
        <v>2</v>
      </c>
      <c r="E38" s="1" t="s">
        <v>15</v>
      </c>
      <c r="F38" s="1" t="s">
        <v>47</v>
      </c>
      <c r="H38" s="1">
        <v>71.98</v>
      </c>
      <c r="I38" s="8">
        <v>0</v>
      </c>
      <c r="J38" s="13">
        <v>13.214761904761904</v>
      </c>
      <c r="K38" s="70">
        <v>2.3264491558074951</v>
      </c>
      <c r="L38" s="75">
        <v>48.584743499755859</v>
      </c>
      <c r="M38" s="70">
        <v>0.24767869710922241</v>
      </c>
      <c r="N38" s="25"/>
      <c r="O38" s="13">
        <f>H38-J38</f>
        <v>58.765238095238104</v>
      </c>
      <c r="R38" s="14">
        <f>O38/($AA$3)*10^8/10^6</f>
        <v>26.117883597883601</v>
      </c>
      <c r="S38" s="13">
        <f t="shared" si="12"/>
        <v>0.60761928247774732</v>
      </c>
      <c r="T38" s="14">
        <f t="shared" si="12"/>
        <v>12.689306753596556</v>
      </c>
      <c r="U38" s="12">
        <f t="shared" si="12"/>
        <v>6.4688433807741405E-2</v>
      </c>
      <c r="V38" s="130"/>
      <c r="X38" s="13">
        <f t="shared" si="1"/>
        <v>20.883647243471529</v>
      </c>
      <c r="Y38" s="14"/>
      <c r="AB38" s="13">
        <f t="shared" si="13"/>
        <v>191.09872850065156</v>
      </c>
      <c r="AC38" s="13">
        <f t="shared" si="14"/>
        <v>0.51970635541663912</v>
      </c>
      <c r="AD38" s="13">
        <f t="shared" si="14"/>
        <v>16.650675765358407</v>
      </c>
      <c r="AE38" s="12">
        <f t="shared" si="14"/>
        <v>5.6312014128823133E-2</v>
      </c>
      <c r="AF38" s="130">
        <f t="shared" si="14"/>
        <v>0.16496039765556983</v>
      </c>
      <c r="AG38" s="130">
        <f t="shared" si="14"/>
        <v>9.6899179441312738E-2</v>
      </c>
    </row>
    <row r="39" spans="1:33" x14ac:dyDescent="0.2">
      <c r="B39" s="1" t="s">
        <v>4</v>
      </c>
      <c r="C39" s="1" t="s">
        <v>6</v>
      </c>
      <c r="D39" s="1">
        <v>2</v>
      </c>
      <c r="E39" s="1" t="s">
        <v>15</v>
      </c>
      <c r="F39" s="1" t="s">
        <v>48</v>
      </c>
      <c r="H39" s="1">
        <v>288.68</v>
      </c>
      <c r="I39" s="8">
        <v>0</v>
      </c>
      <c r="K39" s="70">
        <v>1.3113069534301758</v>
      </c>
      <c r="L39" s="75">
        <v>27.975179672241211</v>
      </c>
      <c r="M39" s="70">
        <v>0.15283222496509552</v>
      </c>
      <c r="N39" s="25"/>
      <c r="O39" s="13">
        <f>H39-J39</f>
        <v>288.68</v>
      </c>
      <c r="R39" s="14">
        <f>O39/($AA$3)*10^8/10^6</f>
        <v>128.30222222222221</v>
      </c>
      <c r="S39" s="13">
        <f t="shared" si="12"/>
        <v>1.6824359614054361</v>
      </c>
      <c r="T39" s="14">
        <f t="shared" si="12"/>
        <v>35.892777190144855</v>
      </c>
      <c r="U39" s="12">
        <f t="shared" si="12"/>
        <v>0.19608714090188342</v>
      </c>
      <c r="V39" s="130"/>
      <c r="X39" s="13">
        <f t="shared" si="1"/>
        <v>21.333814786128052</v>
      </c>
      <c r="Y39" s="14"/>
      <c r="AB39" s="30">
        <f t="shared" si="13"/>
        <v>295.41861287911246</v>
      </c>
      <c r="AC39" s="30">
        <f t="shared" si="14"/>
        <v>0.22960418195556301</v>
      </c>
      <c r="AD39" s="30">
        <f t="shared" si="14"/>
        <v>5.760504338614103</v>
      </c>
      <c r="AE39" s="33">
        <f t="shared" si="14"/>
        <v>3.3396988221508911E-2</v>
      </c>
      <c r="AF39" s="131">
        <f t="shared" si="14"/>
        <v>0.21710257500217126</v>
      </c>
      <c r="AG39" s="131">
        <f t="shared" si="14"/>
        <v>8.7874278644206896E-2</v>
      </c>
    </row>
    <row r="40" spans="1:33" x14ac:dyDescent="0.2">
      <c r="B40" s="1" t="s">
        <v>4</v>
      </c>
      <c r="C40" s="1" t="s">
        <v>6</v>
      </c>
      <c r="D40" s="1">
        <v>2</v>
      </c>
      <c r="E40" s="1" t="s">
        <v>15</v>
      </c>
      <c r="F40" s="1">
        <v>0</v>
      </c>
      <c r="G40" s="1">
        <v>11</v>
      </c>
      <c r="H40" s="1">
        <v>672.88000000000011</v>
      </c>
      <c r="I40" s="7">
        <v>103.38</v>
      </c>
      <c r="K40" s="70">
        <v>0.5380585789680481</v>
      </c>
      <c r="L40" s="75">
        <v>11.010409355163574</v>
      </c>
      <c r="M40" s="70">
        <v>5.9205345809459686E-2</v>
      </c>
      <c r="N40" s="26">
        <f>$AA$2*(G40-F40)</f>
        <v>779.703368125</v>
      </c>
      <c r="O40" s="1">
        <f>H40-I40</f>
        <v>569.50000000000011</v>
      </c>
      <c r="P40" s="12">
        <f>H40/N40</f>
        <v>0.86299486126129665</v>
      </c>
      <c r="Q40" s="12">
        <f>O40/N40</f>
        <v>0.73040597653119199</v>
      </c>
      <c r="R40" s="14">
        <f>Q40*10^4*(G40-F40)/100</f>
        <v>803.4465741843112</v>
      </c>
      <c r="S40" s="79">
        <f t="shared" si="12"/>
        <v>4.3230132198235696</v>
      </c>
      <c r="T40" s="14">
        <f t="shared" si="12"/>
        <v>88.462756767730639</v>
      </c>
      <c r="U40" s="12">
        <f t="shared" si="12"/>
        <v>0.47568332264007857</v>
      </c>
      <c r="V40" s="130">
        <f>I40/H40</f>
        <v>0.15363809297348707</v>
      </c>
      <c r="W40" s="130">
        <f>I40/$AA$7/N40</f>
        <v>5.0033541407586674E-2</v>
      </c>
      <c r="X40" s="13">
        <f t="shared" si="1"/>
        <v>20.463216804907429</v>
      </c>
      <c r="Y40" s="14"/>
    </row>
    <row r="41" spans="1:33" x14ac:dyDescent="0.2">
      <c r="B41" s="1" t="s">
        <v>4</v>
      </c>
      <c r="C41" s="1" t="s">
        <v>6</v>
      </c>
      <c r="D41" s="1">
        <v>2</v>
      </c>
      <c r="E41" s="1" t="s">
        <v>15</v>
      </c>
      <c r="F41" s="1">
        <v>11</v>
      </c>
      <c r="G41" s="1">
        <v>20</v>
      </c>
      <c r="H41" s="1">
        <v>462.77</v>
      </c>
      <c r="I41" s="7">
        <v>96.86</v>
      </c>
      <c r="K41" s="70">
        <v>0.26284432411193848</v>
      </c>
      <c r="L41" s="75">
        <v>7.5312862396240234</v>
      </c>
      <c r="M41" s="70">
        <v>2.9959967359900475E-2</v>
      </c>
      <c r="N41" s="26">
        <f>$AA$2*(G41-F41)</f>
        <v>637.93911937500002</v>
      </c>
      <c r="O41" s="1">
        <f>H41-I41</f>
        <v>365.90999999999997</v>
      </c>
      <c r="P41" s="12">
        <f>H41/N41</f>
        <v>0.7254140496249607</v>
      </c>
      <c r="Q41" s="12">
        <f>O41/N41</f>
        <v>0.57358137929915365</v>
      </c>
      <c r="R41" s="14">
        <f>Q41*10^4*(G41-F41)/100</f>
        <v>516.22324136923828</v>
      </c>
      <c r="S41" s="13">
        <f t="shared" si="12"/>
        <v>1.356863489685715</v>
      </c>
      <c r="T41" s="14">
        <f t="shared" si="12"/>
        <v>38.878249942982549</v>
      </c>
      <c r="U41" s="12">
        <f t="shared" si="12"/>
        <v>0.15466031461844404</v>
      </c>
      <c r="V41" s="130">
        <f>I41/H41</f>
        <v>0.20930483825658536</v>
      </c>
      <c r="W41" s="130">
        <f t="shared" ref="W41:W43" si="16">I41/$AA$7/N41</f>
        <v>5.729534729275735E-2</v>
      </c>
      <c r="X41" s="13">
        <f t="shared" si="1"/>
        <v>28.653029754664388</v>
      </c>
      <c r="Y41" s="14"/>
    </row>
    <row r="42" spans="1:33" x14ac:dyDescent="0.2">
      <c r="B42" s="1" t="s">
        <v>4</v>
      </c>
      <c r="C42" s="1" t="s">
        <v>6</v>
      </c>
      <c r="D42" s="1">
        <v>2</v>
      </c>
      <c r="E42" s="1" t="s">
        <v>15</v>
      </c>
      <c r="F42" s="1">
        <v>20</v>
      </c>
      <c r="G42" s="1">
        <v>30</v>
      </c>
      <c r="H42" s="1">
        <v>948.99</v>
      </c>
      <c r="I42" s="7">
        <v>239.56</v>
      </c>
      <c r="K42" s="70">
        <v>0.12941218912601471</v>
      </c>
      <c r="L42" s="75">
        <v>3.6297428607940674</v>
      </c>
      <c r="M42" s="70">
        <v>2.0784381777048111E-2</v>
      </c>
      <c r="N42" s="26">
        <f>$AA$2*(G42-F42)</f>
        <v>708.82124375000001</v>
      </c>
      <c r="O42" s="1">
        <f>H42-I42</f>
        <v>709.43000000000006</v>
      </c>
      <c r="P42" s="12">
        <f>H42/N42</f>
        <v>1.3388283835560479</v>
      </c>
      <c r="Q42" s="12">
        <f>O42/N42</f>
        <v>1.0008588290141807</v>
      </c>
      <c r="R42" s="14">
        <f>Q42*10^4*(G42-F42)/100</f>
        <v>1000.8588290141806</v>
      </c>
      <c r="S42" s="13">
        <f t="shared" si="12"/>
        <v>1.2952333206882476</v>
      </c>
      <c r="T42" s="14">
        <f t="shared" si="12"/>
        <v>36.328601892769328</v>
      </c>
      <c r="U42" s="12">
        <f t="shared" si="12"/>
        <v>0.20802232007160049</v>
      </c>
      <c r="V42" s="130">
        <f>I42/H42</f>
        <v>0.25243680123078222</v>
      </c>
      <c r="W42" s="130">
        <f t="shared" si="16"/>
        <v>0.12753568095919529</v>
      </c>
      <c r="X42" s="13">
        <f t="shared" si="1"/>
        <v>28.047921028981413</v>
      </c>
      <c r="Y42" s="14"/>
    </row>
    <row r="43" spans="1:33" x14ac:dyDescent="0.2">
      <c r="A43" s="1" t="s">
        <v>14</v>
      </c>
      <c r="B43" s="1" t="s">
        <v>4</v>
      </c>
      <c r="C43" s="1" t="s">
        <v>6</v>
      </c>
      <c r="D43" s="1">
        <v>2</v>
      </c>
      <c r="E43" s="29" t="s">
        <v>15</v>
      </c>
      <c r="F43" s="29">
        <v>30</v>
      </c>
      <c r="G43" s="29">
        <v>50</v>
      </c>
      <c r="H43" s="29">
        <v>1052.6000000000001</v>
      </c>
      <c r="I43" s="41">
        <v>362.69</v>
      </c>
      <c r="J43" s="30"/>
      <c r="K43" s="98">
        <v>9.013955295085907E-2</v>
      </c>
      <c r="L43" s="99">
        <v>2.2677772045135498</v>
      </c>
      <c r="M43" s="98">
        <v>2.4250201880931854E-2</v>
      </c>
      <c r="N43" s="32">
        <f>$AA$2*(G43-F43)</f>
        <v>1417.6424875</v>
      </c>
      <c r="O43" s="29">
        <f>H43-I43</f>
        <v>689.91000000000008</v>
      </c>
      <c r="P43" s="33">
        <f>H43/N43</f>
        <v>0.74250031956664264</v>
      </c>
      <c r="Q43" s="33">
        <f>O43/N43</f>
        <v>0.48666007550087631</v>
      </c>
      <c r="R43" s="34">
        <f>Q43*10^4*(G43-F43)/100</f>
        <v>973.32015100175272</v>
      </c>
      <c r="S43" s="30">
        <f t="shared" si="12"/>
        <v>0.87734643289360636</v>
      </c>
      <c r="T43" s="34">
        <f t="shared" si="12"/>
        <v>22.072732511354609</v>
      </c>
      <c r="U43" s="33">
        <f t="shared" si="12"/>
        <v>0.2360321015657158</v>
      </c>
      <c r="V43" s="130">
        <f>I43/H43</f>
        <v>0.34456583697510923</v>
      </c>
      <c r="W43" s="130">
        <f t="shared" si="16"/>
        <v>9.6543488326704244E-2</v>
      </c>
      <c r="X43" s="30">
        <f t="shared" si="1"/>
        <v>25.158513996068546</v>
      </c>
      <c r="Y43" s="14"/>
    </row>
    <row r="44" spans="1:33" x14ac:dyDescent="0.2">
      <c r="B44" s="1" t="s">
        <v>4</v>
      </c>
      <c r="C44" s="1" t="s">
        <v>6</v>
      </c>
      <c r="D44" s="1">
        <v>2</v>
      </c>
      <c r="E44" s="1" t="s">
        <v>16</v>
      </c>
      <c r="F44" s="1" t="s">
        <v>47</v>
      </c>
      <c r="H44" s="1">
        <v>22.26</v>
      </c>
      <c r="I44" s="8">
        <v>0</v>
      </c>
      <c r="K44" s="70">
        <v>2.1736741065979004</v>
      </c>
      <c r="L44" s="75">
        <v>49.913825988769531</v>
      </c>
      <c r="M44" s="70">
        <v>0.19752644002437592</v>
      </c>
      <c r="N44" s="25"/>
      <c r="O44" s="13">
        <f>H44-J44</f>
        <v>22.26</v>
      </c>
      <c r="R44" s="14">
        <f>O44/($AA$3)*10^8/10^6</f>
        <v>9.8933333333333344</v>
      </c>
      <c r="S44" s="13">
        <f t="shared" si="12"/>
        <v>0.21504882494608563</v>
      </c>
      <c r="T44" s="14">
        <f t="shared" si="12"/>
        <v>4.9381411844889334</v>
      </c>
      <c r="U44" s="12">
        <f t="shared" si="12"/>
        <v>1.954194913307826E-2</v>
      </c>
      <c r="V44" s="130"/>
      <c r="X44" s="13">
        <f t="shared" si="1"/>
        <v>22.962883827553874</v>
      </c>
      <c r="Y44" s="14"/>
    </row>
    <row r="45" spans="1:33" x14ac:dyDescent="0.2">
      <c r="B45" s="1" t="s">
        <v>4</v>
      </c>
      <c r="C45" s="1" t="s">
        <v>6</v>
      </c>
      <c r="D45" s="1">
        <v>2</v>
      </c>
      <c r="E45" s="1" t="s">
        <v>16</v>
      </c>
      <c r="F45" s="1" t="s">
        <v>48</v>
      </c>
      <c r="H45" s="1">
        <v>220.47</v>
      </c>
      <c r="I45" s="8">
        <v>0</v>
      </c>
      <c r="J45" s="13">
        <v>40.734761904761911</v>
      </c>
      <c r="K45" s="70">
        <v>0.84249532222747803</v>
      </c>
      <c r="L45" s="75">
        <v>19.56646728515625</v>
      </c>
      <c r="M45" s="70">
        <v>9.3028321862220764E-2</v>
      </c>
      <c r="N45" s="25"/>
      <c r="O45" s="13">
        <f>H45-J45</f>
        <v>179.73523809523809</v>
      </c>
      <c r="R45" s="14">
        <f>O45/($AA$3)*10^8/10^6</f>
        <v>79.882328042328041</v>
      </c>
      <c r="S45" s="13">
        <f t="shared" si="12"/>
        <v>0.6730048770430227</v>
      </c>
      <c r="T45" s="14">
        <f t="shared" si="12"/>
        <v>15.630149583023313</v>
      </c>
      <c r="U45" s="12">
        <f t="shared" si="12"/>
        <v>7.431318924225197E-2</v>
      </c>
      <c r="V45" s="130"/>
      <c r="X45" s="13">
        <f t="shared" si="1"/>
        <v>23.224422461390478</v>
      </c>
      <c r="Y45" s="14"/>
    </row>
    <row r="46" spans="1:33" x14ac:dyDescent="0.2">
      <c r="B46" s="1" t="s">
        <v>4</v>
      </c>
      <c r="C46" s="1" t="s">
        <v>6</v>
      </c>
      <c r="D46" s="1">
        <v>2</v>
      </c>
      <c r="E46" s="1" t="s">
        <v>16</v>
      </c>
      <c r="F46" s="1">
        <v>0</v>
      </c>
      <c r="G46" s="1">
        <v>10</v>
      </c>
      <c r="H46" s="1">
        <v>747.83</v>
      </c>
      <c r="I46" s="7">
        <v>397.21</v>
      </c>
      <c r="K46" s="72">
        <v>0.44433698058128357</v>
      </c>
      <c r="L46" s="77">
        <v>8.1951446533203125</v>
      </c>
      <c r="M46" s="72">
        <v>3.3669475466012955E-2</v>
      </c>
      <c r="N46" s="26">
        <f>$AA$2*(G46-F46)</f>
        <v>708.82124375000001</v>
      </c>
      <c r="O46" s="1">
        <f>H46-I46</f>
        <v>350.62000000000006</v>
      </c>
      <c r="P46" s="12">
        <f>H46/N46</f>
        <v>1.0550332775632192</v>
      </c>
      <c r="Q46" s="12">
        <f>O46/N46</f>
        <v>0.49465221745479049</v>
      </c>
      <c r="R46" s="14">
        <f>Q46*10^4*(G46-F46)/100</f>
        <v>494.6522174547905</v>
      </c>
      <c r="S46" s="13">
        <f t="shared" si="12"/>
        <v>2.197922727416981</v>
      </c>
      <c r="T46" s="14">
        <f t="shared" si="12"/>
        <v>40.53746475127663</v>
      </c>
      <c r="U46" s="12">
        <f t="shared" si="12"/>
        <v>0.16654680699802973</v>
      </c>
      <c r="V46" s="130">
        <f>I46/H46</f>
        <v>0.53115012770282011</v>
      </c>
      <c r="W46" s="130">
        <f>I46/$AA$7/N46</f>
        <v>0.21146455098431274</v>
      </c>
      <c r="X46" s="13">
        <f t="shared" si="1"/>
        <v>18.443535000394046</v>
      </c>
      <c r="Y46" s="14"/>
    </row>
    <row r="47" spans="1:33" x14ac:dyDescent="0.2">
      <c r="A47" s="1" t="s">
        <v>14</v>
      </c>
      <c r="B47" s="1" t="s">
        <v>4</v>
      </c>
      <c r="C47" s="1" t="s">
        <v>6</v>
      </c>
      <c r="D47" s="1">
        <v>2</v>
      </c>
      <c r="E47" s="1" t="s">
        <v>16</v>
      </c>
      <c r="F47" s="1">
        <v>10</v>
      </c>
      <c r="G47" s="1">
        <v>20</v>
      </c>
      <c r="H47" s="1">
        <v>401.84299999999996</v>
      </c>
      <c r="I47" s="7">
        <v>52.16</v>
      </c>
      <c r="K47" s="72">
        <v>0.27419039607048035</v>
      </c>
      <c r="L47" s="77">
        <v>5.6971073150634766</v>
      </c>
      <c r="M47" s="72">
        <v>2.8577085584402084E-2</v>
      </c>
      <c r="N47" s="26">
        <f>$AA$2*(G47-F47)</f>
        <v>708.82124375000001</v>
      </c>
      <c r="O47" s="1">
        <f>H47-I47</f>
        <v>349.68299999999999</v>
      </c>
      <c r="P47" s="12">
        <f>H47/N47</f>
        <v>0.56691726375758744</v>
      </c>
      <c r="Q47" s="12">
        <f>O47/N47</f>
        <v>0.49333030447847659</v>
      </c>
      <c r="R47" s="14">
        <f>Q47*10^4*(G47-F47)/100</f>
        <v>493.33030447847659</v>
      </c>
      <c r="S47" s="13">
        <f t="shared" si="12"/>
        <v>1.3526643157852416</v>
      </c>
      <c r="T47" s="14">
        <f t="shared" si="12"/>
        <v>28.105556863868213</v>
      </c>
      <c r="U47" s="12">
        <f t="shared" si="12"/>
        <v>0.14097942332460564</v>
      </c>
      <c r="V47" s="130">
        <f>I47/H47</f>
        <v>0.12980193757263409</v>
      </c>
      <c r="W47" s="130">
        <f t="shared" ref="W47:W49" si="17">I47/$AA$7/N47</f>
        <v>2.7768663878909777E-2</v>
      </c>
      <c r="X47" s="13">
        <f t="shared" si="1"/>
        <v>20.777924379229685</v>
      </c>
      <c r="Y47" s="14"/>
    </row>
    <row r="48" spans="1:33" x14ac:dyDescent="0.2">
      <c r="B48" s="1" t="s">
        <v>4</v>
      </c>
      <c r="C48" s="1" t="s">
        <v>6</v>
      </c>
      <c r="D48" s="1">
        <v>2</v>
      </c>
      <c r="E48" s="1" t="s">
        <v>16</v>
      </c>
      <c r="F48" s="1">
        <v>20</v>
      </c>
      <c r="G48" s="1">
        <v>30</v>
      </c>
      <c r="H48" s="1">
        <v>1258.3200000000002</v>
      </c>
      <c r="I48" s="7">
        <v>487.74</v>
      </c>
      <c r="K48" s="70">
        <v>0.13368512690067291</v>
      </c>
      <c r="L48" s="75">
        <v>3.1030235290527344</v>
      </c>
      <c r="M48" s="70">
        <v>2.9537897557020187E-2</v>
      </c>
      <c r="N48" s="26">
        <f>$AA$2*(G48-F48)</f>
        <v>708.82124375000001</v>
      </c>
      <c r="O48" s="1">
        <f>H48-I48</f>
        <v>770.58000000000015</v>
      </c>
      <c r="P48" s="12">
        <f>H48/N48</f>
        <v>1.7752289608913123</v>
      </c>
      <c r="Q48" s="12">
        <f>O48/N48</f>
        <v>1.0871288167426629</v>
      </c>
      <c r="R48" s="14">
        <f>Q48*10^4*(G48-F48)/100</f>
        <v>1087.128816742663</v>
      </c>
      <c r="S48" s="13">
        <f t="shared" si="12"/>
        <v>1.453329538236213</v>
      </c>
      <c r="T48" s="14">
        <f t="shared" si="12"/>
        <v>33.733862974637418</v>
      </c>
      <c r="U48" s="12">
        <f t="shared" si="12"/>
        <v>0.32111499620229356</v>
      </c>
      <c r="V48" s="130">
        <f>I48/H48</f>
        <v>0.38761205416746131</v>
      </c>
      <c r="W48" s="130">
        <f t="shared" si="17"/>
        <v>0.25966043175420733</v>
      </c>
      <c r="X48" s="13">
        <f t="shared" si="1"/>
        <v>23.211434218544436</v>
      </c>
      <c r="Y48" s="14"/>
    </row>
    <row r="49" spans="1:33" x14ac:dyDescent="0.2">
      <c r="B49" s="1" t="s">
        <v>4</v>
      </c>
      <c r="C49" s="1" t="s">
        <v>6</v>
      </c>
      <c r="D49" s="1">
        <v>2</v>
      </c>
      <c r="E49" s="29" t="s">
        <v>16</v>
      </c>
      <c r="F49" s="29">
        <v>30</v>
      </c>
      <c r="G49" s="29">
        <v>50</v>
      </c>
      <c r="H49" s="29">
        <v>1249.6600000000001</v>
      </c>
      <c r="I49" s="41">
        <v>725.26</v>
      </c>
      <c r="J49" s="30"/>
      <c r="K49" s="98">
        <v>0.21293392777442932</v>
      </c>
      <c r="L49" s="99">
        <v>5.3630414009094238</v>
      </c>
      <c r="M49" s="98">
        <v>2.8575103729963303E-2</v>
      </c>
      <c r="N49" s="32">
        <f>$AA$2*(G49-F49)</f>
        <v>1417.6424875</v>
      </c>
      <c r="O49" s="29">
        <f>H49-I49</f>
        <v>524.40000000000009</v>
      </c>
      <c r="P49" s="33">
        <f>H49/N49</f>
        <v>0.88150574705457962</v>
      </c>
      <c r="Q49" s="33">
        <f>O49/N49</f>
        <v>0.36990990649890498</v>
      </c>
      <c r="R49" s="34">
        <f>Q49*10^4*(G49-F49)/100</f>
        <v>739.81981299781012</v>
      </c>
      <c r="S49" s="30">
        <f t="shared" si="12"/>
        <v>1.5753273862696751</v>
      </c>
      <c r="T49" s="34">
        <f t="shared" si="12"/>
        <v>39.676842863203234</v>
      </c>
      <c r="U49" s="33">
        <f t="shared" si="12"/>
        <v>0.21140427897894479</v>
      </c>
      <c r="V49" s="130">
        <f>I49/H49</f>
        <v>0.58036585951378772</v>
      </c>
      <c r="W49" s="130">
        <f t="shared" si="17"/>
        <v>0.19305503417195272</v>
      </c>
      <c r="X49" s="30">
        <f t="shared" si="1"/>
        <v>25.186410906723797</v>
      </c>
      <c r="Y49" s="14"/>
    </row>
    <row r="50" spans="1:33" x14ac:dyDescent="0.2">
      <c r="B50" s="1" t="s">
        <v>4</v>
      </c>
      <c r="C50" s="1" t="s">
        <v>6</v>
      </c>
      <c r="D50" s="1">
        <v>2</v>
      </c>
      <c r="E50" s="1" t="s">
        <v>10</v>
      </c>
      <c r="F50" s="1" t="s">
        <v>47</v>
      </c>
      <c r="H50" s="1">
        <v>44.93</v>
      </c>
      <c r="I50" s="8">
        <v>0</v>
      </c>
      <c r="J50" s="13">
        <v>9.1447619047619035</v>
      </c>
      <c r="K50" s="70">
        <v>2.3667371273040771</v>
      </c>
      <c r="L50" s="75">
        <v>47.236335754394531</v>
      </c>
      <c r="M50" s="70">
        <v>0.21019342541694641</v>
      </c>
      <c r="N50" s="25"/>
      <c r="O50" s="13">
        <f>H50-J50</f>
        <v>35.7852380952381</v>
      </c>
      <c r="R50" s="14">
        <f>O50/($AA$3)*10^8/10^6</f>
        <v>15.904550264550265</v>
      </c>
      <c r="S50" s="13">
        <f t="shared" si="12"/>
        <v>0.37641889604184992</v>
      </c>
      <c r="T50" s="14">
        <f t="shared" si="12"/>
        <v>7.5127267631894066</v>
      </c>
      <c r="U50" s="12">
        <f t="shared" si="12"/>
        <v>3.3430318998218217E-2</v>
      </c>
      <c r="V50" s="130"/>
      <c r="X50" s="13">
        <f t="shared" si="1"/>
        <v>19.958420903381398</v>
      </c>
      <c r="Y50" s="14"/>
    </row>
    <row r="51" spans="1:33" x14ac:dyDescent="0.2">
      <c r="B51" s="1" t="s">
        <v>4</v>
      </c>
      <c r="C51" s="1" t="s">
        <v>6</v>
      </c>
      <c r="D51" s="1">
        <v>2</v>
      </c>
      <c r="E51" s="1" t="s">
        <v>10</v>
      </c>
      <c r="F51" s="1" t="s">
        <v>48</v>
      </c>
      <c r="H51" s="1">
        <v>91.19</v>
      </c>
      <c r="I51" s="8">
        <v>0</v>
      </c>
      <c r="J51" s="13">
        <v>8.5299999999999994</v>
      </c>
      <c r="K51" s="70">
        <v>1.4875539541244507</v>
      </c>
      <c r="L51" s="75">
        <v>31.19322395324707</v>
      </c>
      <c r="M51" s="70">
        <v>0.15773403644561768</v>
      </c>
      <c r="N51" s="25"/>
      <c r="O51" s="13">
        <f>H51-J51</f>
        <v>82.66</v>
      </c>
      <c r="R51" s="14">
        <f>O51/($AA$3)*10^8/10^6</f>
        <v>36.737777777777779</v>
      </c>
      <c r="S51" s="13">
        <f t="shared" si="12"/>
        <v>0.5464942659907871</v>
      </c>
      <c r="T51" s="14">
        <f t="shared" si="12"/>
        <v>11.459697297668457</v>
      </c>
      <c r="U51" s="12">
        <f t="shared" si="12"/>
        <v>5.7947979789310038E-2</v>
      </c>
      <c r="V51" s="130"/>
      <c r="X51" s="13">
        <f t="shared" si="1"/>
        <v>20.969473992361426</v>
      </c>
      <c r="Y51" s="14"/>
    </row>
    <row r="52" spans="1:33" x14ac:dyDescent="0.2">
      <c r="B52" s="1" t="s">
        <v>4</v>
      </c>
      <c r="C52" s="1" t="s">
        <v>6</v>
      </c>
      <c r="D52" s="1">
        <v>2</v>
      </c>
      <c r="E52" s="1" t="s">
        <v>10</v>
      </c>
      <c r="F52" s="1">
        <v>0</v>
      </c>
      <c r="G52" s="1">
        <v>10</v>
      </c>
      <c r="H52" s="1">
        <v>641.66000000000008</v>
      </c>
      <c r="I52" s="7">
        <v>139</v>
      </c>
      <c r="K52" s="70">
        <v>0.32958507537841797</v>
      </c>
      <c r="L52" s="75">
        <v>8.0220746994018555</v>
      </c>
      <c r="M52" s="70">
        <v>3.3431962132453918E-2</v>
      </c>
      <c r="N52" s="26">
        <f>$AA$2*(G52-F52)</f>
        <v>708.82124375000001</v>
      </c>
      <c r="O52" s="1">
        <f>H52-I52</f>
        <v>502.66000000000008</v>
      </c>
      <c r="P52" s="12">
        <f>H52/N52</f>
        <v>0.90524939208271304</v>
      </c>
      <c r="Q52" s="12">
        <f>O52/N52</f>
        <v>0.70914917467864069</v>
      </c>
      <c r="R52" s="14">
        <f>Q52*10^4*(G52-F52)/100</f>
        <v>709.14917467864075</v>
      </c>
      <c r="S52" s="13">
        <f t="shared" si="12"/>
        <v>2.3372498419100269</v>
      </c>
      <c r="T52" s="14">
        <f t="shared" si="12"/>
        <v>56.888476522912313</v>
      </c>
      <c r="U52" s="12">
        <f t="shared" si="12"/>
        <v>0.23708248354117267</v>
      </c>
      <c r="V52" s="130">
        <f>I52/H52</f>
        <v>0.21662562727924442</v>
      </c>
      <c r="W52" s="130">
        <f>I52/$AA$7/N52</f>
        <v>7.4000082039272608E-2</v>
      </c>
      <c r="X52" s="13">
        <f t="shared" si="1"/>
        <v>24.339921005801592</v>
      </c>
      <c r="Y52" s="14"/>
    </row>
    <row r="53" spans="1:33" x14ac:dyDescent="0.2">
      <c r="B53" s="1" t="s">
        <v>4</v>
      </c>
      <c r="C53" s="1" t="s">
        <v>6</v>
      </c>
      <c r="D53" s="1">
        <v>2</v>
      </c>
      <c r="E53" s="1" t="s">
        <v>10</v>
      </c>
      <c r="F53" s="1">
        <v>10</v>
      </c>
      <c r="G53" s="1">
        <v>20</v>
      </c>
      <c r="H53" s="1">
        <v>886.18</v>
      </c>
      <c r="I53" s="7">
        <v>261.72000000000003</v>
      </c>
      <c r="K53" s="70">
        <v>0.15223996341228485</v>
      </c>
      <c r="L53" s="75">
        <v>3.6777997016906738</v>
      </c>
      <c r="M53" s="70">
        <v>1.905830018222332E-2</v>
      </c>
      <c r="N53" s="26">
        <f>$AA$2*(G53-F53)</f>
        <v>708.82124375000001</v>
      </c>
      <c r="O53" s="1">
        <f>H53-I53</f>
        <v>624.45999999999992</v>
      </c>
      <c r="P53" s="12">
        <f>H53/N53</f>
        <v>1.2502164795621646</v>
      </c>
      <c r="Q53" s="12">
        <f>O53/N53</f>
        <v>0.8809837536701226</v>
      </c>
      <c r="R53" s="14">
        <f>Q53*10^4*(G53-F53)/100</f>
        <v>880.98375367012272</v>
      </c>
      <c r="S53" s="13">
        <f t="shared" si="12"/>
        <v>1.3412093442555684</v>
      </c>
      <c r="T53" s="14">
        <f t="shared" si="12"/>
        <v>32.400817864423075</v>
      </c>
      <c r="U53" s="12">
        <f t="shared" si="12"/>
        <v>0.16790052833107086</v>
      </c>
      <c r="V53" s="130">
        <f>I53/H53</f>
        <v>0.29533503351463591</v>
      </c>
      <c r="W53" s="130">
        <f t="shared" ref="W53:W55" si="18">I53/$AA$7/N53</f>
        <v>0.13933310411020453</v>
      </c>
      <c r="X53" s="13">
        <f t="shared" si="1"/>
        <v>24.157912411806965</v>
      </c>
      <c r="Y53" s="14"/>
    </row>
    <row r="54" spans="1:33" x14ac:dyDescent="0.2">
      <c r="B54" s="1" t="s">
        <v>4</v>
      </c>
      <c r="C54" s="1" t="s">
        <v>6</v>
      </c>
      <c r="D54" s="1">
        <v>2</v>
      </c>
      <c r="E54" s="1" t="s">
        <v>10</v>
      </c>
      <c r="F54" s="1">
        <v>20</v>
      </c>
      <c r="G54" s="1">
        <v>30</v>
      </c>
      <c r="H54" s="1">
        <v>704.94</v>
      </c>
      <c r="I54" s="7">
        <v>180.89</v>
      </c>
      <c r="K54" s="70">
        <v>0.44063195586204529</v>
      </c>
      <c r="L54" s="75">
        <v>5.5301017761230469</v>
      </c>
      <c r="M54" s="70">
        <v>5.5172543972730637E-2</v>
      </c>
      <c r="N54" s="26">
        <f>$AA$2*(G54-F54)</f>
        <v>708.82124375000001</v>
      </c>
      <c r="O54" s="1">
        <f>H54-I54</f>
        <v>524.05000000000007</v>
      </c>
      <c r="P54" s="12">
        <f>H54/N54</f>
        <v>0.99452436875414973</v>
      </c>
      <c r="Q54" s="12">
        <f>O54/N54</f>
        <v>0.7393260354719724</v>
      </c>
      <c r="R54" s="14">
        <f>Q54*10^4*(G54-F54)/100</f>
        <v>739.32603547197243</v>
      </c>
      <c r="S54" s="13">
        <f t="shared" si="12"/>
        <v>3.2577067702974705</v>
      </c>
      <c r="T54" s="14">
        <f t="shared" si="12"/>
        <v>40.885482218975653</v>
      </c>
      <c r="U54" s="12">
        <f t="shared" si="12"/>
        <v>0.40790498202262016</v>
      </c>
      <c r="V54" s="130">
        <f>I54/H54</f>
        <v>0.25660339887082584</v>
      </c>
      <c r="W54" s="130">
        <f t="shared" si="18"/>
        <v>9.6301257842331081E-2</v>
      </c>
      <c r="X54" s="13">
        <f t="shared" si="1"/>
        <v>12.550387466347157</v>
      </c>
      <c r="Y54" s="14"/>
      <c r="Z54" s="7" t="s">
        <v>78</v>
      </c>
      <c r="AA54" s="7" t="s">
        <v>80</v>
      </c>
      <c r="AB54" s="7" t="s">
        <v>81</v>
      </c>
      <c r="AF54" s="74" t="s">
        <v>121</v>
      </c>
      <c r="AG54" s="74" t="s">
        <v>121</v>
      </c>
    </row>
    <row r="55" spans="1:33" x14ac:dyDescent="0.2">
      <c r="B55" s="1" t="s">
        <v>4</v>
      </c>
      <c r="C55" s="1" t="s">
        <v>6</v>
      </c>
      <c r="D55" s="1">
        <v>2</v>
      </c>
      <c r="E55" s="29" t="s">
        <v>10</v>
      </c>
      <c r="F55" s="29">
        <v>30</v>
      </c>
      <c r="G55" s="29">
        <v>50</v>
      </c>
      <c r="H55" s="29">
        <v>909.99000000000012</v>
      </c>
      <c r="I55" s="41">
        <v>204.54</v>
      </c>
      <c r="J55" s="30"/>
      <c r="K55" s="128">
        <v>0.51926714181900024</v>
      </c>
      <c r="L55" s="99">
        <v>9.6729230880737305</v>
      </c>
      <c r="M55" s="98">
        <v>4.7400537878274918E-2</v>
      </c>
      <c r="N55" s="32">
        <f>$AA$2*(G55-F55)</f>
        <v>1417.6424875</v>
      </c>
      <c r="O55" s="29">
        <f>H55-I55</f>
        <v>705.45000000000016</v>
      </c>
      <c r="P55" s="33">
        <f>H55/N55</f>
        <v>0.64190372962421538</v>
      </c>
      <c r="Q55" s="33">
        <f>O55/N55</f>
        <v>0.4976219365744709</v>
      </c>
      <c r="R55" s="34">
        <f>Q55*10^4*(G55-F55)/100</f>
        <v>995.24387314894182</v>
      </c>
      <c r="S55" s="127"/>
      <c r="T55" s="126"/>
      <c r="U55" s="109"/>
      <c r="V55" s="130">
        <f>I55/H55</f>
        <v>0.22477170078792072</v>
      </c>
      <c r="W55" s="130">
        <f t="shared" si="18"/>
        <v>5.4445959641413015E-2</v>
      </c>
      <c r="X55" s="127"/>
      <c r="Y55" s="14"/>
      <c r="Z55" s="7" t="s">
        <v>79</v>
      </c>
      <c r="AA55" s="7" t="s">
        <v>79</v>
      </c>
      <c r="AB55" s="7" t="s">
        <v>82</v>
      </c>
      <c r="AC55" s="15" t="s">
        <v>105</v>
      </c>
      <c r="AD55" s="15" t="s">
        <v>106</v>
      </c>
      <c r="AE55" s="74" t="s">
        <v>109</v>
      </c>
      <c r="AF55" s="17" t="s">
        <v>122</v>
      </c>
      <c r="AG55" s="17" t="s">
        <v>125</v>
      </c>
    </row>
    <row r="56" spans="1:33" x14ac:dyDescent="0.2">
      <c r="B56" s="1" t="s">
        <v>4</v>
      </c>
      <c r="C56" s="1" t="s">
        <v>6</v>
      </c>
      <c r="D56" s="1">
        <v>2</v>
      </c>
      <c r="E56" s="1" t="s">
        <v>11</v>
      </c>
      <c r="F56" s="1" t="s">
        <v>47</v>
      </c>
      <c r="H56" s="1">
        <v>69.56</v>
      </c>
      <c r="I56" s="8">
        <v>0</v>
      </c>
      <c r="J56" s="13">
        <v>17.440000000000001</v>
      </c>
      <c r="K56" s="70">
        <v>2.4752681255340576</v>
      </c>
      <c r="L56" s="75">
        <v>50.355583190917969</v>
      </c>
      <c r="M56" s="70">
        <v>0.31216505169868469</v>
      </c>
      <c r="N56" s="25"/>
      <c r="O56" s="13">
        <f>H56-J56</f>
        <v>52.120000000000005</v>
      </c>
      <c r="R56" s="14">
        <f>O56/($AA$3)*10^8/10^6</f>
        <v>23.164444444444445</v>
      </c>
      <c r="S56" s="13">
        <f t="shared" si="12"/>
        <v>0.57338210979037818</v>
      </c>
      <c r="T56" s="14">
        <f t="shared" si="12"/>
        <v>11.664591092936199</v>
      </c>
      <c r="U56" s="12">
        <f t="shared" si="12"/>
        <v>7.2311299975713103E-2</v>
      </c>
      <c r="V56" s="130"/>
      <c r="X56" s="13">
        <f t="shared" si="1"/>
        <v>20.343486296076865</v>
      </c>
      <c r="Y56" s="14"/>
      <c r="AB56" s="13">
        <f>AVERAGE(R32,R38,R44,R50,R56)</f>
        <v>18.776931216931217</v>
      </c>
      <c r="AC56" s="13">
        <f t="shared" ref="AC56:AE61" si="19">AVERAGE(S32,S38,S44,S50,S56)</f>
        <v>0.43913710906164988</v>
      </c>
      <c r="AD56" s="13">
        <f t="shared" si="19"/>
        <v>9.2485996228721667</v>
      </c>
      <c r="AE56" s="12">
        <f t="shared" si="19"/>
        <v>4.7726731234769969E-2</v>
      </c>
      <c r="AF56" s="12"/>
      <c r="AG56" s="12"/>
    </row>
    <row r="57" spans="1:33" x14ac:dyDescent="0.2">
      <c r="B57" s="1" t="s">
        <v>4</v>
      </c>
      <c r="C57" s="1" t="s">
        <v>6</v>
      </c>
      <c r="D57" s="1">
        <v>2</v>
      </c>
      <c r="E57" s="1" t="s">
        <v>11</v>
      </c>
      <c r="F57" s="1" t="s">
        <v>48</v>
      </c>
      <c r="H57" s="1">
        <v>138.54</v>
      </c>
      <c r="I57" s="8">
        <v>0</v>
      </c>
      <c r="J57" s="13">
        <v>57.029999999999994</v>
      </c>
      <c r="K57" s="70">
        <v>1.6880955696105957</v>
      </c>
      <c r="L57" s="75">
        <v>34.179889678955078</v>
      </c>
      <c r="M57" s="70">
        <v>0.17766566574573517</v>
      </c>
      <c r="N57" s="25"/>
      <c r="O57" s="13">
        <f>H57-J57</f>
        <v>81.509999999999991</v>
      </c>
      <c r="R57" s="14">
        <f>O57/($AA$3)*10^8/10^6</f>
        <v>36.226666666666667</v>
      </c>
      <c r="S57" s="13">
        <f t="shared" si="12"/>
        <v>0.61154075501759853</v>
      </c>
      <c r="T57" s="14">
        <f t="shared" si="12"/>
        <v>12.382234701029459</v>
      </c>
      <c r="U57" s="12">
        <f t="shared" si="12"/>
        <v>6.4362348510821663E-2</v>
      </c>
      <c r="V57" s="130"/>
      <c r="X57" s="13">
        <f t="shared" si="1"/>
        <v>20.247603449868407</v>
      </c>
      <c r="Y57" s="14"/>
      <c r="AB57" s="13">
        <f>AVERAGE(R33,R39,R45,R51,R57)</f>
        <v>71.387132275132288</v>
      </c>
      <c r="AC57" s="13">
        <f t="shared" si="19"/>
        <v>0.83106781159829846</v>
      </c>
      <c r="AD57" s="13">
        <f t="shared" si="19"/>
        <v>18.439875601215665</v>
      </c>
      <c r="AE57" s="12">
        <f t="shared" si="19"/>
        <v>9.5300428370098583E-2</v>
      </c>
      <c r="AF57" s="12"/>
      <c r="AG57" s="12"/>
    </row>
    <row r="58" spans="1:33" x14ac:dyDescent="0.2">
      <c r="B58" s="1" t="s">
        <v>4</v>
      </c>
      <c r="C58" s="1" t="s">
        <v>6</v>
      </c>
      <c r="D58" s="1">
        <v>2</v>
      </c>
      <c r="E58" s="1" t="s">
        <v>11</v>
      </c>
      <c r="F58" s="1">
        <v>0</v>
      </c>
      <c r="G58" s="1">
        <v>10</v>
      </c>
      <c r="H58" s="1">
        <v>602.29</v>
      </c>
      <c r="I58" s="7">
        <v>172.48</v>
      </c>
      <c r="K58" s="70">
        <v>0.31979367136955261</v>
      </c>
      <c r="L58" s="75">
        <v>7.346193790435791</v>
      </c>
      <c r="M58" s="70">
        <v>3.0849184840917587E-2</v>
      </c>
      <c r="N58" s="26">
        <f>$AA$2*(G58-F58)</f>
        <v>708.82124375000001</v>
      </c>
      <c r="O58" s="1">
        <f>H58-I58</f>
        <v>429.80999999999995</v>
      </c>
      <c r="P58" s="12">
        <f>H58/N58</f>
        <v>0.84970647439063862</v>
      </c>
      <c r="Q58" s="12">
        <f>O58/N58</f>
        <v>0.60637290965787305</v>
      </c>
      <c r="R58" s="14">
        <f>Q58*10^4*(G58-F58)/100</f>
        <v>606.37290965787315</v>
      </c>
      <c r="S58" s="13">
        <f t="shared" si="12"/>
        <v>1.939142189985293</v>
      </c>
      <c r="T58" s="14">
        <f t="shared" si="12"/>
        <v>44.545329036171509</v>
      </c>
      <c r="U58" s="12">
        <f t="shared" si="12"/>
        <v>0.1870610997256075</v>
      </c>
      <c r="V58" s="130">
        <f>I58/H58</f>
        <v>0.28637367381161899</v>
      </c>
      <c r="W58" s="130">
        <f>I58/$AA$7/N58</f>
        <v>9.1823986691609627E-2</v>
      </c>
      <c r="X58" s="13">
        <f t="shared" si="1"/>
        <v>22.971667197086436</v>
      </c>
      <c r="Y58" s="14"/>
      <c r="Z58" s="12">
        <f>AVERAGE(P34,P40,P46,P52,P58)</f>
        <v>0.86688403261025737</v>
      </c>
      <c r="AA58" s="12">
        <f>AVERAGE(Q34,Q40,Q46,Q52,Q58)</f>
        <v>0.61901284479589869</v>
      </c>
      <c r="AB58" s="13">
        <f>AVERAGE(R34,R40,R46,R52,R58)</f>
        <v>633.62096432652243</v>
      </c>
      <c r="AC58" s="13">
        <f t="shared" si="19"/>
        <v>2.3541775280756454</v>
      </c>
      <c r="AD58" s="13">
        <f t="shared" si="19"/>
        <v>50.652004887091131</v>
      </c>
      <c r="AE58" s="12">
        <f t="shared" si="19"/>
        <v>0.25815705312467113</v>
      </c>
      <c r="AF58" s="130">
        <f t="shared" ref="AF58:AF61" si="20">AVERAGE(V34,V40,V46,V52,V58)</f>
        <v>0.26989689519039339</v>
      </c>
      <c r="AG58" s="130">
        <f t="shared" ref="AG58:AG61" si="21">AVERAGE(W34,W40,W46,W52,W58)</f>
        <v>9.3536297288437278E-2</v>
      </c>
    </row>
    <row r="59" spans="1:33" x14ac:dyDescent="0.2">
      <c r="B59" s="1" t="s">
        <v>4</v>
      </c>
      <c r="C59" s="1" t="s">
        <v>6</v>
      </c>
      <c r="D59" s="1">
        <v>2</v>
      </c>
      <c r="E59" s="1" t="s">
        <v>11</v>
      </c>
      <c r="F59" s="1">
        <v>10</v>
      </c>
      <c r="G59" s="1">
        <v>20</v>
      </c>
      <c r="H59" s="1">
        <v>1000.4599999999999</v>
      </c>
      <c r="I59" s="7">
        <v>589.38</v>
      </c>
      <c r="K59" s="70">
        <v>0.3372422456741333</v>
      </c>
      <c r="L59" s="75">
        <v>6.9843759536743164</v>
      </c>
      <c r="M59" s="70">
        <v>3.4709539264440536E-2</v>
      </c>
      <c r="N59" s="26">
        <f>$AA$2*(G59-F59)</f>
        <v>708.82124375000001</v>
      </c>
      <c r="O59" s="1">
        <f>H59-I59</f>
        <v>411.07999999999993</v>
      </c>
      <c r="P59" s="12">
        <f>H59/N59</f>
        <v>1.4114418957127932</v>
      </c>
      <c r="Q59" s="12">
        <f>O59/N59</f>
        <v>0.57994875806090695</v>
      </c>
      <c r="R59" s="14">
        <f>Q59*10^4*(G59-F59)/100</f>
        <v>579.94875806090704</v>
      </c>
      <c r="S59" s="13">
        <f t="shared" si="12"/>
        <v>1.955832215443849</v>
      </c>
      <c r="T59" s="14">
        <f t="shared" si="12"/>
        <v>40.505801601638829</v>
      </c>
      <c r="U59" s="12">
        <f t="shared" si="12"/>
        <v>0.20129754189278579</v>
      </c>
      <c r="V59" s="130">
        <f>I59/H59</f>
        <v>0.58910900985546655</v>
      </c>
      <c r="W59" s="130">
        <f t="shared" ref="W59:W61" si="22">I59/$AA$7/N59</f>
        <v>0.31377099534033448</v>
      </c>
      <c r="X59" s="13">
        <f t="shared" si="1"/>
        <v>20.710264040950261</v>
      </c>
      <c r="Y59" s="14"/>
      <c r="Z59" s="12">
        <f t="shared" ref="Z59:AB61" si="23">AVERAGE(P35,P41,P47,P53,P59)</f>
        <v>1.0104499323250959</v>
      </c>
      <c r="AA59" s="12">
        <f t="shared" si="23"/>
        <v>0.62891728664182434</v>
      </c>
      <c r="AB59" s="13">
        <f t="shared" si="23"/>
        <v>617.44565905584136</v>
      </c>
      <c r="AC59" s="13">
        <f t="shared" si="19"/>
        <v>1.4669176279427272</v>
      </c>
      <c r="AD59" s="13">
        <f t="shared" si="19"/>
        <v>35.063971712360797</v>
      </c>
      <c r="AE59" s="12">
        <f t="shared" si="19"/>
        <v>0.16718468956645513</v>
      </c>
      <c r="AF59" s="130">
        <f t="shared" si="20"/>
        <v>0.33239755063704346</v>
      </c>
      <c r="AG59" s="130">
        <f t="shared" si="21"/>
        <v>0.14397458327670615</v>
      </c>
    </row>
    <row r="60" spans="1:33" x14ac:dyDescent="0.2">
      <c r="B60" s="1" t="s">
        <v>4</v>
      </c>
      <c r="C60" s="1" t="s">
        <v>6</v>
      </c>
      <c r="D60" s="1">
        <v>2</v>
      </c>
      <c r="E60" s="1" t="s">
        <v>11</v>
      </c>
      <c r="F60" s="1">
        <v>20</v>
      </c>
      <c r="G60" s="1">
        <v>30</v>
      </c>
      <c r="H60" s="1">
        <v>812.71</v>
      </c>
      <c r="I60" s="7">
        <v>109.58</v>
      </c>
      <c r="K60" s="70">
        <v>0.41072326898574829</v>
      </c>
      <c r="L60" s="75">
        <v>7.2382206916809082</v>
      </c>
      <c r="M60" s="70">
        <v>4.281986877322197E-2</v>
      </c>
      <c r="N60" s="26">
        <f>$AA$2*(G60-F60)</f>
        <v>708.82124375000001</v>
      </c>
      <c r="O60" s="1">
        <f>H60-I60</f>
        <v>703.13</v>
      </c>
      <c r="P60" s="12">
        <f>H60/N60</f>
        <v>1.1465655229241991</v>
      </c>
      <c r="Q60" s="12">
        <f>O60/N60</f>
        <v>0.99197083354910376</v>
      </c>
      <c r="R60" s="14">
        <f>Q60*10^4*(G60-F60)/100</f>
        <v>991.97083354910365</v>
      </c>
      <c r="S60" s="118"/>
      <c r="T60" s="14"/>
      <c r="U60" s="12"/>
      <c r="V60" s="130">
        <f>I60/H60</f>
        <v>0.13483284320360275</v>
      </c>
      <c r="W60" s="130">
        <f t="shared" si="22"/>
        <v>5.8337618632111447E-2</v>
      </c>
      <c r="X60" s="13"/>
      <c r="Y60" s="14"/>
      <c r="Z60" s="12">
        <f t="shared" si="23"/>
        <v>1.4540478422279228</v>
      </c>
      <c r="AA60" s="12">
        <f t="shared" si="23"/>
        <v>0.97627717298505412</v>
      </c>
      <c r="AB60" s="13">
        <f t="shared" si="23"/>
        <v>976.27717298505411</v>
      </c>
      <c r="AC60" s="13">
        <f t="shared" si="19"/>
        <v>1.8403890521451562</v>
      </c>
      <c r="AD60" s="13">
        <f t="shared" si="19"/>
        <v>37.139505199025621</v>
      </c>
      <c r="AE60" s="12">
        <f t="shared" si="19"/>
        <v>0.27496484676571203</v>
      </c>
      <c r="AF60" s="130">
        <f t="shared" si="20"/>
        <v>0.30088234231683164</v>
      </c>
      <c r="AG60" s="130">
        <f t="shared" si="21"/>
        <v>0.18029081858221455</v>
      </c>
    </row>
    <row r="61" spans="1:33" x14ac:dyDescent="0.2">
      <c r="A61" s="29"/>
      <c r="B61" s="29" t="s">
        <v>4</v>
      </c>
      <c r="C61" s="29" t="s">
        <v>6</v>
      </c>
      <c r="D61" s="29">
        <v>2</v>
      </c>
      <c r="E61" s="29" t="s">
        <v>11</v>
      </c>
      <c r="F61" s="29">
        <v>30</v>
      </c>
      <c r="G61" s="29">
        <v>50</v>
      </c>
      <c r="H61" s="29">
        <v>866.68000000000006</v>
      </c>
      <c r="I61" s="41">
        <v>198.92</v>
      </c>
      <c r="J61" s="30"/>
      <c r="K61" s="98">
        <v>0.15338762104511261</v>
      </c>
      <c r="L61" s="99">
        <v>3.683807373046875</v>
      </c>
      <c r="M61" s="98">
        <v>2.4807030335068703E-2</v>
      </c>
      <c r="N61" s="32">
        <f>$AA$2*(G61-F61)</f>
        <v>1417.6424875</v>
      </c>
      <c r="O61" s="29">
        <f>H61-I61</f>
        <v>667.7600000000001</v>
      </c>
      <c r="P61" s="33">
        <f>H61/N61</f>
        <v>0.61135300870417797</v>
      </c>
      <c r="Q61" s="33">
        <f>O61/N61</f>
        <v>0.47103554379044393</v>
      </c>
      <c r="R61" s="34">
        <f>Q61*10^4*(G61-F61)/100</f>
        <v>942.07108758088782</v>
      </c>
      <c r="S61" s="30">
        <f t="shared" si="12"/>
        <v>1.4450204297941431</v>
      </c>
      <c r="T61" s="34">
        <f t="shared" si="12"/>
        <v>34.704084183647623</v>
      </c>
      <c r="U61" s="33">
        <f t="shared" si="12"/>
        <v>0.23369986047410252</v>
      </c>
      <c r="V61" s="130">
        <f>I61/H61</f>
        <v>0.22951954585314069</v>
      </c>
      <c r="W61" s="130">
        <f t="shared" si="22"/>
        <v>5.2949986759899668E-2</v>
      </c>
      <c r="X61" s="30">
        <f t="shared" si="1"/>
        <v>24.016327705893783</v>
      </c>
      <c r="Y61" s="34"/>
      <c r="Z61" s="33">
        <f t="shared" si="23"/>
        <v>0.79505517783093393</v>
      </c>
      <c r="AA61" s="33">
        <f t="shared" si="23"/>
        <v>0.52714842182662791</v>
      </c>
      <c r="AB61" s="30">
        <f t="shared" si="23"/>
        <v>1054.296843653256</v>
      </c>
      <c r="AC61" s="30">
        <f t="shared" si="19"/>
        <v>1.489202435162309</v>
      </c>
      <c r="AD61" s="30">
        <f t="shared" si="19"/>
        <v>37.96723869113795</v>
      </c>
      <c r="AE61" s="33">
        <f t="shared" si="19"/>
        <v>0.24045725807451809</v>
      </c>
      <c r="AF61" s="131">
        <f t="shared" si="20"/>
        <v>0.32821162169185997</v>
      </c>
      <c r="AG61" s="131">
        <f t="shared" si="21"/>
        <v>0.10109688905822871</v>
      </c>
    </row>
    <row r="62" spans="1:33" x14ac:dyDescent="0.2">
      <c r="B62" s="1" t="s">
        <v>4</v>
      </c>
      <c r="C62" s="1" t="s">
        <v>6</v>
      </c>
      <c r="D62" s="1">
        <v>3</v>
      </c>
      <c r="E62" s="1" t="s">
        <v>8</v>
      </c>
      <c r="F62" s="1" t="s">
        <v>47</v>
      </c>
      <c r="H62" s="1">
        <v>16.23</v>
      </c>
      <c r="I62" s="8">
        <v>0</v>
      </c>
      <c r="J62" s="22"/>
      <c r="K62" s="70">
        <v>2.3158681392669678</v>
      </c>
      <c r="L62" s="75">
        <v>47.947574615478516</v>
      </c>
      <c r="M62" s="70">
        <v>0.23663768172264099</v>
      </c>
      <c r="N62" s="25"/>
      <c r="O62" s="13">
        <f>H62-J62</f>
        <v>16.23</v>
      </c>
      <c r="R62" s="14">
        <f>O62/($AA$3)*10^8/10^6</f>
        <v>7.2133333333333338</v>
      </c>
      <c r="S62" s="13">
        <f t="shared" si="12"/>
        <v>0.16705128844579062</v>
      </c>
      <c r="T62" s="14">
        <f t="shared" si="12"/>
        <v>3.4586183822631837</v>
      </c>
      <c r="U62" s="12">
        <f t="shared" si="12"/>
        <v>1.7069464774926504E-2</v>
      </c>
      <c r="V62" s="130"/>
      <c r="X62" s="13">
        <f t="shared" si="1"/>
        <v>20.703931196469227</v>
      </c>
      <c r="Y62" s="14"/>
      <c r="AC62" s="13">
        <f>SUM(AC56:AC61)</f>
        <v>8.4208915639857853</v>
      </c>
      <c r="AD62" s="13">
        <f>SUM(AD56:AD61)</f>
        <v>188.51119571370333</v>
      </c>
      <c r="AE62" s="12">
        <f>SUM(AE56:AE61)</f>
        <v>1.0837910071362249</v>
      </c>
    </row>
    <row r="63" spans="1:33" x14ac:dyDescent="0.2">
      <c r="B63" s="1" t="s">
        <v>4</v>
      </c>
      <c r="C63" s="1" t="s">
        <v>6</v>
      </c>
      <c r="D63" s="1">
        <v>3</v>
      </c>
      <c r="E63" s="1" t="s">
        <v>8</v>
      </c>
      <c r="F63" s="1" t="s">
        <v>48</v>
      </c>
      <c r="H63" s="1">
        <v>105.07</v>
      </c>
      <c r="I63" s="8">
        <v>0</v>
      </c>
      <c r="J63" s="13">
        <v>4.8999999999999995</v>
      </c>
      <c r="K63" s="70">
        <v>1.3092660903930664</v>
      </c>
      <c r="L63" s="75">
        <v>27.868082046508789</v>
      </c>
      <c r="M63" s="70">
        <v>0.16644120216369629</v>
      </c>
      <c r="N63" s="25"/>
      <c r="O63" s="13">
        <f>H63-J63</f>
        <v>100.16999999999999</v>
      </c>
      <c r="R63" s="14">
        <f>O63/($AA$3)*10^8/10^6</f>
        <v>44.519999999999996</v>
      </c>
      <c r="S63" s="13">
        <f t="shared" si="12"/>
        <v>0.58288526344299307</v>
      </c>
      <c r="T63" s="14">
        <f t="shared" si="12"/>
        <v>12.406870127105712</v>
      </c>
      <c r="U63" s="12">
        <f t="shared" si="12"/>
        <v>7.4099623203277579E-2</v>
      </c>
      <c r="V63" s="130"/>
      <c r="X63" s="13">
        <f t="shared" si="1"/>
        <v>21.285269855375439</v>
      </c>
      <c r="Y63" s="14"/>
      <c r="AB63" s="8" t="s">
        <v>88</v>
      </c>
    </row>
    <row r="64" spans="1:33" x14ac:dyDescent="0.2">
      <c r="B64" s="1" t="s">
        <v>4</v>
      </c>
      <c r="C64" s="1" t="s">
        <v>6</v>
      </c>
      <c r="D64" s="1">
        <v>3</v>
      </c>
      <c r="E64" s="1" t="s">
        <v>8</v>
      </c>
      <c r="F64" s="1">
        <v>0</v>
      </c>
      <c r="G64" s="1">
        <v>10</v>
      </c>
      <c r="H64" s="1">
        <v>432.96999999999997</v>
      </c>
      <c r="I64" s="7">
        <v>9.36</v>
      </c>
      <c r="K64" s="73">
        <v>0.34025287628173828</v>
      </c>
      <c r="L64" s="78">
        <v>7.127443790435791</v>
      </c>
      <c r="M64" s="73">
        <v>4.5879311859607697E-2</v>
      </c>
      <c r="N64" s="26">
        <f>$AA$2*(G64-F64)</f>
        <v>708.82124375000001</v>
      </c>
      <c r="O64" s="1">
        <f>H64-I64</f>
        <v>423.60999999999996</v>
      </c>
      <c r="P64" s="12">
        <f>H64/N64</f>
        <v>0.61083101531972106</v>
      </c>
      <c r="Q64" s="12">
        <f>O64/N64</f>
        <v>0.59762599348589285</v>
      </c>
      <c r="R64" s="14">
        <f>Q64*10^4*(G64-F64)/100</f>
        <v>597.62599348589288</v>
      </c>
      <c r="S64" s="13">
        <f t="shared" si="12"/>
        <v>2.0334396322430641</v>
      </c>
      <c r="T64" s="14">
        <f t="shared" si="12"/>
        <v>42.595456762740476</v>
      </c>
      <c r="U64" s="12">
        <f t="shared" si="12"/>
        <v>0.27418669330547157</v>
      </c>
      <c r="V64" s="130">
        <f>I64/H64</f>
        <v>2.1618125967157079E-2</v>
      </c>
      <c r="W64" s="135">
        <f>I64/$AA$7/N64</f>
        <v>4.9830271071049752E-3</v>
      </c>
      <c r="X64" s="13">
        <f t="shared" si="1"/>
        <v>20.947490197067673</v>
      </c>
      <c r="Y64" s="14"/>
      <c r="AB64" s="13">
        <f t="shared" ref="AB64:AB69" si="24">STDEV(R32,R38,R44,R50,R56)</f>
        <v>6.3306692942327949</v>
      </c>
      <c r="AC64" s="13">
        <f t="shared" ref="AC64:AE69" si="25">STDEV(S32,S38,S44,S50,S56)</f>
        <v>0.15875339701748334</v>
      </c>
      <c r="AD64" s="13">
        <f t="shared" si="25"/>
        <v>3.1346749208143145</v>
      </c>
      <c r="AE64" s="12">
        <f t="shared" si="25"/>
        <v>2.1747090612141626E-2</v>
      </c>
    </row>
    <row r="65" spans="1:31" x14ac:dyDescent="0.2">
      <c r="B65" s="1" t="s">
        <v>4</v>
      </c>
      <c r="C65" s="1" t="s">
        <v>6</v>
      </c>
      <c r="D65" s="1">
        <v>3</v>
      </c>
      <c r="E65" s="1" t="s">
        <v>8</v>
      </c>
      <c r="F65" s="1">
        <v>10</v>
      </c>
      <c r="G65" s="1">
        <v>20</v>
      </c>
      <c r="H65" s="1">
        <v>524.57000000000005</v>
      </c>
      <c r="I65" s="7">
        <v>40.72</v>
      </c>
      <c r="K65" s="73">
        <v>0.25381222367286682</v>
      </c>
      <c r="L65" s="78">
        <v>6.2303557395935059</v>
      </c>
      <c r="M65" s="73">
        <v>5.1537368446588516E-2</v>
      </c>
      <c r="N65" s="26">
        <f>$AA$2*(G65-F65)</f>
        <v>708.82124375000001</v>
      </c>
      <c r="O65" s="1">
        <f>H65-I65</f>
        <v>483.85</v>
      </c>
      <c r="P65" s="12">
        <f>H65/N65</f>
        <v>0.74005964779607392</v>
      </c>
      <c r="Q65" s="12">
        <f>O65/N65</f>
        <v>0.68261215964719735</v>
      </c>
      <c r="R65" s="14">
        <f>Q65*10^4*(G65-F65)/100</f>
        <v>682.61215964719725</v>
      </c>
      <c r="S65" s="13">
        <f t="shared" si="12"/>
        <v>1.7325531014619311</v>
      </c>
      <c r="T65" s="14">
        <f t="shared" si="12"/>
        <v>42.529165867742336</v>
      </c>
      <c r="U65" s="12">
        <f t="shared" si="12"/>
        <v>0.3518003437785911</v>
      </c>
      <c r="V65" s="130">
        <f>I65/H65</f>
        <v>7.7625483729530848E-2</v>
      </c>
      <c r="W65" s="130">
        <f t="shared" ref="W65:W67" si="26">I65/$AA$7/N65</f>
        <v>2.1678297414670363E-2</v>
      </c>
      <c r="X65" s="13">
        <f t="shared" si="1"/>
        <v>24.547106713125363</v>
      </c>
      <c r="Y65" s="14"/>
      <c r="AB65" s="13">
        <f t="shared" si="24"/>
        <v>37.972647479988929</v>
      </c>
      <c r="AC65" s="13">
        <f t="shared" si="25"/>
        <v>0.47822176728517796</v>
      </c>
      <c r="AD65" s="13">
        <f t="shared" si="25"/>
        <v>10.006165669977596</v>
      </c>
      <c r="AE65" s="12">
        <f t="shared" si="25"/>
        <v>5.7191021243974446E-2</v>
      </c>
    </row>
    <row r="66" spans="1:31" x14ac:dyDescent="0.2">
      <c r="B66" s="1" t="s">
        <v>4</v>
      </c>
      <c r="C66" s="1" t="s">
        <v>6</v>
      </c>
      <c r="D66" s="1">
        <v>3</v>
      </c>
      <c r="E66" s="1" t="s">
        <v>8</v>
      </c>
      <c r="F66" s="1">
        <v>20</v>
      </c>
      <c r="G66" s="1">
        <v>30</v>
      </c>
      <c r="H66" s="1">
        <v>745.8</v>
      </c>
      <c r="I66" s="7">
        <v>60.89</v>
      </c>
      <c r="K66" s="70">
        <v>0.14912959933280945</v>
      </c>
      <c r="L66" s="75">
        <v>3.9800121784210205</v>
      </c>
      <c r="M66" s="70">
        <v>3.2425075769424438E-2</v>
      </c>
      <c r="N66" s="26">
        <f>$AA$2*(G66-F66)</f>
        <v>708.82124375000001</v>
      </c>
      <c r="O66" s="1">
        <f>H66-I66</f>
        <v>684.91</v>
      </c>
      <c r="P66" s="12">
        <f>H66/N66</f>
        <v>1.052169367913361</v>
      </c>
      <c r="Q66" s="12">
        <f>O66/N66</f>
        <v>0.96626618634692962</v>
      </c>
      <c r="R66" s="14">
        <f>Q66*10^4*(G66-F66)/100</f>
        <v>966.26618634692977</v>
      </c>
      <c r="S66" s="13">
        <f t="shared" si="12"/>
        <v>1.4409888921875942</v>
      </c>
      <c r="T66" s="14">
        <f t="shared" si="12"/>
        <v>38.457511892572157</v>
      </c>
      <c r="U66" s="12">
        <f t="shared" si="12"/>
        <v>0.31331254305731987</v>
      </c>
      <c r="V66" s="130">
        <f>I66/H66</f>
        <v>8.1643872351836955E-2</v>
      </c>
      <c r="W66" s="130">
        <f t="shared" si="26"/>
        <v>3.2416294930728846E-2</v>
      </c>
      <c r="X66" s="13">
        <f t="shared" si="1"/>
        <v>26.688277821620844</v>
      </c>
      <c r="Y66" s="14"/>
      <c r="AB66" s="13">
        <f t="shared" si="24"/>
        <v>123.35181913615055</v>
      </c>
      <c r="AC66" s="13">
        <f t="shared" si="25"/>
        <v>1.2226381431633204</v>
      </c>
      <c r="AD66" s="13">
        <f t="shared" si="25"/>
        <v>24.405064245947472</v>
      </c>
      <c r="AE66" s="12">
        <f t="shared" si="25"/>
        <v>0.1248475530348814</v>
      </c>
    </row>
    <row r="67" spans="1:31" x14ac:dyDescent="0.2">
      <c r="B67" s="1" t="s">
        <v>4</v>
      </c>
      <c r="C67" s="1" t="s">
        <v>6</v>
      </c>
      <c r="D67" s="1">
        <v>3</v>
      </c>
      <c r="E67" s="29" t="s">
        <v>8</v>
      </c>
      <c r="F67" s="29">
        <v>30</v>
      </c>
      <c r="G67" s="29">
        <v>50</v>
      </c>
      <c r="H67" s="29">
        <v>962.52</v>
      </c>
      <c r="I67" s="41">
        <v>161.56</v>
      </c>
      <c r="J67" s="30"/>
      <c r="K67" s="98">
        <v>0.10798308998346329</v>
      </c>
      <c r="L67" s="99">
        <v>2.6160554885864258</v>
      </c>
      <c r="M67" s="98">
        <v>1.9589999690651894E-2</v>
      </c>
      <c r="N67" s="32">
        <f>$AA$2*(G67-F67)</f>
        <v>1417.6424875</v>
      </c>
      <c r="O67" s="29">
        <f>H67-I67</f>
        <v>800.96</v>
      </c>
      <c r="P67" s="33">
        <f>H67/N67</f>
        <v>0.67895820595599921</v>
      </c>
      <c r="Q67" s="33">
        <f>O67/N67</f>
        <v>0.56499435299268286</v>
      </c>
      <c r="R67" s="34">
        <f>Q67*10^4*(G67-F67)/100</f>
        <v>1129.9887059853659</v>
      </c>
      <c r="S67" s="30">
        <f t="shared" si="12"/>
        <v>1.2201967211871501</v>
      </c>
      <c r="T67" s="34">
        <f t="shared" si="12"/>
        <v>29.561131563336897</v>
      </c>
      <c r="U67" s="33">
        <f t="shared" si="12"/>
        <v>0.22136478400693449</v>
      </c>
      <c r="V67" s="130">
        <f>I67/H67</f>
        <v>0.16785105764036073</v>
      </c>
      <c r="W67" s="130">
        <f t="shared" si="26"/>
        <v>4.3005227533326917E-2</v>
      </c>
      <c r="X67" s="30">
        <f t="shared" ref="X67:X121" si="27">T67/S67</f>
        <v>24.226529255525595</v>
      </c>
      <c r="Y67" s="14"/>
      <c r="AB67" s="13">
        <f t="shared" si="24"/>
        <v>155.32984161369271</v>
      </c>
      <c r="AC67" s="13">
        <f t="shared" si="25"/>
        <v>0.27354097984630132</v>
      </c>
      <c r="AD67" s="13">
        <f t="shared" si="25"/>
        <v>4.9951906374767185</v>
      </c>
      <c r="AE67" s="12">
        <f t="shared" si="25"/>
        <v>2.2488844330544138E-2</v>
      </c>
    </row>
    <row r="68" spans="1:31" x14ac:dyDescent="0.2">
      <c r="B68" s="1" t="s">
        <v>4</v>
      </c>
      <c r="C68" s="1" t="s">
        <v>6</v>
      </c>
      <c r="D68" s="1">
        <v>3</v>
      </c>
      <c r="E68" s="1" t="s">
        <v>15</v>
      </c>
      <c r="F68" s="1" t="s">
        <v>47</v>
      </c>
      <c r="H68" s="1">
        <v>28.23</v>
      </c>
      <c r="I68" s="8">
        <v>0</v>
      </c>
      <c r="J68" s="13">
        <v>10.544761904761906</v>
      </c>
      <c r="K68" s="70">
        <v>2.1297156810760498</v>
      </c>
      <c r="L68" s="75">
        <v>45.195808410644531</v>
      </c>
      <c r="M68" s="70">
        <v>0.2066035121679306</v>
      </c>
      <c r="N68" s="25"/>
      <c r="O68" s="13">
        <f>H68-J68</f>
        <v>17.685238095238095</v>
      </c>
      <c r="R68" s="14">
        <f>O68/($AA$3)*10^8/10^6</f>
        <v>7.8601058201058196</v>
      </c>
      <c r="S68" s="13">
        <f t="shared" si="12"/>
        <v>0.16739790619996489</v>
      </c>
      <c r="T68" s="14">
        <f t="shared" si="12"/>
        <v>3.5524383673289464</v>
      </c>
      <c r="U68" s="12">
        <f t="shared" si="12"/>
        <v>1.6239254684454547E-2</v>
      </c>
      <c r="V68" s="130"/>
      <c r="X68" s="13">
        <f t="shared" si="27"/>
        <v>21.221522108438961</v>
      </c>
      <c r="Y68" s="14"/>
      <c r="AB68" s="13">
        <f t="shared" si="24"/>
        <v>138.42892280257774</v>
      </c>
      <c r="AC68" s="13">
        <f t="shared" si="25"/>
        <v>0.94712261827420663</v>
      </c>
      <c r="AD68" s="13">
        <f t="shared" si="25"/>
        <v>2.9726386533338891</v>
      </c>
      <c r="AE68" s="12">
        <f t="shared" si="25"/>
        <v>0.11084724828883923</v>
      </c>
    </row>
    <row r="69" spans="1:31" x14ac:dyDescent="0.2">
      <c r="B69" s="1" t="s">
        <v>4</v>
      </c>
      <c r="C69" s="1" t="s">
        <v>6</v>
      </c>
      <c r="D69" s="1">
        <v>3</v>
      </c>
      <c r="E69" s="1" t="s">
        <v>15</v>
      </c>
      <c r="F69" s="1" t="s">
        <v>48</v>
      </c>
      <c r="H69" s="1">
        <v>248.26</v>
      </c>
      <c r="I69" s="8">
        <v>0</v>
      </c>
      <c r="J69" s="13">
        <v>10.64</v>
      </c>
      <c r="K69" s="70">
        <v>0.82292020320892334</v>
      </c>
      <c r="L69" s="75">
        <v>13.192907333374023</v>
      </c>
      <c r="M69" s="70">
        <v>0.11026497185230255</v>
      </c>
      <c r="N69" s="25"/>
      <c r="O69" s="13">
        <f>H69-J69</f>
        <v>237.62</v>
      </c>
      <c r="R69" s="14">
        <f>O69/($AA$3)*10^8/10^6</f>
        <v>105.60888888888888</v>
      </c>
      <c r="S69" s="13">
        <f t="shared" si="12"/>
        <v>0.86907688305113051</v>
      </c>
      <c r="T69" s="14">
        <f t="shared" si="12"/>
        <v>13.932882846917046</v>
      </c>
      <c r="U69" s="12">
        <f t="shared" si="12"/>
        <v>0.11644961160686282</v>
      </c>
      <c r="V69" s="130"/>
      <c r="X69" s="13">
        <f t="shared" si="27"/>
        <v>16.031818494586894</v>
      </c>
      <c r="Y69" s="14"/>
      <c r="AB69" s="30">
        <f t="shared" si="24"/>
        <v>332.68625270859292</v>
      </c>
      <c r="AC69" s="30">
        <f t="shared" si="25"/>
        <v>0.4859829271063742</v>
      </c>
      <c r="AD69" s="30">
        <f t="shared" si="25"/>
        <v>13.791796192205162</v>
      </c>
      <c r="AE69" s="33">
        <f t="shared" si="25"/>
        <v>2.9029973929596796E-2</v>
      </c>
    </row>
    <row r="70" spans="1:31" x14ac:dyDescent="0.2">
      <c r="B70" s="1" t="s">
        <v>4</v>
      </c>
      <c r="C70" s="1" t="s">
        <v>6</v>
      </c>
      <c r="D70" s="1">
        <v>3</v>
      </c>
      <c r="E70" s="1" t="s">
        <v>15</v>
      </c>
      <c r="F70" s="1">
        <v>0</v>
      </c>
      <c r="G70" s="1">
        <v>10</v>
      </c>
      <c r="H70" s="1">
        <v>419.26</v>
      </c>
      <c r="I70" s="7">
        <v>77.66</v>
      </c>
      <c r="K70" s="73">
        <v>0.3380226194858551</v>
      </c>
      <c r="L70" s="78">
        <v>7.0510659217834473</v>
      </c>
      <c r="M70" s="73">
        <v>5.656779557466507E-2</v>
      </c>
      <c r="N70" s="26">
        <f>$AA$2*(G70-F70)</f>
        <v>708.82124375000001</v>
      </c>
      <c r="O70" s="1">
        <f>H70-I70</f>
        <v>341.6</v>
      </c>
      <c r="P70" s="12">
        <f>H70/N70</f>
        <v>0.59148904423619708</v>
      </c>
      <c r="Q70" s="12">
        <f>O70/N70</f>
        <v>0.48192686521749017</v>
      </c>
      <c r="R70" s="14">
        <f>Q70*10^4*(G70-F70)/100</f>
        <v>481.92686521749022</v>
      </c>
      <c r="S70" s="13">
        <f t="shared" si="12"/>
        <v>1.6290218138142269</v>
      </c>
      <c r="T70" s="14">
        <f t="shared" si="12"/>
        <v>33.980980961269701</v>
      </c>
      <c r="U70" s="12">
        <f t="shared" si="12"/>
        <v>0.2726154039356215</v>
      </c>
      <c r="V70" s="130">
        <f>I70/H70</f>
        <v>0.18523112149978532</v>
      </c>
      <c r="W70" s="130">
        <f>I70/$AA$7/N70</f>
        <v>4.1344218497625256E-2</v>
      </c>
      <c r="X70" s="13">
        <f t="shared" si="27"/>
        <v>20.859745813781274</v>
      </c>
      <c r="Y70" s="14"/>
    </row>
    <row r="71" spans="1:31" x14ac:dyDescent="0.2">
      <c r="B71" s="1" t="s">
        <v>4</v>
      </c>
      <c r="C71" s="1" t="s">
        <v>6</v>
      </c>
      <c r="D71" s="1">
        <v>3</v>
      </c>
      <c r="E71" s="1" t="s">
        <v>15</v>
      </c>
      <c r="F71" s="1">
        <v>10</v>
      </c>
      <c r="G71" s="1">
        <v>20</v>
      </c>
      <c r="H71" s="1">
        <v>531.66999999999996</v>
      </c>
      <c r="I71" s="7">
        <v>49.6</v>
      </c>
      <c r="K71" s="73">
        <v>0.19259804487228394</v>
      </c>
      <c r="L71" s="78">
        <v>4.6895475387573242</v>
      </c>
      <c r="M71" s="73">
        <v>3.4227766096591949E-2</v>
      </c>
      <c r="N71" s="26">
        <f>$AA$2*(G71-F71)</f>
        <v>708.82124375000001</v>
      </c>
      <c r="O71" s="1">
        <f>H71-I71</f>
        <v>482.06999999999994</v>
      </c>
      <c r="P71" s="12">
        <f>H71/N71</f>
        <v>0.7500762776059221</v>
      </c>
      <c r="Q71" s="12">
        <f>O71/N71</f>
        <v>0.68010094823008038</v>
      </c>
      <c r="R71" s="14">
        <f>Q71*10^4*(G71-F71)/100</f>
        <v>680.10094823008035</v>
      </c>
      <c r="S71" s="13">
        <f t="shared" si="12"/>
        <v>1.3098611294489988</v>
      </c>
      <c r="T71" s="14">
        <f t="shared" si="12"/>
        <v>31.893657278788957</v>
      </c>
      <c r="U71" s="12">
        <f t="shared" si="12"/>
        <v>0.23278336178089581</v>
      </c>
      <c r="V71" s="130">
        <f>I71/H71</f>
        <v>9.329095115391127E-2</v>
      </c>
      <c r="W71" s="130">
        <f t="shared" ref="W71:W73" si="28">I71/$AA$7/N71</f>
        <v>2.640578467012893E-2</v>
      </c>
      <c r="X71" s="13">
        <f t="shared" si="27"/>
        <v>24.348884444112958</v>
      </c>
      <c r="Y71" s="14"/>
    </row>
    <row r="72" spans="1:31" x14ac:dyDescent="0.2">
      <c r="B72" s="1" t="s">
        <v>4</v>
      </c>
      <c r="C72" s="1" t="s">
        <v>6</v>
      </c>
      <c r="D72" s="1">
        <v>3</v>
      </c>
      <c r="E72" s="1" t="s">
        <v>15</v>
      </c>
      <c r="F72" s="1">
        <v>20</v>
      </c>
      <c r="G72" s="1">
        <v>30</v>
      </c>
      <c r="H72" s="1">
        <v>947.12</v>
      </c>
      <c r="I72" s="7">
        <v>475.4</v>
      </c>
      <c r="K72" s="70">
        <v>0.13996979594230652</v>
      </c>
      <c r="L72" s="75">
        <v>3.471733570098877</v>
      </c>
      <c r="M72" s="70">
        <v>2.8982425108551979E-2</v>
      </c>
      <c r="N72" s="26">
        <f>$AA$2*(G72-F72)</f>
        <v>708.82124375000001</v>
      </c>
      <c r="O72" s="1">
        <f>H72-I72</f>
        <v>471.72</v>
      </c>
      <c r="P72" s="12">
        <f>H72/N72</f>
        <v>1.3361902007751443</v>
      </c>
      <c r="Q72" s="12">
        <f>O72/N72</f>
        <v>0.66549924139459737</v>
      </c>
      <c r="R72" s="14">
        <f>Q72*10^4*(G72-F72)/100</f>
        <v>665.49924139459733</v>
      </c>
      <c r="S72" s="13">
        <f t="shared" si="12"/>
        <v>0.93149793017761573</v>
      </c>
      <c r="T72" s="14">
        <f t="shared" si="12"/>
        <v>23.104360572249597</v>
      </c>
      <c r="U72" s="12">
        <f t="shared" si="12"/>
        <v>0.19287781923517072</v>
      </c>
      <c r="V72" s="130">
        <f>I72/H72</f>
        <v>0.50194273164963255</v>
      </c>
      <c r="W72" s="130">
        <f t="shared" si="28"/>
        <v>0.25309092806813088</v>
      </c>
      <c r="X72" s="13">
        <f t="shared" si="27"/>
        <v>24.803448106260543</v>
      </c>
      <c r="Y72" s="14"/>
    </row>
    <row r="73" spans="1:31" x14ac:dyDescent="0.2">
      <c r="A73" s="1" t="s">
        <v>17</v>
      </c>
      <c r="B73" s="1" t="s">
        <v>4</v>
      </c>
      <c r="C73" s="1" t="s">
        <v>6</v>
      </c>
      <c r="D73" s="1">
        <v>3</v>
      </c>
      <c r="E73" s="29" t="s">
        <v>15</v>
      </c>
      <c r="F73" s="29">
        <v>30</v>
      </c>
      <c r="G73" s="29">
        <v>50</v>
      </c>
      <c r="H73" s="29">
        <v>431.15999999999997</v>
      </c>
      <c r="I73" s="41">
        <v>137.12</v>
      </c>
      <c r="J73" s="30"/>
      <c r="K73" s="98">
        <v>0.19457004964351654</v>
      </c>
      <c r="L73" s="99">
        <v>5.2813997268676758</v>
      </c>
      <c r="M73" s="98">
        <v>3.0515842139720917E-2</v>
      </c>
      <c r="N73" s="32">
        <f>$AA$2*(G73-F73)</f>
        <v>1417.6424875</v>
      </c>
      <c r="O73" s="29">
        <f>H73-I73</f>
        <v>294.03999999999996</v>
      </c>
      <c r="P73" s="33">
        <f>H73/N73</f>
        <v>0.3041387400573376</v>
      </c>
      <c r="Q73" s="33">
        <f>O73/N73</f>
        <v>0.20741477671040806</v>
      </c>
      <c r="R73" s="34">
        <f>Q73*10^4*(G73-F73)/100</f>
        <v>414.82955342081618</v>
      </c>
      <c r="S73" s="30">
        <f t="shared" si="12"/>
        <v>0.80713406802686005</v>
      </c>
      <c r="T73" s="34">
        <f t="shared" si="12"/>
        <v>21.908806901333385</v>
      </c>
      <c r="U73" s="33">
        <f t="shared" si="12"/>
        <v>0.1265887316708055</v>
      </c>
      <c r="V73" s="130">
        <f>I73/H73</f>
        <v>0.31802579088969296</v>
      </c>
      <c r="W73" s="130">
        <f t="shared" si="28"/>
        <v>3.6499608810162093E-2</v>
      </c>
      <c r="X73" s="30">
        <f t="shared" si="27"/>
        <v>27.143950143118353</v>
      </c>
      <c r="Y73" s="14"/>
    </row>
    <row r="74" spans="1:31" x14ac:dyDescent="0.2">
      <c r="B74" s="1" t="s">
        <v>4</v>
      </c>
      <c r="C74" s="1" t="s">
        <v>6</v>
      </c>
      <c r="D74" s="1">
        <v>3</v>
      </c>
      <c r="E74" s="1" t="s">
        <v>16</v>
      </c>
      <c r="F74" s="1" t="s">
        <v>47</v>
      </c>
      <c r="H74" s="1">
        <v>86.8</v>
      </c>
      <c r="I74" s="8">
        <v>0</v>
      </c>
      <c r="K74" s="70">
        <v>2.3261466026306152</v>
      </c>
      <c r="L74" s="75">
        <v>50.613166809082031</v>
      </c>
      <c r="M74" s="70">
        <v>0.22390177845954895</v>
      </c>
      <c r="N74" s="25"/>
      <c r="O74" s="13">
        <f>H74-J74</f>
        <v>86.8</v>
      </c>
      <c r="R74" s="14">
        <f>O74/($AA$3)*10^8/10^6</f>
        <v>38.577777777777776</v>
      </c>
      <c r="S74" s="13">
        <f t="shared" si="12"/>
        <v>0.89737566714816619</v>
      </c>
      <c r="T74" s="14">
        <f t="shared" si="12"/>
        <v>19.525435017903646</v>
      </c>
      <c r="U74" s="12">
        <f t="shared" si="12"/>
        <v>8.6376330534617102E-2</v>
      </c>
      <c r="V74" s="130"/>
      <c r="X74" s="13">
        <f t="shared" si="27"/>
        <v>21.758373591691996</v>
      </c>
      <c r="Y74" s="14"/>
    </row>
    <row r="75" spans="1:31" x14ac:dyDescent="0.2">
      <c r="B75" s="1" t="s">
        <v>4</v>
      </c>
      <c r="C75" s="1" t="s">
        <v>6</v>
      </c>
      <c r="D75" s="1">
        <v>3</v>
      </c>
      <c r="E75" s="1" t="s">
        <v>16</v>
      </c>
      <c r="F75" s="1" t="s">
        <v>48</v>
      </c>
      <c r="H75" s="1">
        <v>366.65</v>
      </c>
      <c r="I75" s="8">
        <v>0</v>
      </c>
      <c r="J75" s="13">
        <v>105.29</v>
      </c>
      <c r="K75" s="70">
        <v>0.65916454792022705</v>
      </c>
      <c r="L75" s="75">
        <v>14.282266616821289</v>
      </c>
      <c r="M75" s="70">
        <v>8.9950196444988251E-2</v>
      </c>
      <c r="N75" s="25"/>
      <c r="O75" s="13">
        <f>H75-J75</f>
        <v>261.35999999999996</v>
      </c>
      <c r="R75" s="14">
        <f>O75/($AA$3)*10^8/10^6</f>
        <v>116.15999999999997</v>
      </c>
      <c r="S75" s="13">
        <f t="shared" si="12"/>
        <v>0.7656855388641356</v>
      </c>
      <c r="T75" s="14">
        <f t="shared" si="12"/>
        <v>16.590280902099607</v>
      </c>
      <c r="U75" s="12">
        <f t="shared" si="12"/>
        <v>0.10448614819049833</v>
      </c>
      <c r="V75" s="130"/>
      <c r="X75" s="13">
        <f t="shared" si="27"/>
        <v>21.667225068284086</v>
      </c>
      <c r="Y75" s="14"/>
    </row>
    <row r="76" spans="1:31" x14ac:dyDescent="0.2">
      <c r="B76" s="1" t="s">
        <v>4</v>
      </c>
      <c r="C76" s="1" t="s">
        <v>6</v>
      </c>
      <c r="D76" s="1">
        <v>3</v>
      </c>
      <c r="E76" s="1" t="s">
        <v>16</v>
      </c>
      <c r="F76" s="1">
        <v>0</v>
      </c>
      <c r="G76" s="1">
        <v>11</v>
      </c>
      <c r="H76" s="1">
        <v>906.24</v>
      </c>
      <c r="I76" s="7">
        <v>360.14</v>
      </c>
      <c r="K76" s="73">
        <v>0.27963384985923767</v>
      </c>
      <c r="L76" s="78">
        <v>6.3076372146606445</v>
      </c>
      <c r="M76" s="73">
        <v>3.6653850227594376E-2</v>
      </c>
      <c r="N76" s="26">
        <f>$AA$2*(G76-F76)</f>
        <v>779.703368125</v>
      </c>
      <c r="O76" s="1">
        <f>H76-I76</f>
        <v>546.1</v>
      </c>
      <c r="P76" s="12">
        <f>H76/N76</f>
        <v>1.1622881688702851</v>
      </c>
      <c r="Q76" s="12">
        <f>O76/N76</f>
        <v>0.7003945632724915</v>
      </c>
      <c r="R76" s="14">
        <f>Q76*10^4*(G76-F76)/100</f>
        <v>770.43401959974074</v>
      </c>
      <c r="S76" s="13">
        <f t="shared" si="12"/>
        <v>2.1543943096320288</v>
      </c>
      <c r="T76" s="14">
        <f t="shared" si="12"/>
        <v>48.596182934679128</v>
      </c>
      <c r="U76" s="12">
        <f t="shared" si="12"/>
        <v>0.28239373164652404</v>
      </c>
      <c r="V76" s="130">
        <f>I76/H76</f>
        <v>0.39740024717514122</v>
      </c>
      <c r="W76" s="130">
        <f>I76/$AA$7/N76</f>
        <v>0.17429947381048816</v>
      </c>
      <c r="X76" s="13">
        <f t="shared" si="27"/>
        <v>22.556772786398312</v>
      </c>
      <c r="Y76" s="14"/>
    </row>
    <row r="77" spans="1:31" x14ac:dyDescent="0.2">
      <c r="A77" s="1" t="s">
        <v>18</v>
      </c>
      <c r="B77" s="1" t="s">
        <v>4</v>
      </c>
      <c r="C77" s="1" t="s">
        <v>6</v>
      </c>
      <c r="D77" s="1">
        <v>3</v>
      </c>
      <c r="E77" s="1" t="s">
        <v>16</v>
      </c>
      <c r="F77" s="1">
        <v>11</v>
      </c>
      <c r="G77" s="1">
        <v>20</v>
      </c>
      <c r="H77" s="1">
        <v>763.43999999999994</v>
      </c>
      <c r="I77" s="7">
        <v>391.07</v>
      </c>
      <c r="K77" s="73">
        <v>0.24922266602516174</v>
      </c>
      <c r="L77" s="78">
        <v>6.4473400115966797</v>
      </c>
      <c r="M77" s="73">
        <v>4.1435360908508301E-2</v>
      </c>
      <c r="N77" s="26">
        <f>$AA$2*(G77-F77)</f>
        <v>637.93911937500002</v>
      </c>
      <c r="O77" s="1">
        <f>H77-I77</f>
        <v>372.36999999999995</v>
      </c>
      <c r="P77" s="12">
        <f>H77/N77</f>
        <v>1.1967286169061953</v>
      </c>
      <c r="Q77" s="12">
        <f>O77/N77</f>
        <v>0.58370773744807702</v>
      </c>
      <c r="R77" s="14">
        <f>Q77*10^4*(G77-F77)/100</f>
        <v>525.33696370326925</v>
      </c>
      <c r="S77" s="13">
        <f t="shared" si="12"/>
        <v>1.3092587865569238</v>
      </c>
      <c r="T77" s="14">
        <f t="shared" si="12"/>
        <v>33.870260256548001</v>
      </c>
      <c r="U77" s="12">
        <f t="shared" si="12"/>
        <v>0.21767526689624886</v>
      </c>
      <c r="V77" s="130">
        <f>I77/H77</f>
        <v>0.51224719689825005</v>
      </c>
      <c r="W77" s="130">
        <f t="shared" ref="W77:W79" si="29">I77/$AA$7/N77</f>
        <v>0.23132863375778046</v>
      </c>
      <c r="X77" s="13">
        <f t="shared" si="27"/>
        <v>25.869797937823801</v>
      </c>
      <c r="Y77" s="14"/>
    </row>
    <row r="78" spans="1:31" x14ac:dyDescent="0.2">
      <c r="B78" s="1" t="s">
        <v>4</v>
      </c>
      <c r="C78" s="1" t="s">
        <v>6</v>
      </c>
      <c r="D78" s="1">
        <v>3</v>
      </c>
      <c r="E78" s="1" t="s">
        <v>16</v>
      </c>
      <c r="F78" s="1">
        <v>20</v>
      </c>
      <c r="G78" s="1">
        <v>30</v>
      </c>
      <c r="H78" s="1">
        <v>696.80000000000007</v>
      </c>
      <c r="I78" s="7">
        <v>94.6</v>
      </c>
      <c r="K78" s="70">
        <v>0.21114039421081543</v>
      </c>
      <c r="L78" s="75">
        <v>5.9379472732543945</v>
      </c>
      <c r="M78" s="70">
        <v>3.8949567824602127E-2</v>
      </c>
      <c r="N78" s="26">
        <f>$AA$2*(G78-F78)</f>
        <v>708.82124375000001</v>
      </c>
      <c r="O78" s="1">
        <f>H78-I78</f>
        <v>602.20000000000005</v>
      </c>
      <c r="P78" s="12">
        <f>H78/N78</f>
        <v>0.98304051429609829</v>
      </c>
      <c r="Q78" s="12">
        <f>O78/N78</f>
        <v>0.84957950302685192</v>
      </c>
      <c r="R78" s="14">
        <f>Q78*10^4*(G78-F78)/100</f>
        <v>849.57950302685185</v>
      </c>
      <c r="S78" s="13">
        <f t="shared" si="12"/>
        <v>1.7938055118251817</v>
      </c>
      <c r="T78" s="14">
        <f t="shared" si="12"/>
        <v>50.447582934111182</v>
      </c>
      <c r="U78" s="12">
        <f t="shared" si="12"/>
        <v>0.33090754475536133</v>
      </c>
      <c r="V78" s="130">
        <f>I78/H78</f>
        <v>0.13576349024110215</v>
      </c>
      <c r="W78" s="130">
        <f t="shared" si="29"/>
        <v>5.0362645761979768E-2</v>
      </c>
      <c r="X78" s="13">
        <f t="shared" si="27"/>
        <v>28.123217707577005</v>
      </c>
      <c r="Y78" s="14"/>
    </row>
    <row r="79" spans="1:31" x14ac:dyDescent="0.2">
      <c r="B79" s="1" t="s">
        <v>4</v>
      </c>
      <c r="C79" s="1" t="s">
        <v>6</v>
      </c>
      <c r="D79" s="1">
        <v>3</v>
      </c>
      <c r="E79" s="41" t="s">
        <v>16</v>
      </c>
      <c r="F79" s="41">
        <v>30</v>
      </c>
      <c r="G79" s="41">
        <v>46</v>
      </c>
      <c r="H79" s="41">
        <v>683.62</v>
      </c>
      <c r="I79" s="41">
        <v>218.47</v>
      </c>
      <c r="J79" s="61"/>
      <c r="K79" s="123">
        <v>0.13812299072742462</v>
      </c>
      <c r="L79" s="124">
        <v>3.8767845630645752</v>
      </c>
      <c r="M79" s="123">
        <v>2.0531771704554558E-2</v>
      </c>
      <c r="N79" s="65">
        <f>$AA$2*(G79-F79)</f>
        <v>1134.1139900000001</v>
      </c>
      <c r="O79" s="41">
        <f>H79-I79</f>
        <v>465.15</v>
      </c>
      <c r="P79" s="81">
        <f>H79/N79</f>
        <v>0.60277891466624089</v>
      </c>
      <c r="Q79" s="81">
        <f>O79/N79</f>
        <v>0.41014395739885012</v>
      </c>
      <c r="R79" s="66">
        <f>Q79*10^4*(G79-F79)/100</f>
        <v>656.23033183816017</v>
      </c>
      <c r="S79" s="61">
        <f t="shared" si="12"/>
        <v>0.90640496039536989</v>
      </c>
      <c r="T79" s="66">
        <f t="shared" si="12"/>
        <v>25.44063620284923</v>
      </c>
      <c r="U79" s="81">
        <f t="shared" si="12"/>
        <v>0.13473571358905184</v>
      </c>
      <c r="V79" s="130">
        <f>I79/H79</f>
        <v>0.31957812819987713</v>
      </c>
      <c r="W79" s="130">
        <f t="shared" si="29"/>
        <v>7.2692436704675747E-2</v>
      </c>
      <c r="X79" s="30">
        <f t="shared" si="27"/>
        <v>28.067626849429569</v>
      </c>
      <c r="Y79" s="14"/>
    </row>
    <row r="80" spans="1:31" x14ac:dyDescent="0.2">
      <c r="B80" s="1" t="s">
        <v>4</v>
      </c>
      <c r="C80" s="1" t="s">
        <v>6</v>
      </c>
      <c r="D80" s="1">
        <v>3</v>
      </c>
      <c r="E80" s="1" t="s">
        <v>10</v>
      </c>
      <c r="F80" s="1" t="s">
        <v>47</v>
      </c>
      <c r="H80" s="1">
        <v>45.65</v>
      </c>
      <c r="I80" s="8">
        <v>0</v>
      </c>
      <c r="J80" s="13">
        <v>13.404761904761905</v>
      </c>
      <c r="K80" s="70">
        <v>2.331817626953125</v>
      </c>
      <c r="L80" s="75">
        <v>50.323616027832031</v>
      </c>
      <c r="M80" s="70">
        <v>0.23056676983833313</v>
      </c>
      <c r="N80" s="25"/>
      <c r="O80" s="13">
        <f>H80-J80</f>
        <v>32.245238095238093</v>
      </c>
      <c r="R80" s="14">
        <f>O80/($AA$3)*10^8/10^6</f>
        <v>14.331216931216931</v>
      </c>
      <c r="S80" s="13">
        <f t="shared" si="12"/>
        <v>0.33417784255900712</v>
      </c>
      <c r="T80" s="14">
        <f t="shared" si="12"/>
        <v>7.2119865805812609</v>
      </c>
      <c r="U80" s="12">
        <f t="shared" si="12"/>
        <v>3.3043023956831168E-2</v>
      </c>
      <c r="V80" s="130"/>
      <c r="X80" s="13">
        <f t="shared" si="27"/>
        <v>21.581282964048736</v>
      </c>
      <c r="Y80" s="14"/>
    </row>
    <row r="81" spans="1:33" x14ac:dyDescent="0.2">
      <c r="B81" s="1" t="s">
        <v>4</v>
      </c>
      <c r="C81" s="1" t="s">
        <v>6</v>
      </c>
      <c r="D81" s="1">
        <v>3</v>
      </c>
      <c r="E81" s="1" t="s">
        <v>10</v>
      </c>
      <c r="F81" s="1" t="s">
        <v>48</v>
      </c>
      <c r="H81" s="1">
        <v>263.18</v>
      </c>
      <c r="I81" s="8">
        <v>0</v>
      </c>
      <c r="J81" s="13">
        <v>93.664761904761903</v>
      </c>
      <c r="K81" s="70">
        <v>1.5640147924423218</v>
      </c>
      <c r="L81" s="75">
        <v>33.443107604980469</v>
      </c>
      <c r="M81" s="70">
        <v>0.19858098030090332</v>
      </c>
      <c r="N81" s="25"/>
      <c r="O81" s="13">
        <f>H81-J81</f>
        <v>169.51523809523809</v>
      </c>
      <c r="R81" s="14">
        <f>O81/($AA$3)*10^8/10^6</f>
        <v>75.340105820105819</v>
      </c>
      <c r="S81" s="13">
        <f t="shared" si="12"/>
        <v>1.1783303996681538</v>
      </c>
      <c r="T81" s="14">
        <f t="shared" si="12"/>
        <v>25.196072659124145</v>
      </c>
      <c r="U81" s="12">
        <f t="shared" si="12"/>
        <v>0.14961112069730406</v>
      </c>
      <c r="V81" s="130"/>
      <c r="X81" s="13"/>
      <c r="Y81" s="14"/>
    </row>
    <row r="82" spans="1:33" x14ac:dyDescent="0.2">
      <c r="B82" s="1" t="s">
        <v>4</v>
      </c>
      <c r="C82" s="1" t="s">
        <v>6</v>
      </c>
      <c r="D82" s="1">
        <v>3</v>
      </c>
      <c r="E82" s="1" t="s">
        <v>10</v>
      </c>
      <c r="F82" s="1">
        <v>0</v>
      </c>
      <c r="G82" s="1">
        <v>10</v>
      </c>
      <c r="H82" s="1">
        <v>507.03</v>
      </c>
      <c r="I82" s="7">
        <v>25.8</v>
      </c>
      <c r="K82" s="73">
        <v>0.41355255246162415</v>
      </c>
      <c r="L82" s="78">
        <v>9.5658369064331055</v>
      </c>
      <c r="M82" s="73">
        <v>4.9019545316696167E-2</v>
      </c>
      <c r="N82" s="26">
        <f>$AA$2*(G82-F82)</f>
        <v>708.82124375000001</v>
      </c>
      <c r="O82" s="1">
        <f>H82-I82</f>
        <v>481.22999999999996</v>
      </c>
      <c r="P82" s="12">
        <f>H82/N82</f>
        <v>0.71531433978695558</v>
      </c>
      <c r="Q82" s="12">
        <f>O82/N82</f>
        <v>0.67891588216807019</v>
      </c>
      <c r="R82" s="14">
        <f>Q82*10^4*(G82-F82)/100</f>
        <v>678.9158821680702</v>
      </c>
      <c r="S82" s="13">
        <f t="shared" si="12"/>
        <v>2.8076739597734068</v>
      </c>
      <c r="T82" s="14">
        <f t="shared" si="12"/>
        <v>64.943986020069161</v>
      </c>
      <c r="U82" s="12">
        <f t="shared" si="12"/>
        <v>0.33280147852162473</v>
      </c>
      <c r="V82" s="130">
        <f>I82/H82</f>
        <v>5.088456304360689E-2</v>
      </c>
      <c r="W82" s="130">
        <f>I82/$AA$7/N82</f>
        <v>1.3735267025994485E-2</v>
      </c>
      <c r="X82" s="13">
        <f t="shared" si="27"/>
        <v>23.130885904327176</v>
      </c>
      <c r="Y82" s="14"/>
    </row>
    <row r="83" spans="1:33" x14ac:dyDescent="0.2">
      <c r="B83" s="1" t="s">
        <v>4</v>
      </c>
      <c r="C83" s="1" t="s">
        <v>6</v>
      </c>
      <c r="D83" s="1">
        <v>3</v>
      </c>
      <c r="E83" s="1" t="s">
        <v>10</v>
      </c>
      <c r="F83" s="1">
        <v>10</v>
      </c>
      <c r="G83" s="1">
        <v>20</v>
      </c>
      <c r="H83" s="1">
        <v>903.68</v>
      </c>
      <c r="I83" s="7">
        <v>304.12</v>
      </c>
      <c r="K83" s="73">
        <v>0.2003704160451889</v>
      </c>
      <c r="L83" s="78">
        <v>5.327704906463623</v>
      </c>
      <c r="M83" s="73">
        <v>3.4587293863296509E-2</v>
      </c>
      <c r="N83" s="26">
        <f>$AA$2*(G83-F83)</f>
        <v>708.82124375000001</v>
      </c>
      <c r="O83" s="1">
        <f>H83-I83</f>
        <v>599.55999999999995</v>
      </c>
      <c r="P83" s="12">
        <f>H83/N83</f>
        <v>1.2749053558540442</v>
      </c>
      <c r="Q83" s="12">
        <f>O83/N83</f>
        <v>0.84585500968910532</v>
      </c>
      <c r="R83" s="14">
        <f>Q83*10^4*(G83-F83)/100</f>
        <v>845.85500968910526</v>
      </c>
      <c r="S83" s="13">
        <f t="shared" si="12"/>
        <v>1.694843202053133</v>
      </c>
      <c r="T83" s="14">
        <f t="shared" si="12"/>
        <v>45.064658852774819</v>
      </c>
      <c r="U83" s="12">
        <f t="shared" si="12"/>
        <v>0.29255835785858597</v>
      </c>
      <c r="V83" s="130">
        <f>I83/H83</f>
        <v>0.33653505665722383</v>
      </c>
      <c r="W83" s="130">
        <f t="shared" ref="W83:W85" si="30">I83/$AA$7/N83</f>
        <v>0.16190579100563729</v>
      </c>
      <c r="X83" s="13">
        <f t="shared" si="27"/>
        <v>26.58927905435942</v>
      </c>
      <c r="Y83" s="14"/>
    </row>
    <row r="84" spans="1:33" x14ac:dyDescent="0.2">
      <c r="B84" s="1" t="s">
        <v>4</v>
      </c>
      <c r="C84" s="1" t="s">
        <v>6</v>
      </c>
      <c r="D84" s="1">
        <v>3</v>
      </c>
      <c r="E84" s="1" t="s">
        <v>10</v>
      </c>
      <c r="F84" s="1">
        <v>20</v>
      </c>
      <c r="G84" s="1">
        <v>30</v>
      </c>
      <c r="H84" s="1">
        <v>650.44000000000005</v>
      </c>
      <c r="I84" s="7">
        <v>85.75</v>
      </c>
      <c r="K84" s="70">
        <v>0.1538185179233551</v>
      </c>
      <c r="L84" s="75">
        <v>4.5094819068908691</v>
      </c>
      <c r="M84" s="70">
        <v>2.460477314889431E-2</v>
      </c>
      <c r="N84" s="26">
        <f>$AA$2*(G84-F84)</f>
        <v>708.82124375000001</v>
      </c>
      <c r="O84" s="1">
        <f>H84-I84</f>
        <v>564.69000000000005</v>
      </c>
      <c r="P84" s="12">
        <f>H84/N84</f>
        <v>0.91763615401658172</v>
      </c>
      <c r="Q84" s="12">
        <f>O84/N84</f>
        <v>0.79666066018637161</v>
      </c>
      <c r="R84" s="14">
        <f>Q84*10^4*(G84-F84)/100</f>
        <v>796.6606601863715</v>
      </c>
      <c r="S84" s="13">
        <f t="shared" si="12"/>
        <v>1.2254116203770928</v>
      </c>
      <c r="T84" s="14">
        <f t="shared" si="12"/>
        <v>35.925268330421773</v>
      </c>
      <c r="U84" s="12">
        <f t="shared" si="12"/>
        <v>0.19601654820534048</v>
      </c>
      <c r="V84" s="130">
        <f>I84/H84</f>
        <v>0.13183383555746878</v>
      </c>
      <c r="W84" s="130">
        <f t="shared" si="30"/>
        <v>4.5651129747249108E-2</v>
      </c>
      <c r="X84" s="13">
        <f t="shared" si="27"/>
        <v>29.316898691858807</v>
      </c>
      <c r="Y84" s="14"/>
      <c r="Z84" s="7" t="s">
        <v>78</v>
      </c>
      <c r="AA84" s="7" t="s">
        <v>80</v>
      </c>
      <c r="AB84" s="7" t="s">
        <v>81</v>
      </c>
      <c r="AF84" s="74" t="s">
        <v>121</v>
      </c>
      <c r="AG84" s="74" t="s">
        <v>121</v>
      </c>
    </row>
    <row r="85" spans="1:33" x14ac:dyDescent="0.2">
      <c r="B85" s="1" t="s">
        <v>4</v>
      </c>
      <c r="C85" s="1" t="s">
        <v>6</v>
      </c>
      <c r="D85" s="1">
        <v>3</v>
      </c>
      <c r="E85" s="29" t="s">
        <v>10</v>
      </c>
      <c r="F85" s="29">
        <v>30</v>
      </c>
      <c r="G85" s="29">
        <v>50</v>
      </c>
      <c r="H85" s="29">
        <v>862.0200000000001</v>
      </c>
      <c r="I85" s="41">
        <v>160.30000000000001</v>
      </c>
      <c r="J85" s="30"/>
      <c r="K85" s="98">
        <v>0.15175090730190277</v>
      </c>
      <c r="L85" s="99">
        <v>3.8204700946807861</v>
      </c>
      <c r="M85" s="98">
        <v>2.334442175924778E-2</v>
      </c>
      <c r="N85" s="32">
        <f>$AA$2*(G85-F85)</f>
        <v>1417.6424875</v>
      </c>
      <c r="O85" s="29">
        <f>H85-I85</f>
        <v>701.72</v>
      </c>
      <c r="P85" s="33">
        <f>H85/N85</f>
        <v>0.60806586117503059</v>
      </c>
      <c r="Q85" s="33">
        <f>O85/N85</f>
        <v>0.49499080775822191</v>
      </c>
      <c r="R85" s="34">
        <f>Q85*10^4*(G85-F85)/100</f>
        <v>989.98161551644387</v>
      </c>
      <c r="S85" s="30">
        <f t="shared" si="12"/>
        <v>1.5023060836682383</v>
      </c>
      <c r="T85" s="34">
        <f t="shared" si="12"/>
        <v>37.821951563643459</v>
      </c>
      <c r="U85" s="33">
        <f t="shared" si="12"/>
        <v>0.23110548366517342</v>
      </c>
      <c r="V85" s="130">
        <f>I85/H85</f>
        <v>0.18595856244634695</v>
      </c>
      <c r="W85" s="130">
        <f t="shared" si="30"/>
        <v>4.2669831478041008E-2</v>
      </c>
      <c r="X85" s="30">
        <f t="shared" si="27"/>
        <v>25.175929176358093</v>
      </c>
      <c r="Y85" s="14"/>
      <c r="Z85" s="7" t="s">
        <v>79</v>
      </c>
      <c r="AA85" s="7" t="s">
        <v>79</v>
      </c>
      <c r="AB85" s="7" t="s">
        <v>82</v>
      </c>
      <c r="AC85" s="15" t="s">
        <v>105</v>
      </c>
      <c r="AD85" s="15" t="s">
        <v>106</v>
      </c>
      <c r="AE85" s="74" t="s">
        <v>109</v>
      </c>
      <c r="AF85" s="17" t="s">
        <v>122</v>
      </c>
      <c r="AG85" s="17" t="s">
        <v>125</v>
      </c>
    </row>
    <row r="86" spans="1:33" x14ac:dyDescent="0.2">
      <c r="B86" s="1" t="s">
        <v>4</v>
      </c>
      <c r="C86" s="1" t="s">
        <v>6</v>
      </c>
      <c r="D86" s="1">
        <v>3</v>
      </c>
      <c r="E86" s="1" t="s">
        <v>11</v>
      </c>
      <c r="F86" s="1" t="s">
        <v>47</v>
      </c>
      <c r="H86" s="1">
        <v>44.6</v>
      </c>
      <c r="I86" s="8">
        <v>0</v>
      </c>
      <c r="J86" s="13">
        <v>16.754761904761903</v>
      </c>
      <c r="K86" s="70">
        <v>2.0169856548309326</v>
      </c>
      <c r="L86" s="75">
        <v>39.602054595947266</v>
      </c>
      <c r="M86" s="70">
        <v>0.23816892504692078</v>
      </c>
      <c r="N86" s="25"/>
      <c r="O86" s="13">
        <f>H86-J86</f>
        <v>27.845238095238098</v>
      </c>
      <c r="R86" s="14">
        <f>O86/($AA$3)*10^8/10^6</f>
        <v>12.375661375661377</v>
      </c>
      <c r="S86" s="13">
        <f t="shared" si="12"/>
        <v>0.24961531463754241</v>
      </c>
      <c r="T86" s="14">
        <f t="shared" si="12"/>
        <v>4.9010161745989773</v>
      </c>
      <c r="U86" s="12">
        <f t="shared" si="12"/>
        <v>2.9474979665859668E-2</v>
      </c>
      <c r="V86" s="130"/>
      <c r="X86" s="13">
        <f t="shared" si="27"/>
        <v>19.634276773905359</v>
      </c>
      <c r="Y86" s="14"/>
      <c r="AB86" s="13">
        <f>AVERAGE(R62,R68,R74,R80,R86)</f>
        <v>16.071619047619048</v>
      </c>
      <c r="AC86" s="13">
        <f t="shared" ref="AC86:AE91" si="31">AVERAGE(S62,S68,S74,S80,S86)</f>
        <v>0.36312360379809422</v>
      </c>
      <c r="AD86" s="13">
        <f t="shared" si="31"/>
        <v>7.7298989045352027</v>
      </c>
      <c r="AE86" s="12">
        <f t="shared" si="31"/>
        <v>3.6440610723337798E-2</v>
      </c>
      <c r="AF86" s="12"/>
      <c r="AG86" s="12"/>
    </row>
    <row r="87" spans="1:33" x14ac:dyDescent="0.2">
      <c r="B87" s="1" t="s">
        <v>4</v>
      </c>
      <c r="C87" s="1" t="s">
        <v>6</v>
      </c>
      <c r="D87" s="1">
        <v>3</v>
      </c>
      <c r="E87" s="1" t="s">
        <v>11</v>
      </c>
      <c r="F87" s="1" t="s">
        <v>48</v>
      </c>
      <c r="H87" s="1">
        <v>527.86</v>
      </c>
      <c r="I87" s="8">
        <v>0</v>
      </c>
      <c r="J87" s="13">
        <v>47.754761904761907</v>
      </c>
      <c r="K87" s="70">
        <v>0.88863277435302734</v>
      </c>
      <c r="L87" s="75">
        <v>16.403070449829102</v>
      </c>
      <c r="M87" s="70">
        <v>0.15036395192146301</v>
      </c>
      <c r="N87" s="25"/>
      <c r="O87" s="13">
        <f>H87-J87</f>
        <v>480.10523809523812</v>
      </c>
      <c r="R87" s="14">
        <f>O87/($AA$3)*10^8/10^6</f>
        <v>213.38010582010583</v>
      </c>
      <c r="S87" s="13">
        <f t="shared" si="12"/>
        <v>1.896165554266632</v>
      </c>
      <c r="T87" s="14">
        <f t="shared" si="12"/>
        <v>35.000889083591844</v>
      </c>
      <c r="U87" s="12">
        <f t="shared" si="12"/>
        <v>0.32084675972531079</v>
      </c>
      <c r="V87" s="130"/>
      <c r="X87" s="13"/>
      <c r="Y87" s="14"/>
      <c r="AB87" s="13">
        <f>AVERAGE(R63,R69,R75,R81,R87)</f>
        <v>111.00182010582009</v>
      </c>
      <c r="AC87" s="13">
        <f t="shared" si="31"/>
        <v>1.0584287278586089</v>
      </c>
      <c r="AD87" s="13">
        <f t="shared" si="31"/>
        <v>20.625399123767671</v>
      </c>
      <c r="AE87" s="12">
        <f t="shared" si="31"/>
        <v>0.15309865268465073</v>
      </c>
      <c r="AF87" s="12"/>
      <c r="AG87" s="12"/>
    </row>
    <row r="88" spans="1:33" x14ac:dyDescent="0.2">
      <c r="B88" s="1" t="s">
        <v>4</v>
      </c>
      <c r="C88" s="1" t="s">
        <v>6</v>
      </c>
      <c r="D88" s="1">
        <v>3</v>
      </c>
      <c r="E88" s="1" t="s">
        <v>11</v>
      </c>
      <c r="F88" s="1">
        <v>0</v>
      </c>
      <c r="G88" s="1">
        <v>10</v>
      </c>
      <c r="H88" s="1">
        <v>440.62</v>
      </c>
      <c r="I88" s="7">
        <v>13.86</v>
      </c>
      <c r="K88" s="73">
        <v>0.34806081652641296</v>
      </c>
      <c r="L88" s="78">
        <v>7.9155716896057129</v>
      </c>
      <c r="M88" s="73">
        <v>4.852750152349472E-2</v>
      </c>
      <c r="N88" s="26">
        <f>$AA$2*(G88-F88)</f>
        <v>708.82124375000001</v>
      </c>
      <c r="O88" s="1">
        <f>H88-I88</f>
        <v>426.76</v>
      </c>
      <c r="P88" s="12">
        <f>H88/N88</f>
        <v>0.62162358124159989</v>
      </c>
      <c r="Q88" s="12">
        <f>O88/N88</f>
        <v>0.60206999121843119</v>
      </c>
      <c r="R88" s="14">
        <f>Q88*10^4*(G88-F88)/100</f>
        <v>602.06999121843114</v>
      </c>
      <c r="S88" s="13">
        <f t="shared" si="12"/>
        <v>2.0955697274953744</v>
      </c>
      <c r="T88" s="14">
        <f t="shared" si="12"/>
        <v>47.65728177649774</v>
      </c>
      <c r="U88" s="12">
        <f t="shared" si="12"/>
        <v>0.2921695241610287</v>
      </c>
      <c r="V88" s="130">
        <f>I88/H88</f>
        <v>3.1455676092778356E-2</v>
      </c>
      <c r="W88" s="130">
        <f>I88/$AA$7/N88</f>
        <v>7.3787132162900599E-3</v>
      </c>
      <c r="X88" s="13">
        <f t="shared" si="27"/>
        <v>22.74192127859078</v>
      </c>
      <c r="Y88" s="14"/>
      <c r="Z88" s="12">
        <f>AVERAGE(P64,P70,P76,P82,P88)</f>
        <v>0.74030922989095171</v>
      </c>
      <c r="AA88" s="12">
        <f>AVERAGE(Q64,Q70,Q76,Q82,Q88)</f>
        <v>0.61218665907247516</v>
      </c>
      <c r="AB88" s="13">
        <f>AVERAGE(R64,R70,R76,R82,R88)</f>
        <v>626.19455033792508</v>
      </c>
      <c r="AC88" s="13">
        <f t="shared" si="31"/>
        <v>2.1440198885916204</v>
      </c>
      <c r="AD88" s="13">
        <f t="shared" si="31"/>
        <v>47.554777691051243</v>
      </c>
      <c r="AE88" s="12">
        <f t="shared" si="31"/>
        <v>0.2908333663140541</v>
      </c>
      <c r="AF88" s="130">
        <f t="shared" ref="AF88:AF91" si="32">AVERAGE(V64,V70,V76,V82,V88)</f>
        <v>0.13731794675569375</v>
      </c>
      <c r="AG88" s="130">
        <f t="shared" ref="AG88:AG91" si="33">AVERAGE(W64,W70,W76,W82,W88)</f>
        <v>4.8348139931500583E-2</v>
      </c>
    </row>
    <row r="89" spans="1:33" x14ac:dyDescent="0.2">
      <c r="B89" s="1" t="s">
        <v>4</v>
      </c>
      <c r="C89" s="1" t="s">
        <v>6</v>
      </c>
      <c r="D89" s="1">
        <v>3</v>
      </c>
      <c r="E89" s="1" t="s">
        <v>11</v>
      </c>
      <c r="F89" s="1">
        <v>10</v>
      </c>
      <c r="G89" s="1">
        <v>20</v>
      </c>
      <c r="H89" s="1">
        <v>620</v>
      </c>
      <c r="I89" s="7">
        <v>143.81</v>
      </c>
      <c r="K89" s="73">
        <v>0.20916809141635895</v>
      </c>
      <c r="L89" s="78">
        <v>5.7077860832214355</v>
      </c>
      <c r="M89" s="73">
        <v>3.4997694194316864E-2</v>
      </c>
      <c r="N89" s="26">
        <f>$AA$2*(G89-F89)</f>
        <v>708.82124375000001</v>
      </c>
      <c r="O89" s="1">
        <f>H89-I89</f>
        <v>476.19</v>
      </c>
      <c r="P89" s="12">
        <f>H89/N89</f>
        <v>0.8746916171980208</v>
      </c>
      <c r="Q89" s="12">
        <f>O89/N89</f>
        <v>0.67180548579600896</v>
      </c>
      <c r="R89" s="14">
        <f>Q89*10^4*(G89-F89)/100</f>
        <v>671.80548579600907</v>
      </c>
      <c r="S89" s="13">
        <f t="shared" si="12"/>
        <v>1.4052027126699105</v>
      </c>
      <c r="T89" s="14">
        <f t="shared" si="12"/>
        <v>38.345220024582765</v>
      </c>
      <c r="U89" s="12">
        <f t="shared" si="12"/>
        <v>0.23511642949953207</v>
      </c>
      <c r="V89" s="130">
        <f>I89/H89</f>
        <v>0.2319516129032258</v>
      </c>
      <c r="W89" s="130">
        <f t="shared" ref="W89:W91" si="34">I89/$AA$7/N89</f>
        <v>7.6560804302646002E-2</v>
      </c>
      <c r="X89" s="13">
        <f t="shared" si="27"/>
        <v>27.288034444315979</v>
      </c>
      <c r="Y89" s="14"/>
      <c r="Z89" s="12">
        <f t="shared" ref="Z89:AC91" si="35">AVERAGE(P65,P71,P77,P83,P89)</f>
        <v>0.96729230307205127</v>
      </c>
      <c r="AA89" s="12">
        <f t="shared" si="35"/>
        <v>0.69281626816209374</v>
      </c>
      <c r="AB89" s="13">
        <f t="shared" si="35"/>
        <v>681.14211341313228</v>
      </c>
      <c r="AC89" s="13">
        <f t="shared" si="35"/>
        <v>1.4903437864381794</v>
      </c>
      <c r="AD89" s="13">
        <f t="shared" si="31"/>
        <v>38.340592456087379</v>
      </c>
      <c r="AE89" s="12">
        <f t="shared" si="31"/>
        <v>0.26598675196277072</v>
      </c>
      <c r="AF89" s="130">
        <f t="shared" si="32"/>
        <v>0.25033006026842836</v>
      </c>
      <c r="AG89" s="130">
        <f t="shared" si="33"/>
        <v>0.10357586223017261</v>
      </c>
    </row>
    <row r="90" spans="1:33" x14ac:dyDescent="0.2">
      <c r="B90" s="1" t="s">
        <v>4</v>
      </c>
      <c r="C90" s="1" t="s">
        <v>6</v>
      </c>
      <c r="D90" s="1">
        <v>3</v>
      </c>
      <c r="E90" s="1" t="s">
        <v>11</v>
      </c>
      <c r="F90" s="1">
        <v>20</v>
      </c>
      <c r="G90" s="1">
        <v>30</v>
      </c>
      <c r="H90" s="1">
        <v>884.71</v>
      </c>
      <c r="I90" s="7">
        <v>263.98</v>
      </c>
      <c r="K90" s="70">
        <v>0.16271239519119263</v>
      </c>
      <c r="L90" s="75">
        <v>4.3479185104370117</v>
      </c>
      <c r="M90" s="70">
        <v>3.7572544068098068E-2</v>
      </c>
      <c r="N90" s="26">
        <f>$AA$2*(G90-F90)</f>
        <v>708.82124375000001</v>
      </c>
      <c r="O90" s="1">
        <f>H90-I90</f>
        <v>620.73</v>
      </c>
      <c r="P90" s="12">
        <f>H90/N90</f>
        <v>1.2481426139536469</v>
      </c>
      <c r="Q90" s="12">
        <f>O90/N90</f>
        <v>0.87572149603762495</v>
      </c>
      <c r="R90" s="14">
        <f>Q90*10^4*(G90-F90)/100</f>
        <v>875.721496037625</v>
      </c>
      <c r="S90" s="13">
        <f t="shared" si="12"/>
        <v>1.4249074214069648</v>
      </c>
      <c r="T90" s="14">
        <f t="shared" si="12"/>
        <v>38.075657026095826</v>
      </c>
      <c r="U90" s="12">
        <f t="shared" si="12"/>
        <v>0.32903084501254432</v>
      </c>
      <c r="V90" s="130">
        <f>I90/H90</f>
        <v>0.29838026019825709</v>
      </c>
      <c r="W90" s="130">
        <f t="shared" si="34"/>
        <v>0.14053627091170637</v>
      </c>
      <c r="X90" s="13">
        <f t="shared" si="27"/>
        <v>26.721495343535807</v>
      </c>
      <c r="Y90" s="14"/>
      <c r="Z90" s="12">
        <f t="shared" si="35"/>
        <v>1.1074357701909663</v>
      </c>
      <c r="AA90" s="12">
        <f t="shared" si="35"/>
        <v>0.83074541739847496</v>
      </c>
      <c r="AB90" s="13">
        <f t="shared" si="35"/>
        <v>830.74541739847518</v>
      </c>
      <c r="AC90" s="13">
        <f t="shared" si="31"/>
        <v>1.3633222751948897</v>
      </c>
      <c r="AD90" s="13">
        <f t="shared" si="31"/>
        <v>37.202076151090111</v>
      </c>
      <c r="AE90" s="12">
        <f t="shared" si="31"/>
        <v>0.27242906005314732</v>
      </c>
      <c r="AF90" s="130">
        <f t="shared" si="32"/>
        <v>0.22991283799965948</v>
      </c>
      <c r="AG90" s="130">
        <f t="shared" si="33"/>
        <v>0.10441145388395898</v>
      </c>
    </row>
    <row r="91" spans="1:33" x14ac:dyDescent="0.2">
      <c r="A91" s="29"/>
      <c r="B91" s="29" t="s">
        <v>4</v>
      </c>
      <c r="C91" s="29" t="s">
        <v>6</v>
      </c>
      <c r="D91" s="29">
        <v>3</v>
      </c>
      <c r="E91" s="29" t="s">
        <v>11</v>
      </c>
      <c r="F91" s="29">
        <v>30</v>
      </c>
      <c r="G91" s="29">
        <v>49</v>
      </c>
      <c r="H91" s="29">
        <v>599.92999999999995</v>
      </c>
      <c r="I91" s="41">
        <v>81.400000000000006</v>
      </c>
      <c r="J91" s="30"/>
      <c r="K91" s="98">
        <v>0.13715517520904541</v>
      </c>
      <c r="L91" s="99">
        <v>3.5627059936523437</v>
      </c>
      <c r="M91" s="98">
        <v>2.8336465358734131E-2</v>
      </c>
      <c r="N91" s="32">
        <f>$AA$2*(G91-F91)</f>
        <v>1346.7603631250001</v>
      </c>
      <c r="O91" s="29">
        <f>H91-I91</f>
        <v>518.53</v>
      </c>
      <c r="P91" s="33">
        <f>H91/N91</f>
        <v>0.44546158056503271</v>
      </c>
      <c r="Q91" s="33">
        <f>O91/N91</f>
        <v>0.38502024131213042</v>
      </c>
      <c r="R91" s="34">
        <f>Q91*10^4*(G91-F91)/100</f>
        <v>731.53845849304776</v>
      </c>
      <c r="S91" s="30">
        <f t="shared" si="12"/>
        <v>1.0033428544676897</v>
      </c>
      <c r="T91" s="34">
        <f t="shared" si="12"/>
        <v>26.062564506603774</v>
      </c>
      <c r="U91" s="33">
        <f t="shared" si="12"/>
        <v>0.20729214187670011</v>
      </c>
      <c r="V91" s="130">
        <f>I91/H91</f>
        <v>0.13568249629123399</v>
      </c>
      <c r="W91" s="130">
        <f t="shared" si="34"/>
        <v>2.2808052548265012E-2</v>
      </c>
      <c r="X91" s="30">
        <f t="shared" si="27"/>
        <v>25.975731416785663</v>
      </c>
      <c r="Y91" s="34"/>
      <c r="Z91" s="33">
        <f t="shared" si="35"/>
        <v>0.52788066048392823</v>
      </c>
      <c r="AA91" s="33">
        <f t="shared" si="35"/>
        <v>0.4125128272344587</v>
      </c>
      <c r="AB91" s="30">
        <f t="shared" si="35"/>
        <v>784.51373305076686</v>
      </c>
      <c r="AC91" s="30">
        <f t="shared" si="31"/>
        <v>1.0878769375490616</v>
      </c>
      <c r="AD91" s="30">
        <f t="shared" si="31"/>
        <v>28.159018147553347</v>
      </c>
      <c r="AE91" s="33">
        <f t="shared" si="31"/>
        <v>0.18421737096173307</v>
      </c>
      <c r="AF91" s="131">
        <f t="shared" si="32"/>
        <v>0.22541920709350233</v>
      </c>
      <c r="AG91" s="131">
        <f t="shared" si="33"/>
        <v>4.3535031414894163E-2</v>
      </c>
    </row>
    <row r="92" spans="1:33" x14ac:dyDescent="0.2">
      <c r="B92" s="1" t="s">
        <v>4</v>
      </c>
      <c r="C92" s="1" t="s">
        <v>6</v>
      </c>
      <c r="D92" s="1">
        <v>4</v>
      </c>
      <c r="E92" s="1" t="s">
        <v>8</v>
      </c>
      <c r="F92" s="1" t="s">
        <v>47</v>
      </c>
      <c r="H92" s="1">
        <v>85.26</v>
      </c>
      <c r="I92" s="8">
        <v>0</v>
      </c>
      <c r="K92" s="70">
        <v>1.5286047458648682</v>
      </c>
      <c r="L92" s="75">
        <v>30.077737808227539</v>
      </c>
      <c r="M92" s="70">
        <v>0.17866605520248413</v>
      </c>
      <c r="N92" s="25"/>
      <c r="O92" s="13">
        <f>H92-J92</f>
        <v>85.26</v>
      </c>
      <c r="R92" s="14">
        <f>O92/($AA$3)*10^8/10^6</f>
        <v>37.893333333333338</v>
      </c>
      <c r="S92" s="13">
        <f t="shared" si="12"/>
        <v>0.57923929169972743</v>
      </c>
      <c r="T92" s="14">
        <f t="shared" si="12"/>
        <v>11.39745744679769</v>
      </c>
      <c r="U92" s="12">
        <f t="shared" si="12"/>
        <v>6.7702523851394664E-2</v>
      </c>
      <c r="V92" s="130"/>
      <c r="X92" s="13">
        <f t="shared" si="27"/>
        <v>19.676595856183788</v>
      </c>
      <c r="Y92" s="14"/>
      <c r="AC92" s="13">
        <f>SUM(AC86:AC91)</f>
        <v>7.5071152194304549</v>
      </c>
      <c r="AD92" s="13">
        <f>SUM(AD86:AD91)</f>
        <v>179.61176247408497</v>
      </c>
      <c r="AE92" s="12">
        <f>SUM(AE86:AE91)</f>
        <v>1.2030058126996939</v>
      </c>
    </row>
    <row r="93" spans="1:33" x14ac:dyDescent="0.2">
      <c r="B93" s="1" t="s">
        <v>4</v>
      </c>
      <c r="C93" s="1" t="s">
        <v>6</v>
      </c>
      <c r="D93" s="1">
        <v>4</v>
      </c>
      <c r="E93" s="1" t="s">
        <v>8</v>
      </c>
      <c r="F93" s="1" t="s">
        <v>48</v>
      </c>
      <c r="H93" s="1">
        <v>136.36000000000001</v>
      </c>
      <c r="I93" s="8">
        <v>0</v>
      </c>
      <c r="J93" s="13">
        <v>8.06</v>
      </c>
      <c r="K93" s="70">
        <v>0.86228746175765991</v>
      </c>
      <c r="L93" s="75">
        <v>14.880538940429687</v>
      </c>
      <c r="M93" s="70">
        <v>0.11508148163557053</v>
      </c>
      <c r="N93" s="25"/>
      <c r="O93" s="13">
        <f>H93-J93</f>
        <v>128.30000000000001</v>
      </c>
      <c r="R93" s="14">
        <f>O93/($AA$3)*10^8/10^6</f>
        <v>57.022222222222233</v>
      </c>
      <c r="S93" s="13">
        <f t="shared" si="12"/>
        <v>0.49169547263781233</v>
      </c>
      <c r="T93" s="14">
        <f t="shared" si="12"/>
        <v>8.4852139824761306</v>
      </c>
      <c r="U93" s="12">
        <f t="shared" si="12"/>
        <v>6.5622018194860895E-2</v>
      </c>
      <c r="V93" s="130"/>
      <c r="X93" s="13">
        <f t="shared" si="27"/>
        <v>17.257051273942523</v>
      </c>
      <c r="Y93" s="14"/>
      <c r="AB93" s="8" t="s">
        <v>88</v>
      </c>
      <c r="AE93" s="13">
        <f>AVERAGE(S65,S71,S77,S83,S89)</f>
        <v>1.4903437864381794</v>
      </c>
    </row>
    <row r="94" spans="1:33" x14ac:dyDescent="0.2">
      <c r="B94" s="1" t="s">
        <v>4</v>
      </c>
      <c r="C94" s="1" t="s">
        <v>6</v>
      </c>
      <c r="D94" s="1">
        <v>4</v>
      </c>
      <c r="E94" s="1" t="s">
        <v>8</v>
      </c>
      <c r="F94" s="1">
        <v>0</v>
      </c>
      <c r="G94" s="1">
        <v>10</v>
      </c>
      <c r="H94" s="1">
        <v>785.91</v>
      </c>
      <c r="I94" s="7">
        <v>135.55000000000001</v>
      </c>
      <c r="K94" s="70">
        <v>0.29026117920875549</v>
      </c>
      <c r="L94" s="75">
        <v>5.3767318725585937</v>
      </c>
      <c r="M94" s="70">
        <v>2.8451330959796906E-2</v>
      </c>
      <c r="N94" s="26">
        <f>$AA$2*(G94-F94)</f>
        <v>708.82124375000001</v>
      </c>
      <c r="O94" s="1">
        <f>H94-I94</f>
        <v>650.3599999999999</v>
      </c>
      <c r="P94" s="12">
        <f>H94/N94</f>
        <v>1.1087562723743491</v>
      </c>
      <c r="Q94" s="12">
        <f>O94/N94</f>
        <v>0.91752329058210436</v>
      </c>
      <c r="R94" s="14">
        <f>Q94*10^4*(G94-F94)/100</f>
        <v>917.52329058210444</v>
      </c>
      <c r="S94" s="13">
        <f t="shared" si="12"/>
        <v>2.6632139227585929</v>
      </c>
      <c r="T94" s="14">
        <f t="shared" si="12"/>
        <v>49.332767202876411</v>
      </c>
      <c r="U94" s="12">
        <f t="shared" si="12"/>
        <v>0.26104758803673361</v>
      </c>
      <c r="V94" s="130">
        <f>I94/H94</f>
        <v>0.172475219808884</v>
      </c>
      <c r="W94" s="130">
        <f>I94/$AA$7/N94</f>
        <v>7.2163389355564059E-2</v>
      </c>
      <c r="X94" s="13">
        <f t="shared" si="27"/>
        <v>18.523771891285723</v>
      </c>
      <c r="Y94" s="14"/>
      <c r="AB94" s="13">
        <f t="shared" ref="AB94:AB99" si="36">STDEV(R62,R68,R74,R80,R86)</f>
        <v>12.933623416393434</v>
      </c>
      <c r="AC94" s="13">
        <f t="shared" ref="AC94:AE99" si="37">STDEV(S62,S68,S74,S80,S86)</f>
        <v>0.30655348535922844</v>
      </c>
      <c r="AD94" s="13">
        <f t="shared" si="37"/>
        <v>6.7657316070893225</v>
      </c>
      <c r="AE94" s="12">
        <f t="shared" si="37"/>
        <v>2.8883281522793659E-2</v>
      </c>
    </row>
    <row r="95" spans="1:33" x14ac:dyDescent="0.2">
      <c r="B95" s="1" t="s">
        <v>4</v>
      </c>
      <c r="C95" s="1" t="s">
        <v>6</v>
      </c>
      <c r="D95" s="1">
        <v>4</v>
      </c>
      <c r="E95" s="1" t="s">
        <v>8</v>
      </c>
      <c r="F95" s="1">
        <v>10</v>
      </c>
      <c r="G95" s="1">
        <v>23</v>
      </c>
      <c r="H95" s="1">
        <v>827.88</v>
      </c>
      <c r="I95" s="7">
        <v>110.04</v>
      </c>
      <c r="K95" s="70">
        <v>0.14190270006656647</v>
      </c>
      <c r="L95" s="75">
        <v>3.2358849048614502</v>
      </c>
      <c r="M95" s="70">
        <v>1.4979355968534946E-2</v>
      </c>
      <c r="N95" s="26">
        <f>$AA$2*(G95-F95)</f>
        <v>921.46761687500009</v>
      </c>
      <c r="O95" s="1">
        <f>H95-I95</f>
        <v>717.84</v>
      </c>
      <c r="P95" s="12">
        <f>H95/N95</f>
        <v>0.8984363474514856</v>
      </c>
      <c r="Q95" s="12">
        <f>O95/N95</f>
        <v>0.77901815197199409</v>
      </c>
      <c r="R95" s="14">
        <f>Q95*10^4*(G95-F95)/100</f>
        <v>1012.7235975635923</v>
      </c>
      <c r="S95" s="13">
        <f t="shared" si="12"/>
        <v>1.4370821291540059</v>
      </c>
      <c r="T95" s="14">
        <f t="shared" si="12"/>
        <v>32.770570021530105</v>
      </c>
      <c r="U95" s="12">
        <f t="shared" si="12"/>
        <v>0.15169947265640379</v>
      </c>
      <c r="V95" s="130">
        <f>I95/H95</f>
        <v>0.13291781417596754</v>
      </c>
      <c r="W95" s="130">
        <f t="shared" ref="W95:W97" si="38">I95/$AA$7/N95</f>
        <v>4.506346999226097E-2</v>
      </c>
      <c r="X95" s="13">
        <f t="shared" si="27"/>
        <v>22.803547101947313</v>
      </c>
      <c r="Y95" s="14"/>
      <c r="AB95" s="13">
        <f t="shared" si="36"/>
        <v>63.695749825058464</v>
      </c>
      <c r="AC95" s="13">
        <f t="shared" si="37"/>
        <v>0.51572126279754205</v>
      </c>
      <c r="AD95" s="13">
        <f t="shared" si="37"/>
        <v>9.4361265914507442</v>
      </c>
      <c r="AE95" s="12">
        <f t="shared" si="37"/>
        <v>9.7594524384313847E-2</v>
      </c>
    </row>
    <row r="96" spans="1:33" x14ac:dyDescent="0.2">
      <c r="B96" s="1" t="s">
        <v>4</v>
      </c>
      <c r="C96" s="1" t="s">
        <v>6</v>
      </c>
      <c r="D96" s="1">
        <v>4</v>
      </c>
      <c r="E96" s="1" t="s">
        <v>8</v>
      </c>
      <c r="F96" s="1">
        <v>23</v>
      </c>
      <c r="G96" s="1">
        <v>30</v>
      </c>
      <c r="H96" s="1">
        <v>568.28</v>
      </c>
      <c r="I96" s="7">
        <v>98.5</v>
      </c>
      <c r="K96" s="70">
        <v>0.153037428855896</v>
      </c>
      <c r="L96" s="75">
        <v>3.8658382892608643</v>
      </c>
      <c r="M96" s="70">
        <v>2.1683758124709129E-2</v>
      </c>
      <c r="N96" s="26">
        <f>$AA$2*(G96-F96)</f>
        <v>496.17487062500004</v>
      </c>
      <c r="O96" s="1">
        <f>H96-I96</f>
        <v>469.78</v>
      </c>
      <c r="P96" s="12">
        <f>H96/N96</f>
        <v>1.1453220097264774</v>
      </c>
      <c r="Q96" s="12">
        <f>O96/N96</f>
        <v>0.94680329015503728</v>
      </c>
      <c r="R96" s="14">
        <f>Q96*10^4*(G96-F96)/100</f>
        <v>662.76230310852611</v>
      </c>
      <c r="S96" s="13">
        <f t="shared" ref="S96:U121" si="39">K96/100*$R96</f>
        <v>1.0142743881034084</v>
      </c>
      <c r="T96" s="14">
        <f t="shared" si="39"/>
        <v>25.621318880356551</v>
      </c>
      <c r="U96" s="12">
        <f t="shared" si="39"/>
        <v>0.14371177474780436</v>
      </c>
      <c r="V96" s="130">
        <f>I96/H96</f>
        <v>0.17333004856760753</v>
      </c>
      <c r="W96" s="130">
        <f t="shared" si="38"/>
        <v>7.491272436658121E-2</v>
      </c>
      <c r="X96" s="13">
        <f t="shared" si="27"/>
        <v>25.260737312184183</v>
      </c>
      <c r="Y96" s="14"/>
      <c r="AB96" s="13">
        <f t="shared" si="36"/>
        <v>106.99986575482338</v>
      </c>
      <c r="AC96" s="13">
        <f t="shared" si="37"/>
        <v>0.4243650501151307</v>
      </c>
      <c r="AD96" s="13">
        <f t="shared" si="37"/>
        <v>11.317270209842802</v>
      </c>
      <c r="AE96" s="12">
        <f t="shared" si="37"/>
        <v>2.4715081776403761E-2</v>
      </c>
    </row>
    <row r="97" spans="2:31" x14ac:dyDescent="0.2">
      <c r="B97" s="1" t="s">
        <v>4</v>
      </c>
      <c r="C97" s="1" t="s">
        <v>6</v>
      </c>
      <c r="D97" s="1">
        <v>4</v>
      </c>
      <c r="E97" s="29" t="s">
        <v>8</v>
      </c>
      <c r="F97" s="29">
        <v>30</v>
      </c>
      <c r="G97" s="29">
        <v>50</v>
      </c>
      <c r="H97" s="29">
        <v>942.93999999999994</v>
      </c>
      <c r="I97" s="41">
        <v>336.81</v>
      </c>
      <c r="J97" s="30"/>
      <c r="K97" s="98">
        <v>0.10311181098222733</v>
      </c>
      <c r="L97" s="99">
        <v>2.4097268581390381</v>
      </c>
      <c r="M97" s="98">
        <v>1.8332064151763916E-2</v>
      </c>
      <c r="N97" s="32">
        <f>$AA$2*(G97-F97)</f>
        <v>1417.6424875</v>
      </c>
      <c r="O97" s="29">
        <f>H97-I97</f>
        <v>606.12999999999988</v>
      </c>
      <c r="P97" s="33">
        <f>H97/N97</f>
        <v>0.66514654316185617</v>
      </c>
      <c r="Q97" s="33">
        <f>O97/N97</f>
        <v>0.42756195962277116</v>
      </c>
      <c r="R97" s="34">
        <f>Q97*10^4*(G97-F97)/100</f>
        <v>855.12391924554231</v>
      </c>
      <c r="S97" s="30">
        <f t="shared" si="39"/>
        <v>0.88173375927627773</v>
      </c>
      <c r="T97" s="34">
        <f t="shared" si="39"/>
        <v>20.606150752431013</v>
      </c>
      <c r="U97" s="33">
        <f t="shared" si="39"/>
        <v>0.1567618654531707</v>
      </c>
      <c r="V97" s="130">
        <f>I97/H97</f>
        <v>0.35719133773092671</v>
      </c>
      <c r="W97" s="130">
        <f t="shared" si="38"/>
        <v>8.9654559826069805E-2</v>
      </c>
      <c r="X97" s="30">
        <f t="shared" si="27"/>
        <v>23.370037197333161</v>
      </c>
      <c r="Y97" s="14"/>
      <c r="AB97" s="13">
        <f t="shared" si="36"/>
        <v>113.46365117501425</v>
      </c>
      <c r="AC97" s="13">
        <f t="shared" si="37"/>
        <v>0.2080265201659483</v>
      </c>
      <c r="AD97" s="13">
        <f t="shared" si="37"/>
        <v>5.574586995930753</v>
      </c>
      <c r="AE97" s="12">
        <f t="shared" si="37"/>
        <v>5.5810985249549652E-2</v>
      </c>
    </row>
    <row r="98" spans="2:31" x14ac:dyDescent="0.2">
      <c r="B98" s="1" t="s">
        <v>4</v>
      </c>
      <c r="C98" s="1" t="s">
        <v>6</v>
      </c>
      <c r="D98" s="1">
        <v>4</v>
      </c>
      <c r="E98" s="1" t="s">
        <v>16</v>
      </c>
      <c r="F98" s="1" t="s">
        <v>47</v>
      </c>
      <c r="H98" s="1">
        <v>66.08</v>
      </c>
      <c r="I98" s="8">
        <v>0</v>
      </c>
      <c r="J98" s="13">
        <v>22.474761904761905</v>
      </c>
      <c r="K98" s="70">
        <v>1.4997596740722656</v>
      </c>
      <c r="L98" s="75">
        <v>34.578624725341797</v>
      </c>
      <c r="M98" s="70">
        <v>0.1457342803478241</v>
      </c>
      <c r="N98" s="25"/>
      <c r="O98" s="13">
        <f>H98-J98</f>
        <v>43.605238095238093</v>
      </c>
      <c r="R98" s="14">
        <f>O98/($AA$3)*10^8/10^6</f>
        <v>19.380105820105822</v>
      </c>
      <c r="S98" s="13">
        <f t="shared" si="39"/>
        <v>0.29065501188247927</v>
      </c>
      <c r="T98" s="14">
        <f t="shared" si="39"/>
        <v>6.7013740629085161</v>
      </c>
      <c r="U98" s="12">
        <f t="shared" si="39"/>
        <v>2.8243457747577992E-2</v>
      </c>
      <c r="V98" s="130"/>
      <c r="X98" s="13">
        <f t="shared" si="27"/>
        <v>23.056110470987118</v>
      </c>
      <c r="Y98" s="14"/>
      <c r="AB98" s="13">
        <f t="shared" si="36"/>
        <v>110.91834677557227</v>
      </c>
      <c r="AC98" s="13">
        <f t="shared" si="37"/>
        <v>0.31647759174648504</v>
      </c>
      <c r="AD98" s="13">
        <f t="shared" si="37"/>
        <v>9.7231493758198599</v>
      </c>
      <c r="AE98" s="12">
        <f t="shared" si="37"/>
        <v>7.1523119162233667E-2</v>
      </c>
    </row>
    <row r="99" spans="2:31" x14ac:dyDescent="0.2">
      <c r="B99" s="1" t="s">
        <v>4</v>
      </c>
      <c r="C99" s="1" t="s">
        <v>6</v>
      </c>
      <c r="D99" s="1">
        <v>4</v>
      </c>
      <c r="E99" s="1" t="s">
        <v>16</v>
      </c>
      <c r="F99" s="1" t="s">
        <v>48</v>
      </c>
      <c r="H99" s="1">
        <v>362.9</v>
      </c>
      <c r="I99" s="8">
        <v>0</v>
      </c>
      <c r="J99" s="13">
        <v>73.17</v>
      </c>
      <c r="K99" s="70">
        <v>1.0955584049224854</v>
      </c>
      <c r="L99" s="75">
        <v>25.450576782226562</v>
      </c>
      <c r="M99" s="70">
        <v>0.15501695871353149</v>
      </c>
      <c r="N99" s="25"/>
      <c r="O99" s="13">
        <f>H99-J99</f>
        <v>289.72999999999996</v>
      </c>
      <c r="R99" s="14">
        <f>O99/($AA$3)*10^8/10^6</f>
        <v>128.76888888888885</v>
      </c>
      <c r="S99" s="13">
        <f t="shared" si="39"/>
        <v>1.4107383851475184</v>
      </c>
      <c r="T99" s="14">
        <f t="shared" si="39"/>
        <v>32.772424938286669</v>
      </c>
      <c r="U99" s="12">
        <f t="shared" si="39"/>
        <v>0.19961361532476207</v>
      </c>
      <c r="V99" s="130"/>
      <c r="X99" s="13">
        <f t="shared" si="27"/>
        <v>23.230689179028552</v>
      </c>
      <c r="Y99" s="14"/>
      <c r="AB99" s="30">
        <f t="shared" si="36"/>
        <v>281.73543043913577</v>
      </c>
      <c r="AC99" s="30">
        <f t="shared" si="37"/>
        <v>0.27755841312106655</v>
      </c>
      <c r="AD99" s="30">
        <f t="shared" si="37"/>
        <v>6.0454127882806645</v>
      </c>
      <c r="AE99" s="33">
        <f t="shared" si="37"/>
        <v>4.9700012435840414E-2</v>
      </c>
    </row>
    <row r="100" spans="2:31" x14ac:dyDescent="0.2">
      <c r="B100" s="1" t="s">
        <v>4</v>
      </c>
      <c r="C100" s="1" t="s">
        <v>6</v>
      </c>
      <c r="D100" s="1">
        <v>4</v>
      </c>
      <c r="E100" s="1" t="s">
        <v>16</v>
      </c>
      <c r="F100" s="1">
        <v>0</v>
      </c>
      <c r="G100" s="1">
        <v>10</v>
      </c>
      <c r="H100" s="1">
        <v>593.04999999999995</v>
      </c>
      <c r="I100" s="7">
        <v>61.71</v>
      </c>
      <c r="K100" s="70">
        <v>0.27648848295211792</v>
      </c>
      <c r="L100" s="75">
        <v>6.3961024284362793</v>
      </c>
      <c r="M100" s="70">
        <v>2.8472520411014557E-2</v>
      </c>
      <c r="N100" s="26">
        <f>$AA$2*(G100-F100)</f>
        <v>708.82124375000001</v>
      </c>
      <c r="O100" s="1">
        <f>H100-I100</f>
        <v>531.33999999999992</v>
      </c>
      <c r="P100" s="12">
        <f>H100/N100</f>
        <v>0.83667074770852612</v>
      </c>
      <c r="Q100" s="12">
        <f>O100/N100</f>
        <v>0.74961071593870376</v>
      </c>
      <c r="R100" s="14">
        <f>Q100*10^4*(G100-F100)/100</f>
        <v>749.61071593870383</v>
      </c>
      <c r="S100" s="13">
        <f t="shared" si="39"/>
        <v>2.0725872965454322</v>
      </c>
      <c r="T100" s="14">
        <f t="shared" si="39"/>
        <v>47.945869205974013</v>
      </c>
      <c r="U100" s="12">
        <f t="shared" si="39"/>
        <v>0.21343306409879978</v>
      </c>
      <c r="V100" s="130">
        <f>I100/H100</f>
        <v>0.10405530730967036</v>
      </c>
      <c r="W100" s="130">
        <f>I100/$AA$7/N100</f>
        <v>3.2852842177291459E-2</v>
      </c>
      <c r="X100" s="13">
        <f t="shared" si="27"/>
        <v>23.133341252206701</v>
      </c>
      <c r="Y100" s="14"/>
    </row>
    <row r="101" spans="2:31" x14ac:dyDescent="0.2">
      <c r="B101" s="1" t="s">
        <v>4</v>
      </c>
      <c r="C101" s="1" t="s">
        <v>6</v>
      </c>
      <c r="D101" s="1">
        <v>4</v>
      </c>
      <c r="E101" s="1" t="s">
        <v>16</v>
      </c>
      <c r="F101" s="1">
        <v>10</v>
      </c>
      <c r="G101" s="1">
        <v>20</v>
      </c>
      <c r="H101" s="1">
        <v>506.82999999999993</v>
      </c>
      <c r="I101" s="7">
        <v>67.459999999999994</v>
      </c>
      <c r="K101" s="70">
        <v>0.24584522843360901</v>
      </c>
      <c r="L101" s="75">
        <v>6.2000164985656738</v>
      </c>
      <c r="M101" s="70">
        <v>3.1443078070878983E-2</v>
      </c>
      <c r="N101" s="26">
        <f>$AA$2*(G101-F101)</f>
        <v>708.82124375000001</v>
      </c>
      <c r="O101" s="1">
        <f>H101-I101</f>
        <v>439.36999999999995</v>
      </c>
      <c r="P101" s="12">
        <f>H101/N101</f>
        <v>0.71503218120076262</v>
      </c>
      <c r="Q101" s="12">
        <f>O101/N101</f>
        <v>0.61986009007789411</v>
      </c>
      <c r="R101" s="14">
        <f>Q101*10^4*(G101-F101)/100</f>
        <v>619.86009007789403</v>
      </c>
      <c r="S101" s="13">
        <f t="shared" si="39"/>
        <v>1.5238964544207731</v>
      </c>
      <c r="T101" s="14">
        <f t="shared" si="39"/>
        <v>38.431427852853481</v>
      </c>
      <c r="U101" s="12">
        <f t="shared" si="39"/>
        <v>0.194903092053413</v>
      </c>
      <c r="V101" s="130">
        <f>I101/H101</f>
        <v>0.13310182901564627</v>
      </c>
      <c r="W101" s="130">
        <f t="shared" ref="W101:W103" si="40">I101/$AA$7/N101</f>
        <v>3.5913996650139064E-2</v>
      </c>
      <c r="X101" s="13">
        <f t="shared" si="27"/>
        <v>25.219185818934864</v>
      </c>
      <c r="Y101" s="14"/>
    </row>
    <row r="102" spans="2:31" x14ac:dyDescent="0.2">
      <c r="B102" s="1" t="s">
        <v>4</v>
      </c>
      <c r="C102" s="1" t="s">
        <v>6</v>
      </c>
      <c r="D102" s="1">
        <v>4</v>
      </c>
      <c r="E102" s="1" t="s">
        <v>16</v>
      </c>
      <c r="F102" s="1">
        <v>20</v>
      </c>
      <c r="G102" s="1">
        <v>30</v>
      </c>
      <c r="H102" s="1">
        <v>635.28</v>
      </c>
      <c r="I102" s="7">
        <v>90.26</v>
      </c>
      <c r="K102" s="70">
        <v>0.28821700811386108</v>
      </c>
      <c r="L102" s="75">
        <v>7.2741599082946777</v>
      </c>
      <c r="M102" s="70">
        <v>3.163982555270195E-2</v>
      </c>
      <c r="N102" s="26">
        <f>$AA$2*(G102-F102)</f>
        <v>708.82124375000001</v>
      </c>
      <c r="O102" s="1">
        <f>H102-I102</f>
        <v>545.02</v>
      </c>
      <c r="P102" s="12">
        <f>H102/N102</f>
        <v>0.89624853318315911</v>
      </c>
      <c r="Q102" s="12">
        <f>O102/N102</f>
        <v>0.76891036323429884</v>
      </c>
      <c r="R102" s="14">
        <f>Q102*10^4*(G102-F102)/100</f>
        <v>768.91036323429887</v>
      </c>
      <c r="S102" s="13">
        <f t="shared" si="39"/>
        <v>2.2161304439913181</v>
      </c>
      <c r="T102" s="14">
        <f t="shared" si="39"/>
        <v>55.931769373112346</v>
      </c>
      <c r="U102" s="12">
        <f t="shared" si="39"/>
        <v>0.24328189758397906</v>
      </c>
      <c r="V102" s="130">
        <f>I102/H102</f>
        <v>0.14207908323888679</v>
      </c>
      <c r="W102" s="130">
        <f t="shared" si="40"/>
        <v>4.8052139603343494E-2</v>
      </c>
      <c r="X102" s="13">
        <f t="shared" si="27"/>
        <v>25.238482475055726</v>
      </c>
      <c r="Y102" s="14"/>
    </row>
    <row r="103" spans="2:31" x14ac:dyDescent="0.2">
      <c r="B103" s="1" t="s">
        <v>4</v>
      </c>
      <c r="C103" s="1" t="s">
        <v>6</v>
      </c>
      <c r="D103" s="1">
        <v>4</v>
      </c>
      <c r="E103" s="29" t="s">
        <v>16</v>
      </c>
      <c r="F103" s="29">
        <v>30</v>
      </c>
      <c r="G103" s="29">
        <v>48</v>
      </c>
      <c r="H103" s="29">
        <v>660.49</v>
      </c>
      <c r="I103" s="41">
        <v>100.94</v>
      </c>
      <c r="J103" s="30"/>
      <c r="K103" s="98">
        <v>0.18673987686634064</v>
      </c>
      <c r="L103" s="99">
        <v>4.7163567543029785</v>
      </c>
      <c r="M103" s="98">
        <v>2.4913284927606583E-2</v>
      </c>
      <c r="N103" s="32">
        <f>$AA$2*(G103-F103)</f>
        <v>1275.87823875</v>
      </c>
      <c r="O103" s="29">
        <f>H103-I103</f>
        <v>559.54999999999995</v>
      </c>
      <c r="P103" s="33">
        <f>H103/N103</f>
        <v>0.51767479054043075</v>
      </c>
      <c r="Q103" s="33">
        <f>O103/N103</f>
        <v>0.43856065806734096</v>
      </c>
      <c r="R103" s="34">
        <f>Q103*10^4*(G103-F103)/100</f>
        <v>789.40918452121377</v>
      </c>
      <c r="S103" s="30">
        <f t="shared" si="39"/>
        <v>1.4741417391464984</v>
      </c>
      <c r="T103" s="34">
        <f t="shared" si="39"/>
        <v>37.231353393254331</v>
      </c>
      <c r="U103" s="33">
        <f t="shared" si="39"/>
        <v>0.19666775938446557</v>
      </c>
      <c r="V103" s="130">
        <f>I103/H103</f>
        <v>0.15282593226241123</v>
      </c>
      <c r="W103" s="130">
        <f t="shared" si="40"/>
        <v>2.9854389612486716E-2</v>
      </c>
      <c r="X103" s="30">
        <f t="shared" si="27"/>
        <v>25.25629144373228</v>
      </c>
      <c r="Y103" s="14"/>
    </row>
    <row r="104" spans="2:31" x14ac:dyDescent="0.2">
      <c r="B104" s="1" t="s">
        <v>4</v>
      </c>
      <c r="C104" s="1" t="s">
        <v>6</v>
      </c>
      <c r="D104" s="1">
        <v>4</v>
      </c>
      <c r="E104" s="1" t="s">
        <v>9</v>
      </c>
      <c r="F104" s="1" t="s">
        <v>47</v>
      </c>
      <c r="H104" s="1">
        <v>52.9</v>
      </c>
      <c r="I104" s="8">
        <v>0</v>
      </c>
      <c r="J104" s="13">
        <v>18.78</v>
      </c>
      <c r="K104" s="70">
        <v>2.3589191436767578</v>
      </c>
      <c r="L104" s="75">
        <v>49.986179351806641</v>
      </c>
      <c r="M104" s="70">
        <v>0.23677325248718262</v>
      </c>
      <c r="N104" s="25"/>
      <c r="O104" s="13">
        <f>H104-J104</f>
        <v>34.119999999999997</v>
      </c>
      <c r="R104" s="14">
        <f>O104/($AA$3)*10^8/10^6</f>
        <v>15.164444444444444</v>
      </c>
      <c r="S104" s="13">
        <f t="shared" si="39"/>
        <v>0.35771698303222654</v>
      </c>
      <c r="T104" s="14">
        <f t="shared" si="39"/>
        <v>7.5801263977050777</v>
      </c>
      <c r="U104" s="12">
        <f t="shared" si="39"/>
        <v>3.5905348332722978E-2</v>
      </c>
      <c r="V104" s="130"/>
      <c r="X104" s="13">
        <f t="shared" si="27"/>
        <v>21.190289411062679</v>
      </c>
      <c r="Y104" s="14"/>
    </row>
    <row r="105" spans="2:31" x14ac:dyDescent="0.2">
      <c r="B105" s="1" t="s">
        <v>4</v>
      </c>
      <c r="C105" s="1" t="s">
        <v>6</v>
      </c>
      <c r="D105" s="1">
        <v>4</v>
      </c>
      <c r="E105" s="1" t="s">
        <v>9</v>
      </c>
      <c r="F105" s="1" t="s">
        <v>48</v>
      </c>
      <c r="H105" s="1">
        <v>143.74</v>
      </c>
      <c r="I105" s="8">
        <v>0</v>
      </c>
      <c r="J105" s="13">
        <v>21.994761904761905</v>
      </c>
      <c r="K105" s="70">
        <v>1.4879636764526367</v>
      </c>
      <c r="L105" s="75">
        <v>26.896203994750977</v>
      </c>
      <c r="M105" s="70">
        <v>0.19016361236572266</v>
      </c>
      <c r="N105" s="25"/>
      <c r="O105" s="13">
        <f>H105-J105</f>
        <v>121.74523809523811</v>
      </c>
      <c r="R105" s="14">
        <f>O105/($AA$3)*10^8/10^6</f>
        <v>54.108994708994715</v>
      </c>
      <c r="S105" s="13">
        <f t="shared" si="39"/>
        <v>0.80512218696352045</v>
      </c>
      <c r="T105" s="14">
        <f t="shared" si="39"/>
        <v>14.553265596440232</v>
      </c>
      <c r="U105" s="12">
        <f t="shared" si="39"/>
        <v>0.10289561895340209</v>
      </c>
      <c r="V105" s="130"/>
      <c r="X105" s="13">
        <f t="shared" si="27"/>
        <v>18.075847159705251</v>
      </c>
      <c r="Y105" s="14"/>
    </row>
    <row r="106" spans="2:31" x14ac:dyDescent="0.2">
      <c r="B106" s="1" t="s">
        <v>4</v>
      </c>
      <c r="C106" s="1" t="s">
        <v>6</v>
      </c>
      <c r="D106" s="1">
        <v>4</v>
      </c>
      <c r="E106" s="1" t="s">
        <v>9</v>
      </c>
      <c r="F106" s="1">
        <v>0</v>
      </c>
      <c r="G106" s="1">
        <v>10</v>
      </c>
      <c r="H106" s="1">
        <v>599.61</v>
      </c>
      <c r="I106" s="7">
        <v>82.01</v>
      </c>
      <c r="K106" s="70">
        <v>0.25708219408988953</v>
      </c>
      <c r="L106" s="75">
        <v>4.7474246025085449</v>
      </c>
      <c r="M106" s="70">
        <v>3.1128726899623871E-2</v>
      </c>
      <c r="N106" s="26">
        <f>$AA$2*(G106-F106)</f>
        <v>708.82124375000001</v>
      </c>
      <c r="O106" s="1">
        <f>H106-I106</f>
        <v>517.6</v>
      </c>
      <c r="P106" s="12">
        <f>H106/N106</f>
        <v>0.84592554933565367</v>
      </c>
      <c r="Q106" s="12">
        <f>O106/N106</f>
        <v>0.730226421067251</v>
      </c>
      <c r="R106" s="14">
        <f>Q106*10^4*(G106-F106)/100</f>
        <v>730.22642106725095</v>
      </c>
      <c r="S106" s="13">
        <f t="shared" si="39"/>
        <v>1.877282105103764</v>
      </c>
      <c r="T106" s="14">
        <f t="shared" si="39"/>
        <v>34.666948767764318</v>
      </c>
      <c r="U106" s="12">
        <f t="shared" si="39"/>
        <v>0.22731018836292199</v>
      </c>
      <c r="V106" s="130">
        <f>I106/H106</f>
        <v>0.13677223528626942</v>
      </c>
      <c r="W106" s="130">
        <f>I106/$AA$7/N106</f>
        <v>4.3660048403170844E-2</v>
      </c>
      <c r="X106" s="13">
        <f t="shared" si="27"/>
        <v>18.466563269055481</v>
      </c>
      <c r="Y106" s="14"/>
    </row>
    <row r="107" spans="2:31" x14ac:dyDescent="0.2">
      <c r="B107" s="1" t="s">
        <v>4</v>
      </c>
      <c r="C107" s="1" t="s">
        <v>6</v>
      </c>
      <c r="D107" s="1">
        <v>4</v>
      </c>
      <c r="E107" s="1" t="s">
        <v>9</v>
      </c>
      <c r="F107" s="1">
        <v>10</v>
      </c>
      <c r="G107" s="1">
        <v>20</v>
      </c>
      <c r="H107" s="1">
        <v>878.44</v>
      </c>
      <c r="I107" s="7">
        <v>180.13</v>
      </c>
      <c r="K107" s="70">
        <v>0.19193705916404724</v>
      </c>
      <c r="L107" s="75">
        <v>4.5764036178588867</v>
      </c>
      <c r="M107" s="70">
        <v>2.4970581755042076E-2</v>
      </c>
      <c r="N107" s="26">
        <f>$AA$2*(G107-F107)</f>
        <v>708.82124375000001</v>
      </c>
      <c r="O107" s="1">
        <f>H107-I107</f>
        <v>698.31000000000006</v>
      </c>
      <c r="P107" s="12">
        <f>H107/N107</f>
        <v>1.239296942276499</v>
      </c>
      <c r="Q107" s="12">
        <f>O107/N107</f>
        <v>0.98517081162185471</v>
      </c>
      <c r="R107" s="14">
        <f>Q107*10^4*(G107-F107)/100</f>
        <v>985.1708116218548</v>
      </c>
      <c r="S107" s="13">
        <f t="shared" si="39"/>
        <v>1.8909078835695639</v>
      </c>
      <c r="T107" s="14">
        <f t="shared" si="39"/>
        <v>45.08539266515232</v>
      </c>
      <c r="U107" s="12">
        <f t="shared" si="39"/>
        <v>0.24600288294284683</v>
      </c>
      <c r="V107" s="130">
        <f>I107/H107</f>
        <v>0.20505669140749508</v>
      </c>
      <c r="W107" s="130">
        <f t="shared" ref="W107:W109" si="41">I107/$AA$7/N107</f>
        <v>9.5896653077224267E-2</v>
      </c>
      <c r="X107" s="13">
        <f t="shared" si="27"/>
        <v>23.843251729450888</v>
      </c>
      <c r="Y107" s="14"/>
    </row>
    <row r="108" spans="2:31" x14ac:dyDescent="0.2">
      <c r="B108" s="1" t="s">
        <v>4</v>
      </c>
      <c r="C108" s="1" t="s">
        <v>6</v>
      </c>
      <c r="D108" s="1">
        <v>4</v>
      </c>
      <c r="E108" s="1" t="s">
        <v>9</v>
      </c>
      <c r="F108" s="1">
        <v>20</v>
      </c>
      <c r="G108" s="1">
        <v>30</v>
      </c>
      <c r="H108" s="1">
        <v>701.68</v>
      </c>
      <c r="I108" s="7">
        <v>102.63</v>
      </c>
      <c r="K108" s="70">
        <v>0.15869957208633423</v>
      </c>
      <c r="L108" s="75">
        <v>3.9881267547607422</v>
      </c>
      <c r="M108" s="70">
        <v>2.5645222514867783E-2</v>
      </c>
      <c r="N108" s="26">
        <f>$AA$2*(G108-F108)</f>
        <v>708.82124375000001</v>
      </c>
      <c r="O108" s="1">
        <f>H108-I108</f>
        <v>599.04999999999995</v>
      </c>
      <c r="P108" s="12">
        <f>H108/N108</f>
        <v>0.98992518379920513</v>
      </c>
      <c r="Q108" s="12">
        <f>O108/N108</f>
        <v>0.84513550529431347</v>
      </c>
      <c r="R108" s="14">
        <f>Q108*10^4*(G108-F108)/100</f>
        <v>845.13550529431348</v>
      </c>
      <c r="S108" s="13">
        <f t="shared" si="39"/>
        <v>1.341226430451754</v>
      </c>
      <c r="T108" s="14">
        <f t="shared" si="39"/>
        <v>33.705075200624904</v>
      </c>
      <c r="U108" s="12">
        <f t="shared" si="39"/>
        <v>0.21673688088487886</v>
      </c>
      <c r="V108" s="130">
        <f>I108/H108</f>
        <v>0.14626325390491393</v>
      </c>
      <c r="W108" s="130">
        <f t="shared" si="41"/>
        <v>5.4637614530147822E-2</v>
      </c>
      <c r="X108" s="13">
        <f t="shared" si="27"/>
        <v>25.130041009758738</v>
      </c>
      <c r="Y108" s="14"/>
    </row>
    <row r="109" spans="2:31" x14ac:dyDescent="0.2">
      <c r="B109" s="1" t="s">
        <v>4</v>
      </c>
      <c r="C109" s="1" t="s">
        <v>6</v>
      </c>
      <c r="D109" s="1">
        <v>4</v>
      </c>
      <c r="E109" s="29" t="s">
        <v>9</v>
      </c>
      <c r="F109" s="29">
        <v>30</v>
      </c>
      <c r="G109" s="29">
        <v>49</v>
      </c>
      <c r="H109" s="29">
        <v>1286.07</v>
      </c>
      <c r="I109" s="41">
        <v>643.51</v>
      </c>
      <c r="J109" s="30"/>
      <c r="K109" s="98">
        <v>0.11712626367807388</v>
      </c>
      <c r="L109" s="99">
        <v>2.7677805423736572</v>
      </c>
      <c r="M109" s="98">
        <v>2.0198393613100052E-2</v>
      </c>
      <c r="N109" s="32">
        <f>$AA$2*(G109-F109)</f>
        <v>1346.7603631250001</v>
      </c>
      <c r="O109" s="29">
        <f>H109-I109</f>
        <v>642.55999999999995</v>
      </c>
      <c r="P109" s="33">
        <f>H109/N109</f>
        <v>0.95493603406609373</v>
      </c>
      <c r="Q109" s="33">
        <f>O109/N109</f>
        <v>0.47711531880030572</v>
      </c>
      <c r="R109" s="34">
        <f>Q109*10^4*(G109-F109)/100</f>
        <v>906.5191057205808</v>
      </c>
      <c r="S109" s="30">
        <f t="shared" ref="S109" si="42">K109/100*$R109</f>
        <v>1.0617719580584049</v>
      </c>
      <c r="T109" s="34">
        <f t="shared" ref="T109" si="43">L109/100*$R109</f>
        <v>25.09045942103392</v>
      </c>
      <c r="U109" s="33">
        <f t="shared" ref="U109" si="44">M109/100*$R109</f>
        <v>0.1831022971513975</v>
      </c>
      <c r="V109" s="130">
        <f>I109/H109</f>
        <v>0.5003693422597526</v>
      </c>
      <c r="W109" s="130">
        <f t="shared" si="41"/>
        <v>0.18030970387388229</v>
      </c>
      <c r="X109" s="30">
        <f t="shared" si="27"/>
        <v>23.630742204677599</v>
      </c>
      <c r="Y109" s="14"/>
    </row>
    <row r="110" spans="2:31" x14ac:dyDescent="0.2">
      <c r="B110" s="1" t="s">
        <v>4</v>
      </c>
      <c r="C110" s="1" t="s">
        <v>6</v>
      </c>
      <c r="D110" s="1">
        <v>4</v>
      </c>
      <c r="E110" s="1" t="s">
        <v>10</v>
      </c>
      <c r="F110" s="1" t="s">
        <v>47</v>
      </c>
      <c r="H110" s="1">
        <v>85</v>
      </c>
      <c r="I110" s="8">
        <v>0</v>
      </c>
      <c r="J110" s="13">
        <v>37.974761904761905</v>
      </c>
      <c r="K110" s="70">
        <v>2.111339807510376</v>
      </c>
      <c r="L110" s="75">
        <v>49.883632659912109</v>
      </c>
      <c r="M110" s="70">
        <v>0.24002045392990112</v>
      </c>
      <c r="N110" s="25"/>
      <c r="O110" s="13">
        <f>H110-J110</f>
        <v>47.025238095238095</v>
      </c>
      <c r="R110" s="14">
        <f>O110/($AA$3)*10^8/10^6</f>
        <v>20.900105820105818</v>
      </c>
      <c r="S110" s="13">
        <f t="shared" si="39"/>
        <v>0.44127225399168701</v>
      </c>
      <c r="T110" s="14">
        <f t="shared" si="39"/>
        <v>10.425732012834498</v>
      </c>
      <c r="U110" s="12">
        <f t="shared" si="39"/>
        <v>5.016452886124767E-2</v>
      </c>
      <c r="V110" s="130"/>
      <c r="X110" s="13">
        <f t="shared" si="27"/>
        <v>23.626529695725907</v>
      </c>
      <c r="Y110" s="14"/>
    </row>
    <row r="111" spans="2:31" x14ac:dyDescent="0.2">
      <c r="B111" s="1" t="s">
        <v>4</v>
      </c>
      <c r="C111" s="1" t="s">
        <v>6</v>
      </c>
      <c r="D111" s="1">
        <v>4</v>
      </c>
      <c r="E111" s="1" t="s">
        <v>10</v>
      </c>
      <c r="F111" s="1" t="s">
        <v>48</v>
      </c>
      <c r="H111" s="68">
        <v>449.78</v>
      </c>
      <c r="I111" s="129">
        <v>0</v>
      </c>
      <c r="K111" s="70">
        <v>1.498100757598877</v>
      </c>
      <c r="L111" s="75">
        <v>34.09185791015625</v>
      </c>
      <c r="M111" s="70">
        <v>0.16774815320968628</v>
      </c>
      <c r="N111" s="25"/>
      <c r="O111" s="13">
        <f>H111-J111</f>
        <v>449.78</v>
      </c>
      <c r="R111" s="14">
        <f>O111/($AA$3)*10^8/10^6</f>
        <v>199.90222222222221</v>
      </c>
      <c r="S111" s="13">
        <f t="shared" si="39"/>
        <v>2.9947367055681013</v>
      </c>
      <c r="T111" s="14">
        <f t="shared" si="39"/>
        <v>68.150381559244778</v>
      </c>
      <c r="U111" s="12">
        <f t="shared" si="39"/>
        <v>0.33533228600290088</v>
      </c>
      <c r="V111" s="130"/>
      <c r="X111" s="13">
        <f t="shared" si="27"/>
        <v>22.756718957140059</v>
      </c>
      <c r="Y111" s="14"/>
    </row>
    <row r="112" spans="2:31" x14ac:dyDescent="0.2">
      <c r="B112" s="1" t="s">
        <v>4</v>
      </c>
      <c r="C112" s="1" t="s">
        <v>6</v>
      </c>
      <c r="D112" s="1">
        <v>4</v>
      </c>
      <c r="E112" s="1" t="s">
        <v>10</v>
      </c>
      <c r="F112" s="1">
        <v>0</v>
      </c>
      <c r="G112" s="1">
        <v>10</v>
      </c>
      <c r="H112" s="1">
        <v>546</v>
      </c>
      <c r="I112" s="7">
        <v>39.97</v>
      </c>
      <c r="K112" s="70">
        <v>0.17782969772815704</v>
      </c>
      <c r="L112" s="75">
        <v>4.6080989837646484</v>
      </c>
      <c r="M112" s="70">
        <v>1.8941449001431465E-2</v>
      </c>
      <c r="N112" s="26">
        <f>$AA$2*(G112-F112)</f>
        <v>708.82124375000001</v>
      </c>
      <c r="O112" s="1">
        <f>H112-I112</f>
        <v>506.03</v>
      </c>
      <c r="P112" s="12">
        <f>H112/N112</f>
        <v>0.77029294030664408</v>
      </c>
      <c r="Q112" s="12">
        <f>O112/N112</f>
        <v>0.713903546855991</v>
      </c>
      <c r="R112" s="14">
        <f>Q112*10^4*(G112-F112)/100</f>
        <v>713.90354685599095</v>
      </c>
      <c r="S112" s="13">
        <f t="shared" si="39"/>
        <v>1.2695325194446008</v>
      </c>
      <c r="T112" s="14">
        <f t="shared" si="39"/>
        <v>32.897382087730698</v>
      </c>
      <c r="U112" s="12">
        <f t="shared" si="39"/>
        <v>0.13522367624713791</v>
      </c>
      <c r="V112" s="130">
        <f>I112/H112</f>
        <v>7.32051282051282E-2</v>
      </c>
      <c r="W112" s="130">
        <f>I112/$AA$7/N112</f>
        <v>2.1279016396472849E-2</v>
      </c>
      <c r="X112" s="13">
        <f t="shared" si="27"/>
        <v>25.912988902499915</v>
      </c>
      <c r="Y112" s="14"/>
    </row>
    <row r="113" spans="1:33" x14ac:dyDescent="0.2">
      <c r="B113" s="1" t="s">
        <v>4</v>
      </c>
      <c r="C113" s="1" t="s">
        <v>6</v>
      </c>
      <c r="D113" s="1">
        <v>4</v>
      </c>
      <c r="E113" s="1" t="s">
        <v>10</v>
      </c>
      <c r="F113" s="1">
        <v>10</v>
      </c>
      <c r="G113" s="1">
        <v>20</v>
      </c>
      <c r="H113" s="1">
        <v>880.29</v>
      </c>
      <c r="I113" s="7">
        <v>105.25</v>
      </c>
      <c r="K113" s="70">
        <v>0.20474384725093842</v>
      </c>
      <c r="L113" s="75">
        <v>5.2239551544189453</v>
      </c>
      <c r="M113" s="70">
        <v>2.3502297699451447E-2</v>
      </c>
      <c r="N113" s="26">
        <f>$AA$2*(G113-F113)</f>
        <v>708.82124375000001</v>
      </c>
      <c r="O113" s="1">
        <f>H113-I113</f>
        <v>775.04</v>
      </c>
      <c r="P113" s="12">
        <f>H113/N113</f>
        <v>1.2419069091987833</v>
      </c>
      <c r="Q113" s="12">
        <f>O113/N113</f>
        <v>1.0934209532147645</v>
      </c>
      <c r="R113" s="14">
        <f>Q113*10^4*(G113-F113)/100</f>
        <v>1093.4209532147645</v>
      </c>
      <c r="S113" s="13">
        <f t="shared" si="39"/>
        <v>2.238712126259792</v>
      </c>
      <c r="T113" s="14">
        <f t="shared" si="39"/>
        <v>57.119820244959456</v>
      </c>
      <c r="U113" s="12">
        <f t="shared" si="39"/>
        <v>0.25697904753271367</v>
      </c>
      <c r="V113" s="130">
        <f>I113/H113</f>
        <v>0.11956287132649468</v>
      </c>
      <c r="W113" s="130">
        <f t="shared" ref="W113:W115" si="45">I113/$AA$7/N113</f>
        <v>5.6032436220384479E-2</v>
      </c>
      <c r="X113" s="13">
        <f t="shared" si="27"/>
        <v>25.514589202850892</v>
      </c>
      <c r="Y113" s="14"/>
    </row>
    <row r="114" spans="1:33" x14ac:dyDescent="0.2">
      <c r="B114" s="1" t="s">
        <v>4</v>
      </c>
      <c r="C114" s="1" t="s">
        <v>6</v>
      </c>
      <c r="D114" s="1">
        <v>4</v>
      </c>
      <c r="E114" s="1" t="s">
        <v>10</v>
      </c>
      <c r="F114" s="1">
        <v>20</v>
      </c>
      <c r="G114" s="1">
        <v>30</v>
      </c>
      <c r="H114" s="1">
        <v>1236.28</v>
      </c>
      <c r="I114" s="7">
        <v>364.54</v>
      </c>
      <c r="K114" s="70">
        <v>0.16306048631668091</v>
      </c>
      <c r="L114" s="75">
        <v>4.49542236328125</v>
      </c>
      <c r="M114" s="70">
        <v>2.4398474022746086E-2</v>
      </c>
      <c r="N114" s="26">
        <f>$AA$2*(G114-F114)</f>
        <v>708.82124375000001</v>
      </c>
      <c r="O114" s="1">
        <f>H114-I114</f>
        <v>871.74</v>
      </c>
      <c r="P114" s="12">
        <f>H114/N114</f>
        <v>1.7441350846928534</v>
      </c>
      <c r="Q114" s="12">
        <f>O114/N114</f>
        <v>1.2298446296390366</v>
      </c>
      <c r="R114" s="14">
        <f>Q114*10^4*(G114-F114)/100</f>
        <v>1229.8446296390366</v>
      </c>
      <c r="S114" s="13">
        <f t="shared" si="39"/>
        <v>2.0053906340289962</v>
      </c>
      <c r="T114" s="14">
        <f t="shared" si="39"/>
        <v>55.286710514406714</v>
      </c>
      <c r="U114" s="12">
        <f t="shared" si="39"/>
        <v>0.30006332248261813</v>
      </c>
      <c r="V114" s="130">
        <f>I114/H114</f>
        <v>0.29486847639693275</v>
      </c>
      <c r="W114" s="130">
        <f t="shared" si="45"/>
        <v>0.19407186983162905</v>
      </c>
      <c r="X114" s="13">
        <f t="shared" si="27"/>
        <v>27.569047933235392</v>
      </c>
      <c r="Y114" s="14"/>
      <c r="Z114" s="7" t="s">
        <v>78</v>
      </c>
      <c r="AA114" s="7" t="s">
        <v>80</v>
      </c>
      <c r="AB114" s="7" t="s">
        <v>81</v>
      </c>
      <c r="AF114" s="74" t="s">
        <v>121</v>
      </c>
      <c r="AG114" s="74" t="s">
        <v>121</v>
      </c>
    </row>
    <row r="115" spans="1:33" x14ac:dyDescent="0.2">
      <c r="B115" s="1" t="s">
        <v>4</v>
      </c>
      <c r="C115" s="1" t="s">
        <v>6</v>
      </c>
      <c r="D115" s="1">
        <v>4</v>
      </c>
      <c r="E115" s="29" t="s">
        <v>10</v>
      </c>
      <c r="F115" s="29">
        <v>30</v>
      </c>
      <c r="G115" s="29">
        <v>43</v>
      </c>
      <c r="H115" s="29">
        <v>970.62</v>
      </c>
      <c r="I115" s="41">
        <v>496.29</v>
      </c>
      <c r="J115" s="30"/>
      <c r="K115" s="98">
        <v>8.0122202634811401E-2</v>
      </c>
      <c r="L115" s="99">
        <v>1.9769469499588013</v>
      </c>
      <c r="M115" s="98">
        <v>1.2892367318272591E-2</v>
      </c>
      <c r="N115" s="32">
        <f>$AA$2*(G115-F115)</f>
        <v>921.46761687500009</v>
      </c>
      <c r="O115" s="29">
        <f>H115-I115</f>
        <v>474.33</v>
      </c>
      <c r="P115" s="33">
        <f>H115/N115</f>
        <v>1.0533414112713932</v>
      </c>
      <c r="Q115" s="33">
        <f>O115/N115</f>
        <v>0.51475493149570362</v>
      </c>
      <c r="R115" s="34">
        <f>Q115*10^4*(G115-F115)/100</f>
        <v>669.18141094441478</v>
      </c>
      <c r="S115" s="30">
        <f t="shared" si="39"/>
        <v>0.53616288607137397</v>
      </c>
      <c r="T115" s="34">
        <f t="shared" si="39"/>
        <v>13.22936149335688</v>
      </c>
      <c r="U115" s="33">
        <f t="shared" si="39"/>
        <v>8.6273325524553121E-2</v>
      </c>
      <c r="V115" s="130">
        <f>I115/H115</f>
        <v>0.51131235705013289</v>
      </c>
      <c r="W115" s="130">
        <f t="shared" si="45"/>
        <v>0.20324018104743002</v>
      </c>
      <c r="X115" s="30">
        <f t="shared" si="27"/>
        <v>24.674146303360111</v>
      </c>
      <c r="Y115" s="14"/>
      <c r="Z115" s="7" t="s">
        <v>79</v>
      </c>
      <c r="AA115" s="7" t="s">
        <v>79</v>
      </c>
      <c r="AB115" s="7" t="s">
        <v>82</v>
      </c>
      <c r="AC115" s="15" t="s">
        <v>105</v>
      </c>
      <c r="AD115" s="15" t="s">
        <v>106</v>
      </c>
      <c r="AE115" s="74" t="s">
        <v>109</v>
      </c>
      <c r="AF115" s="17" t="s">
        <v>122</v>
      </c>
      <c r="AG115" s="17" t="s">
        <v>125</v>
      </c>
    </row>
    <row r="116" spans="1:33" x14ac:dyDescent="0.2">
      <c r="B116" s="1" t="s">
        <v>4</v>
      </c>
      <c r="C116" s="1" t="s">
        <v>6</v>
      </c>
      <c r="D116" s="1">
        <v>4</v>
      </c>
      <c r="E116" s="1" t="s">
        <v>19</v>
      </c>
      <c r="F116" s="1" t="s">
        <v>47</v>
      </c>
      <c r="H116" s="1">
        <v>55.25</v>
      </c>
      <c r="I116" s="8">
        <v>0</v>
      </c>
      <c r="J116" s="13">
        <v>17.054761904761904</v>
      </c>
      <c r="K116" s="70">
        <v>2.2821407318115234</v>
      </c>
      <c r="L116" s="75">
        <v>51.036590576171875</v>
      </c>
      <c r="M116" s="70">
        <v>0.23370636999607086</v>
      </c>
      <c r="N116" s="25"/>
      <c r="O116" s="13">
        <f>H116-J116</f>
        <v>38.195238095238096</v>
      </c>
      <c r="R116" s="14">
        <f>O116/($AA$3)*10^8/10^6</f>
        <v>16.975661375661378</v>
      </c>
      <c r="S116" s="13">
        <f t="shared" si="39"/>
        <v>0.3874084827483647</v>
      </c>
      <c r="T116" s="14">
        <f t="shared" si="39"/>
        <v>8.6637987938936423</v>
      </c>
      <c r="U116" s="12">
        <f t="shared" si="39"/>
        <v>3.9673201983883272E-2</v>
      </c>
      <c r="V116" s="130"/>
      <c r="X116" s="13">
        <f t="shared" si="27"/>
        <v>22.363472096508225</v>
      </c>
      <c r="Y116" s="14"/>
      <c r="AB116" s="13">
        <f>AVERAGE(R92,R98,R104,R110,R116)</f>
        <v>22.062730158730158</v>
      </c>
      <c r="AC116" s="13">
        <f t="shared" ref="AC116:AE121" si="46">AVERAGE(S92,S98,S104,S110,S116)</f>
        <v>0.41125840467089692</v>
      </c>
      <c r="AD116" s="13">
        <f t="shared" si="46"/>
        <v>8.9536977428278828</v>
      </c>
      <c r="AE116" s="12">
        <f t="shared" si="46"/>
        <v>4.4337812155365315E-2</v>
      </c>
      <c r="AF116" s="12"/>
      <c r="AG116" s="12"/>
    </row>
    <row r="117" spans="1:33" x14ac:dyDescent="0.2">
      <c r="B117" s="1" t="s">
        <v>4</v>
      </c>
      <c r="C117" s="1" t="s">
        <v>6</v>
      </c>
      <c r="D117" s="1">
        <v>4</v>
      </c>
      <c r="E117" s="1" t="s">
        <v>19</v>
      </c>
      <c r="F117" s="1" t="s">
        <v>48</v>
      </c>
      <c r="H117" s="68">
        <v>684.1400000000001</v>
      </c>
      <c r="I117" s="68">
        <v>0</v>
      </c>
      <c r="K117" s="70">
        <v>1.3121097087860107</v>
      </c>
      <c r="L117" s="75">
        <v>35.090167999267578</v>
      </c>
      <c r="M117" s="70">
        <v>0.16405323147773743</v>
      </c>
      <c r="N117" s="25"/>
      <c r="O117" s="13">
        <f>H117-J117</f>
        <v>684.1400000000001</v>
      </c>
      <c r="R117" s="14">
        <f>O117/($AA$3)*10^8/10^6</f>
        <v>304.06222222222226</v>
      </c>
      <c r="S117" s="13">
        <f t="shared" si="39"/>
        <v>3.9896299385282736</v>
      </c>
      <c r="T117" s="14">
        <f t="shared" si="39"/>
        <v>106.6959446000841</v>
      </c>
      <c r="U117" s="12">
        <f t="shared" si="39"/>
        <v>0.49882390125857462</v>
      </c>
      <c r="V117" s="130"/>
      <c r="X117" s="13">
        <f t="shared" si="27"/>
        <v>26.743318614518657</v>
      </c>
      <c r="Y117" s="14"/>
      <c r="AB117" s="13">
        <f>AVERAGE(R93,R99,R105,R111,R117)</f>
        <v>148.77291005291005</v>
      </c>
      <c r="AC117" s="13">
        <f t="shared" si="46"/>
        <v>1.9383845377690452</v>
      </c>
      <c r="AD117" s="13">
        <f t="shared" si="46"/>
        <v>46.131446135306383</v>
      </c>
      <c r="AE117" s="12">
        <f t="shared" si="46"/>
        <v>0.24045748794690014</v>
      </c>
      <c r="AF117" s="12"/>
      <c r="AG117" s="12"/>
    </row>
    <row r="118" spans="1:33" x14ac:dyDescent="0.2">
      <c r="B118" s="1" t="s">
        <v>4</v>
      </c>
      <c r="C118" s="1" t="s">
        <v>6</v>
      </c>
      <c r="D118" s="1">
        <v>4</v>
      </c>
      <c r="E118" s="1" t="s">
        <v>19</v>
      </c>
      <c r="F118" s="1">
        <v>0</v>
      </c>
      <c r="G118" s="1">
        <v>10</v>
      </c>
      <c r="H118" s="1">
        <v>713.11</v>
      </c>
      <c r="I118" s="7">
        <v>110.5</v>
      </c>
      <c r="K118" s="70">
        <v>0.23231866955757141</v>
      </c>
      <c r="L118" s="75">
        <v>7.6320476531982422</v>
      </c>
      <c r="M118" s="70">
        <v>2.9853228479623795E-2</v>
      </c>
      <c r="N118" s="26">
        <f>$AA$2*(G118-F118)</f>
        <v>708.82124375000001</v>
      </c>
      <c r="O118" s="1">
        <f>H118-I118</f>
        <v>602.61</v>
      </c>
      <c r="P118" s="12">
        <f>H118/N118</f>
        <v>1.00605054700013</v>
      </c>
      <c r="Q118" s="12">
        <f>O118/N118</f>
        <v>0.85015792812854729</v>
      </c>
      <c r="R118" s="14">
        <f>Q118*10^4*(G118-F118)/100</f>
        <v>850.15792812854716</v>
      </c>
      <c r="S118" s="13">
        <f t="shared" si="39"/>
        <v>1.975075587766455</v>
      </c>
      <c r="T118" s="14">
        <f t="shared" si="39"/>
        <v>64.884458202213594</v>
      </c>
      <c r="U118" s="12">
        <f t="shared" si="39"/>
        <v>0.25379958872185099</v>
      </c>
      <c r="V118" s="130">
        <f>I118/H118</f>
        <v>0.15495505602221255</v>
      </c>
      <c r="W118" s="130">
        <f>I118/$AA$7/N118</f>
        <v>5.8827403347767079E-2</v>
      </c>
      <c r="X118" s="13">
        <f t="shared" si="27"/>
        <v>32.851632921851461</v>
      </c>
      <c r="Y118" s="14"/>
      <c r="Z118" s="12">
        <f>AVERAGE(P94,P100,P106,P112,P118)</f>
        <v>0.91353921134506066</v>
      </c>
      <c r="AA118" s="12">
        <f>AVERAGE(Q94,Q100,Q106,Q112,Q118)</f>
        <v>0.79228438051451944</v>
      </c>
      <c r="AB118" s="13">
        <f>AVERAGE(R94,R100,R106,R112,R118)</f>
        <v>792.28438051451951</v>
      </c>
      <c r="AC118" s="13">
        <f t="shared" si="46"/>
        <v>1.9715382863237689</v>
      </c>
      <c r="AD118" s="13">
        <f t="shared" si="46"/>
        <v>45.94548509331181</v>
      </c>
      <c r="AE118" s="12">
        <f t="shared" si="46"/>
        <v>0.21816282109348886</v>
      </c>
      <c r="AF118" s="130">
        <f t="shared" ref="AF118:AF121" si="47">AVERAGE(V94,V100,V106,V112,V118)</f>
        <v>0.12829258932643289</v>
      </c>
      <c r="AG118" s="130">
        <f t="shared" ref="AG118:AG121" si="48">AVERAGE(W94,W100,W106,W112,W118)</f>
        <v>4.5756539936053255E-2</v>
      </c>
    </row>
    <row r="119" spans="1:33" x14ac:dyDescent="0.2">
      <c r="B119" s="1" t="s">
        <v>4</v>
      </c>
      <c r="C119" s="1" t="s">
        <v>6</v>
      </c>
      <c r="D119" s="1">
        <v>4</v>
      </c>
      <c r="E119" s="1" t="s">
        <v>19</v>
      </c>
      <c r="F119" s="1">
        <v>10</v>
      </c>
      <c r="G119" s="1">
        <v>20</v>
      </c>
      <c r="H119" s="1">
        <v>896.18</v>
      </c>
      <c r="I119" s="7">
        <v>140.75</v>
      </c>
      <c r="K119" s="70">
        <v>7.771831750869751E-2</v>
      </c>
      <c r="L119" s="75">
        <v>2.7119488716125488</v>
      </c>
      <c r="M119" s="70">
        <v>2.0036613568663597E-2</v>
      </c>
      <c r="N119" s="26">
        <f>$AA$2*(G119-F119)</f>
        <v>708.82124375000001</v>
      </c>
      <c r="O119" s="1">
        <f>H119-I119</f>
        <v>755.43</v>
      </c>
      <c r="P119" s="12">
        <f>H119/N119</f>
        <v>1.26432440887181</v>
      </c>
      <c r="Q119" s="12">
        <f>O119/N119</f>
        <v>1.0657553038385497</v>
      </c>
      <c r="R119" s="14">
        <f>Q119*10^4*(G119-F119)/100</f>
        <v>1065.7553038385495</v>
      </c>
      <c r="S119" s="13">
        <f t="shared" si="39"/>
        <v>0.82828709090302766</v>
      </c>
      <c r="T119" s="14">
        <f t="shared" si="39"/>
        <v>28.902738936600436</v>
      </c>
      <c r="U119" s="12">
        <f t="shared" si="39"/>
        <v>0.21354127181766674</v>
      </c>
      <c r="V119" s="130">
        <f>I119/H119</f>
        <v>0.157055502242853</v>
      </c>
      <c r="W119" s="130">
        <f t="shared" ref="W119:W121" si="49">I119/$AA$7/N119</f>
        <v>7.4931737748400146E-2</v>
      </c>
      <c r="X119" s="13">
        <f t="shared" si="27"/>
        <v>34.894590600331163</v>
      </c>
      <c r="Y119" s="14"/>
      <c r="Z119" s="12">
        <f t="shared" ref="Z119:AB121" si="50">AVERAGE(P95,P101,P107,P113,P119)</f>
        <v>1.0717993577998679</v>
      </c>
      <c r="AA119" s="12">
        <f t="shared" si="50"/>
        <v>0.9086450621450114</v>
      </c>
      <c r="AB119" s="13">
        <f t="shared" si="50"/>
        <v>955.38615126333093</v>
      </c>
      <c r="AC119" s="13">
        <f t="shared" si="46"/>
        <v>1.5837771368614324</v>
      </c>
      <c r="AD119" s="13">
        <f t="shared" si="46"/>
        <v>40.461989944219155</v>
      </c>
      <c r="AE119" s="12">
        <f t="shared" si="46"/>
        <v>0.21262515340060881</v>
      </c>
      <c r="AF119" s="130">
        <f t="shared" si="47"/>
        <v>0.14953894163369133</v>
      </c>
      <c r="AG119" s="130">
        <f t="shared" si="48"/>
        <v>6.1567658737681788E-2</v>
      </c>
    </row>
    <row r="120" spans="1:33" x14ac:dyDescent="0.2">
      <c r="B120" s="1" t="s">
        <v>4</v>
      </c>
      <c r="C120" s="1" t="s">
        <v>6</v>
      </c>
      <c r="D120" s="1">
        <v>4</v>
      </c>
      <c r="E120" s="1" t="s">
        <v>19</v>
      </c>
      <c r="F120" s="1">
        <v>20</v>
      </c>
      <c r="G120" s="1">
        <v>30</v>
      </c>
      <c r="H120" s="1">
        <v>711.75</v>
      </c>
      <c r="I120" s="7">
        <v>119.89</v>
      </c>
      <c r="K120" s="70">
        <v>0.23254381120204926</v>
      </c>
      <c r="L120" s="75">
        <v>7.8659625053405762</v>
      </c>
      <c r="M120" s="70">
        <v>3.5660333931446075E-2</v>
      </c>
      <c r="N120" s="26">
        <f>$AA$2*(G120-F120)</f>
        <v>708.82124375000001</v>
      </c>
      <c r="O120" s="1">
        <f>H120-I120</f>
        <v>591.86</v>
      </c>
      <c r="P120" s="12">
        <f>H120/N120</f>
        <v>1.0041318686140182</v>
      </c>
      <c r="Q120" s="12">
        <f>O120/N120</f>
        <v>0.83499190412067836</v>
      </c>
      <c r="R120" s="14">
        <f>Q120*10^4*(G120-F120)/100</f>
        <v>834.99190412067833</v>
      </c>
      <c r="S120" s="13">
        <f t="shared" si="39"/>
        <v>1.9417219970707864</v>
      </c>
      <c r="T120" s="14">
        <f t="shared" si="39"/>
        <v>65.680150100761892</v>
      </c>
      <c r="U120" s="12">
        <f t="shared" si="39"/>
        <v>0.2977609013099739</v>
      </c>
      <c r="V120" s="130">
        <f>I120/H120</f>
        <v>0.168443976115209</v>
      </c>
      <c r="W120" s="130">
        <f t="shared" si="49"/>
        <v>6.3826401695599944E-2</v>
      </c>
      <c r="X120" s="13">
        <f t="shared" si="27"/>
        <v>33.825722837689774</v>
      </c>
      <c r="Y120" s="14"/>
      <c r="Z120" s="12">
        <f t="shared" si="50"/>
        <v>1.1559525360031426</v>
      </c>
      <c r="AA120" s="12">
        <f t="shared" si="50"/>
        <v>0.92513713848867296</v>
      </c>
      <c r="AB120" s="13">
        <f t="shared" si="50"/>
        <v>868.32894107937068</v>
      </c>
      <c r="AC120" s="13">
        <f t="shared" si="46"/>
        <v>1.7037487787292527</v>
      </c>
      <c r="AD120" s="13">
        <f t="shared" si="46"/>
        <v>47.245004813852482</v>
      </c>
      <c r="AE120" s="12">
        <f t="shared" si="46"/>
        <v>0.24031095540185085</v>
      </c>
      <c r="AF120" s="130">
        <f t="shared" si="47"/>
        <v>0.18499696764470999</v>
      </c>
      <c r="AG120" s="130">
        <f t="shared" si="48"/>
        <v>8.71001500054603E-2</v>
      </c>
    </row>
    <row r="121" spans="1:33" x14ac:dyDescent="0.2">
      <c r="A121" s="29"/>
      <c r="B121" s="29" t="s">
        <v>4</v>
      </c>
      <c r="C121" s="29" t="s">
        <v>6</v>
      </c>
      <c r="D121" s="29">
        <v>4</v>
      </c>
      <c r="E121" s="29" t="s">
        <v>19</v>
      </c>
      <c r="F121" s="29">
        <v>30</v>
      </c>
      <c r="G121" s="29">
        <v>50</v>
      </c>
      <c r="H121" s="29">
        <v>829.85</v>
      </c>
      <c r="I121" s="41">
        <v>542.87</v>
      </c>
      <c r="J121" s="30"/>
      <c r="K121" s="98">
        <v>0.10406895726919174</v>
      </c>
      <c r="L121" s="99">
        <v>3.6783835887908936</v>
      </c>
      <c r="M121" s="98">
        <v>1.9461415708065033E-2</v>
      </c>
      <c r="N121" s="32">
        <f>$AA$2*(G121-F121)</f>
        <v>1417.6424875</v>
      </c>
      <c r="O121" s="29">
        <f>H121-I121</f>
        <v>286.98</v>
      </c>
      <c r="P121" s="33">
        <f>H121/N121</f>
        <v>0.58537325688046582</v>
      </c>
      <c r="Q121" s="33">
        <f>O121/N121</f>
        <v>0.20243467766410325</v>
      </c>
      <c r="R121" s="34">
        <f>Q121*10^4*(G121-F121)/100</f>
        <v>404.8693553282065</v>
      </c>
      <c r="S121" s="30">
        <f t="shared" si="39"/>
        <v>0.42134331639256328</v>
      </c>
      <c r="T121" s="34">
        <f t="shared" si="39"/>
        <v>14.892647922436236</v>
      </c>
      <c r="U121" s="33">
        <f t="shared" si="39"/>
        <v>7.8793308314985211E-2</v>
      </c>
      <c r="V121" s="130">
        <f>I121/H121</f>
        <v>0.65417846598782914</v>
      </c>
      <c r="W121" s="130">
        <f t="shared" si="49"/>
        <v>0.14450512423258963</v>
      </c>
      <c r="X121" s="30">
        <f t="shared" si="27"/>
        <v>35.345637021000798</v>
      </c>
      <c r="Y121" s="34"/>
      <c r="Z121" s="33">
        <f t="shared" si="50"/>
        <v>0.75529440718404806</v>
      </c>
      <c r="AA121" s="33">
        <f t="shared" si="50"/>
        <v>0.41208550913004494</v>
      </c>
      <c r="AB121" s="30">
        <f t="shared" si="50"/>
        <v>725.02059515199164</v>
      </c>
      <c r="AC121" s="30">
        <f t="shared" si="46"/>
        <v>0.87503073178902357</v>
      </c>
      <c r="AD121" s="30">
        <f t="shared" si="46"/>
        <v>22.209994596502476</v>
      </c>
      <c r="AE121" s="33">
        <f t="shared" si="46"/>
        <v>0.14031971116571443</v>
      </c>
      <c r="AF121" s="131">
        <f t="shared" si="47"/>
        <v>0.43517548705821046</v>
      </c>
      <c r="AG121" s="131">
        <f t="shared" si="48"/>
        <v>0.1295127917184917</v>
      </c>
    </row>
    <row r="122" spans="1:33" x14ac:dyDescent="0.2">
      <c r="I122" s="8"/>
      <c r="AC122" s="13">
        <f>SUM(AC116:AC121)</f>
        <v>8.4837378761434188</v>
      </c>
      <c r="AD122" s="13">
        <f>SUM(AD116:AD121)</f>
        <v>210.94761832602018</v>
      </c>
      <c r="AE122" s="12">
        <f>SUM(AE116:AE121)</f>
        <v>1.0962139411639285</v>
      </c>
    </row>
    <row r="123" spans="1:33" x14ac:dyDescent="0.2">
      <c r="I123" s="8"/>
      <c r="AB123" s="8" t="s">
        <v>88</v>
      </c>
    </row>
    <row r="124" spans="1:33" x14ac:dyDescent="0.2">
      <c r="I124" s="8"/>
      <c r="AB124" s="13">
        <f t="shared" ref="AB124:AB129" si="51">STDEV(R92,R98,R104,R110,R116)</f>
        <v>9.1189470357915923</v>
      </c>
      <c r="AC124" s="13">
        <f t="shared" ref="AC124:AE129" si="52">STDEV(S92,S98,S104,S110,S116)</f>
        <v>0.1085116243967925</v>
      </c>
      <c r="AD124" s="13">
        <f t="shared" si="52"/>
        <v>1.9482394605567481</v>
      </c>
      <c r="AE124" s="12">
        <f t="shared" si="52"/>
        <v>1.5262320090542512E-2</v>
      </c>
    </row>
    <row r="125" spans="1:33" x14ac:dyDescent="0.2">
      <c r="I125" s="8"/>
      <c r="AB125" s="13">
        <f t="shared" si="51"/>
        <v>105.48528746382121</v>
      </c>
      <c r="AC125" s="13">
        <f t="shared" si="52"/>
        <v>1.4982565589585697</v>
      </c>
      <c r="AD125" s="13">
        <f t="shared" si="52"/>
        <v>41.066335727351131</v>
      </c>
      <c r="AE125" s="12">
        <f t="shared" si="52"/>
        <v>0.17812450845467606</v>
      </c>
    </row>
    <row r="126" spans="1:33" x14ac:dyDescent="0.2">
      <c r="I126" s="8"/>
      <c r="AB126" s="13">
        <f t="shared" si="51"/>
        <v>87.820725305083485</v>
      </c>
      <c r="AC126" s="13">
        <f t="shared" si="52"/>
        <v>0.49757786461909231</v>
      </c>
      <c r="AD126" s="13">
        <f t="shared" si="52"/>
        <v>12.957799705183547</v>
      </c>
      <c r="AE126" s="12">
        <f t="shared" si="52"/>
        <v>5.0234522790131728E-2</v>
      </c>
    </row>
    <row r="127" spans="1:33" x14ac:dyDescent="0.2">
      <c r="I127" s="8"/>
      <c r="AB127" s="13">
        <f t="shared" si="51"/>
        <v>192.34565426951085</v>
      </c>
      <c r="AC127" s="13">
        <f t="shared" si="52"/>
        <v>0.52894694130645015</v>
      </c>
      <c r="AD127" s="13">
        <f t="shared" si="52"/>
        <v>11.132795804955705</v>
      </c>
      <c r="AE127" s="12">
        <f t="shared" si="52"/>
        <v>4.2155041393555227E-2</v>
      </c>
    </row>
    <row r="128" spans="1:33" x14ac:dyDescent="0.2">
      <c r="I128" s="8"/>
      <c r="AB128" s="13">
        <f t="shared" si="51"/>
        <v>214.75834258466165</v>
      </c>
      <c r="AC128" s="13">
        <f t="shared" si="52"/>
        <v>0.50422004639411622</v>
      </c>
      <c r="AD128" s="13">
        <f t="shared" si="52"/>
        <v>16.814405863079298</v>
      </c>
      <c r="AE128" s="12">
        <f t="shared" si="52"/>
        <v>6.4743352644143048E-2</v>
      </c>
    </row>
    <row r="129" spans="6:33" x14ac:dyDescent="0.2">
      <c r="I129" s="8"/>
      <c r="AB129" s="30">
        <f t="shared" si="51"/>
        <v>199.76818163401308</v>
      </c>
      <c r="AC129" s="30">
        <f t="shared" si="52"/>
        <v>0.42264491687864175</v>
      </c>
      <c r="AD129" s="30">
        <f t="shared" si="52"/>
        <v>9.6268627556445754</v>
      </c>
      <c r="AE129" s="33">
        <f t="shared" si="52"/>
        <v>5.4731861579707192E-2</v>
      </c>
    </row>
    <row r="130" spans="6:33" x14ac:dyDescent="0.2">
      <c r="I130" s="8"/>
    </row>
    <row r="131" spans="6:33" x14ac:dyDescent="0.2">
      <c r="I131" s="8"/>
    </row>
    <row r="132" spans="6:33" x14ac:dyDescent="0.2">
      <c r="I132" s="8"/>
      <c r="AF132" s="74" t="s">
        <v>121</v>
      </c>
      <c r="AG132" s="74" t="s">
        <v>121</v>
      </c>
    </row>
    <row r="133" spans="6:33" x14ac:dyDescent="0.2">
      <c r="I133" s="8"/>
      <c r="AF133" s="17" t="s">
        <v>122</v>
      </c>
      <c r="AG133" s="17" t="s">
        <v>125</v>
      </c>
    </row>
    <row r="134" spans="6:33" x14ac:dyDescent="0.2">
      <c r="F134" s="1" t="s">
        <v>47</v>
      </c>
      <c r="I134" s="8"/>
    </row>
    <row r="135" spans="6:33" x14ac:dyDescent="0.2">
      <c r="F135" s="1" t="s">
        <v>48</v>
      </c>
      <c r="I135" s="8"/>
    </row>
    <row r="136" spans="6:33" x14ac:dyDescent="0.2">
      <c r="F136" s="1">
        <v>0</v>
      </c>
      <c r="G136" s="1">
        <v>10</v>
      </c>
      <c r="I136" s="8"/>
      <c r="AF136" s="133">
        <f>AVERAGE(AF118,AF88,AF58,AF28)</f>
        <v>0.16111898649368273</v>
      </c>
      <c r="AG136" s="133">
        <f>AVERAGE(AG118,AG88,AG58,AG28)</f>
        <v>5.4571648466171671E-2</v>
      </c>
    </row>
    <row r="137" spans="6:33" x14ac:dyDescent="0.2">
      <c r="F137" s="1">
        <v>10</v>
      </c>
      <c r="G137" s="1">
        <v>20</v>
      </c>
      <c r="I137" s="8"/>
      <c r="AF137" s="133">
        <f t="shared" ref="AF137:AG138" si="53">AVERAGE(AF119,AF89,AF59,AF29)</f>
        <v>0.22382928865926216</v>
      </c>
      <c r="AG137" s="133">
        <f t="shared" si="53"/>
        <v>9.0990037664006373E-2</v>
      </c>
    </row>
    <row r="138" spans="6:33" x14ac:dyDescent="0.2">
      <c r="F138" s="1">
        <v>20</v>
      </c>
      <c r="G138" s="1">
        <v>30</v>
      </c>
      <c r="I138" s="8"/>
      <c r="AF138" s="133">
        <f t="shared" si="53"/>
        <v>0.27114565292402393</v>
      </c>
      <c r="AG138" s="133">
        <f t="shared" si="53"/>
        <v>0.14197051368024757</v>
      </c>
    </row>
    <row r="139" spans="6:33" x14ac:dyDescent="0.2">
      <c r="F139" s="29">
        <v>30</v>
      </c>
      <c r="G139" s="29">
        <v>50</v>
      </c>
      <c r="I139" s="8"/>
      <c r="AF139" s="133">
        <f>AVERAGE(AF121,AF91,AF61,AF31)</f>
        <v>0.31795986237406432</v>
      </c>
      <c r="AG139" s="133">
        <f>AVERAGE(AG121,AG91,AG61,AG31)</f>
        <v>9.2269825392502933E-2</v>
      </c>
    </row>
    <row r="140" spans="6:33" x14ac:dyDescent="0.2">
      <c r="I140" s="8"/>
    </row>
    <row r="141" spans="6:33" x14ac:dyDescent="0.2">
      <c r="I141" s="8"/>
      <c r="AF141" s="134">
        <f>AVERAGE(AF136:AF139)</f>
        <v>0.24351344761275828</v>
      </c>
      <c r="AG141" s="134">
        <f>AVERAGE(AG136:AG139)</f>
        <v>9.4950506300732151E-2</v>
      </c>
    </row>
    <row r="142" spans="6:33" x14ac:dyDescent="0.2">
      <c r="I142" s="8"/>
    </row>
    <row r="143" spans="6:33" x14ac:dyDescent="0.2">
      <c r="I143" s="8"/>
    </row>
    <row r="144" spans="6:33" x14ac:dyDescent="0.2">
      <c r="F144" s="7" t="s">
        <v>126</v>
      </c>
      <c r="I144" s="8"/>
      <c r="W144" s="134">
        <f>MAX(W4:W121)</f>
        <v>0.35961910372322764</v>
      </c>
    </row>
    <row r="145" spans="6:23" x14ac:dyDescent="0.2">
      <c r="F145" s="7" t="s">
        <v>127</v>
      </c>
      <c r="I145" s="8"/>
      <c r="W145" s="130">
        <f>MIN(W2:W121)</f>
        <v>4.9830271071049752E-3</v>
      </c>
    </row>
    <row r="146" spans="6:23" x14ac:dyDescent="0.2">
      <c r="I146" s="8"/>
    </row>
    <row r="147" spans="6:23" x14ac:dyDescent="0.2">
      <c r="I147" s="8"/>
    </row>
    <row r="148" spans="6:23" x14ac:dyDescent="0.2">
      <c r="I148" s="8"/>
    </row>
    <row r="149" spans="6:23" x14ac:dyDescent="0.2">
      <c r="I149" s="8"/>
    </row>
    <row r="150" spans="6:23" x14ac:dyDescent="0.2">
      <c r="I150" s="8"/>
    </row>
    <row r="151" spans="6:23" x14ac:dyDescent="0.2">
      <c r="I151" s="8"/>
    </row>
    <row r="152" spans="6:23" x14ac:dyDescent="0.2">
      <c r="I152" s="8"/>
    </row>
    <row r="153" spans="6:23" x14ac:dyDescent="0.2">
      <c r="I153" s="8"/>
    </row>
    <row r="154" spans="6:23" x14ac:dyDescent="0.2">
      <c r="I154" s="8"/>
    </row>
    <row r="155" spans="6:23" x14ac:dyDescent="0.2">
      <c r="I155" s="8"/>
    </row>
    <row r="156" spans="6:23" x14ac:dyDescent="0.2">
      <c r="I156" s="8"/>
    </row>
    <row r="157" spans="6:23" x14ac:dyDescent="0.2">
      <c r="I157" s="8"/>
    </row>
    <row r="158" spans="6:23" x14ac:dyDescent="0.2">
      <c r="I158" s="8"/>
    </row>
    <row r="159" spans="6:23" x14ac:dyDescent="0.2">
      <c r="I159" s="8"/>
    </row>
    <row r="160" spans="6:23" x14ac:dyDescent="0.2">
      <c r="I160" s="8"/>
    </row>
  </sheetData>
  <sortState ref="A2:J121">
    <sortCondition ref="D2:D121"/>
    <sortCondition ref="E2:E121" customList="A,B,D"/>
    <sortCondition ref="F2:F121" customList="Oi/Oe,Oa,0,8,9,10,11,13,19,20,21,22,23,24,25,26,30,40"/>
  </sortState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9"/>
  <sheetViews>
    <sheetView workbookViewId="0">
      <pane xSplit="7" ySplit="1" topLeftCell="H83" activePane="bottomRight" state="frozen"/>
      <selection pane="topRight" activeCell="H1" sqref="H1"/>
      <selection pane="bottomLeft" activeCell="A2" sqref="A2"/>
      <selection pane="bottomRight" activeCell="U117" sqref="U117"/>
    </sheetView>
  </sheetViews>
  <sheetFormatPr defaultRowHeight="12.75" x14ac:dyDescent="0.2"/>
  <cols>
    <col min="1" max="1" width="9.140625" style="1"/>
    <col min="2" max="2" width="4.5703125" style="1" customWidth="1"/>
    <col min="3" max="3" width="5" style="1" customWidth="1"/>
    <col min="4" max="4" width="4" style="1" bestFit="1" customWidth="1"/>
    <col min="5" max="5" width="9.140625" style="1"/>
    <col min="6" max="6" width="7.5703125" style="1" customWidth="1"/>
    <col min="7" max="7" width="7" style="1" customWidth="1"/>
    <col min="8" max="9" width="9.140625" style="1"/>
    <col min="10" max="10" width="6.42578125" style="1" customWidth="1"/>
    <col min="11" max="11" width="6.140625" style="11" customWidth="1"/>
    <col min="12" max="12" width="6.42578125" style="12" customWidth="1"/>
    <col min="13" max="13" width="7.140625" style="11" customWidth="1"/>
    <col min="14" max="14" width="6.140625" style="27" customWidth="1"/>
    <col min="15" max="16" width="8" style="1" customWidth="1"/>
    <col min="17" max="18" width="7.85546875" style="1" customWidth="1"/>
    <col min="19" max="19" width="5.7109375" style="1" customWidth="1"/>
    <col min="20" max="21" width="6.5703125" style="1" customWidth="1"/>
    <col min="22" max="22" width="5" style="1" customWidth="1"/>
    <col min="23" max="23" width="4.140625" style="1" customWidth="1"/>
    <col min="24" max="26" width="9.140625" style="1"/>
    <col min="27" max="27" width="7.42578125" style="1" customWidth="1"/>
    <col min="28" max="28" width="7" style="1" customWidth="1"/>
    <col min="29" max="29" width="9.140625" style="12"/>
    <col min="30" max="30" width="9.140625" style="1"/>
    <col min="31" max="31" width="4.42578125" style="1" customWidth="1"/>
    <col min="32" max="32" width="5" style="1" customWidth="1"/>
    <col min="33" max="33" width="4.42578125" style="1" customWidth="1"/>
    <col min="34" max="16384" width="9.140625" style="1"/>
  </cols>
  <sheetData>
    <row r="1" spans="1:37" s="2" customFormat="1" ht="43.5" customHeight="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2" t="s">
        <v>2</v>
      </c>
      <c r="G1" s="2" t="s">
        <v>3</v>
      </c>
      <c r="H1" s="5" t="s">
        <v>49</v>
      </c>
      <c r="I1" s="5" t="s">
        <v>46</v>
      </c>
      <c r="J1" s="23" t="s">
        <v>64</v>
      </c>
      <c r="K1" s="69" t="s">
        <v>102</v>
      </c>
      <c r="L1" s="74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15" t="s">
        <v>116</v>
      </c>
      <c r="W1" s="15"/>
      <c r="X1" s="1"/>
      <c r="Y1" s="15" t="s">
        <v>73</v>
      </c>
      <c r="Z1" s="1"/>
      <c r="AA1" s="15"/>
      <c r="AB1" s="1"/>
      <c r="AC1" s="12"/>
      <c r="AE1" s="1" t="s">
        <v>28</v>
      </c>
      <c r="AF1" s="1" t="s">
        <v>20</v>
      </c>
      <c r="AG1" s="1">
        <v>1</v>
      </c>
      <c r="AH1" s="1" t="s">
        <v>55</v>
      </c>
      <c r="AI1" s="1" t="s">
        <v>47</v>
      </c>
      <c r="AJ1" s="1">
        <v>7.9652380952380959</v>
      </c>
      <c r="AK1" s="1">
        <v>25.31</v>
      </c>
    </row>
    <row r="2" spans="1:37" x14ac:dyDescent="0.2">
      <c r="B2" s="1" t="s">
        <v>28</v>
      </c>
      <c r="C2" s="1" t="s">
        <v>20</v>
      </c>
      <c r="D2" s="1">
        <v>1</v>
      </c>
      <c r="E2" s="1" t="s">
        <v>8</v>
      </c>
      <c r="F2" s="1" t="s">
        <v>47</v>
      </c>
      <c r="H2" s="1">
        <v>43.93</v>
      </c>
      <c r="I2" s="3"/>
      <c r="J2" s="1">
        <v>17.344761904761903</v>
      </c>
      <c r="K2" s="72">
        <v>1.4864364862442017</v>
      </c>
      <c r="L2" s="77">
        <v>33.5166015625</v>
      </c>
      <c r="M2" s="72">
        <v>0.26665914058685303</v>
      </c>
      <c r="N2" s="25"/>
      <c r="O2" s="13">
        <f>H2-J2</f>
        <v>26.585238095238097</v>
      </c>
      <c r="R2" s="14">
        <f>O2/($Y$3)*10^8/10^6</f>
        <v>11.815661375661376</v>
      </c>
      <c r="S2" s="13">
        <f>K2/100*$R2</f>
        <v>0.17563230177889427</v>
      </c>
      <c r="T2" s="14">
        <f>L2/100*$R2</f>
        <v>3.9602081452546294</v>
      </c>
      <c r="U2" s="12">
        <f>M2/100*$R2</f>
        <v>3.1507541078991362E-2</v>
      </c>
      <c r="V2" s="13">
        <f>T2/S2</f>
        <v>22.548290406397939</v>
      </c>
      <c r="W2" s="13"/>
      <c r="X2" s="7" t="s">
        <v>74</v>
      </c>
      <c r="Y2" s="13">
        <f>3.14159*(9.5/2)^2</f>
        <v>70.882124375000004</v>
      </c>
      <c r="AE2" s="1" t="s">
        <v>28</v>
      </c>
      <c r="AF2" s="1" t="s">
        <v>20</v>
      </c>
      <c r="AG2" s="1">
        <v>1</v>
      </c>
      <c r="AH2" s="1" t="s">
        <v>61</v>
      </c>
      <c r="AI2" s="1" t="s">
        <v>48</v>
      </c>
      <c r="AJ2" s="1">
        <v>7.9652380952380959</v>
      </c>
      <c r="AK2" s="1">
        <v>37.81</v>
      </c>
    </row>
    <row r="3" spans="1:37" x14ac:dyDescent="0.2">
      <c r="B3" s="1" t="s">
        <v>28</v>
      </c>
      <c r="C3" s="1" t="s">
        <v>20</v>
      </c>
      <c r="D3" s="1">
        <v>1</v>
      </c>
      <c r="E3" s="1" t="s">
        <v>8</v>
      </c>
      <c r="F3" s="1" t="s">
        <v>48</v>
      </c>
      <c r="H3" s="1">
        <v>188.66</v>
      </c>
      <c r="I3" s="3"/>
      <c r="J3" s="3"/>
      <c r="K3" s="70">
        <v>0.47207093238830566</v>
      </c>
      <c r="L3" s="75">
        <v>7.824920654296875</v>
      </c>
      <c r="M3" s="70">
        <v>7.6835893094539642E-2</v>
      </c>
      <c r="N3" s="25"/>
      <c r="O3" s="13">
        <f>H3-J3</f>
        <v>188.66</v>
      </c>
      <c r="R3" s="14">
        <f>O3/($Y$3)*10^8/10^6</f>
        <v>83.848888888888879</v>
      </c>
      <c r="S3" s="13">
        <f t="shared" ref="S3:U31" si="0">K3/100*$R3</f>
        <v>0.39582623157501218</v>
      </c>
      <c r="T3" s="14">
        <f t="shared" si="0"/>
        <v>6.5611090250651039</v>
      </c>
      <c r="U3" s="12">
        <f t="shared" si="0"/>
        <v>6.4426042627625982E-2</v>
      </c>
      <c r="V3" s="13">
        <f t="shared" ref="V3:V66" si="1">T3/S3</f>
        <v>16.575730716375531</v>
      </c>
      <c r="W3" s="14"/>
      <c r="X3" s="7" t="s">
        <v>75</v>
      </c>
      <c r="Y3" s="1">
        <f>15*15</f>
        <v>225</v>
      </c>
      <c r="AE3" s="1" t="s">
        <v>28</v>
      </c>
      <c r="AF3" s="1" t="s">
        <v>20</v>
      </c>
      <c r="AG3" s="1">
        <v>1</v>
      </c>
      <c r="AH3" s="1" t="s">
        <v>60</v>
      </c>
      <c r="AI3" s="1" t="s">
        <v>48</v>
      </c>
      <c r="AJ3" s="1">
        <v>7.9652380952380959</v>
      </c>
      <c r="AK3" s="1">
        <v>36.28</v>
      </c>
    </row>
    <row r="4" spans="1:37" x14ac:dyDescent="0.2">
      <c r="B4" s="1" t="s">
        <v>28</v>
      </c>
      <c r="C4" s="1" t="s">
        <v>20</v>
      </c>
      <c r="D4" s="1">
        <v>1</v>
      </c>
      <c r="E4" s="1" t="s">
        <v>8</v>
      </c>
      <c r="F4" s="1">
        <v>0</v>
      </c>
      <c r="G4" s="1">
        <v>10</v>
      </c>
      <c r="H4" s="1">
        <v>491.69999999999993</v>
      </c>
      <c r="I4" s="1">
        <v>24.73</v>
      </c>
      <c r="K4" s="71">
        <v>0.29207873344421387</v>
      </c>
      <c r="L4" s="76">
        <v>4.8222064971923828</v>
      </c>
      <c r="M4" s="71">
        <v>2.634880319237709E-2</v>
      </c>
      <c r="N4" s="26">
        <f>$Y$2*(G4-F4)</f>
        <v>708.82124375000001</v>
      </c>
      <c r="O4" s="1">
        <f>H4-I4</f>
        <v>466.96999999999991</v>
      </c>
      <c r="P4" s="12">
        <f>H4/N4</f>
        <v>0.69368688415526902</v>
      </c>
      <c r="Q4" s="12">
        <f>O4/N4</f>
        <v>0.65879797497251569</v>
      </c>
      <c r="R4" s="14">
        <f>Q4*10^4*(G4-F4)/100</f>
        <v>658.7979749725157</v>
      </c>
      <c r="S4" s="13">
        <f t="shared" si="0"/>
        <v>1.924208781255853</v>
      </c>
      <c r="T4" s="14">
        <f t="shared" si="0"/>
        <v>31.768598752496501</v>
      </c>
      <c r="U4" s="12">
        <f t="shared" si="0"/>
        <v>0.17358538186087383</v>
      </c>
      <c r="V4" s="13">
        <f t="shared" si="1"/>
        <v>16.509954149446521</v>
      </c>
      <c r="W4" s="14"/>
      <c r="AA4" s="12"/>
      <c r="AB4" s="12"/>
      <c r="AE4" s="1" t="s">
        <v>28</v>
      </c>
      <c r="AF4" s="1" t="s">
        <v>20</v>
      </c>
      <c r="AG4" s="1">
        <v>1</v>
      </c>
      <c r="AH4" s="1" t="s">
        <v>63</v>
      </c>
      <c r="AI4" s="1" t="s">
        <v>48</v>
      </c>
      <c r="AJ4" s="1">
        <v>7.9652380952380959</v>
      </c>
      <c r="AK4" s="1">
        <v>12.77</v>
      </c>
    </row>
    <row r="5" spans="1:37" x14ac:dyDescent="0.2">
      <c r="B5" s="1" t="s">
        <v>28</v>
      </c>
      <c r="C5" s="1" t="s">
        <v>20</v>
      </c>
      <c r="D5" s="1">
        <v>1</v>
      </c>
      <c r="E5" s="1" t="s">
        <v>8</v>
      </c>
      <c r="F5" s="1">
        <v>10</v>
      </c>
      <c r="G5" s="1">
        <v>20</v>
      </c>
      <c r="H5" s="1">
        <v>590.85</v>
      </c>
      <c r="I5" s="1">
        <v>25.82</v>
      </c>
      <c r="K5" s="70">
        <v>0.23647628724575043</v>
      </c>
      <c r="L5" s="75">
        <v>4.1115550994873047</v>
      </c>
      <c r="M5" s="70">
        <v>6.7201964557170868E-2</v>
      </c>
      <c r="N5" s="26">
        <f>$Y$2*(G5-F5)</f>
        <v>708.82124375000001</v>
      </c>
      <c r="O5" s="1">
        <f>H5-I5</f>
        <v>565.03</v>
      </c>
      <c r="P5" s="12">
        <f>H5/N5</f>
        <v>0.83356700326040423</v>
      </c>
      <c r="Q5" s="12">
        <f>O5/N5</f>
        <v>0.7971403297828995</v>
      </c>
      <c r="R5" s="14">
        <f>Q5*10^4*(G5-F5)/100</f>
        <v>797.14032978289947</v>
      </c>
      <c r="S5" s="13">
        <f t="shared" si="0"/>
        <v>1.8850478560091315</v>
      </c>
      <c r="T5" s="14">
        <f t="shared" si="0"/>
        <v>32.774863879258717</v>
      </c>
      <c r="U5" s="12">
        <f t="shared" si="0"/>
        <v>0.53569396189161911</v>
      </c>
      <c r="V5" s="13">
        <f t="shared" si="1"/>
        <v>17.386754280417563</v>
      </c>
      <c r="W5" s="14"/>
      <c r="Z5" s="7" t="s">
        <v>68</v>
      </c>
      <c r="AA5" s="7" t="s">
        <v>69</v>
      </c>
      <c r="AB5" s="12"/>
      <c r="AE5" s="1" t="s">
        <v>28</v>
      </c>
      <c r="AF5" s="1" t="s">
        <v>20</v>
      </c>
      <c r="AG5" s="1">
        <v>1</v>
      </c>
      <c r="AH5" s="1" t="s">
        <v>58</v>
      </c>
      <c r="AI5" s="1" t="s">
        <v>47</v>
      </c>
      <c r="AJ5" s="1">
        <v>7.9652380952380959</v>
      </c>
      <c r="AK5" s="1">
        <v>29.67</v>
      </c>
    </row>
    <row r="6" spans="1:37" x14ac:dyDescent="0.2">
      <c r="B6" s="1" t="s">
        <v>28</v>
      </c>
      <c r="C6" s="1" t="s">
        <v>20</v>
      </c>
      <c r="D6" s="1">
        <v>1</v>
      </c>
      <c r="E6" s="1" t="s">
        <v>8</v>
      </c>
      <c r="F6" s="1">
        <v>20</v>
      </c>
      <c r="G6" s="1">
        <v>30</v>
      </c>
      <c r="H6" s="1">
        <v>785.89</v>
      </c>
      <c r="I6" s="1">
        <v>134.47999999999999</v>
      </c>
      <c r="K6" s="70">
        <v>0.21961015462875366</v>
      </c>
      <c r="L6" s="75">
        <v>3.480931282043457</v>
      </c>
      <c r="M6" s="70">
        <v>3.3749300986528397E-2</v>
      </c>
      <c r="N6" s="26">
        <f>$Y$2*(G6-F6)</f>
        <v>708.82124375000001</v>
      </c>
      <c r="O6" s="1">
        <f>H6-I6</f>
        <v>651.41</v>
      </c>
      <c r="P6" s="12">
        <f>H6/N6</f>
        <v>1.10872805651573</v>
      </c>
      <c r="Q6" s="12">
        <f>O6/N6</f>
        <v>0.91900462315961728</v>
      </c>
      <c r="R6" s="14">
        <f>Q6*10^4*(G6-F6)/100</f>
        <v>919.00462315961715</v>
      </c>
      <c r="S6" s="13">
        <f t="shared" si="0"/>
        <v>2.0182274739662303</v>
      </c>
      <c r="T6" s="14">
        <f t="shared" si="0"/>
        <v>31.989919410988701</v>
      </c>
      <c r="U6" s="12">
        <f t="shared" si="0"/>
        <v>0.31015763635025023</v>
      </c>
      <c r="V6" s="13">
        <f t="shared" si="1"/>
        <v>15.850502395610521</v>
      </c>
      <c r="W6" s="14"/>
      <c r="Z6" s="7" t="s">
        <v>68</v>
      </c>
      <c r="AA6" s="7" t="s">
        <v>70</v>
      </c>
      <c r="AB6" s="12"/>
      <c r="AE6" s="1" t="s">
        <v>28</v>
      </c>
      <c r="AF6" s="1" t="s">
        <v>20</v>
      </c>
      <c r="AG6" s="1">
        <v>1</v>
      </c>
      <c r="AH6" s="1" t="s">
        <v>58</v>
      </c>
      <c r="AI6" s="1" t="s">
        <v>48</v>
      </c>
      <c r="AJ6" s="1">
        <v>7.9652380952380959</v>
      </c>
      <c r="AK6" s="1">
        <v>36.08</v>
      </c>
    </row>
    <row r="7" spans="1:37" x14ac:dyDescent="0.2">
      <c r="B7" s="1" t="s">
        <v>28</v>
      </c>
      <c r="C7" s="1" t="s">
        <v>20</v>
      </c>
      <c r="D7" s="1">
        <v>1</v>
      </c>
      <c r="E7" s="29" t="s">
        <v>8</v>
      </c>
      <c r="F7" s="29">
        <v>30</v>
      </c>
      <c r="G7" s="29">
        <v>50</v>
      </c>
      <c r="H7" s="29">
        <v>1463.34</v>
      </c>
      <c r="I7" s="29">
        <v>887.78</v>
      </c>
      <c r="J7" s="29"/>
      <c r="K7" s="98">
        <v>0.1361752450466156</v>
      </c>
      <c r="L7" s="99">
        <v>2.8671000003814697</v>
      </c>
      <c r="M7" s="98">
        <v>4.2081531137228012E-2</v>
      </c>
      <c r="N7" s="32">
        <f>$Y$2*(G7-F7)</f>
        <v>1417.6424875</v>
      </c>
      <c r="O7" s="29">
        <f>H7-I7</f>
        <v>575.55999999999995</v>
      </c>
      <c r="P7" s="33">
        <f>H7/N7</f>
        <v>1.0322348637988321</v>
      </c>
      <c r="Q7" s="33">
        <f>O7/N7</f>
        <v>0.40599798967297807</v>
      </c>
      <c r="R7" s="34">
        <f>Q7*10^4*(G7-F7)/100</f>
        <v>811.99597934595613</v>
      </c>
      <c r="S7" s="30">
        <f t="shared" si="0"/>
        <v>1.1057375146430219</v>
      </c>
      <c r="T7" s="34">
        <f t="shared" si="0"/>
        <v>23.280736726925426</v>
      </c>
      <c r="U7" s="33">
        <f t="shared" si="0"/>
        <v>0.34170034088150808</v>
      </c>
      <c r="V7" s="30">
        <f t="shared" si="1"/>
        <v>21.054487542137355</v>
      </c>
      <c r="W7" s="14"/>
      <c r="Z7" s="7" t="s">
        <v>71</v>
      </c>
      <c r="AA7" s="7" t="s">
        <v>72</v>
      </c>
      <c r="AB7" s="12"/>
      <c r="AE7" s="1" t="s">
        <v>28</v>
      </c>
      <c r="AF7" s="1" t="s">
        <v>20</v>
      </c>
      <c r="AG7" s="1">
        <v>2</v>
      </c>
      <c r="AH7" s="1" t="s">
        <v>55</v>
      </c>
      <c r="AI7" s="1" t="s">
        <v>47</v>
      </c>
      <c r="AJ7" s="1">
        <v>7.9652380952380959</v>
      </c>
      <c r="AK7" s="1">
        <v>16.649999999999999</v>
      </c>
    </row>
    <row r="8" spans="1:37" x14ac:dyDescent="0.2">
      <c r="B8" s="1" t="s">
        <v>28</v>
      </c>
      <c r="C8" s="1" t="s">
        <v>20</v>
      </c>
      <c r="D8" s="1">
        <v>1</v>
      </c>
      <c r="E8" s="1" t="s">
        <v>21</v>
      </c>
      <c r="F8" s="1" t="s">
        <v>47</v>
      </c>
      <c r="H8" s="1">
        <v>27.16</v>
      </c>
      <c r="K8" s="73">
        <v>2.5881600379943848</v>
      </c>
      <c r="L8" s="78">
        <v>46.371852874755859</v>
      </c>
      <c r="M8" s="73">
        <v>0.27998647093772888</v>
      </c>
      <c r="N8" s="25"/>
      <c r="O8" s="13">
        <f>H8-J8</f>
        <v>27.16</v>
      </c>
      <c r="R8" s="14">
        <f>O8/($Y$3)*10^8/10^6</f>
        <v>12.071111111111112</v>
      </c>
      <c r="S8" s="13">
        <f t="shared" si="0"/>
        <v>0.31241967391967773</v>
      </c>
      <c r="T8" s="14">
        <f t="shared" si="0"/>
        <v>5.5975978847927523</v>
      </c>
      <c r="U8" s="12">
        <f t="shared" si="0"/>
        <v>3.3797478002972073E-2</v>
      </c>
      <c r="V8" s="13">
        <f t="shared" si="1"/>
        <v>17.916918658048019</v>
      </c>
      <c r="W8" s="14"/>
      <c r="AE8" s="1" t="s">
        <v>28</v>
      </c>
      <c r="AF8" s="1" t="s">
        <v>20</v>
      </c>
      <c r="AG8" s="1">
        <v>2</v>
      </c>
      <c r="AH8" s="1" t="s">
        <v>61</v>
      </c>
      <c r="AI8" s="1" t="s">
        <v>47</v>
      </c>
      <c r="AJ8" s="1">
        <v>7.9652380952380959</v>
      </c>
      <c r="AK8" s="1">
        <v>16.190000000000001</v>
      </c>
    </row>
    <row r="9" spans="1:37" x14ac:dyDescent="0.2">
      <c r="B9" s="1" t="s">
        <v>28</v>
      </c>
      <c r="C9" s="1" t="s">
        <v>20</v>
      </c>
      <c r="D9" s="1">
        <v>1</v>
      </c>
      <c r="E9" s="1" t="s">
        <v>21</v>
      </c>
      <c r="F9" s="1" t="s">
        <v>48</v>
      </c>
      <c r="H9" s="1">
        <v>262.55</v>
      </c>
      <c r="J9" s="1">
        <v>29.844761904761906</v>
      </c>
      <c r="K9" s="70">
        <v>0.8691069483757019</v>
      </c>
      <c r="L9" s="75">
        <v>17.994907379150391</v>
      </c>
      <c r="M9" s="70">
        <v>0.11426952481269836</v>
      </c>
      <c r="N9" s="25"/>
      <c r="O9" s="13">
        <f>H9-J9</f>
        <v>232.70523809523812</v>
      </c>
      <c r="R9" s="14">
        <f>O9/($Y$3)*10^8/10^6</f>
        <v>103.42455026455026</v>
      </c>
      <c r="S9" s="13">
        <f t="shared" si="0"/>
        <v>0.89886995267552683</v>
      </c>
      <c r="T9" s="14">
        <f t="shared" si="0"/>
        <v>18.611152027408661</v>
      </c>
      <c r="U9" s="12">
        <f t="shared" si="0"/>
        <v>0.11818274212697195</v>
      </c>
      <c r="V9" s="13">
        <f t="shared" si="1"/>
        <v>20.705055244100361</v>
      </c>
      <c r="W9" s="14"/>
      <c r="AE9" s="1" t="s">
        <v>28</v>
      </c>
      <c r="AF9" s="1" t="s">
        <v>20</v>
      </c>
      <c r="AG9" s="1">
        <v>2</v>
      </c>
      <c r="AH9" s="1" t="s">
        <v>61</v>
      </c>
      <c r="AI9" s="1" t="s">
        <v>48</v>
      </c>
      <c r="AJ9" s="1">
        <v>7.9652380952380959</v>
      </c>
      <c r="AK9" s="1">
        <v>19.57</v>
      </c>
    </row>
    <row r="10" spans="1:37" x14ac:dyDescent="0.2">
      <c r="B10" s="1" t="s">
        <v>28</v>
      </c>
      <c r="C10" s="1" t="s">
        <v>20</v>
      </c>
      <c r="D10" s="1">
        <v>1</v>
      </c>
      <c r="E10" s="1" t="s">
        <v>21</v>
      </c>
      <c r="F10" s="1">
        <v>0</v>
      </c>
      <c r="G10" s="1">
        <v>8</v>
      </c>
      <c r="H10" s="1">
        <v>337.06</v>
      </c>
      <c r="I10" s="1">
        <v>35.479999999999997</v>
      </c>
      <c r="K10" s="71">
        <v>0.4067704975605011</v>
      </c>
      <c r="L10" s="76">
        <v>7.7390103340148926</v>
      </c>
      <c r="M10" s="71">
        <v>3.5207033157348633E-2</v>
      </c>
      <c r="N10" s="26">
        <f>$Y$2*(G10-F10)</f>
        <v>567.05699500000003</v>
      </c>
      <c r="O10" s="1">
        <f>H10-I10</f>
        <v>301.58</v>
      </c>
      <c r="P10" s="12">
        <f>H10/N10</f>
        <v>0.59440233163863887</v>
      </c>
      <c r="Q10" s="12">
        <f>O10/N10</f>
        <v>0.53183366515036101</v>
      </c>
      <c r="R10" s="14">
        <f>Q10*10^4*(G10-F10)/100</f>
        <v>425.46693212028885</v>
      </c>
      <c r="S10" s="13">
        <f t="shared" si="0"/>
        <v>1.7306739567410985</v>
      </c>
      <c r="T10" s="14">
        <f t="shared" si="0"/>
        <v>32.926929844605283</v>
      </c>
      <c r="U10" s="12">
        <f t="shared" si="0"/>
        <v>0.1497942838651441</v>
      </c>
      <c r="V10" s="13">
        <f t="shared" si="1"/>
        <v>19.025495655234508</v>
      </c>
      <c r="W10" s="14"/>
      <c r="AE10" s="1" t="s">
        <v>28</v>
      </c>
      <c r="AF10" s="1" t="s">
        <v>20</v>
      </c>
      <c r="AG10" s="1">
        <v>2</v>
      </c>
      <c r="AH10" s="1" t="s">
        <v>60</v>
      </c>
      <c r="AI10" s="1" t="s">
        <v>47</v>
      </c>
      <c r="AJ10" s="1">
        <v>7.9652380952380959</v>
      </c>
      <c r="AK10" s="1">
        <v>14.8</v>
      </c>
    </row>
    <row r="11" spans="1:37" x14ac:dyDescent="0.2">
      <c r="B11" s="1" t="s">
        <v>28</v>
      </c>
      <c r="C11" s="1" t="s">
        <v>20</v>
      </c>
      <c r="D11" s="1">
        <v>1</v>
      </c>
      <c r="E11" s="1" t="s">
        <v>21</v>
      </c>
      <c r="F11" s="1">
        <v>8</v>
      </c>
      <c r="G11" s="1">
        <v>25</v>
      </c>
      <c r="H11" s="1">
        <v>2433.86</v>
      </c>
      <c r="I11" s="1">
        <v>1528.61</v>
      </c>
      <c r="K11" s="70">
        <v>0.187026247382164</v>
      </c>
      <c r="L11" s="75">
        <v>3.5817291736602783</v>
      </c>
      <c r="M11" s="70">
        <v>5.4016318172216415E-2</v>
      </c>
      <c r="N11" s="26">
        <f>$Y$2*(G11-F11)</f>
        <v>1204.9961143750002</v>
      </c>
      <c r="O11" s="1">
        <f>H11-I11</f>
        <v>905.25000000000023</v>
      </c>
      <c r="P11" s="12">
        <f>H11/N11</f>
        <v>2.019807342916105</v>
      </c>
      <c r="Q11" s="12">
        <f>O11/N11</f>
        <v>0.75124723573862284</v>
      </c>
      <c r="R11" s="14">
        <f>Q11*10^4*(G11-F11)/100</f>
        <v>1277.1203007556587</v>
      </c>
      <c r="S11" s="13">
        <f t="shared" si="0"/>
        <v>2.3885501730591154</v>
      </c>
      <c r="T11" s="14">
        <f t="shared" si="0"/>
        <v>45.742990394903309</v>
      </c>
      <c r="U11" s="12">
        <f t="shared" si="0"/>
        <v>0.68985336509814388</v>
      </c>
      <c r="V11" s="13">
        <f t="shared" si="1"/>
        <v>19.150943911853592</v>
      </c>
      <c r="W11" s="14"/>
      <c r="AE11" s="1" t="s">
        <v>28</v>
      </c>
      <c r="AF11" s="1" t="s">
        <v>20</v>
      </c>
      <c r="AG11" s="1">
        <v>2</v>
      </c>
      <c r="AH11" s="1" t="s">
        <v>60</v>
      </c>
      <c r="AI11" s="1" t="s">
        <v>48</v>
      </c>
      <c r="AJ11" s="1">
        <v>7.9652380952380959</v>
      </c>
      <c r="AK11" s="1">
        <v>10.67</v>
      </c>
    </row>
    <row r="12" spans="1:37" x14ac:dyDescent="0.2">
      <c r="K12" s="70"/>
      <c r="L12" s="75"/>
      <c r="M12" s="70"/>
      <c r="N12" s="26"/>
      <c r="P12" s="12"/>
      <c r="Q12" s="12"/>
      <c r="R12" s="14"/>
      <c r="S12" s="13"/>
      <c r="T12" s="14"/>
      <c r="U12" s="12"/>
      <c r="V12" s="13"/>
      <c r="W12" s="14"/>
      <c r="AE12" s="1" t="s">
        <v>28</v>
      </c>
      <c r="AF12" s="1" t="s">
        <v>20</v>
      </c>
      <c r="AG12" s="1">
        <v>2</v>
      </c>
      <c r="AH12" s="1" t="s">
        <v>63</v>
      </c>
      <c r="AI12" s="1" t="s">
        <v>47</v>
      </c>
      <c r="AJ12" s="1">
        <v>7.9652380952380959</v>
      </c>
      <c r="AK12" s="1">
        <v>22.61</v>
      </c>
    </row>
    <row r="13" spans="1:37" x14ac:dyDescent="0.2">
      <c r="B13" s="1" t="s">
        <v>28</v>
      </c>
      <c r="C13" s="1" t="s">
        <v>20</v>
      </c>
      <c r="D13" s="1">
        <v>1</v>
      </c>
      <c r="E13" s="29" t="s">
        <v>21</v>
      </c>
      <c r="F13" s="29">
        <v>25</v>
      </c>
      <c r="G13" s="29">
        <v>44</v>
      </c>
      <c r="H13" s="29">
        <v>899.4</v>
      </c>
      <c r="I13" s="29">
        <v>350.08</v>
      </c>
      <c r="J13" s="29"/>
      <c r="K13" s="98">
        <v>0.28978759050369263</v>
      </c>
      <c r="L13" s="99">
        <v>5.0367312431335449</v>
      </c>
      <c r="M13" s="98">
        <v>5.3087446838617325E-2</v>
      </c>
      <c r="N13" s="32">
        <f>$Y$2*(G13-F13)</f>
        <v>1346.7603631250001</v>
      </c>
      <c r="O13" s="29">
        <f>H13-I13</f>
        <v>549.31999999999994</v>
      </c>
      <c r="P13" s="33">
        <f>H13/N13</f>
        <v>0.66782482216290306</v>
      </c>
      <c r="Q13" s="33">
        <f>O13/N13</f>
        <v>0.40788251201970854</v>
      </c>
      <c r="R13" s="34">
        <f>Q13*10^4*(G13-F13)/100</f>
        <v>774.97677283744633</v>
      </c>
      <c r="S13" s="30">
        <f t="shared" si="0"/>
        <v>2.2457865169689111</v>
      </c>
      <c r="T13" s="34">
        <f t="shared" si="0"/>
        <v>39.033497244531738</v>
      </c>
      <c r="U13" s="33">
        <f t="shared" si="0"/>
        <v>0.41141538229171148</v>
      </c>
      <c r="V13" s="30">
        <f t="shared" si="1"/>
        <v>17.380769253710898</v>
      </c>
      <c r="W13" s="14"/>
    </row>
    <row r="14" spans="1:37" x14ac:dyDescent="0.2">
      <c r="B14" s="1" t="s">
        <v>28</v>
      </c>
      <c r="C14" s="1" t="s">
        <v>20</v>
      </c>
      <c r="D14" s="1">
        <v>1</v>
      </c>
      <c r="E14" s="1" t="s">
        <v>29</v>
      </c>
      <c r="F14" s="1" t="s">
        <v>47</v>
      </c>
      <c r="H14" s="1">
        <v>68.12</v>
      </c>
      <c r="K14" s="70">
        <v>1.1663212776184082</v>
      </c>
      <c r="L14" s="75">
        <v>24.26344108581543</v>
      </c>
      <c r="M14" s="70">
        <v>0.12652549147605896</v>
      </c>
      <c r="N14" s="25"/>
      <c r="O14" s="13">
        <f>H14-J14</f>
        <v>68.12</v>
      </c>
      <c r="R14" s="14">
        <f>O14/($Y$3)*10^8/10^6</f>
        <v>30.275555555555556</v>
      </c>
      <c r="S14" s="13">
        <f t="shared" si="0"/>
        <v>0.35311024636162652</v>
      </c>
      <c r="T14" s="14">
        <f t="shared" si="0"/>
        <v>7.3458915856255427</v>
      </c>
      <c r="U14" s="12">
        <f t="shared" si="0"/>
        <v>3.830629546377394E-2</v>
      </c>
      <c r="V14" s="13">
        <f t="shared" si="1"/>
        <v>20.803394014521128</v>
      </c>
      <c r="W14" s="14"/>
      <c r="AE14" s="1" t="s">
        <v>28</v>
      </c>
      <c r="AF14" s="1" t="s">
        <v>20</v>
      </c>
      <c r="AG14" s="1">
        <v>2</v>
      </c>
      <c r="AH14" s="1" t="s">
        <v>63</v>
      </c>
      <c r="AI14" s="1" t="s">
        <v>48</v>
      </c>
      <c r="AJ14" s="1">
        <v>7.9652380952380959</v>
      </c>
      <c r="AK14" s="1">
        <v>111.97</v>
      </c>
    </row>
    <row r="15" spans="1:37" x14ac:dyDescent="0.2">
      <c r="B15" s="1" t="s">
        <v>28</v>
      </c>
      <c r="C15" s="1" t="s">
        <v>20</v>
      </c>
      <c r="D15" s="1">
        <v>1</v>
      </c>
      <c r="E15" s="1" t="s">
        <v>29</v>
      </c>
      <c r="F15" s="1" t="s">
        <v>48</v>
      </c>
      <c r="H15" s="1">
        <v>292.16000000000003</v>
      </c>
      <c r="J15" s="1">
        <v>28.314761904761905</v>
      </c>
      <c r="K15" s="72">
        <v>0.23352965712547302</v>
      </c>
      <c r="L15" s="77">
        <v>4.2313985824584961</v>
      </c>
      <c r="M15" s="72">
        <v>0.19573892652988434</v>
      </c>
      <c r="N15" s="25"/>
      <c r="O15" s="13">
        <f>H15-J15</f>
        <v>263.84523809523813</v>
      </c>
      <c r="R15" s="14">
        <f>O15/($Y$3)*10^8/10^6</f>
        <v>117.26455026455027</v>
      </c>
      <c r="S15" s="13">
        <f t="shared" si="0"/>
        <v>0.27384750216253223</v>
      </c>
      <c r="T15" s="14">
        <f t="shared" si="0"/>
        <v>4.9619305176205106</v>
      </c>
      <c r="U15" s="12">
        <f t="shared" si="0"/>
        <v>0.22953237188792736</v>
      </c>
      <c r="V15" s="13">
        <f t="shared" si="1"/>
        <v>18.119319980780897</v>
      </c>
      <c r="W15" s="14"/>
    </row>
    <row r="16" spans="1:37" x14ac:dyDescent="0.2">
      <c r="B16" s="1" t="s">
        <v>28</v>
      </c>
      <c r="C16" s="1" t="s">
        <v>20</v>
      </c>
      <c r="D16" s="1">
        <v>1</v>
      </c>
      <c r="E16" s="1" t="s">
        <v>29</v>
      </c>
      <c r="F16" s="1">
        <v>0</v>
      </c>
      <c r="G16" s="1">
        <v>10</v>
      </c>
      <c r="H16" s="1">
        <v>714.03</v>
      </c>
      <c r="I16" s="1">
        <v>21.58</v>
      </c>
      <c r="K16" s="71">
        <v>0.26440462470054626</v>
      </c>
      <c r="L16" s="76">
        <v>4.0091719627380371</v>
      </c>
      <c r="M16" s="71">
        <v>2.2265873849391937E-2</v>
      </c>
      <c r="N16" s="26">
        <f>$Y$2*(G16-F16)</f>
        <v>708.82124375000001</v>
      </c>
      <c r="O16" s="1">
        <f>H16-I16</f>
        <v>692.44999999999993</v>
      </c>
      <c r="P16" s="12">
        <f>H16/N16</f>
        <v>1.0073484764966174</v>
      </c>
      <c r="Q16" s="12">
        <f>O16/N16</f>
        <v>0.9769035650464023</v>
      </c>
      <c r="R16" s="14">
        <f>Q16*10^4*(G16-F16)/100</f>
        <v>976.90356504640226</v>
      </c>
      <c r="S16" s="13">
        <f t="shared" si="0"/>
        <v>2.5829782048471968</v>
      </c>
      <c r="T16" s="14">
        <f t="shared" si="0"/>
        <v>39.165743832828703</v>
      </c>
      <c r="U16" s="12">
        <f t="shared" si="0"/>
        <v>0.21751611542344443</v>
      </c>
      <c r="V16" s="13">
        <f t="shared" si="1"/>
        <v>15.163017542823464</v>
      </c>
      <c r="W16" s="14"/>
    </row>
    <row r="17" spans="1:29" x14ac:dyDescent="0.2">
      <c r="B17" s="1" t="s">
        <v>28</v>
      </c>
      <c r="C17" s="1" t="s">
        <v>20</v>
      </c>
      <c r="D17" s="1">
        <v>1</v>
      </c>
      <c r="E17" s="1" t="s">
        <v>29</v>
      </c>
      <c r="F17" s="1">
        <v>10</v>
      </c>
      <c r="G17" s="1">
        <v>20</v>
      </c>
      <c r="H17" s="1">
        <v>723.04</v>
      </c>
      <c r="I17" s="1">
        <v>17.579999999999998</v>
      </c>
      <c r="K17" s="70">
        <v>0.17056608200073242</v>
      </c>
      <c r="L17" s="75">
        <v>2.7486240863800049</v>
      </c>
      <c r="M17" s="70">
        <v>4.3816898018121719E-2</v>
      </c>
      <c r="N17" s="26">
        <f>$Y$2*(G17-F17)</f>
        <v>708.82124375000001</v>
      </c>
      <c r="O17" s="1">
        <f>H17-I17</f>
        <v>705.45999999999992</v>
      </c>
      <c r="P17" s="12">
        <f>H17/N17</f>
        <v>1.020059720804608</v>
      </c>
      <c r="Q17" s="12">
        <f>O17/N17</f>
        <v>0.99525798107825114</v>
      </c>
      <c r="R17" s="14">
        <f>Q17*10^4*(G17-F17)/100</f>
        <v>995.25798107825119</v>
      </c>
      <c r="S17" s="13">
        <f t="shared" si="0"/>
        <v>1.697572544124764</v>
      </c>
      <c r="T17" s="14">
        <f t="shared" si="0"/>
        <v>27.355900589536162</v>
      </c>
      <c r="U17" s="12">
        <f t="shared" si="0"/>
        <v>0.43609117458627444</v>
      </c>
      <c r="V17" s="13">
        <f t="shared" si="1"/>
        <v>16.114716678361656</v>
      </c>
      <c r="W17" s="14"/>
    </row>
    <row r="18" spans="1:29" x14ac:dyDescent="0.2">
      <c r="B18" s="1" t="s">
        <v>28</v>
      </c>
      <c r="C18" s="1" t="s">
        <v>20</v>
      </c>
      <c r="D18" s="1">
        <v>1</v>
      </c>
      <c r="E18" s="1" t="s">
        <v>29</v>
      </c>
      <c r="F18" s="1">
        <v>20</v>
      </c>
      <c r="G18" s="1">
        <v>30</v>
      </c>
      <c r="H18" s="1">
        <v>864.4</v>
      </c>
      <c r="I18" s="1">
        <v>188.79</v>
      </c>
      <c r="K18" s="70">
        <v>0.13233141601085663</v>
      </c>
      <c r="L18" s="75">
        <v>2.2496435642242432</v>
      </c>
      <c r="M18" s="70">
        <v>2.876289002597332E-2</v>
      </c>
      <c r="N18" s="26">
        <f>$Y$2*(G18-F18)</f>
        <v>708.82124375000001</v>
      </c>
      <c r="O18" s="1">
        <f>H18-I18</f>
        <v>675.61</v>
      </c>
      <c r="P18" s="12">
        <f>H18/N18</f>
        <v>1.2194894095257567</v>
      </c>
      <c r="Q18" s="12">
        <f>O18/N18</f>
        <v>0.95314581208895943</v>
      </c>
      <c r="R18" s="14">
        <f>Q18*10^4*(G18-F18)/100</f>
        <v>953.14581208895947</v>
      </c>
      <c r="S18" s="13">
        <f t="shared" si="0"/>
        <v>1.2613113497854989</v>
      </c>
      <c r="T18" s="14">
        <f t="shared" si="0"/>
        <v>21.442383419332174</v>
      </c>
      <c r="U18" s="12">
        <f t="shared" si="0"/>
        <v>0.27415228171831774</v>
      </c>
      <c r="V18" s="13">
        <f t="shared" si="1"/>
        <v>17.000071729298803</v>
      </c>
      <c r="W18" s="14"/>
    </row>
    <row r="19" spans="1:29" x14ac:dyDescent="0.2">
      <c r="B19" s="1" t="s">
        <v>28</v>
      </c>
      <c r="C19" s="1" t="s">
        <v>20</v>
      </c>
      <c r="D19" s="4">
        <v>1</v>
      </c>
      <c r="E19" s="29" t="s">
        <v>29</v>
      </c>
      <c r="F19" s="29">
        <v>30</v>
      </c>
      <c r="G19" s="29">
        <v>39</v>
      </c>
      <c r="H19" s="29">
        <v>456.15</v>
      </c>
      <c r="I19" s="29">
        <v>103.88</v>
      </c>
      <c r="J19" s="29"/>
      <c r="K19" s="98">
        <v>7.926420122385025E-2</v>
      </c>
      <c r="L19" s="99">
        <v>1.6161594390869141</v>
      </c>
      <c r="M19" s="98">
        <v>3.7690222263336182E-2</v>
      </c>
      <c r="N19" s="32">
        <f>$Y$2*(G19-F19)</f>
        <v>637.93911937500002</v>
      </c>
      <c r="O19" s="29">
        <f>H19-I19</f>
        <v>352.27</v>
      </c>
      <c r="P19" s="33">
        <f>H19/N19</f>
        <v>0.71503688384386588</v>
      </c>
      <c r="Q19" s="33">
        <f>O19/N19</f>
        <v>0.55220002865653539</v>
      </c>
      <c r="R19" s="34">
        <f>Q19*10^4*(G19-F19)/100</f>
        <v>496.98002579088183</v>
      </c>
      <c r="S19" s="30">
        <f t="shared" si="0"/>
        <v>0.39392724768522747</v>
      </c>
      <c r="T19" s="34">
        <f t="shared" si="0"/>
        <v>8.031989597195917</v>
      </c>
      <c r="U19" s="33">
        <f t="shared" si="0"/>
        <v>0.18731287632496885</v>
      </c>
      <c r="V19" s="30">
        <f t="shared" si="1"/>
        <v>20.389525335942182</v>
      </c>
      <c r="W19" s="14"/>
    </row>
    <row r="20" spans="1:29" x14ac:dyDescent="0.2">
      <c r="B20" s="1" t="s">
        <v>28</v>
      </c>
      <c r="C20" s="1" t="s">
        <v>20</v>
      </c>
      <c r="D20" s="1">
        <v>1</v>
      </c>
      <c r="E20" s="1" t="s">
        <v>22</v>
      </c>
      <c r="F20" s="1" t="s">
        <v>47</v>
      </c>
      <c r="H20" s="1">
        <v>44.17</v>
      </c>
      <c r="K20" s="70">
        <v>2.1591439247131348</v>
      </c>
      <c r="L20" s="75">
        <v>40.719200134277344</v>
      </c>
      <c r="M20" s="70">
        <v>0.21562623977661133</v>
      </c>
      <c r="N20" s="25"/>
      <c r="O20" s="13">
        <f>H20-J20</f>
        <v>44.17</v>
      </c>
      <c r="R20" s="14">
        <f>O20/($Y$3)*10^8/10^6</f>
        <v>19.63111111111111</v>
      </c>
      <c r="S20" s="13">
        <f t="shared" si="0"/>
        <v>0.42386394290924068</v>
      </c>
      <c r="T20" s="14">
        <f t="shared" si="0"/>
        <v>7.9936314219156896</v>
      </c>
      <c r="U20" s="12">
        <f t="shared" si="0"/>
        <v>4.2329826715257431E-2</v>
      </c>
      <c r="V20" s="13">
        <f t="shared" si="1"/>
        <v>18.8589559353656</v>
      </c>
      <c r="W20" s="14"/>
    </row>
    <row r="21" spans="1:29" x14ac:dyDescent="0.2">
      <c r="B21" s="1" t="s">
        <v>28</v>
      </c>
      <c r="C21" s="1" t="s">
        <v>20</v>
      </c>
      <c r="D21" s="1">
        <v>1</v>
      </c>
      <c r="E21" s="1" t="s">
        <v>22</v>
      </c>
      <c r="F21" s="1" t="s">
        <v>48</v>
      </c>
      <c r="H21" s="1">
        <v>31.71</v>
      </c>
      <c r="J21" s="1">
        <v>4.8047619047619037</v>
      </c>
      <c r="K21" s="70">
        <v>1.1938049793243408</v>
      </c>
      <c r="L21" s="75">
        <v>17.64201545715332</v>
      </c>
      <c r="M21" s="70">
        <v>0.13015013933181763</v>
      </c>
      <c r="N21" s="25"/>
      <c r="O21" s="13">
        <f>H21-J21</f>
        <v>26.905238095238097</v>
      </c>
      <c r="R21" s="14">
        <f>O21/($Y$3)*10^8/10^6</f>
        <v>11.957883597883599</v>
      </c>
      <c r="S21" s="13">
        <f t="shared" si="0"/>
        <v>0.14275380981334304</v>
      </c>
      <c r="T21" s="14">
        <f t="shared" si="0"/>
        <v>2.1096116726870262</v>
      </c>
      <c r="U21" s="12">
        <f t="shared" si="0"/>
        <v>1.5563202163782071E-2</v>
      </c>
      <c r="V21" s="13">
        <f t="shared" si="1"/>
        <v>14.777971077937867</v>
      </c>
      <c r="W21" s="14"/>
    </row>
    <row r="22" spans="1:29" x14ac:dyDescent="0.2">
      <c r="B22" s="1" t="s">
        <v>28</v>
      </c>
      <c r="C22" s="1" t="s">
        <v>20</v>
      </c>
      <c r="D22" s="1">
        <v>1</v>
      </c>
      <c r="E22" s="1" t="s">
        <v>22</v>
      </c>
      <c r="F22" s="1">
        <v>0</v>
      </c>
      <c r="G22" s="1">
        <v>10</v>
      </c>
      <c r="H22" s="1">
        <v>669.72</v>
      </c>
      <c r="I22" s="1">
        <v>38.18</v>
      </c>
      <c r="K22" s="71">
        <v>0.31915915012359619</v>
      </c>
      <c r="L22" s="76">
        <v>5.7813382148742676</v>
      </c>
      <c r="M22" s="71">
        <v>3.0328420922160149E-2</v>
      </c>
      <c r="N22" s="26">
        <f>$Y$2*(G22-F22)</f>
        <v>708.82124375000001</v>
      </c>
      <c r="O22" s="1">
        <f>H22-I22</f>
        <v>631.54000000000008</v>
      </c>
      <c r="P22" s="12">
        <f>H22/N22</f>
        <v>0.94483624172557823</v>
      </c>
      <c r="Q22" s="12">
        <f>O22/N22</f>
        <v>0.89097216762135178</v>
      </c>
      <c r="R22" s="14">
        <f>Q22*10^4*(G22-F22)/100</f>
        <v>890.97216762135179</v>
      </c>
      <c r="S22" s="13">
        <f t="shared" si="0"/>
        <v>2.8436191980180889</v>
      </c>
      <c r="T22" s="14">
        <f t="shared" si="0"/>
        <v>51.510114410586823</v>
      </c>
      <c r="U22" s="12">
        <f t="shared" si="0"/>
        <v>0.27021778929549783</v>
      </c>
      <c r="V22" s="13">
        <f t="shared" si="1"/>
        <v>18.114280015582857</v>
      </c>
      <c r="W22" s="14"/>
    </row>
    <row r="23" spans="1:29" x14ac:dyDescent="0.2">
      <c r="B23" s="1" t="s">
        <v>28</v>
      </c>
      <c r="C23" s="1" t="s">
        <v>20</v>
      </c>
      <c r="D23" s="1">
        <v>1</v>
      </c>
      <c r="E23" s="1" t="s">
        <v>22</v>
      </c>
      <c r="F23" s="1">
        <v>10</v>
      </c>
      <c r="G23" s="1">
        <v>20</v>
      </c>
      <c r="H23" s="1">
        <v>709.18</v>
      </c>
      <c r="I23" s="1">
        <v>113.62</v>
      </c>
      <c r="K23" s="70">
        <v>0.19796225428581238</v>
      </c>
      <c r="L23" s="75">
        <v>4.0364871025085449</v>
      </c>
      <c r="M23" s="70">
        <v>5.1697526127099991E-2</v>
      </c>
      <c r="N23" s="26">
        <f>$Y$2*(G23-F23)</f>
        <v>708.82124375000001</v>
      </c>
      <c r="O23" s="1">
        <f>H23-I23</f>
        <v>595.55999999999995</v>
      </c>
      <c r="P23" s="12">
        <f>H23/N23</f>
        <v>1.0005061307814394</v>
      </c>
      <c r="Q23" s="12">
        <f>O23/N23</f>
        <v>0.84021183796524712</v>
      </c>
      <c r="R23" s="14">
        <f>Q23*10^4*(G23-F23)/100</f>
        <v>840.21183796524713</v>
      </c>
      <c r="S23" s="13">
        <f t="shared" si="0"/>
        <v>1.6633022952122605</v>
      </c>
      <c r="T23" s="14">
        <f t="shared" si="0"/>
        <v>33.915042473217198</v>
      </c>
      <c r="U23" s="12">
        <f t="shared" si="0"/>
        <v>0.43436873445507063</v>
      </c>
      <c r="V23" s="13">
        <f t="shared" si="1"/>
        <v>20.390185578917372</v>
      </c>
      <c r="W23" s="14"/>
    </row>
    <row r="24" spans="1:29" x14ac:dyDescent="0.2">
      <c r="B24" s="1" t="s">
        <v>28</v>
      </c>
      <c r="C24" s="1" t="s">
        <v>20</v>
      </c>
      <c r="D24" s="1">
        <v>1</v>
      </c>
      <c r="E24" s="1" t="s">
        <v>22</v>
      </c>
      <c r="F24" s="1">
        <v>20</v>
      </c>
      <c r="G24" s="1">
        <v>30</v>
      </c>
      <c r="H24" s="1">
        <v>992.56000000000006</v>
      </c>
      <c r="I24" s="1">
        <v>400.07</v>
      </c>
      <c r="K24" s="70">
        <v>0.16281522810459137</v>
      </c>
      <c r="L24" s="75">
        <v>3.6538474559783936</v>
      </c>
      <c r="M24" s="70">
        <v>6.7201592028141022E-2</v>
      </c>
      <c r="N24" s="26">
        <f>$Y$2*(G24-F24)</f>
        <v>708.82124375000001</v>
      </c>
      <c r="O24" s="1">
        <f>H24-I24</f>
        <v>592.49</v>
      </c>
      <c r="P24" s="12">
        <f>H24/N24</f>
        <v>1.4002966315581735</v>
      </c>
      <c r="Q24" s="12">
        <f>O24/N24</f>
        <v>0.83588070366718603</v>
      </c>
      <c r="R24" s="14">
        <f>Q24*10^4*(G24-F24)/100</f>
        <v>835.88070366718603</v>
      </c>
      <c r="S24" s="13">
        <f t="shared" si="0"/>
        <v>1.3609410743579924</v>
      </c>
      <c r="T24" s="14">
        <f t="shared" si="0"/>
        <v>30.54180582595777</v>
      </c>
      <c r="U24" s="12">
        <f t="shared" si="0"/>
        <v>0.56172514032037679</v>
      </c>
      <c r="V24" s="13">
        <f t="shared" si="1"/>
        <v>22.44168127585208</v>
      </c>
      <c r="W24" s="14"/>
      <c r="X24" s="7" t="s">
        <v>78</v>
      </c>
      <c r="Y24" s="7" t="s">
        <v>80</v>
      </c>
      <c r="Z24" s="7" t="s">
        <v>81</v>
      </c>
    </row>
    <row r="25" spans="1:29" x14ac:dyDescent="0.2">
      <c r="A25" s="1" t="s">
        <v>14</v>
      </c>
      <c r="B25" s="1" t="s">
        <v>28</v>
      </c>
      <c r="C25" s="1" t="s">
        <v>20</v>
      </c>
      <c r="D25" s="1">
        <v>1</v>
      </c>
      <c r="E25" s="29" t="s">
        <v>22</v>
      </c>
      <c r="F25" s="29">
        <v>30</v>
      </c>
      <c r="G25" s="29">
        <v>40</v>
      </c>
      <c r="H25" s="29">
        <v>448.74</v>
      </c>
      <c r="I25" s="29">
        <v>223.94</v>
      </c>
      <c r="J25" s="29"/>
      <c r="K25" s="98">
        <v>0.11177454143762589</v>
      </c>
      <c r="L25" s="99">
        <v>2.6907010078430176</v>
      </c>
      <c r="M25" s="98">
        <v>6.0639392584562302E-2</v>
      </c>
      <c r="N25" s="32">
        <f>$Y$2*(G25-F25)</f>
        <v>708.82124375000001</v>
      </c>
      <c r="O25" s="29">
        <f>H25-I25</f>
        <v>224.8</v>
      </c>
      <c r="P25" s="33">
        <f>H25/N25</f>
        <v>0.63307921984103199</v>
      </c>
      <c r="Q25" s="33">
        <f>O25/N25</f>
        <v>0.31714625088083076</v>
      </c>
      <c r="R25" s="34">
        <f>Q25*10^4*(G25-F25)/100</f>
        <v>317.14625088083079</v>
      </c>
      <c r="S25" s="30">
        <f t="shared" si="0"/>
        <v>0.35448876760867115</v>
      </c>
      <c r="T25" s="34">
        <f t="shared" si="0"/>
        <v>8.5334573687868591</v>
      </c>
      <c r="U25" s="33">
        <f t="shared" si="0"/>
        <v>0.19231556013884787</v>
      </c>
      <c r="V25" s="30">
        <f t="shared" si="1"/>
        <v>24.072574785238757</v>
      </c>
      <c r="W25" s="14"/>
      <c r="X25" s="7" t="s">
        <v>79</v>
      </c>
      <c r="Y25" s="7" t="s">
        <v>79</v>
      </c>
      <c r="Z25" s="7" t="s">
        <v>82</v>
      </c>
      <c r="AA25" s="15" t="s">
        <v>105</v>
      </c>
      <c r="AB25" s="15" t="s">
        <v>106</v>
      </c>
      <c r="AC25" s="74" t="s">
        <v>109</v>
      </c>
    </row>
    <row r="26" spans="1:29" x14ac:dyDescent="0.2">
      <c r="B26" s="1" t="s">
        <v>28</v>
      </c>
      <c r="C26" s="1" t="s">
        <v>20</v>
      </c>
      <c r="D26" s="1">
        <v>1</v>
      </c>
      <c r="E26" s="1" t="s">
        <v>23</v>
      </c>
      <c r="F26" s="1" t="s">
        <v>47</v>
      </c>
      <c r="H26" s="1">
        <v>64.09</v>
      </c>
      <c r="J26" s="1">
        <v>21.704761904761906</v>
      </c>
      <c r="K26" s="70">
        <v>2.0608780384063721</v>
      </c>
      <c r="L26" s="75">
        <v>40.757099151611328</v>
      </c>
      <c r="M26" s="70">
        <v>0.22143080830574036</v>
      </c>
      <c r="N26" s="25"/>
      <c r="O26" s="13">
        <f>H26-J26</f>
        <v>42.385238095238094</v>
      </c>
      <c r="R26" s="14">
        <f>O26/($Y$3)*10^8/10^6</f>
        <v>18.837883597883597</v>
      </c>
      <c r="S26" s="13">
        <f t="shared" si="0"/>
        <v>0.3882258059693392</v>
      </c>
      <c r="T26" s="14">
        <f t="shared" si="0"/>
        <v>7.6777748960545447</v>
      </c>
      <c r="U26" s="12">
        <f t="shared" si="0"/>
        <v>4.1712877918488135E-2</v>
      </c>
      <c r="V26" s="13">
        <f t="shared" si="1"/>
        <v>19.776570176432088</v>
      </c>
      <c r="W26" s="14"/>
      <c r="Z26" s="13">
        <f>AVERAGE(R2,R8,R14,R20,R26)</f>
        <v>18.52626455026455</v>
      </c>
      <c r="AA26" s="13">
        <f t="shared" ref="AA26:AC31" si="2">AVERAGE(S2,S8,S14,S20,S26)</f>
        <v>0.33065039418775566</v>
      </c>
      <c r="AB26" s="13">
        <f t="shared" si="2"/>
        <v>6.5150207867286323</v>
      </c>
      <c r="AC26" s="12">
        <f t="shared" si="2"/>
        <v>3.753080383589659E-2</v>
      </c>
    </row>
    <row r="27" spans="1:29" x14ac:dyDescent="0.2">
      <c r="B27" s="1" t="s">
        <v>28</v>
      </c>
      <c r="C27" s="1" t="s">
        <v>20</v>
      </c>
      <c r="D27" s="1">
        <v>1</v>
      </c>
      <c r="E27" s="1" t="s">
        <v>23</v>
      </c>
      <c r="F27" s="1" t="s">
        <v>48</v>
      </c>
      <c r="H27" s="1">
        <v>103.16</v>
      </c>
      <c r="J27" s="1">
        <v>28.114761904761902</v>
      </c>
      <c r="K27" s="70">
        <v>0.7365761399269104</v>
      </c>
      <c r="L27" s="75">
        <v>12.026521682739258</v>
      </c>
      <c r="M27" s="70">
        <v>9.5730327069759369E-2</v>
      </c>
      <c r="N27" s="25"/>
      <c r="O27" s="13">
        <f>H27-J27</f>
        <v>75.045238095238091</v>
      </c>
      <c r="R27" s="14">
        <f>O27/($Y$3)*10^8/10^6</f>
        <v>33.353439153439155</v>
      </c>
      <c r="S27" s="13">
        <f t="shared" si="0"/>
        <v>0.24567347464927292</v>
      </c>
      <c r="T27" s="14">
        <f t="shared" si="0"/>
        <v>4.0112585917276053</v>
      </c>
      <c r="U27" s="12">
        <f t="shared" si="0"/>
        <v>3.1929356390600482E-2</v>
      </c>
      <c r="V27" s="13">
        <f t="shared" si="1"/>
        <v>16.327601494032425</v>
      </c>
      <c r="W27" s="14"/>
      <c r="Z27" s="13">
        <f>AVERAGE(R3,R9,R15,R21,R27)</f>
        <v>69.969862433862431</v>
      </c>
      <c r="AA27" s="13">
        <f t="shared" si="2"/>
        <v>0.39139419417513743</v>
      </c>
      <c r="AB27" s="13">
        <f t="shared" si="2"/>
        <v>7.2510123669017803</v>
      </c>
      <c r="AC27" s="12">
        <f t="shared" si="2"/>
        <v>9.1926743039381559E-2</v>
      </c>
    </row>
    <row r="28" spans="1:29" x14ac:dyDescent="0.2">
      <c r="B28" s="1" t="s">
        <v>28</v>
      </c>
      <c r="C28" s="1" t="s">
        <v>20</v>
      </c>
      <c r="D28" s="1">
        <v>1</v>
      </c>
      <c r="E28" s="1" t="s">
        <v>23</v>
      </c>
      <c r="F28" s="1">
        <v>0</v>
      </c>
      <c r="G28" s="1">
        <v>10</v>
      </c>
      <c r="H28" s="1">
        <v>583.07000000000005</v>
      </c>
      <c r="I28" s="1">
        <v>57.13</v>
      </c>
      <c r="K28" s="71">
        <v>0.21521230041980743</v>
      </c>
      <c r="L28" s="76">
        <v>3.2293834686279297</v>
      </c>
      <c r="M28" s="71">
        <v>2.167985588312149E-2</v>
      </c>
      <c r="N28" s="26">
        <f>$Y$2*(G28-F28)</f>
        <v>708.82124375000001</v>
      </c>
      <c r="O28" s="1">
        <f>H28-I28</f>
        <v>525.94000000000005</v>
      </c>
      <c r="P28" s="12">
        <f>H28/N28</f>
        <v>0.82259103425750002</v>
      </c>
      <c r="Q28" s="12">
        <f>O28/N28</f>
        <v>0.74199243411149529</v>
      </c>
      <c r="R28" s="14">
        <f>Q28*10^4*(G28-F28)/100</f>
        <v>741.99243411149519</v>
      </c>
      <c r="S28" s="13">
        <f t="shared" si="0"/>
        <v>1.5968589863922726</v>
      </c>
      <c r="T28" s="14">
        <f t="shared" si="0"/>
        <v>23.961781005666609</v>
      </c>
      <c r="U28" s="12">
        <f t="shared" si="0"/>
        <v>0.16086289037903734</v>
      </c>
      <c r="V28" s="13">
        <f t="shared" si="1"/>
        <v>15.005571067864055</v>
      </c>
      <c r="W28" s="14"/>
      <c r="X28" s="12">
        <f>AVERAGE(P4,P10,P16,P22,P28)</f>
        <v>0.81257299365472058</v>
      </c>
      <c r="Y28" s="12">
        <f>AVERAGE(Q4,Q10,Q16,Q22,Q28)</f>
        <v>0.76009996138042524</v>
      </c>
      <c r="Z28" s="13">
        <f>AVERAGE(R4,R10,R16,R22,R28)</f>
        <v>738.8266147744107</v>
      </c>
      <c r="AA28" s="13">
        <f t="shared" si="2"/>
        <v>2.1356678254509016</v>
      </c>
      <c r="AB28" s="13">
        <f t="shared" si="2"/>
        <v>35.866633569236782</v>
      </c>
      <c r="AC28" s="12">
        <f t="shared" si="2"/>
        <v>0.1943952921647995</v>
      </c>
    </row>
    <row r="29" spans="1:29" x14ac:dyDescent="0.2">
      <c r="B29" s="1" t="s">
        <v>28</v>
      </c>
      <c r="C29" s="1" t="s">
        <v>20</v>
      </c>
      <c r="D29" s="1">
        <v>1</v>
      </c>
      <c r="E29" s="1" t="s">
        <v>23</v>
      </c>
      <c r="F29" s="1">
        <v>10</v>
      </c>
      <c r="G29" s="1">
        <v>20</v>
      </c>
      <c r="H29" s="1">
        <v>867.65000000000009</v>
      </c>
      <c r="I29" s="1">
        <v>224.12</v>
      </c>
      <c r="K29" s="70">
        <v>0.16368095576763153</v>
      </c>
      <c r="L29" s="75">
        <v>3.513512134552002</v>
      </c>
      <c r="M29" s="70">
        <v>3.690144419670105E-2</v>
      </c>
      <c r="N29" s="26">
        <f>$Y$2*(G29-F29)</f>
        <v>708.82124375000001</v>
      </c>
      <c r="O29" s="1">
        <f>H29-I29</f>
        <v>643.53000000000009</v>
      </c>
      <c r="P29" s="12">
        <f>H29/N29</f>
        <v>1.2240744865513917</v>
      </c>
      <c r="Q29" s="12">
        <f>O29/N29</f>
        <v>0.90788757486361682</v>
      </c>
      <c r="R29" s="14">
        <f>Q29*10^4*(G29-F29)/100</f>
        <v>907.88757486361692</v>
      </c>
      <c r="S29" s="13">
        <f t="shared" si="0"/>
        <v>1.4860390598323394</v>
      </c>
      <c r="T29" s="14">
        <f t="shared" si="0"/>
        <v>31.898740110923072</v>
      </c>
      <c r="U29" s="12">
        <f t="shared" si="0"/>
        <v>0.33502362680708003</v>
      </c>
      <c r="V29" s="13">
        <f t="shared" si="1"/>
        <v>21.465613504480839</v>
      </c>
      <c r="W29" s="14"/>
      <c r="X29" s="12">
        <f t="shared" ref="X29:Z31" si="3">AVERAGE(P5,P11,P17,P23,P29)</f>
        <v>1.2196029368627896</v>
      </c>
      <c r="Y29" s="12">
        <f t="shared" si="3"/>
        <v>0.85834899188572744</v>
      </c>
      <c r="Z29" s="13">
        <f t="shared" si="3"/>
        <v>963.52360488913473</v>
      </c>
      <c r="AA29" s="13">
        <f t="shared" si="2"/>
        <v>1.8241023856475223</v>
      </c>
      <c r="AB29" s="13">
        <f t="shared" si="2"/>
        <v>34.337507489567692</v>
      </c>
      <c r="AC29" s="12">
        <f t="shared" si="2"/>
        <v>0.48620617256763765</v>
      </c>
    </row>
    <row r="30" spans="1:29" x14ac:dyDescent="0.2">
      <c r="B30" s="1" t="s">
        <v>28</v>
      </c>
      <c r="C30" s="1" t="s">
        <v>20</v>
      </c>
      <c r="D30" s="1">
        <v>1</v>
      </c>
      <c r="E30" s="1" t="s">
        <v>23</v>
      </c>
      <c r="F30" s="1">
        <v>20</v>
      </c>
      <c r="G30" s="1">
        <v>30</v>
      </c>
      <c r="H30" s="1">
        <v>923.89</v>
      </c>
      <c r="I30" s="1">
        <v>26.12</v>
      </c>
      <c r="K30" s="70">
        <v>9.1303624212741852E-2</v>
      </c>
      <c r="L30" s="75">
        <v>2.210843563079834</v>
      </c>
      <c r="M30" s="70">
        <v>2.3946318775415421E-2</v>
      </c>
      <c r="N30" s="26">
        <f>$Y$2*(G30-F30)</f>
        <v>708.82124375000001</v>
      </c>
      <c r="O30" s="1">
        <f>H30-I30</f>
        <v>897.77</v>
      </c>
      <c r="P30" s="12">
        <f>H30/N30</f>
        <v>1.3034174809888377</v>
      </c>
      <c r="Q30" s="12">
        <f>O30/N30</f>
        <v>1.2665675696320438</v>
      </c>
      <c r="R30" s="14">
        <f>Q30*10^4*(G30-F30)/100</f>
        <v>1266.5675696320438</v>
      </c>
      <c r="S30" s="13">
        <f t="shared" si="0"/>
        <v>1.1564220941772987</v>
      </c>
      <c r="T30" s="14">
        <f t="shared" si="0"/>
        <v>28.001827585266735</v>
      </c>
      <c r="U30" s="12">
        <f t="shared" si="0"/>
        <v>0.3032963077301209</v>
      </c>
      <c r="V30" s="13">
        <f t="shared" si="1"/>
        <v>24.214192833446152</v>
      </c>
      <c r="W30" s="14"/>
      <c r="X30" s="12">
        <f t="shared" si="3"/>
        <v>1.2579828946471245</v>
      </c>
      <c r="Y30" s="12">
        <f t="shared" si="3"/>
        <v>0.99364967713695163</v>
      </c>
      <c r="Z30" s="13">
        <f t="shared" si="3"/>
        <v>993.6496771369516</v>
      </c>
      <c r="AA30" s="13">
        <f t="shared" si="2"/>
        <v>1.4492254980717552</v>
      </c>
      <c r="AB30" s="13">
        <f t="shared" si="2"/>
        <v>27.993984060386346</v>
      </c>
      <c r="AC30" s="12">
        <f t="shared" si="2"/>
        <v>0.36233284152976641</v>
      </c>
    </row>
    <row r="31" spans="1:29" x14ac:dyDescent="0.2">
      <c r="A31" s="29"/>
      <c r="B31" s="29" t="s">
        <v>28</v>
      </c>
      <c r="C31" s="29" t="s">
        <v>20</v>
      </c>
      <c r="D31" s="29">
        <v>1</v>
      </c>
      <c r="E31" s="29" t="s">
        <v>23</v>
      </c>
      <c r="F31" s="29">
        <v>30</v>
      </c>
      <c r="G31" s="29">
        <v>38</v>
      </c>
      <c r="H31" s="29">
        <v>376.5</v>
      </c>
      <c r="I31" s="29">
        <v>87.13</v>
      </c>
      <c r="J31" s="29"/>
      <c r="K31" s="98">
        <v>0.10160219669342041</v>
      </c>
      <c r="L31" s="99">
        <v>2.4511792659759521</v>
      </c>
      <c r="M31" s="98">
        <v>3.5642128437757492E-2</v>
      </c>
      <c r="N31" s="32">
        <f>$Y$2*(G31-F31)</f>
        <v>567.05699500000003</v>
      </c>
      <c r="O31" s="29">
        <f>H31-I31</f>
        <v>289.37</v>
      </c>
      <c r="P31" s="33">
        <f>H31/N31</f>
        <v>0.66395442313519115</v>
      </c>
      <c r="Q31" s="33">
        <f>O31/N31</f>
        <v>0.51030143804151462</v>
      </c>
      <c r="R31" s="34">
        <f>Q31*10^4*(G31-F31)/100</f>
        <v>408.24115043321171</v>
      </c>
      <c r="S31" s="30">
        <f t="shared" si="0"/>
        <v>0.41478197664663408</v>
      </c>
      <c r="T31" s="34">
        <f t="shared" si="0"/>
        <v>10.006722434600581</v>
      </c>
      <c r="U31" s="33">
        <f t="shared" si="0"/>
        <v>0.14550583517318411</v>
      </c>
      <c r="V31" s="30">
        <f t="shared" si="1"/>
        <v>24.125258564755878</v>
      </c>
      <c r="W31" s="34"/>
      <c r="X31" s="33">
        <f t="shared" si="3"/>
        <v>0.74242604255636491</v>
      </c>
      <c r="Y31" s="33">
        <f t="shared" si="3"/>
        <v>0.43870564385431343</v>
      </c>
      <c r="Z31" s="30">
        <f t="shared" si="3"/>
        <v>561.8680358576654</v>
      </c>
      <c r="AA31" s="30">
        <f t="shared" si="2"/>
        <v>0.90294440471049309</v>
      </c>
      <c r="AB31" s="30">
        <f t="shared" si="2"/>
        <v>17.7772806744081</v>
      </c>
      <c r="AC31" s="33">
        <f t="shared" si="2"/>
        <v>0.2556499989620441</v>
      </c>
    </row>
    <row r="32" spans="1:29" x14ac:dyDescent="0.2">
      <c r="B32" s="1" t="s">
        <v>28</v>
      </c>
      <c r="C32" s="1" t="s">
        <v>20</v>
      </c>
      <c r="D32" s="1">
        <v>2</v>
      </c>
      <c r="E32" s="1" t="s">
        <v>8</v>
      </c>
      <c r="F32" s="1" t="s">
        <v>47</v>
      </c>
      <c r="H32" s="1">
        <v>62.53</v>
      </c>
      <c r="J32" s="1">
        <v>8.6847619047619027</v>
      </c>
      <c r="K32" s="70">
        <v>1.0759038925170898</v>
      </c>
      <c r="L32" s="75">
        <v>19.051546096801758</v>
      </c>
      <c r="M32" s="70">
        <v>0.11990471184253693</v>
      </c>
      <c r="N32" s="25"/>
      <c r="O32" s="13">
        <f>H32-J32</f>
        <v>53.845238095238102</v>
      </c>
      <c r="R32" s="14">
        <f>O32/($Y$3)*10^8/10^6</f>
        <v>23.931216931216934</v>
      </c>
      <c r="S32" s="13">
        <f t="shared" ref="S32:U95" si="4">K32/100*$R32</f>
        <v>0.25747689448967187</v>
      </c>
      <c r="T32" s="14">
        <f t="shared" si="4"/>
        <v>4.5592668251764215</v>
      </c>
      <c r="U32" s="12">
        <f t="shared" si="4"/>
        <v>2.8694656701788075E-2</v>
      </c>
      <c r="V32" s="13">
        <f t="shared" si="1"/>
        <v>17.707479477772349</v>
      </c>
      <c r="W32" s="14"/>
      <c r="AA32" s="13">
        <f>SUM(AA26:AA31)</f>
        <v>7.0339847022435658</v>
      </c>
      <c r="AB32" s="13">
        <f>SUM(AB26:AB31)</f>
        <v>129.74143894722934</v>
      </c>
      <c r="AC32" s="12">
        <f>SUM(AC26:AC31)</f>
        <v>1.4280418520995259</v>
      </c>
    </row>
    <row r="33" spans="1:29" x14ac:dyDescent="0.2">
      <c r="A33" s="1" t="s">
        <v>30</v>
      </c>
      <c r="B33" s="1" t="s">
        <v>28</v>
      </c>
      <c r="C33" s="1" t="s">
        <v>20</v>
      </c>
      <c r="D33" s="1">
        <v>2</v>
      </c>
      <c r="E33" s="1" t="s">
        <v>8</v>
      </c>
      <c r="F33" s="1" t="s">
        <v>48</v>
      </c>
      <c r="H33" s="1">
        <v>0</v>
      </c>
      <c r="I33" s="3"/>
      <c r="J33" s="3"/>
      <c r="K33" s="90">
        <v>0</v>
      </c>
      <c r="L33" s="91">
        <v>0</v>
      </c>
      <c r="M33" s="90">
        <v>0</v>
      </c>
      <c r="N33" s="25"/>
      <c r="O33" s="13">
        <f>H33-J33</f>
        <v>0</v>
      </c>
      <c r="R33" s="14">
        <f>O33/($Y$3)*10^8/10^6</f>
        <v>0</v>
      </c>
      <c r="S33" s="13">
        <f t="shared" si="4"/>
        <v>0</v>
      </c>
      <c r="T33" s="14">
        <f t="shared" si="4"/>
        <v>0</v>
      </c>
      <c r="U33" s="12">
        <f t="shared" si="4"/>
        <v>0</v>
      </c>
      <c r="V33" s="13"/>
      <c r="W33" s="14"/>
      <c r="Z33" s="8" t="s">
        <v>88</v>
      </c>
    </row>
    <row r="34" spans="1:29" x14ac:dyDescent="0.2">
      <c r="B34" s="1" t="s">
        <v>28</v>
      </c>
      <c r="C34" s="1" t="s">
        <v>20</v>
      </c>
      <c r="D34" s="1">
        <v>2</v>
      </c>
      <c r="E34" s="1" t="s">
        <v>8</v>
      </c>
      <c r="F34" s="1">
        <v>0</v>
      </c>
      <c r="G34" s="1">
        <v>10</v>
      </c>
      <c r="H34" s="1">
        <v>654.21</v>
      </c>
      <c r="I34" s="1">
        <v>54.9</v>
      </c>
      <c r="K34" s="71">
        <v>0.26396381855010986</v>
      </c>
      <c r="L34" s="76">
        <v>4.378779411315918</v>
      </c>
      <c r="M34" s="71">
        <v>2.7319813147187233E-2</v>
      </c>
      <c r="N34" s="26">
        <f>$Y$2*(G34-F34)</f>
        <v>708.82124375000001</v>
      </c>
      <c r="O34" s="1">
        <f>H34-I34</f>
        <v>599.31000000000006</v>
      </c>
      <c r="P34" s="12">
        <f>H34/N34</f>
        <v>0.92295484336631806</v>
      </c>
      <c r="Q34" s="12">
        <f>O34/N34</f>
        <v>0.84550231145636434</v>
      </c>
      <c r="R34" s="14">
        <f>Q34*10^4*(G34-F34)/100</f>
        <v>845.50231145636428</v>
      </c>
      <c r="S34" s="13">
        <f t="shared" si="4"/>
        <v>2.2318201872496619</v>
      </c>
      <c r="T34" s="14">
        <f t="shared" si="4"/>
        <v>37.022681136251471</v>
      </c>
      <c r="U34" s="12">
        <f t="shared" si="4"/>
        <v>0.23098965164502777</v>
      </c>
      <c r="V34" s="13">
        <f t="shared" si="1"/>
        <v>16.588559126654204</v>
      </c>
      <c r="W34" s="14"/>
      <c r="Z34" s="13">
        <f t="shared" ref="Z34:Z39" si="5">STDEV(R2,R8,R14,R20,R26)</f>
        <v>7.5177262581659994</v>
      </c>
      <c r="AA34" s="13">
        <f t="shared" ref="AA34:AC39" si="6">STDEV(S2,S8,S14,S20,S26)</f>
        <v>9.6009253202906E-2</v>
      </c>
      <c r="AB34" s="13">
        <f t="shared" si="6"/>
        <v>1.7027452266658898</v>
      </c>
      <c r="AC34" s="12">
        <f t="shared" si="6"/>
        <v>4.7785763441459137E-3</v>
      </c>
    </row>
    <row r="35" spans="1:29" x14ac:dyDescent="0.2">
      <c r="B35" s="1" t="s">
        <v>28</v>
      </c>
      <c r="C35" s="1" t="s">
        <v>20</v>
      </c>
      <c r="D35" s="1">
        <v>2</v>
      </c>
      <c r="E35" s="1" t="s">
        <v>8</v>
      </c>
      <c r="F35" s="1">
        <v>10</v>
      </c>
      <c r="G35" s="1">
        <v>21</v>
      </c>
      <c r="H35" s="1">
        <v>1029.8</v>
      </c>
      <c r="I35" s="1">
        <v>277.94</v>
      </c>
      <c r="K35" s="70">
        <v>0.16875718533992767</v>
      </c>
      <c r="L35" s="75">
        <v>3.1260688304901123</v>
      </c>
      <c r="M35" s="70">
        <v>3.0905589461326599E-2</v>
      </c>
      <c r="N35" s="26">
        <f>$Y$2*(G35-F35)</f>
        <v>779.703368125</v>
      </c>
      <c r="O35" s="1">
        <f>H35-I35</f>
        <v>751.8599999999999</v>
      </c>
      <c r="P35" s="12">
        <f>H35/N35</f>
        <v>1.3207586911884484</v>
      </c>
      <c r="Q35" s="12">
        <f>O35/N35</f>
        <v>0.96428979370455103</v>
      </c>
      <c r="R35" s="14">
        <f>Q35*10^4*(G35-F35)/100</f>
        <v>1060.7187730750061</v>
      </c>
      <c r="S35" s="13">
        <f t="shared" si="4"/>
        <v>1.7900391458135949</v>
      </c>
      <c r="T35" s="14">
        <f t="shared" si="4"/>
        <v>33.158798944254904</v>
      </c>
      <c r="U35" s="12">
        <f t="shared" si="4"/>
        <v>0.32782138934578187</v>
      </c>
      <c r="V35" s="13">
        <f t="shared" si="1"/>
        <v>18.524063578053106</v>
      </c>
      <c r="W35" s="14"/>
      <c r="Z35" s="13">
        <f t="shared" si="5"/>
        <v>45.427918597783815</v>
      </c>
      <c r="AA35" s="13">
        <f t="shared" si="6"/>
        <v>0.29766805423948445</v>
      </c>
      <c r="AB35" s="13">
        <f t="shared" si="6"/>
        <v>6.551691404939552</v>
      </c>
      <c r="AC35" s="12">
        <f t="shared" si="6"/>
        <v>8.6330834412988153E-2</v>
      </c>
    </row>
    <row r="36" spans="1:29" x14ac:dyDescent="0.2">
      <c r="B36" s="1" t="s">
        <v>28</v>
      </c>
      <c r="C36" s="1" t="s">
        <v>20</v>
      </c>
      <c r="D36" s="1">
        <v>2</v>
      </c>
      <c r="E36" s="1" t="s">
        <v>8</v>
      </c>
      <c r="F36" s="1">
        <v>21</v>
      </c>
      <c r="G36" s="1">
        <v>30</v>
      </c>
      <c r="H36" s="1">
        <v>743.76</v>
      </c>
      <c r="I36" s="1">
        <v>36.700000000000003</v>
      </c>
      <c r="K36" s="70">
        <v>0.14459781348705292</v>
      </c>
      <c r="L36" s="75">
        <v>2.8510234355926514</v>
      </c>
      <c r="M36" s="70">
        <v>2.6821156963706017E-2</v>
      </c>
      <c r="N36" s="26">
        <f>$Y$2*(G36-F36)</f>
        <v>637.93911937500002</v>
      </c>
      <c r="O36" s="1">
        <f>H36-I36</f>
        <v>707.06</v>
      </c>
      <c r="P36" s="12">
        <f>H36/N36</f>
        <v>1.1658792781491039</v>
      </c>
      <c r="Q36" s="12">
        <f>O36/N36</f>
        <v>1.1083502775197716</v>
      </c>
      <c r="R36" s="14">
        <f>Q36*10^4*(G36-F36)/100</f>
        <v>997.51524976779444</v>
      </c>
      <c r="S36" s="13">
        <f t="shared" si="4"/>
        <v>1.4423852403641455</v>
      </c>
      <c r="T36" s="14">
        <f t="shared" si="4"/>
        <v>28.43939354449039</v>
      </c>
      <c r="U36" s="12">
        <f t="shared" si="4"/>
        <v>0.26754513087712423</v>
      </c>
      <c r="V36" s="13">
        <f t="shared" si="1"/>
        <v>19.716919411426147</v>
      </c>
      <c r="W36" s="14"/>
      <c r="Z36" s="13">
        <f t="shared" si="5"/>
        <v>214.73111081980073</v>
      </c>
      <c r="AA36" s="13">
        <f t="shared" si="6"/>
        <v>0.54779824012759248</v>
      </c>
      <c r="AB36" s="13">
        <f t="shared" si="6"/>
        <v>10.28061140294187</v>
      </c>
      <c r="AC36" s="12">
        <f t="shared" si="6"/>
        <v>4.9574055253270875E-2</v>
      </c>
    </row>
    <row r="37" spans="1:29" x14ac:dyDescent="0.2">
      <c r="A37" s="1" t="s">
        <v>31</v>
      </c>
      <c r="B37" s="1" t="s">
        <v>28</v>
      </c>
      <c r="C37" s="1" t="s">
        <v>20</v>
      </c>
      <c r="D37" s="1">
        <v>2</v>
      </c>
      <c r="E37" s="29" t="s">
        <v>8</v>
      </c>
      <c r="F37" s="29">
        <v>30</v>
      </c>
      <c r="G37" s="29">
        <v>50</v>
      </c>
      <c r="H37" s="29">
        <v>952.91</v>
      </c>
      <c r="I37" s="29">
        <v>506.17</v>
      </c>
      <c r="J37" s="29"/>
      <c r="K37" s="98">
        <v>9.5785625278949738E-2</v>
      </c>
      <c r="L37" s="99">
        <v>2.0973296165466309</v>
      </c>
      <c r="M37" s="98">
        <v>4.477744922041893E-2</v>
      </c>
      <c r="N37" s="32">
        <f>$Y$2*(G37-F37)</f>
        <v>1417.6424875</v>
      </c>
      <c r="O37" s="29">
        <f>H37-I37</f>
        <v>446.73999999999995</v>
      </c>
      <c r="P37" s="33">
        <f>H37/N37</f>
        <v>0.67217934592271444</v>
      </c>
      <c r="Q37" s="33">
        <f>O37/N37</f>
        <v>0.31512881698955142</v>
      </c>
      <c r="R37" s="34">
        <f>Q37*10^4*(G37-F37)/100</f>
        <v>630.25763397910282</v>
      </c>
      <c r="S37" s="30">
        <f t="shared" si="4"/>
        <v>0.60369621557519804</v>
      </c>
      <c r="T37" s="34">
        <f t="shared" si="4"/>
        <v>13.218580017989787</v>
      </c>
      <c r="U37" s="33">
        <f t="shared" si="4"/>
        <v>0.28221329201280659</v>
      </c>
      <c r="V37" s="30">
        <f t="shared" si="1"/>
        <v>21.896078983028254</v>
      </c>
      <c r="W37" s="14"/>
      <c r="Z37" s="13">
        <f t="shared" si="5"/>
        <v>190.61381916356527</v>
      </c>
      <c r="AA37" s="13">
        <f t="shared" si="6"/>
        <v>0.3458572455553095</v>
      </c>
      <c r="AB37" s="13">
        <f t="shared" si="6"/>
        <v>6.8446291586997514</v>
      </c>
      <c r="AC37" s="12">
        <f t="shared" si="6"/>
        <v>0.13414173052514367</v>
      </c>
    </row>
    <row r="38" spans="1:29" x14ac:dyDescent="0.2">
      <c r="B38" s="1" t="s">
        <v>28</v>
      </c>
      <c r="C38" s="1" t="s">
        <v>20</v>
      </c>
      <c r="D38" s="1">
        <v>2</v>
      </c>
      <c r="E38" s="1" t="s">
        <v>21</v>
      </c>
      <c r="F38" s="1" t="s">
        <v>47</v>
      </c>
      <c r="H38" s="1">
        <v>34</v>
      </c>
      <c r="J38" s="1">
        <v>8.2247619047619054</v>
      </c>
      <c r="K38" s="70">
        <v>2.656757116317749</v>
      </c>
      <c r="L38" s="75">
        <v>49.972915649414063</v>
      </c>
      <c r="M38" s="70">
        <v>0.25871503353118896</v>
      </c>
      <c r="N38" s="25"/>
      <c r="O38" s="13">
        <f>H38-J38</f>
        <v>25.775238095238095</v>
      </c>
      <c r="R38" s="14">
        <f>O38/($Y$3)*10^8/10^6</f>
        <v>11.455661375661377</v>
      </c>
      <c r="S38" s="13">
        <f t="shared" si="4"/>
        <v>0.3043490988191474</v>
      </c>
      <c r="T38" s="14">
        <f t="shared" si="4"/>
        <v>5.7247279963417661</v>
      </c>
      <c r="U38" s="12">
        <f t="shared" si="4"/>
        <v>2.9637518169261794E-2</v>
      </c>
      <c r="V38" s="13">
        <f t="shared" si="1"/>
        <v>18.809741900184029</v>
      </c>
      <c r="W38" s="14"/>
      <c r="Z38" s="13">
        <f t="shared" si="5"/>
        <v>188.49197348142968</v>
      </c>
      <c r="AA38" s="13">
        <f t="shared" si="6"/>
        <v>0.38841685017543354</v>
      </c>
      <c r="AB38" s="13">
        <f t="shared" si="6"/>
        <v>4.668419702499512</v>
      </c>
      <c r="AC38" s="12">
        <f t="shared" si="6"/>
        <v>0.13384152856303103</v>
      </c>
    </row>
    <row r="39" spans="1:29" x14ac:dyDescent="0.2">
      <c r="B39" s="1" t="s">
        <v>28</v>
      </c>
      <c r="C39" s="1" t="s">
        <v>20</v>
      </c>
      <c r="D39" s="1">
        <v>2</v>
      </c>
      <c r="E39" s="1" t="s">
        <v>21</v>
      </c>
      <c r="F39" s="1" t="s">
        <v>48</v>
      </c>
      <c r="H39" s="1">
        <v>69.56</v>
      </c>
      <c r="J39" s="1">
        <v>11.604761904761904</v>
      </c>
      <c r="K39" s="70">
        <v>1.0326627492904663</v>
      </c>
      <c r="L39" s="75">
        <v>14.542871475219727</v>
      </c>
      <c r="M39" s="70">
        <v>0.13265994191169739</v>
      </c>
      <c r="N39" s="25"/>
      <c r="O39" s="13">
        <f>H39-J39</f>
        <v>57.955238095238101</v>
      </c>
      <c r="R39" s="14">
        <f>O39/($Y$3)*10^8/10^6</f>
        <v>25.757883597883602</v>
      </c>
      <c r="S39" s="13">
        <f t="shared" si="4"/>
        <v>0.2659920689209429</v>
      </c>
      <c r="T39" s="14">
        <f t="shared" si="4"/>
        <v>3.7459359063769151</v>
      </c>
      <c r="U39" s="12">
        <f t="shared" si="4"/>
        <v>3.4170393418635016E-2</v>
      </c>
      <c r="V39" s="13">
        <f t="shared" si="1"/>
        <v>14.082885709988094</v>
      </c>
      <c r="W39" s="14"/>
      <c r="Z39" s="30">
        <f t="shared" si="5"/>
        <v>221.17851823170602</v>
      </c>
      <c r="AA39" s="30">
        <f t="shared" si="6"/>
        <v>0.81279680610820715</v>
      </c>
      <c r="AB39" s="30">
        <f t="shared" si="6"/>
        <v>13.443542262377937</v>
      </c>
      <c r="AC39" s="33">
        <f t="shared" si="6"/>
        <v>0.11454307735128083</v>
      </c>
    </row>
    <row r="40" spans="1:29" x14ac:dyDescent="0.2">
      <c r="B40" s="1" t="s">
        <v>28</v>
      </c>
      <c r="C40" s="1" t="s">
        <v>20</v>
      </c>
      <c r="D40" s="1">
        <v>2</v>
      </c>
      <c r="E40" s="1" t="s">
        <v>21</v>
      </c>
      <c r="F40" s="1">
        <v>0</v>
      </c>
      <c r="G40" s="1">
        <v>10</v>
      </c>
      <c r="H40" s="1">
        <v>589.72</v>
      </c>
      <c r="I40" s="1">
        <v>78.739999999999995</v>
      </c>
      <c r="K40" s="71">
        <v>0.36263465881347656</v>
      </c>
      <c r="L40" s="76">
        <v>5.7367291450500488</v>
      </c>
      <c r="M40" s="71">
        <v>3.0459338799118996E-2</v>
      </c>
      <c r="N40" s="26">
        <f>$Y$2*(G40-F40)</f>
        <v>708.82124375000001</v>
      </c>
      <c r="O40" s="1">
        <f>H40-I40</f>
        <v>510.98</v>
      </c>
      <c r="P40" s="12">
        <f>H40/N40</f>
        <v>0.83197280724841427</v>
      </c>
      <c r="Q40" s="12">
        <f>O40/N40</f>
        <v>0.72088697186426565</v>
      </c>
      <c r="R40" s="14">
        <f>Q40*10^4*(G40-F40)/100</f>
        <v>720.88697186426566</v>
      </c>
      <c r="S40" s="13">
        <f t="shared" si="4"/>
        <v>2.6141860108507826</v>
      </c>
      <c r="T40" s="14">
        <f t="shared" si="4"/>
        <v>41.355333017806068</v>
      </c>
      <c r="U40" s="12">
        <f t="shared" si="4"/>
        <v>0.2195774051188463</v>
      </c>
      <c r="V40" s="13">
        <f t="shared" si="1"/>
        <v>15.819583168967782</v>
      </c>
      <c r="W40" s="14"/>
    </row>
    <row r="41" spans="1:29" x14ac:dyDescent="0.2">
      <c r="B41" s="1" t="s">
        <v>28</v>
      </c>
      <c r="C41" s="1" t="s">
        <v>20</v>
      </c>
      <c r="D41" s="1">
        <v>2</v>
      </c>
      <c r="E41" s="1" t="s">
        <v>21</v>
      </c>
      <c r="F41" s="1">
        <v>10</v>
      </c>
      <c r="G41" s="1">
        <v>20</v>
      </c>
      <c r="H41" s="1">
        <v>601.76</v>
      </c>
      <c r="I41" s="1">
        <v>105.69</v>
      </c>
      <c r="K41" s="70">
        <v>0.25646108388900757</v>
      </c>
      <c r="L41" s="75">
        <v>4.8548150062561035</v>
      </c>
      <c r="M41" s="70">
        <v>3.7860352545976639E-2</v>
      </c>
      <c r="N41" s="26">
        <f>$Y$2*(G41-F41)</f>
        <v>708.82124375000001</v>
      </c>
      <c r="O41" s="1">
        <f>H41-I41</f>
        <v>496.07</v>
      </c>
      <c r="P41" s="12">
        <f>H41/N41</f>
        <v>0.84895875413722743</v>
      </c>
      <c r="Q41" s="12">
        <f>O41/N41</f>
        <v>0.69985204926358413</v>
      </c>
      <c r="R41" s="14">
        <f>Q41*10^4*(G41-F41)/100</f>
        <v>699.85204926358404</v>
      </c>
      <c r="S41" s="13">
        <f t="shared" si="4"/>
        <v>1.7948481511608187</v>
      </c>
      <c r="T41" s="14">
        <f t="shared" si="4"/>
        <v>33.976522309239336</v>
      </c>
      <c r="U41" s="12">
        <f t="shared" si="4"/>
        <v>0.26496645315143502</v>
      </c>
      <c r="V41" s="13">
        <f t="shared" si="1"/>
        <v>18.930026078955486</v>
      </c>
      <c r="W41" s="14"/>
    </row>
    <row r="42" spans="1:29" x14ac:dyDescent="0.2">
      <c r="B42" s="1" t="s">
        <v>28</v>
      </c>
      <c r="C42" s="1" t="s">
        <v>20</v>
      </c>
      <c r="D42" s="1">
        <v>2</v>
      </c>
      <c r="E42" s="1" t="s">
        <v>21</v>
      </c>
      <c r="F42" s="1">
        <v>20</v>
      </c>
      <c r="G42" s="1">
        <v>30</v>
      </c>
      <c r="H42" s="1">
        <v>755.12</v>
      </c>
      <c r="I42" s="1">
        <v>183.97</v>
      </c>
      <c r="K42" s="70">
        <v>0.16336317360401154</v>
      </c>
      <c r="L42" s="75">
        <v>3.4478204250335693</v>
      </c>
      <c r="M42" s="70">
        <v>2.6741430163383484E-2</v>
      </c>
      <c r="N42" s="26">
        <f>$Y$2*(G42-F42)</f>
        <v>708.82124375000001</v>
      </c>
      <c r="O42" s="1">
        <f>H42-I42</f>
        <v>571.15</v>
      </c>
      <c r="P42" s="12">
        <f>H42/N42</f>
        <v>1.0653179580299508</v>
      </c>
      <c r="Q42" s="12">
        <f>O42/N42</f>
        <v>0.80577438252040257</v>
      </c>
      <c r="R42" s="14">
        <f>Q42*10^4*(G42-F42)/100</f>
        <v>805.77438252040258</v>
      </c>
      <c r="S42" s="13">
        <f t="shared" si="4"/>
        <v>1.3163386033734572</v>
      </c>
      <c r="T42" s="14">
        <f t="shared" si="4"/>
        <v>27.781653740226563</v>
      </c>
      <c r="U42" s="12">
        <f t="shared" si="4"/>
        <v>0.21547559377612793</v>
      </c>
      <c r="V42" s="13">
        <f t="shared" si="1"/>
        <v>21.105248808345291</v>
      </c>
      <c r="W42" s="14"/>
    </row>
    <row r="43" spans="1:29" x14ac:dyDescent="0.2">
      <c r="B43" s="1" t="s">
        <v>28</v>
      </c>
      <c r="C43" s="1" t="s">
        <v>20</v>
      </c>
      <c r="D43" s="1">
        <v>2</v>
      </c>
      <c r="E43" s="29" t="s">
        <v>21</v>
      </c>
      <c r="F43" s="29">
        <v>30</v>
      </c>
      <c r="G43" s="29">
        <v>50</v>
      </c>
      <c r="H43" s="29">
        <v>828.59</v>
      </c>
      <c r="I43" s="29">
        <v>109.78</v>
      </c>
      <c r="J43" s="29"/>
      <c r="K43" s="98">
        <v>0.10926865041255951</v>
      </c>
      <c r="L43" s="99">
        <v>2.7643947601318359</v>
      </c>
      <c r="M43" s="98">
        <v>4.7440674155950546E-2</v>
      </c>
      <c r="N43" s="32">
        <f>$Y$2*(G43-F43)</f>
        <v>1417.6424875</v>
      </c>
      <c r="O43" s="29">
        <f>H43-I43</f>
        <v>718.81000000000006</v>
      </c>
      <c r="P43" s="33">
        <f>H43/N43</f>
        <v>0.58448445733395815</v>
      </c>
      <c r="Q43" s="33">
        <f>O43/N43</f>
        <v>0.507046033353314</v>
      </c>
      <c r="R43" s="34">
        <f>Q43*10^4*(G43-F43)/100</f>
        <v>1014.0920667066281</v>
      </c>
      <c r="S43" s="30">
        <f t="shared" si="4"/>
        <v>1.1080847152311653</v>
      </c>
      <c r="T43" s="34">
        <f t="shared" si="4"/>
        <v>28.033507954950668</v>
      </c>
      <c r="U43" s="33">
        <f t="shared" si="4"/>
        <v>0.48109211300763605</v>
      </c>
      <c r="V43" s="30">
        <f t="shared" si="1"/>
        <v>25.299065648696729</v>
      </c>
      <c r="W43" s="14"/>
    </row>
    <row r="44" spans="1:29" x14ac:dyDescent="0.2">
      <c r="B44" s="1" t="s">
        <v>28</v>
      </c>
      <c r="C44" s="1" t="s">
        <v>20</v>
      </c>
      <c r="D44" s="1">
        <v>2</v>
      </c>
      <c r="E44" s="1" t="s">
        <v>29</v>
      </c>
      <c r="F44" s="1" t="s">
        <v>47</v>
      </c>
      <c r="H44" s="1">
        <v>30.05</v>
      </c>
      <c r="J44" s="1">
        <v>6.8347619047619048</v>
      </c>
      <c r="K44" s="72">
        <v>2.0111899375915527</v>
      </c>
      <c r="L44" s="77">
        <v>40.171405792236328</v>
      </c>
      <c r="M44" s="72">
        <v>0.29069292545318604</v>
      </c>
      <c r="N44" s="25"/>
      <c r="O44" s="13">
        <f>H44-J44</f>
        <v>23.215238095238096</v>
      </c>
      <c r="R44" s="14">
        <f>O44/($Y$3)*10^8/10^6</f>
        <v>10.317883597883599</v>
      </c>
      <c r="S44" s="13">
        <f t="shared" si="4"/>
        <v>0.20751223669304419</v>
      </c>
      <c r="T44" s="14">
        <f t="shared" si="4"/>
        <v>4.1448388892764134</v>
      </c>
      <c r="U44" s="12">
        <f t="shared" si="4"/>
        <v>2.999335767554228E-2</v>
      </c>
      <c r="V44" s="13">
        <f t="shared" si="1"/>
        <v>19.973949273206152</v>
      </c>
      <c r="W44" s="14"/>
    </row>
    <row r="45" spans="1:29" x14ac:dyDescent="0.2">
      <c r="B45" s="1" t="s">
        <v>28</v>
      </c>
      <c r="C45" s="1" t="s">
        <v>20</v>
      </c>
      <c r="D45" s="1">
        <v>2</v>
      </c>
      <c r="E45" s="1" t="s">
        <v>29</v>
      </c>
      <c r="F45" s="1" t="s">
        <v>48</v>
      </c>
      <c r="H45" s="1">
        <v>55.16</v>
      </c>
      <c r="J45" s="1">
        <v>2.704761904761904</v>
      </c>
      <c r="K45" s="70">
        <v>1.0049281120300293</v>
      </c>
      <c r="L45" s="75">
        <v>15.486557960510254</v>
      </c>
      <c r="M45" s="70">
        <v>9.915759414434433E-2</v>
      </c>
      <c r="N45" s="25"/>
      <c r="O45" s="13">
        <f>H45-J45</f>
        <v>52.455238095238094</v>
      </c>
      <c r="R45" s="14">
        <f>O45/($Y$3)*10^8/10^6</f>
        <v>23.313439153439152</v>
      </c>
      <c r="S45" s="13">
        <f t="shared" si="4"/>
        <v>0.23428330393392571</v>
      </c>
      <c r="T45" s="14">
        <f t="shared" si="4"/>
        <v>3.6104492670856452</v>
      </c>
      <c r="U45" s="12">
        <f t="shared" si="4"/>
        <v>2.3117045376855858E-2</v>
      </c>
      <c r="V45" s="13">
        <f t="shared" si="1"/>
        <v>15.410612734503225</v>
      </c>
      <c r="W45" s="14"/>
    </row>
    <row r="46" spans="1:29" x14ac:dyDescent="0.2">
      <c r="B46" s="1" t="s">
        <v>28</v>
      </c>
      <c r="C46" s="1" t="s">
        <v>20</v>
      </c>
      <c r="D46" s="1">
        <v>2</v>
      </c>
      <c r="E46" s="1" t="s">
        <v>29</v>
      </c>
      <c r="F46" s="1">
        <v>0</v>
      </c>
      <c r="G46" s="1">
        <v>10</v>
      </c>
      <c r="H46" s="1">
        <v>654.36</v>
      </c>
      <c r="I46" s="1">
        <v>57.38</v>
      </c>
      <c r="K46" s="71">
        <v>0.21860374510288239</v>
      </c>
      <c r="L46" s="76">
        <v>3.4278113842010498</v>
      </c>
      <c r="M46" s="71">
        <v>2.2615335881710052E-2</v>
      </c>
      <c r="N46" s="26">
        <f>$Y$2*(G46-F46)</f>
        <v>708.82124375000001</v>
      </c>
      <c r="O46" s="1">
        <f>H46-I46</f>
        <v>596.98</v>
      </c>
      <c r="P46" s="12">
        <f>H46/N46</f>
        <v>0.92316646230596278</v>
      </c>
      <c r="Q46" s="12">
        <f>O46/N46</f>
        <v>0.84221516392721685</v>
      </c>
      <c r="R46" s="14">
        <f>Q46*10^4*(G46-F46)/100</f>
        <v>842.21516392721674</v>
      </c>
      <c r="S46" s="13">
        <f t="shared" si="4"/>
        <v>1.8411138901692758</v>
      </c>
      <c r="T46" s="14">
        <f t="shared" si="4"/>
        <v>28.869547268564666</v>
      </c>
      <c r="U46" s="12">
        <f t="shared" si="4"/>
        <v>0.190469788168835</v>
      </c>
      <c r="V46" s="13">
        <f t="shared" si="1"/>
        <v>15.680478770333073</v>
      </c>
      <c r="W46" s="14"/>
    </row>
    <row r="47" spans="1:29" x14ac:dyDescent="0.2">
      <c r="B47" s="1" t="s">
        <v>28</v>
      </c>
      <c r="C47" s="1" t="s">
        <v>20</v>
      </c>
      <c r="D47" s="1">
        <v>2</v>
      </c>
      <c r="E47" s="1" t="s">
        <v>29</v>
      </c>
      <c r="F47" s="1">
        <v>10</v>
      </c>
      <c r="G47" s="1">
        <v>20</v>
      </c>
      <c r="H47" s="1">
        <v>715.02</v>
      </c>
      <c r="I47" s="1">
        <v>90.33</v>
      </c>
      <c r="K47" s="70">
        <v>0.1946621835231781</v>
      </c>
      <c r="L47" s="75">
        <v>3.8073055744171143</v>
      </c>
      <c r="M47" s="70">
        <v>3.1224390491843224E-2</v>
      </c>
      <c r="N47" s="26">
        <f>$Y$2*(G47-F47)</f>
        <v>708.82124375000001</v>
      </c>
      <c r="O47" s="1">
        <f>H47-I47</f>
        <v>624.68999999999994</v>
      </c>
      <c r="P47" s="12">
        <f>H47/N47</f>
        <v>1.0087451614982723</v>
      </c>
      <c r="Q47" s="12">
        <f>O47/N47</f>
        <v>0.88130823604424446</v>
      </c>
      <c r="R47" s="14">
        <f>Q47*10^4*(G47-F47)/100</f>
        <v>881.30823604424438</v>
      </c>
      <c r="S47" s="13">
        <f t="shared" si="4"/>
        <v>1.7155738558533307</v>
      </c>
      <c r="T47" s="14">
        <f t="shared" si="4"/>
        <v>33.554097598709653</v>
      </c>
      <c r="U47" s="12">
        <f t="shared" si="4"/>
        <v>0.27518312505923032</v>
      </c>
      <c r="V47" s="13">
        <f t="shared" si="1"/>
        <v>19.558527010788332</v>
      </c>
      <c r="W47" s="14"/>
    </row>
    <row r="48" spans="1:29" x14ac:dyDescent="0.2">
      <c r="B48" s="1" t="s">
        <v>28</v>
      </c>
      <c r="C48" s="1" t="s">
        <v>20</v>
      </c>
      <c r="D48" s="1">
        <v>2</v>
      </c>
      <c r="E48" s="1" t="s">
        <v>29</v>
      </c>
      <c r="F48" s="1">
        <v>20</v>
      </c>
      <c r="G48" s="1">
        <v>30</v>
      </c>
      <c r="H48" s="1">
        <v>794.54</v>
      </c>
      <c r="I48" s="1">
        <v>140.44999999999999</v>
      </c>
      <c r="K48" s="70">
        <v>0.19392307102680206</v>
      </c>
      <c r="L48" s="75">
        <v>4.3743953704833984</v>
      </c>
      <c r="M48" s="70">
        <v>3.0741645023226738E-2</v>
      </c>
      <c r="N48" s="26">
        <f>$Y$2*(G48-F48)</f>
        <v>708.82124375000001</v>
      </c>
      <c r="O48" s="1">
        <f>H48-I48</f>
        <v>654.08999999999992</v>
      </c>
      <c r="P48" s="12">
        <f>H48/N48</f>
        <v>1.1209314153685732</v>
      </c>
      <c r="Q48" s="12">
        <f>O48/N48</f>
        <v>0.92278554821460224</v>
      </c>
      <c r="R48" s="14">
        <f>Q48*10^4*(G48-F48)/100</f>
        <v>922.78554821460216</v>
      </c>
      <c r="S48" s="13">
        <f t="shared" si="4"/>
        <v>1.7894940740892677</v>
      </c>
      <c r="T48" s="14">
        <f t="shared" si="4"/>
        <v>40.366288300589403</v>
      </c>
      <c r="U48" s="12">
        <f t="shared" si="4"/>
        <v>0.28367945755776985</v>
      </c>
      <c r="V48" s="13">
        <f t="shared" si="1"/>
        <v>22.5573746709014</v>
      </c>
      <c r="W48" s="14"/>
    </row>
    <row r="49" spans="1:29" x14ac:dyDescent="0.2">
      <c r="B49" s="1" t="s">
        <v>28</v>
      </c>
      <c r="C49" s="1" t="s">
        <v>20</v>
      </c>
      <c r="D49" s="1">
        <v>2</v>
      </c>
      <c r="E49" s="29" t="s">
        <v>29</v>
      </c>
      <c r="F49" s="29">
        <v>30</v>
      </c>
      <c r="G49" s="29">
        <v>46</v>
      </c>
      <c r="H49" s="29">
        <v>621.95000000000005</v>
      </c>
      <c r="I49" s="29">
        <v>145.28</v>
      </c>
      <c r="J49" s="29"/>
      <c r="K49" s="98">
        <v>0.1417660266160965</v>
      </c>
      <c r="L49" s="99">
        <v>4.0688767433166504</v>
      </c>
      <c r="M49" s="98">
        <v>5.172748863697052E-2</v>
      </c>
      <c r="N49" s="32">
        <f>$Y$2*(G49-F49)</f>
        <v>1134.1139900000001</v>
      </c>
      <c r="O49" s="29">
        <f>H49-I49</f>
        <v>476.67000000000007</v>
      </c>
      <c r="P49" s="33">
        <f>H49/N49</f>
        <v>0.54840166463337603</v>
      </c>
      <c r="Q49" s="33">
        <f>O49/N49</f>
        <v>0.42030166650179496</v>
      </c>
      <c r="R49" s="34">
        <f>Q49*10^4*(G49-F49)/100</f>
        <v>672.48266640287193</v>
      </c>
      <c r="S49" s="30">
        <f t="shared" si="4"/>
        <v>0.95335195584133092</v>
      </c>
      <c r="T49" s="34">
        <f t="shared" si="4"/>
        <v>27.362490816102149</v>
      </c>
      <c r="U49" s="33">
        <f t="shared" si="4"/>
        <v>0.34785839484914199</v>
      </c>
      <c r="V49" s="30">
        <f t="shared" si="1"/>
        <v>28.701352788388434</v>
      </c>
      <c r="W49" s="14"/>
    </row>
    <row r="50" spans="1:29" x14ac:dyDescent="0.2">
      <c r="B50" s="1" t="s">
        <v>28</v>
      </c>
      <c r="C50" s="1" t="s">
        <v>20</v>
      </c>
      <c r="D50" s="1">
        <v>2</v>
      </c>
      <c r="E50" s="1" t="s">
        <v>22</v>
      </c>
      <c r="F50" s="1" t="s">
        <v>47</v>
      </c>
      <c r="H50" s="1">
        <v>32.950000000000003</v>
      </c>
      <c r="J50" s="1">
        <v>14.644761904761904</v>
      </c>
      <c r="K50" s="70">
        <v>2.1832695007324219</v>
      </c>
      <c r="L50" s="75">
        <v>45.820423126220703</v>
      </c>
      <c r="M50" s="70">
        <v>0.21076259016990662</v>
      </c>
      <c r="N50" s="25"/>
      <c r="O50" s="13">
        <f>H50-J50</f>
        <v>18.305238095238099</v>
      </c>
      <c r="R50" s="14">
        <f>O50/($Y$3)*10^8/10^6</f>
        <v>8.1356613756613783</v>
      </c>
      <c r="S50" s="13">
        <f t="shared" si="4"/>
        <v>0.17762341349768268</v>
      </c>
      <c r="T50" s="14">
        <f t="shared" si="4"/>
        <v>3.7277944664445517</v>
      </c>
      <c r="U50" s="12">
        <f t="shared" si="4"/>
        <v>1.7146930642796578E-2</v>
      </c>
      <c r="V50" s="13">
        <f t="shared" si="1"/>
        <v>20.987066924559389</v>
      </c>
      <c r="W50" s="14"/>
    </row>
    <row r="51" spans="1:29" x14ac:dyDescent="0.2">
      <c r="B51" s="1" t="s">
        <v>28</v>
      </c>
      <c r="C51" s="1" t="s">
        <v>20</v>
      </c>
      <c r="D51" s="1">
        <v>2</v>
      </c>
      <c r="E51" s="1" t="s">
        <v>22</v>
      </c>
      <c r="F51" s="1" t="s">
        <v>48</v>
      </c>
      <c r="H51" s="1">
        <v>334.72</v>
      </c>
      <c r="J51" s="1">
        <v>104.00476190476191</v>
      </c>
      <c r="K51" s="70">
        <v>1.1357021331787109</v>
      </c>
      <c r="L51" s="75">
        <v>17.207311630249023</v>
      </c>
      <c r="M51" s="70">
        <v>0.12335073947906494</v>
      </c>
      <c r="N51" s="25"/>
      <c r="O51" s="13">
        <f>H51-J51</f>
        <v>230.71523809523813</v>
      </c>
      <c r="R51" s="14">
        <f>O51/($Y$3)*10^8/10^6</f>
        <v>102.54010582010584</v>
      </c>
      <c r="S51" s="13">
        <f t="shared" si="4"/>
        <v>1.1645501691626496</v>
      </c>
      <c r="T51" s="14">
        <f t="shared" si="4"/>
        <v>17.644395554452725</v>
      </c>
      <c r="U51" s="12">
        <f t="shared" si="4"/>
        <v>0.12648397879171625</v>
      </c>
      <c r="V51" s="13">
        <f t="shared" si="1"/>
        <v>15.151254125135402</v>
      </c>
      <c r="W51" s="14"/>
    </row>
    <row r="52" spans="1:29" x14ac:dyDescent="0.2">
      <c r="B52" s="1" t="s">
        <v>28</v>
      </c>
      <c r="C52" s="1" t="s">
        <v>20</v>
      </c>
      <c r="D52" s="1">
        <v>2</v>
      </c>
      <c r="E52" s="1" t="s">
        <v>22</v>
      </c>
      <c r="F52" s="1">
        <v>0</v>
      </c>
      <c r="G52" s="1">
        <v>10</v>
      </c>
      <c r="H52" s="1">
        <v>695.66</v>
      </c>
      <c r="I52" s="1">
        <v>50.61</v>
      </c>
      <c r="K52" s="70">
        <v>0.34364736080169678</v>
      </c>
      <c r="L52" s="75">
        <v>4.477602481842041</v>
      </c>
      <c r="M52" s="70">
        <v>9.0531319379806519E-2</v>
      </c>
      <c r="N52" s="26">
        <f>$Y$2*(G52-F52)</f>
        <v>708.82124375000001</v>
      </c>
      <c r="O52" s="1">
        <f>H52-I52</f>
        <v>645.04999999999995</v>
      </c>
      <c r="P52" s="12">
        <f>H52/N52</f>
        <v>0.98143221035479855</v>
      </c>
      <c r="Q52" s="12">
        <f>O52/N52</f>
        <v>0.91003198011868269</v>
      </c>
      <c r="R52" s="14">
        <f>Q52*10^4*(G52-F52)/100</f>
        <v>910.03198011868255</v>
      </c>
      <c r="S52" s="13">
        <f t="shared" si="4"/>
        <v>3.1273008821292745</v>
      </c>
      <c r="T52" s="14">
        <f t="shared" si="4"/>
        <v>40.7476145273504</v>
      </c>
      <c r="U52" s="12">
        <f t="shared" si="4"/>
        <v>0.8238639583796219</v>
      </c>
      <c r="V52" s="13">
        <f t="shared" si="1"/>
        <v>13.029643153365759</v>
      </c>
      <c r="W52" s="14"/>
    </row>
    <row r="53" spans="1:29" x14ac:dyDescent="0.2">
      <c r="B53" s="1" t="s">
        <v>28</v>
      </c>
      <c r="C53" s="1" t="s">
        <v>20</v>
      </c>
      <c r="D53" s="1">
        <v>2</v>
      </c>
      <c r="E53" s="1" t="s">
        <v>22</v>
      </c>
      <c r="F53" s="1">
        <v>10</v>
      </c>
      <c r="G53" s="1">
        <v>20</v>
      </c>
      <c r="H53" s="1">
        <v>948.99</v>
      </c>
      <c r="I53" s="1">
        <v>25.17</v>
      </c>
      <c r="K53" s="70">
        <v>0.12229515612125397</v>
      </c>
      <c r="L53" s="75">
        <v>1.9074571132659912</v>
      </c>
      <c r="M53" s="70">
        <v>2.5474525988101959E-2</v>
      </c>
      <c r="N53" s="26">
        <f>$Y$2*(G53-F53)</f>
        <v>708.82124375000001</v>
      </c>
      <c r="O53" s="1">
        <f>H53-I53</f>
        <v>923.82</v>
      </c>
      <c r="P53" s="12">
        <f>H53/N53</f>
        <v>1.3388283835560479</v>
      </c>
      <c r="Q53" s="12">
        <f>O53/N53</f>
        <v>1.3033187254836704</v>
      </c>
      <c r="R53" s="14">
        <f>Q53*10^4*(G53-F53)/100</f>
        <v>1303.3187254836705</v>
      </c>
      <c r="S53" s="13">
        <f t="shared" si="4"/>
        <v>1.5938956700877922</v>
      </c>
      <c r="T53" s="14">
        <f t="shared" si="4"/>
        <v>24.860245737765929</v>
      </c>
      <c r="U53" s="12">
        <f t="shared" si="4"/>
        <v>0.33201426743113688</v>
      </c>
      <c r="V53" s="13">
        <f t="shared" si="1"/>
        <v>15.597159967437907</v>
      </c>
      <c r="W53" s="14"/>
    </row>
    <row r="54" spans="1:29" x14ac:dyDescent="0.2">
      <c r="B54" s="1" t="s">
        <v>28</v>
      </c>
      <c r="C54" s="1" t="s">
        <v>20</v>
      </c>
      <c r="D54" s="1">
        <v>2</v>
      </c>
      <c r="E54" s="1" t="s">
        <v>22</v>
      </c>
      <c r="F54" s="1">
        <v>20</v>
      </c>
      <c r="G54" s="1">
        <v>30</v>
      </c>
      <c r="H54" s="1">
        <v>678.71</v>
      </c>
      <c r="I54" s="1">
        <v>17.559999999999999</v>
      </c>
      <c r="K54" s="70">
        <v>9.5272853970527649E-2</v>
      </c>
      <c r="L54" s="75">
        <v>1.6250401735305786</v>
      </c>
      <c r="M54" s="70">
        <v>2.0739713683724403E-2</v>
      </c>
      <c r="N54" s="26">
        <f>$Y$2*(G54-F54)</f>
        <v>708.82124375000001</v>
      </c>
      <c r="O54" s="1">
        <f>H54-I54</f>
        <v>661.15000000000009</v>
      </c>
      <c r="P54" s="12">
        <f>H54/N54</f>
        <v>0.95751927017494953</v>
      </c>
      <c r="Q54" s="12">
        <f>O54/N54</f>
        <v>0.93274574630721219</v>
      </c>
      <c r="R54" s="14">
        <f>Q54*10^4*(G54-F54)/100</f>
        <v>932.74574630721213</v>
      </c>
      <c r="S54" s="13">
        <f t="shared" si="4"/>
        <v>0.88865349279557848</v>
      </c>
      <c r="T54" s="14">
        <f t="shared" si="4"/>
        <v>15.15749309438981</v>
      </c>
      <c r="U54" s="12">
        <f t="shared" si="4"/>
        <v>0.1934487971812342</v>
      </c>
      <c r="V54" s="13">
        <f t="shared" si="1"/>
        <v>17.056696695926412</v>
      </c>
      <c r="W54" s="14"/>
      <c r="X54" s="7" t="s">
        <v>78</v>
      </c>
      <c r="Y54" s="7" t="s">
        <v>80</v>
      </c>
      <c r="Z54" s="7" t="s">
        <v>81</v>
      </c>
    </row>
    <row r="55" spans="1:29" x14ac:dyDescent="0.2">
      <c r="B55" s="1" t="s">
        <v>28</v>
      </c>
      <c r="C55" s="1" t="s">
        <v>20</v>
      </c>
      <c r="D55" s="1">
        <v>2</v>
      </c>
      <c r="E55" s="29" t="s">
        <v>22</v>
      </c>
      <c r="F55" s="29">
        <v>30</v>
      </c>
      <c r="G55" s="29">
        <v>45</v>
      </c>
      <c r="H55" s="29">
        <v>829.22</v>
      </c>
      <c r="I55" s="29">
        <v>48.58</v>
      </c>
      <c r="J55" s="29"/>
      <c r="K55" s="98">
        <v>7.9133674502372742E-2</v>
      </c>
      <c r="L55" s="99">
        <v>1.6078416109085083</v>
      </c>
      <c r="M55" s="98">
        <v>5.6717954576015472E-2</v>
      </c>
      <c r="N55" s="32">
        <f>$Y$2*(G55-F55)</f>
        <v>1063.231865625</v>
      </c>
      <c r="O55" s="29">
        <f>H55-I55</f>
        <v>780.64</v>
      </c>
      <c r="P55" s="33">
        <f>H55/N55</f>
        <v>0.77990514280961598</v>
      </c>
      <c r="Q55" s="33">
        <f>O55/N55</f>
        <v>0.73421426241877741</v>
      </c>
      <c r="R55" s="34">
        <f>Q55*10^4*(G55-F55)/100</f>
        <v>1101.3213936281661</v>
      </c>
      <c r="S55" s="30">
        <f t="shared" si="4"/>
        <v>0.87151608685870818</v>
      </c>
      <c r="T55" s="34">
        <f t="shared" si="4"/>
        <v>17.707503636591138</v>
      </c>
      <c r="U55" s="33">
        <f t="shared" si="4"/>
        <v>0.62464696777396389</v>
      </c>
      <c r="V55" s="30">
        <f t="shared" si="1"/>
        <v>20.318045648951873</v>
      </c>
      <c r="W55" s="14"/>
      <c r="X55" s="7" t="s">
        <v>79</v>
      </c>
      <c r="Y55" s="7" t="s">
        <v>79</v>
      </c>
      <c r="Z55" s="7" t="s">
        <v>82</v>
      </c>
      <c r="AA55" s="15" t="s">
        <v>105</v>
      </c>
      <c r="AB55" s="15" t="s">
        <v>106</v>
      </c>
      <c r="AC55" s="74" t="s">
        <v>109</v>
      </c>
    </row>
    <row r="56" spans="1:29" x14ac:dyDescent="0.2">
      <c r="B56" s="1" t="s">
        <v>28</v>
      </c>
      <c r="C56" s="1" t="s">
        <v>20</v>
      </c>
      <c r="D56" s="1">
        <v>2</v>
      </c>
      <c r="E56" s="1" t="s">
        <v>23</v>
      </c>
      <c r="F56" s="1" t="s">
        <v>47</v>
      </c>
      <c r="H56" s="1">
        <v>32.36</v>
      </c>
      <c r="J56" s="1">
        <v>2.0847619047619048</v>
      </c>
      <c r="K56" s="70">
        <v>2.4672269821166992</v>
      </c>
      <c r="L56" s="75">
        <v>45.132980346679688</v>
      </c>
      <c r="M56" s="70">
        <v>0.24254672229290009</v>
      </c>
      <c r="N56" s="25"/>
      <c r="O56" s="13">
        <f>H56-J56</f>
        <v>30.275238095238095</v>
      </c>
      <c r="R56" s="14">
        <f>O56/($Y$3)*10^8/10^6</f>
        <v>13.455661375661377</v>
      </c>
      <c r="S56" s="13">
        <f t="shared" si="4"/>
        <v>0.33198170808257255</v>
      </c>
      <c r="T56" s="14">
        <f t="shared" si="4"/>
        <v>6.0729410041930185</v>
      </c>
      <c r="U56" s="12">
        <f t="shared" si="4"/>
        <v>3.2636265629498423E-2</v>
      </c>
      <c r="V56" s="13">
        <f t="shared" si="1"/>
        <v>18.292998850052662</v>
      </c>
      <c r="W56" s="14"/>
      <c r="Z56" s="13">
        <f>AVERAGE(R32,R38,R44,R50,R56)</f>
        <v>13.459216931216933</v>
      </c>
      <c r="AA56" s="13">
        <f t="shared" ref="AA56:AC61" si="7">AVERAGE(S32,S38,S44,S50,S56)</f>
        <v>0.25578867031642372</v>
      </c>
      <c r="AB56" s="13">
        <f t="shared" si="7"/>
        <v>4.8459138362864351</v>
      </c>
      <c r="AC56" s="12">
        <f t="shared" si="7"/>
        <v>2.7621745763777426E-2</v>
      </c>
    </row>
    <row r="57" spans="1:29" x14ac:dyDescent="0.2">
      <c r="B57" s="1" t="s">
        <v>28</v>
      </c>
      <c r="C57" s="1" t="s">
        <v>20</v>
      </c>
      <c r="D57" s="1">
        <v>2</v>
      </c>
      <c r="E57" s="1" t="s">
        <v>23</v>
      </c>
      <c r="F57" s="1" t="s">
        <v>48</v>
      </c>
      <c r="H57" s="1">
        <v>171.56</v>
      </c>
      <c r="J57" s="1">
        <v>20.664761904761903</v>
      </c>
      <c r="K57" s="70">
        <v>1.0909907817840576</v>
      </c>
      <c r="L57" s="75">
        <v>17.06512451171875</v>
      </c>
      <c r="M57" s="70">
        <v>0.11819043010473251</v>
      </c>
      <c r="N57" s="25"/>
      <c r="O57" s="13">
        <f>H57-J57</f>
        <v>150.89523809523808</v>
      </c>
      <c r="R57" s="14">
        <f>O57/($Y$3)*10^8/10^6</f>
        <v>67.064550264550263</v>
      </c>
      <c r="S57" s="13">
        <f t="shared" si="4"/>
        <v>0.73166806123117922</v>
      </c>
      <c r="T57" s="14">
        <f t="shared" si="4"/>
        <v>11.444649005869708</v>
      </c>
      <c r="U57" s="12">
        <f t="shared" si="4"/>
        <v>7.9263880405476481E-2</v>
      </c>
      <c r="V57" s="13">
        <f t="shared" si="1"/>
        <v>15.641859488320122</v>
      </c>
      <c r="W57" s="14"/>
      <c r="Z57" s="13">
        <f>AVERAGE(R33,R39,R45,R51,R57)</f>
        <v>43.735195767195769</v>
      </c>
      <c r="AA57" s="13">
        <f t="shared" si="7"/>
        <v>0.47929872064973955</v>
      </c>
      <c r="AB57" s="13">
        <f t="shared" si="7"/>
        <v>7.2890859467569982</v>
      </c>
      <c r="AC57" s="12">
        <f t="shared" si="7"/>
        <v>5.2607059598536718E-2</v>
      </c>
    </row>
    <row r="58" spans="1:29" x14ac:dyDescent="0.2">
      <c r="B58" s="1" t="s">
        <v>28</v>
      </c>
      <c r="C58" s="1" t="s">
        <v>20</v>
      </c>
      <c r="D58" s="1">
        <v>2</v>
      </c>
      <c r="E58" s="1" t="s">
        <v>23</v>
      </c>
      <c r="F58" s="1">
        <v>0</v>
      </c>
      <c r="G58" s="1">
        <v>10</v>
      </c>
      <c r="H58" s="1">
        <v>596.89</v>
      </c>
      <c r="I58" s="1">
        <v>77.05</v>
      </c>
      <c r="K58" s="70">
        <v>0.27906462550163269</v>
      </c>
      <c r="L58" s="75">
        <v>4.8491158485412598</v>
      </c>
      <c r="M58" s="70">
        <v>8.8356740772724152E-2</v>
      </c>
      <c r="N58" s="26">
        <f>$Y$2*(G58-F58)</f>
        <v>708.82124375000001</v>
      </c>
      <c r="O58" s="1">
        <f>H58-I58</f>
        <v>519.84</v>
      </c>
      <c r="P58" s="12">
        <f>H58/N58</f>
        <v>0.84208819256343004</v>
      </c>
      <c r="Q58" s="12">
        <f>O58/N58</f>
        <v>0.73338659723261157</v>
      </c>
      <c r="R58" s="14">
        <f>Q58*10^4*(G58-F58)/100</f>
        <v>733.38659723261151</v>
      </c>
      <c r="S58" s="13">
        <f t="shared" si="4"/>
        <v>2.0466225610463549</v>
      </c>
      <c r="T58" s="14">
        <f t="shared" si="4"/>
        <v>35.562765717484019</v>
      </c>
      <c r="U58" s="12">
        <f t="shared" si="4"/>
        <v>0.64799649457872111</v>
      </c>
      <c r="V58" s="13">
        <f t="shared" si="1"/>
        <v>17.376318620909867</v>
      </c>
      <c r="W58" s="14"/>
      <c r="X58" s="12">
        <f>AVERAGE(P34,P40,P46,P52,P58)</f>
        <v>0.90032290316778474</v>
      </c>
      <c r="Y58" s="12">
        <f>AVERAGE(Q34,Q40,Q46,Q52,Q58)</f>
        <v>0.81040460491982835</v>
      </c>
      <c r="Z58" s="13">
        <f>AVERAGE(R34,R40,R46,R52,R58)</f>
        <v>810.40460491982822</v>
      </c>
      <c r="AA58" s="13">
        <f t="shared" si="7"/>
        <v>2.37220870628907</v>
      </c>
      <c r="AB58" s="13">
        <f t="shared" si="7"/>
        <v>36.711588333491321</v>
      </c>
      <c r="AC58" s="12">
        <f t="shared" si="7"/>
        <v>0.42257945957821041</v>
      </c>
    </row>
    <row r="59" spans="1:29" x14ac:dyDescent="0.2">
      <c r="B59" s="1" t="s">
        <v>28</v>
      </c>
      <c r="C59" s="1" t="s">
        <v>20</v>
      </c>
      <c r="D59" s="1">
        <v>2</v>
      </c>
      <c r="E59" s="1" t="s">
        <v>23</v>
      </c>
      <c r="F59" s="1">
        <v>10</v>
      </c>
      <c r="G59" s="1">
        <v>20</v>
      </c>
      <c r="H59" s="1">
        <v>776.29</v>
      </c>
      <c r="I59" s="1">
        <v>114.95</v>
      </c>
      <c r="K59" s="70">
        <v>0.15504011511802673</v>
      </c>
      <c r="L59" s="75">
        <v>3.3872363567352295</v>
      </c>
      <c r="M59" s="70">
        <v>3.3391818404197693E-2</v>
      </c>
      <c r="N59" s="26">
        <f>$Y$2*(G59-F59)</f>
        <v>708.82124375000001</v>
      </c>
      <c r="O59" s="1">
        <f>H59-I59</f>
        <v>661.33999999999992</v>
      </c>
      <c r="P59" s="12">
        <f>H59/N59</f>
        <v>1.0951844443784702</v>
      </c>
      <c r="Q59" s="12">
        <f>O59/N59</f>
        <v>0.93301379696409514</v>
      </c>
      <c r="R59" s="14">
        <f>Q59*10^4*(G59-F59)/100</f>
        <v>933.01379696409504</v>
      </c>
      <c r="S59" s="13">
        <f t="shared" si="4"/>
        <v>1.4465456648802053</v>
      </c>
      <c r="T59" s="14">
        <f t="shared" si="4"/>
        <v>31.60338254412364</v>
      </c>
      <c r="U59" s="12">
        <f t="shared" si="4"/>
        <v>0.31155027276836039</v>
      </c>
      <c r="V59" s="13">
        <f t="shared" si="1"/>
        <v>21.847483499071462</v>
      </c>
      <c r="W59" s="14"/>
      <c r="X59" s="12">
        <f t="shared" ref="X59:Z61" si="8">AVERAGE(P35,P41,P47,P53,P59)</f>
        <v>1.1224950869516932</v>
      </c>
      <c r="Y59" s="12">
        <f t="shared" si="8"/>
        <v>0.95635652029202911</v>
      </c>
      <c r="Z59" s="13">
        <f t="shared" si="8"/>
        <v>975.64231616612017</v>
      </c>
      <c r="AA59" s="13">
        <f t="shared" si="7"/>
        <v>1.6681804975591483</v>
      </c>
      <c r="AB59" s="13">
        <f t="shared" si="7"/>
        <v>31.430609426818688</v>
      </c>
      <c r="AC59" s="12">
        <f t="shared" si="7"/>
        <v>0.30230710155118884</v>
      </c>
    </row>
    <row r="60" spans="1:29" x14ac:dyDescent="0.2">
      <c r="B60" s="1" t="s">
        <v>28</v>
      </c>
      <c r="C60" s="1" t="s">
        <v>20</v>
      </c>
      <c r="D60" s="1">
        <v>2</v>
      </c>
      <c r="E60" s="1" t="s">
        <v>23</v>
      </c>
      <c r="F60" s="1">
        <v>20</v>
      </c>
      <c r="G60" s="1">
        <v>30</v>
      </c>
      <c r="H60" s="1">
        <v>930.74</v>
      </c>
      <c r="I60" s="1">
        <v>343.08</v>
      </c>
      <c r="K60" s="70">
        <v>0.13346551358699799</v>
      </c>
      <c r="L60" s="75">
        <v>3.0858509540557861</v>
      </c>
      <c r="M60" s="70">
        <v>2.9097044840455055E-2</v>
      </c>
      <c r="N60" s="26">
        <f>$Y$2*(G60-F60)</f>
        <v>708.82124375000001</v>
      </c>
      <c r="O60" s="1">
        <f>H60-I60</f>
        <v>587.66000000000008</v>
      </c>
      <c r="P60" s="12">
        <f>H60/N60</f>
        <v>1.3130814125659449</v>
      </c>
      <c r="Q60" s="12">
        <f>O60/N60</f>
        <v>0.82906657381062743</v>
      </c>
      <c r="R60" s="14">
        <f>Q60*10^4*(G60-F60)/100</f>
        <v>829.06657381062746</v>
      </c>
      <c r="S60" s="13">
        <f t="shared" si="4"/>
        <v>1.1065179607144817</v>
      </c>
      <c r="T60" s="14">
        <f t="shared" si="4"/>
        <v>25.583758777692864</v>
      </c>
      <c r="U60" s="12">
        <f t="shared" si="4"/>
        <v>0.24123387273890268</v>
      </c>
      <c r="V60" s="13">
        <f t="shared" si="1"/>
        <v>23.120961146598432</v>
      </c>
      <c r="W60" s="14"/>
      <c r="X60" s="12">
        <f t="shared" si="8"/>
        <v>1.1245458668577044</v>
      </c>
      <c r="Y60" s="12">
        <f t="shared" si="8"/>
        <v>0.91974450567452326</v>
      </c>
      <c r="Z60" s="13">
        <f t="shared" si="8"/>
        <v>897.57750012412782</v>
      </c>
      <c r="AA60" s="13">
        <f t="shared" si="7"/>
        <v>1.3086778742673861</v>
      </c>
      <c r="AB60" s="13">
        <f t="shared" si="7"/>
        <v>27.465717491477807</v>
      </c>
      <c r="AC60" s="12">
        <f t="shared" si="7"/>
        <v>0.24027657042623179</v>
      </c>
    </row>
    <row r="61" spans="1:29" x14ac:dyDescent="0.2">
      <c r="A61" s="29"/>
      <c r="B61" s="29" t="s">
        <v>28</v>
      </c>
      <c r="C61" s="29" t="s">
        <v>20</v>
      </c>
      <c r="D61" s="29">
        <v>2</v>
      </c>
      <c r="E61" s="29" t="s">
        <v>23</v>
      </c>
      <c r="F61" s="29">
        <v>30</v>
      </c>
      <c r="G61" s="29">
        <v>50</v>
      </c>
      <c r="H61" s="29">
        <v>916.78</v>
      </c>
      <c r="I61" s="29">
        <v>218.02</v>
      </c>
      <c r="J61" s="29"/>
      <c r="K61" s="98">
        <v>0.11191357672214508</v>
      </c>
      <c r="L61" s="99">
        <v>2.7629468441009521</v>
      </c>
      <c r="M61" s="98">
        <v>7.1892440319061279E-2</v>
      </c>
      <c r="N61" s="32">
        <f>$Y$2*(G61-F61)</f>
        <v>1417.6424875</v>
      </c>
      <c r="O61" s="29">
        <f>H61-I61</f>
        <v>698.76</v>
      </c>
      <c r="P61" s="33">
        <f>H61/N61</f>
        <v>0.64669337162483986</v>
      </c>
      <c r="Q61" s="33">
        <f>O61/N61</f>
        <v>0.49290283422039438</v>
      </c>
      <c r="R61" s="34">
        <f>Q61*10^4*(G61-F61)/100</f>
        <v>985.80566844078874</v>
      </c>
      <c r="S61" s="30">
        <f t="shared" si="4"/>
        <v>1.1032503830817371</v>
      </c>
      <c r="T61" s="34">
        <f t="shared" si="4"/>
        <v>27.23728660515307</v>
      </c>
      <c r="U61" s="33">
        <f t="shared" si="4"/>
        <v>0.70871975184571712</v>
      </c>
      <c r="V61" s="30">
        <f t="shared" si="1"/>
        <v>24.6882185792408</v>
      </c>
      <c r="W61" s="34"/>
      <c r="X61" s="33">
        <f t="shared" si="8"/>
        <v>0.64633279646490083</v>
      </c>
      <c r="Y61" s="33">
        <f t="shared" si="8"/>
        <v>0.49391872269676645</v>
      </c>
      <c r="Z61" s="30">
        <f t="shared" si="8"/>
        <v>880.79188583151154</v>
      </c>
      <c r="AA61" s="30">
        <f t="shared" si="7"/>
        <v>0.92797987131762782</v>
      </c>
      <c r="AB61" s="30">
        <f t="shared" si="7"/>
        <v>22.711873806157364</v>
      </c>
      <c r="AC61" s="33">
        <f t="shared" si="7"/>
        <v>0.48890610389785316</v>
      </c>
    </row>
    <row r="62" spans="1:29" x14ac:dyDescent="0.2">
      <c r="B62" s="1" t="s">
        <v>28</v>
      </c>
      <c r="C62" s="1" t="s">
        <v>20</v>
      </c>
      <c r="D62" s="1">
        <v>3</v>
      </c>
      <c r="E62" s="1" t="s">
        <v>8</v>
      </c>
      <c r="F62" s="1" t="s">
        <v>47</v>
      </c>
      <c r="H62" s="1">
        <v>234.75</v>
      </c>
      <c r="J62" s="1">
        <v>12.184761904761903</v>
      </c>
      <c r="K62" s="70">
        <v>1.0380641222000122</v>
      </c>
      <c r="L62" s="75">
        <v>19.620981216430664</v>
      </c>
      <c r="M62" s="70">
        <v>9.6082895994186401E-2</v>
      </c>
      <c r="N62" s="25"/>
      <c r="O62" s="13">
        <f>H62-J62</f>
        <v>222.5652380952381</v>
      </c>
      <c r="R62" s="14">
        <f>O62/($Y$3)*10^8/10^6</f>
        <v>98.917883597883616</v>
      </c>
      <c r="S62" s="13">
        <f t="shared" si="4"/>
        <v>1.0268310600692006</v>
      </c>
      <c r="T62" s="14">
        <f t="shared" si="4"/>
        <v>19.408659360431493</v>
      </c>
      <c r="U62" s="12">
        <f t="shared" si="4"/>
        <v>9.5043167217004884E-2</v>
      </c>
      <c r="V62" s="13">
        <f t="shared" si="1"/>
        <v>18.901511762921835</v>
      </c>
      <c r="W62" s="14"/>
      <c r="AA62" s="13">
        <f>SUM(AA56:AA61)</f>
        <v>7.0121343403993945</v>
      </c>
      <c r="AB62" s="13">
        <f>SUM(AB56:AB61)</f>
        <v>130.45478884098861</v>
      </c>
      <c r="AC62" s="12">
        <f>SUM(AC56:AC61)</f>
        <v>1.5342980408157985</v>
      </c>
    </row>
    <row r="63" spans="1:29" x14ac:dyDescent="0.2">
      <c r="A63" s="1" t="s">
        <v>92</v>
      </c>
      <c r="B63" s="1" t="s">
        <v>28</v>
      </c>
      <c r="C63" s="1" t="s">
        <v>20</v>
      </c>
      <c r="D63" s="1">
        <v>3</v>
      </c>
      <c r="E63" s="1" t="s">
        <v>8</v>
      </c>
      <c r="F63" s="1" t="s">
        <v>48</v>
      </c>
      <c r="H63" s="4">
        <v>255.65</v>
      </c>
      <c r="I63" s="67"/>
      <c r="J63" s="4">
        <v>11.644761904761904</v>
      </c>
      <c r="K63" s="71">
        <v>0.34967091679573059</v>
      </c>
      <c r="L63" s="76">
        <v>5.7546553611755371</v>
      </c>
      <c r="M63" s="71">
        <v>4.5310463756322861E-2</v>
      </c>
      <c r="N63" s="104"/>
      <c r="O63" s="28">
        <f>H63-J63</f>
        <v>244.0052380952381</v>
      </c>
      <c r="P63" s="4"/>
      <c r="Q63" s="4"/>
      <c r="R63" s="105">
        <f>O63/($Y$3)*10^8/10^6</f>
        <v>108.44677248677247</v>
      </c>
      <c r="S63" s="28">
        <f t="shared" si="4"/>
        <v>0.3792068235898774</v>
      </c>
      <c r="T63" s="105">
        <f t="shared" si="4"/>
        <v>6.2407380069318892</v>
      </c>
      <c r="U63" s="12">
        <f t="shared" si="4"/>
        <v>4.9137735542520954E-2</v>
      </c>
      <c r="V63" s="13">
        <f t="shared" si="1"/>
        <v>16.457346278350251</v>
      </c>
      <c r="W63" s="14"/>
      <c r="Z63" s="8" t="s">
        <v>88</v>
      </c>
    </row>
    <row r="64" spans="1:29" x14ac:dyDescent="0.2">
      <c r="B64" s="1" t="s">
        <v>28</v>
      </c>
      <c r="C64" s="1" t="s">
        <v>20</v>
      </c>
      <c r="D64" s="1">
        <v>3</v>
      </c>
      <c r="E64" s="1" t="s">
        <v>8</v>
      </c>
      <c r="F64" s="1">
        <v>0</v>
      </c>
      <c r="G64" s="1">
        <v>10</v>
      </c>
      <c r="H64" s="1">
        <v>797.17</v>
      </c>
      <c r="I64" s="1">
        <v>279.25</v>
      </c>
      <c r="K64" s="70">
        <v>0.3770507276058197</v>
      </c>
      <c r="L64" s="75">
        <v>6.3954958915710449</v>
      </c>
      <c r="M64" s="70">
        <v>8.9131221175193787E-2</v>
      </c>
      <c r="N64" s="26">
        <f>$Y$2*(G64-F64)</f>
        <v>708.82124375000001</v>
      </c>
      <c r="O64" s="1">
        <f>H64-I64</f>
        <v>517.91999999999996</v>
      </c>
      <c r="P64" s="12">
        <f>H64/N64</f>
        <v>1.12464180077701</v>
      </c>
      <c r="Q64" s="12">
        <f>O64/N64</f>
        <v>0.73067787480515956</v>
      </c>
      <c r="R64" s="14">
        <f>Q64*10^4*(G64-F64)/100</f>
        <v>730.67787480515949</v>
      </c>
      <c r="S64" s="13">
        <f t="shared" si="4"/>
        <v>2.7550262434075941</v>
      </c>
      <c r="T64" s="14">
        <f t="shared" si="4"/>
        <v>46.730473463782594</v>
      </c>
      <c r="U64" s="12">
        <f t="shared" si="4"/>
        <v>0.65126211267079226</v>
      </c>
      <c r="V64" s="13">
        <f t="shared" si="1"/>
        <v>16.961897758906041</v>
      </c>
      <c r="W64" s="14"/>
      <c r="Z64" s="13">
        <f t="shared" ref="Z64:Z69" si="9">STDEV(R32,R38,R44,R50,R56)</f>
        <v>6.1620867076496602</v>
      </c>
      <c r="AA64" s="13">
        <f t="shared" ref="AA64:AC69" si="10">STDEV(S32,S38,S44,S50,S56)</f>
        <v>6.4433620374369532E-2</v>
      </c>
      <c r="AB64" s="13">
        <f t="shared" si="10"/>
        <v>1.0126417819512474</v>
      </c>
      <c r="AC64" s="12">
        <f t="shared" si="10"/>
        <v>6.0354407592585974E-3</v>
      </c>
    </row>
    <row r="65" spans="2:29" x14ac:dyDescent="0.2">
      <c r="B65" s="1" t="s">
        <v>28</v>
      </c>
      <c r="C65" s="1" t="s">
        <v>20</v>
      </c>
      <c r="D65" s="1">
        <v>3</v>
      </c>
      <c r="E65" s="1" t="s">
        <v>8</v>
      </c>
      <c r="F65" s="1">
        <v>10</v>
      </c>
      <c r="G65" s="1">
        <v>22</v>
      </c>
      <c r="H65" s="1">
        <v>1040</v>
      </c>
      <c r="I65" s="1">
        <v>313.32</v>
      </c>
      <c r="K65" s="70">
        <v>0.22700181603431702</v>
      </c>
      <c r="L65" s="75">
        <v>3.7982947826385498</v>
      </c>
      <c r="M65" s="70">
        <v>3.4379273653030396E-2</v>
      </c>
      <c r="N65" s="26">
        <f>$Y$2*(G65-F65)</f>
        <v>850.5854925000001</v>
      </c>
      <c r="O65" s="1">
        <f>H65-I65</f>
        <v>726.68000000000006</v>
      </c>
      <c r="P65" s="12">
        <f>H65/N65</f>
        <v>1.2226872068359429</v>
      </c>
      <c r="Q65" s="12">
        <f>O65/N65</f>
        <v>0.85432917256109908</v>
      </c>
      <c r="R65" s="14">
        <f>Q65*10^4*(G65-F65)/100</f>
        <v>1025.1950070733189</v>
      </c>
      <c r="S65" s="13">
        <f t="shared" si="4"/>
        <v>2.3272112839495787</v>
      </c>
      <c r="T65" s="14">
        <f t="shared" si="4"/>
        <v>38.939928465536788</v>
      </c>
      <c r="U65" s="12">
        <f t="shared" si="4"/>
        <v>0.35245459695894066</v>
      </c>
      <c r="V65" s="13">
        <f t="shared" si="1"/>
        <v>16.732442272903857</v>
      </c>
      <c r="W65" s="14"/>
      <c r="Z65" s="13">
        <f t="shared" si="9"/>
        <v>40.78993586785051</v>
      </c>
      <c r="AA65" s="13">
        <f t="shared" si="10"/>
        <v>0.46597193517185209</v>
      </c>
      <c r="AB65" s="13">
        <f t="shared" si="10"/>
        <v>7.1364941564184159</v>
      </c>
      <c r="AC65" s="12">
        <f t="shared" si="10"/>
        <v>5.0362336133356986E-2</v>
      </c>
    </row>
    <row r="66" spans="2:29" x14ac:dyDescent="0.2">
      <c r="B66" s="1" t="s">
        <v>28</v>
      </c>
      <c r="C66" s="1" t="s">
        <v>20</v>
      </c>
      <c r="D66" s="1">
        <v>3</v>
      </c>
      <c r="E66" s="1" t="s">
        <v>8</v>
      </c>
      <c r="F66" s="1">
        <v>22</v>
      </c>
      <c r="G66" s="1">
        <v>30</v>
      </c>
      <c r="H66" s="1">
        <v>687.55</v>
      </c>
      <c r="I66" s="1">
        <v>138.03</v>
      </c>
      <c r="K66" s="70">
        <v>0.17030501365661621</v>
      </c>
      <c r="L66" s="75">
        <v>3.3824100494384766</v>
      </c>
      <c r="M66" s="70">
        <v>2.6290128007531166E-2</v>
      </c>
      <c r="N66" s="26">
        <f>$Y$2*(G66-F66)</f>
        <v>567.05699500000003</v>
      </c>
      <c r="O66" s="1">
        <f>H66-I66</f>
        <v>549.52</v>
      </c>
      <c r="P66" s="12">
        <f>H66/N66</f>
        <v>1.212488349605845</v>
      </c>
      <c r="Q66" s="12">
        <f>O66/N66</f>
        <v>0.96907366427954911</v>
      </c>
      <c r="R66" s="14">
        <f>Q66*10^4*(G66-F66)/100</f>
        <v>775.2589314236393</v>
      </c>
      <c r="S66" s="13">
        <f t="shared" si="4"/>
        <v>1.3203048290351658</v>
      </c>
      <c r="T66" s="14">
        <f t="shared" si="4"/>
        <v>26.222436005642521</v>
      </c>
      <c r="U66" s="12">
        <f t="shared" si="4"/>
        <v>0.203816565461093</v>
      </c>
      <c r="V66" s="13">
        <f t="shared" si="1"/>
        <v>19.86089532430552</v>
      </c>
      <c r="W66" s="14"/>
      <c r="Z66" s="13">
        <f t="shared" si="9"/>
        <v>80.799991790654246</v>
      </c>
      <c r="AA66" s="13">
        <f t="shared" si="10"/>
        <v>0.50904179295502106</v>
      </c>
      <c r="AB66" s="13">
        <f t="shared" si="10"/>
        <v>5.0191645801267057</v>
      </c>
      <c r="AC66" s="12">
        <f t="shared" si="10"/>
        <v>0.2931012951298092</v>
      </c>
    </row>
    <row r="67" spans="2:29" x14ac:dyDescent="0.2">
      <c r="B67" s="1" t="s">
        <v>28</v>
      </c>
      <c r="C67" s="1" t="s">
        <v>20</v>
      </c>
      <c r="D67" s="1">
        <v>3</v>
      </c>
      <c r="E67" s="29" t="s">
        <v>8</v>
      </c>
      <c r="F67" s="29">
        <v>30</v>
      </c>
      <c r="G67" s="29">
        <v>48</v>
      </c>
      <c r="H67" s="29">
        <v>1830.29</v>
      </c>
      <c r="I67" s="29">
        <v>964.87</v>
      </c>
      <c r="J67" s="29"/>
      <c r="K67" s="98">
        <v>6.7152589559555054E-2</v>
      </c>
      <c r="L67" s="99">
        <v>1.4882023334503174</v>
      </c>
      <c r="M67" s="98">
        <v>5.7142544537782669E-2</v>
      </c>
      <c r="N67" s="32">
        <f>$Y$2*(G67-F67)</f>
        <v>1275.87823875</v>
      </c>
      <c r="O67" s="29">
        <f>H67-I67</f>
        <v>865.42</v>
      </c>
      <c r="P67" s="33">
        <f>H67/N67</f>
        <v>1.4345334408972807</v>
      </c>
      <c r="Q67" s="33">
        <f>O67/N67</f>
        <v>0.67829356573074473</v>
      </c>
      <c r="R67" s="34">
        <f>Q67*10^4*(G67-F67)/100</f>
        <v>1220.9284183153404</v>
      </c>
      <c r="S67" s="30">
        <f t="shared" si="4"/>
        <v>0.81988504956726793</v>
      </c>
      <c r="T67" s="34">
        <f t="shared" si="4"/>
        <v>18.16988521112695</v>
      </c>
      <c r="U67" s="33">
        <f t="shared" si="4"/>
        <v>0.69766956521028889</v>
      </c>
      <c r="V67" s="30">
        <f t="shared" ref="V67:V121" si="11">T67/S67</f>
        <v>22.161503275022447</v>
      </c>
      <c r="W67" s="14"/>
      <c r="Z67" s="13">
        <f t="shared" si="9"/>
        <v>224.38037647228663</v>
      </c>
      <c r="AA67" s="13">
        <f t="shared" si="10"/>
        <v>0.14813894633318633</v>
      </c>
      <c r="AB67" s="13">
        <f t="shared" si="10"/>
        <v>3.7807751515297658</v>
      </c>
      <c r="AC67" s="12">
        <f t="shared" si="10"/>
        <v>3.0614395813425635E-2</v>
      </c>
    </row>
    <row r="68" spans="2:29" x14ac:dyDescent="0.2">
      <c r="B68" s="1" t="s">
        <v>28</v>
      </c>
      <c r="C68" s="1" t="s">
        <v>20</v>
      </c>
      <c r="D68" s="1">
        <v>3</v>
      </c>
      <c r="E68" s="1" t="s">
        <v>21</v>
      </c>
      <c r="F68" s="1" t="s">
        <v>47</v>
      </c>
      <c r="H68" s="1">
        <v>58.19</v>
      </c>
      <c r="J68" s="1">
        <v>20.904761904761905</v>
      </c>
      <c r="K68" s="70">
        <v>1.2981213331222534</v>
      </c>
      <c r="L68" s="75">
        <v>25.998270034790039</v>
      </c>
      <c r="M68" s="70">
        <v>0.11786344647407532</v>
      </c>
      <c r="N68" s="25"/>
      <c r="O68" s="13">
        <f>H68-J68</f>
        <v>37.285238095238093</v>
      </c>
      <c r="R68" s="14">
        <f>O68/($Y$3)*10^8/10^6</f>
        <v>16.571216931216931</v>
      </c>
      <c r="S68" s="13">
        <f t="shared" si="4"/>
        <v>0.21511450214209379</v>
      </c>
      <c r="T68" s="14">
        <f t="shared" si="4"/>
        <v>4.3082297258286246</v>
      </c>
      <c r="U68" s="12">
        <f t="shared" si="4"/>
        <v>1.9531407397827775E-2</v>
      </c>
      <c r="V68" s="13">
        <f t="shared" si="11"/>
        <v>20.027611727371244</v>
      </c>
      <c r="W68" s="14"/>
      <c r="Z68" s="13">
        <f t="shared" si="9"/>
        <v>79.027470632152912</v>
      </c>
      <c r="AA68" s="13">
        <f t="shared" si="10"/>
        <v>0.34147096370285224</v>
      </c>
      <c r="AB68" s="13">
        <f t="shared" si="10"/>
        <v>8.9792363870744722</v>
      </c>
      <c r="AC68" s="12">
        <f t="shared" si="10"/>
        <v>3.686539779392968E-2</v>
      </c>
    </row>
    <row r="69" spans="2:29" x14ac:dyDescent="0.2">
      <c r="B69" s="1" t="s">
        <v>28</v>
      </c>
      <c r="C69" s="1" t="s">
        <v>20</v>
      </c>
      <c r="D69" s="1">
        <v>3</v>
      </c>
      <c r="E69" s="1" t="s">
        <v>21</v>
      </c>
      <c r="F69" s="1" t="s">
        <v>48</v>
      </c>
      <c r="H69" s="1">
        <v>294.20999999999998</v>
      </c>
      <c r="J69" s="1">
        <v>46.184761904761899</v>
      </c>
      <c r="K69" s="70">
        <v>0.39178159832954407</v>
      </c>
      <c r="L69" s="75">
        <v>5.7958207130432129</v>
      </c>
      <c r="M69" s="70">
        <v>4.606170579791069E-2</v>
      </c>
      <c r="N69" s="25"/>
      <c r="O69" s="13">
        <f>H69-J69</f>
        <v>248.02523809523808</v>
      </c>
      <c r="R69" s="14">
        <f>O69/($Y$3)*10^8/10^6</f>
        <v>110.23343915343915</v>
      </c>
      <c r="S69" s="13">
        <f t="shared" si="4"/>
        <v>0.43187432980896934</v>
      </c>
      <c r="T69" s="14">
        <f t="shared" si="4"/>
        <v>6.3889324991549135</v>
      </c>
      <c r="U69" s="12">
        <f t="shared" si="4"/>
        <v>5.0775402433776033E-2</v>
      </c>
      <c r="V69" s="13">
        <f t="shared" si="11"/>
        <v>14.793499076411708</v>
      </c>
      <c r="W69" s="14"/>
      <c r="Z69" s="30">
        <f t="shared" si="9"/>
        <v>214.23715761889756</v>
      </c>
      <c r="AA69" s="30">
        <f t="shared" si="10"/>
        <v>0.20745439143661704</v>
      </c>
      <c r="AB69" s="30">
        <f t="shared" si="10"/>
        <v>6.8116396214606372</v>
      </c>
      <c r="AC69" s="33">
        <f t="shared" si="10"/>
        <v>0.17987568979468144</v>
      </c>
    </row>
    <row r="70" spans="2:29" x14ac:dyDescent="0.2">
      <c r="B70" s="1" t="s">
        <v>28</v>
      </c>
      <c r="C70" s="1" t="s">
        <v>20</v>
      </c>
      <c r="D70" s="1">
        <v>3</v>
      </c>
      <c r="E70" s="1" t="s">
        <v>21</v>
      </c>
      <c r="F70" s="1">
        <v>0</v>
      </c>
      <c r="G70" s="1">
        <v>10</v>
      </c>
      <c r="H70" s="1">
        <v>673.47</v>
      </c>
      <c r="I70" s="1">
        <v>183.31</v>
      </c>
      <c r="K70" s="70">
        <v>0.24053730070590973</v>
      </c>
      <c r="L70" s="75">
        <v>3.7809727191925049</v>
      </c>
      <c r="M70" s="70">
        <v>6.6083572804927826E-2</v>
      </c>
      <c r="N70" s="26">
        <f>$Y$2*(G70-F70)</f>
        <v>708.82124375000001</v>
      </c>
      <c r="O70" s="1">
        <f>H70-I70</f>
        <v>490.16</v>
      </c>
      <c r="P70" s="12">
        <f>H70/N70</f>
        <v>0.95012671521669534</v>
      </c>
      <c r="Q70" s="12">
        <f>O70/N70</f>
        <v>0.6915142630415837</v>
      </c>
      <c r="R70" s="14">
        <f>Q70*10^4*(G70-F70)/100</f>
        <v>691.5142630415836</v>
      </c>
      <c r="S70" s="13">
        <f t="shared" si="4"/>
        <v>1.6633497423165895</v>
      </c>
      <c r="T70" s="14">
        <f t="shared" si="4"/>
        <v>26.145965634927371</v>
      </c>
      <c r="U70" s="12">
        <f t="shared" si="4"/>
        <v>0.45697733147354497</v>
      </c>
      <c r="V70" s="13">
        <f t="shared" si="11"/>
        <v>15.718862347321629</v>
      </c>
      <c r="W70" s="14"/>
    </row>
    <row r="71" spans="2:29" x14ac:dyDescent="0.2">
      <c r="B71" s="1" t="s">
        <v>28</v>
      </c>
      <c r="C71" s="1" t="s">
        <v>20</v>
      </c>
      <c r="D71" s="1">
        <v>3</v>
      </c>
      <c r="E71" s="1" t="s">
        <v>21</v>
      </c>
      <c r="F71" s="1">
        <v>10</v>
      </c>
      <c r="G71" s="1">
        <v>20</v>
      </c>
      <c r="H71" s="1">
        <v>1012.2</v>
      </c>
      <c r="I71" s="1">
        <v>213.26</v>
      </c>
      <c r="K71" s="70">
        <v>9.9202945828437805E-2</v>
      </c>
      <c r="L71" s="75">
        <v>2.088153600692749</v>
      </c>
      <c r="M71" s="70">
        <v>1.8516629934310913E-2</v>
      </c>
      <c r="N71" s="26">
        <f>$Y$2*(G71-F71)</f>
        <v>708.82124375000001</v>
      </c>
      <c r="O71" s="1">
        <f>H71-I71</f>
        <v>798.94</v>
      </c>
      <c r="P71" s="12">
        <f>H71/N71</f>
        <v>1.4280046047223172</v>
      </c>
      <c r="Q71" s="12">
        <f>O71/N71</f>
        <v>1.1271389042648174</v>
      </c>
      <c r="R71" s="14">
        <f>Q71*10^4*(G71-F71)/100</f>
        <v>1127.1389042648175</v>
      </c>
      <c r="S71" s="13">
        <f t="shared" si="4"/>
        <v>1.1181549966090745</v>
      </c>
      <c r="T71" s="14">
        <f t="shared" si="4"/>
        <v>23.536391614214583</v>
      </c>
      <c r="U71" s="12">
        <f t="shared" si="4"/>
        <v>0.20870813974836322</v>
      </c>
      <c r="V71" s="13">
        <f t="shared" si="11"/>
        <v>21.049310413664678</v>
      </c>
      <c r="W71" s="14"/>
    </row>
    <row r="72" spans="2:29" x14ac:dyDescent="0.2">
      <c r="B72" s="1" t="s">
        <v>28</v>
      </c>
      <c r="C72" s="1" t="s">
        <v>20</v>
      </c>
      <c r="D72" s="1">
        <v>3</v>
      </c>
      <c r="E72" s="1" t="s">
        <v>21</v>
      </c>
      <c r="F72" s="1">
        <v>20</v>
      </c>
      <c r="G72" s="1">
        <v>30</v>
      </c>
      <c r="H72" s="1">
        <v>878.99</v>
      </c>
      <c r="I72" s="1">
        <v>175.74</v>
      </c>
      <c r="K72" s="70">
        <v>7.9158268868923187E-2</v>
      </c>
      <c r="L72" s="75">
        <v>1.9582538604736328</v>
      </c>
      <c r="M72" s="70">
        <v>1.7874952405691147E-2</v>
      </c>
      <c r="N72" s="26">
        <f>$Y$2*(G72-F72)</f>
        <v>708.82124375000001</v>
      </c>
      <c r="O72" s="1">
        <f>H72-I72</f>
        <v>703.25</v>
      </c>
      <c r="P72" s="12">
        <f>H72/N72</f>
        <v>1.2400728783885295</v>
      </c>
      <c r="Q72" s="12">
        <f>O72/N72</f>
        <v>0.99214012870081958</v>
      </c>
      <c r="R72" s="14">
        <f>Q72*10^4*(G72-F72)/100</f>
        <v>992.14012870081945</v>
      </c>
      <c r="S72" s="13">
        <f t="shared" si="4"/>
        <v>0.78536095063347511</v>
      </c>
      <c r="T72" s="14">
        <f t="shared" si="4"/>
        <v>19.428622371591864</v>
      </c>
      <c r="U72" s="12">
        <f t="shared" si="4"/>
        <v>0.17734457580303437</v>
      </c>
      <c r="V72" s="13">
        <f t="shared" si="11"/>
        <v>24.738462430454003</v>
      </c>
      <c r="W72" s="14"/>
    </row>
    <row r="73" spans="2:29" x14ac:dyDescent="0.2">
      <c r="B73" s="1" t="s">
        <v>28</v>
      </c>
      <c r="C73" s="1" t="s">
        <v>20</v>
      </c>
      <c r="D73" s="1">
        <v>3</v>
      </c>
      <c r="E73" s="29" t="s">
        <v>21</v>
      </c>
      <c r="F73" s="29">
        <v>30</v>
      </c>
      <c r="G73" s="29">
        <v>50</v>
      </c>
      <c r="H73" s="29">
        <v>1201.6199999999999</v>
      </c>
      <c r="I73" s="29">
        <v>314.95999999999998</v>
      </c>
      <c r="J73" s="29"/>
      <c r="K73" s="98">
        <v>6.3150458037853241E-2</v>
      </c>
      <c r="L73" s="99">
        <v>1.7556655406951904</v>
      </c>
      <c r="M73" s="98">
        <v>4.640110582113266E-2</v>
      </c>
      <c r="N73" s="32">
        <f>$Y$2*(G73-F73)</f>
        <v>1417.6424875</v>
      </c>
      <c r="O73" s="29">
        <f>H73-I73</f>
        <v>886.65999999999985</v>
      </c>
      <c r="P73" s="33">
        <f>H73/N73</f>
        <v>0.84761850085281099</v>
      </c>
      <c r="Q73" s="33">
        <f>O73/N73</f>
        <v>0.62544683008451374</v>
      </c>
      <c r="R73" s="34">
        <f>Q73*10^4*(G73-F73)/100</f>
        <v>1250.8936601690275</v>
      </c>
      <c r="S73" s="30">
        <f t="shared" si="4"/>
        <v>0.78994507596320829</v>
      </c>
      <c r="T73" s="34">
        <f t="shared" si="4"/>
        <v>21.961508942328415</v>
      </c>
      <c r="U73" s="33">
        <f t="shared" si="4"/>
        <v>0.58042849096487004</v>
      </c>
      <c r="V73" s="30">
        <f t="shared" si="11"/>
        <v>27.80131126907774</v>
      </c>
      <c r="W73" s="14"/>
    </row>
    <row r="74" spans="2:29" x14ac:dyDescent="0.2">
      <c r="B74" s="1" t="s">
        <v>28</v>
      </c>
      <c r="C74" s="1" t="s">
        <v>20</v>
      </c>
      <c r="D74" s="1">
        <v>3</v>
      </c>
      <c r="E74" s="1" t="s">
        <v>29</v>
      </c>
      <c r="F74" s="1" t="s">
        <v>47</v>
      </c>
      <c r="H74" s="1">
        <v>56.64</v>
      </c>
      <c r="J74" s="1">
        <v>12.514761904761905</v>
      </c>
      <c r="K74" s="70">
        <v>1.0613996982574463</v>
      </c>
      <c r="L74" s="75">
        <v>19.0577392578125</v>
      </c>
      <c r="M74" s="70">
        <v>0.11110199242830276</v>
      </c>
      <c r="N74" s="25"/>
      <c r="O74" s="13">
        <f>H74-J74</f>
        <v>44.125238095238096</v>
      </c>
      <c r="R74" s="14">
        <f>O74/($Y$3)*10^8/10^6</f>
        <v>19.611216931216934</v>
      </c>
      <c r="S74" s="13">
        <f t="shared" si="4"/>
        <v>0.20815339733254976</v>
      </c>
      <c r="T74" s="14">
        <f t="shared" si="4"/>
        <v>3.7374545880353014</v>
      </c>
      <c r="U74" s="12">
        <f t="shared" si="4"/>
        <v>2.1788452750018669E-2</v>
      </c>
      <c r="V74" s="13">
        <f t="shared" si="11"/>
        <v>17.955289877225852</v>
      </c>
      <c r="W74" s="14"/>
    </row>
    <row r="75" spans="2:29" x14ac:dyDescent="0.2">
      <c r="B75" s="1" t="s">
        <v>28</v>
      </c>
      <c r="C75" s="1" t="s">
        <v>20</v>
      </c>
      <c r="D75" s="1">
        <v>3</v>
      </c>
      <c r="E75" s="1" t="s">
        <v>29</v>
      </c>
      <c r="F75" s="1" t="s">
        <v>48</v>
      </c>
      <c r="H75" s="1">
        <v>0</v>
      </c>
      <c r="K75" s="58">
        <v>0</v>
      </c>
      <c r="L75" s="59">
        <v>0</v>
      </c>
      <c r="M75" s="58">
        <v>0</v>
      </c>
      <c r="N75" s="25"/>
      <c r="O75" s="13">
        <f>H75-J75</f>
        <v>0</v>
      </c>
      <c r="R75" s="14">
        <f>O75/($Y$3)*10^8/10^6</f>
        <v>0</v>
      </c>
      <c r="S75" s="13">
        <f t="shared" si="4"/>
        <v>0</v>
      </c>
      <c r="T75" s="14">
        <f t="shared" si="4"/>
        <v>0</v>
      </c>
      <c r="U75" s="12">
        <f t="shared" si="4"/>
        <v>0</v>
      </c>
      <c r="V75" s="13"/>
      <c r="W75" s="14"/>
    </row>
    <row r="76" spans="2:29" x14ac:dyDescent="0.2">
      <c r="B76" s="1" t="s">
        <v>28</v>
      </c>
      <c r="C76" s="1" t="s">
        <v>20</v>
      </c>
      <c r="D76" s="1">
        <v>3</v>
      </c>
      <c r="E76" s="1" t="s">
        <v>29</v>
      </c>
      <c r="F76" s="1">
        <v>0</v>
      </c>
      <c r="G76" s="1">
        <v>10</v>
      </c>
      <c r="H76" s="1">
        <v>305.27</v>
      </c>
      <c r="I76" s="1">
        <v>15.72</v>
      </c>
      <c r="K76" s="70">
        <v>0.60460114479064941</v>
      </c>
      <c r="L76" s="75">
        <v>8.7930097579956055</v>
      </c>
      <c r="M76" s="70">
        <v>0.10256046056747437</v>
      </c>
      <c r="N76" s="26">
        <f>$Y$2*(G76-F76)</f>
        <v>708.82124375000001</v>
      </c>
      <c r="O76" s="1">
        <f>H76-I76</f>
        <v>289.54999999999995</v>
      </c>
      <c r="P76" s="12">
        <f>H76/N76</f>
        <v>0.43067275803554805</v>
      </c>
      <c r="Q76" s="12">
        <f>O76/N76</f>
        <v>0.40849509316078531</v>
      </c>
      <c r="R76" s="14">
        <f>Q76*10^4*(G76-F76)/100</f>
        <v>408.4950931607853</v>
      </c>
      <c r="S76" s="13">
        <f t="shared" si="4"/>
        <v>2.4697660096637377</v>
      </c>
      <c r="T76" s="14">
        <f t="shared" si="4"/>
        <v>35.919013402561092</v>
      </c>
      <c r="U76" s="12">
        <f t="shared" si="4"/>
        <v>0.4189544489412349</v>
      </c>
      <c r="V76" s="13">
        <f t="shared" si="11"/>
        <v>14.543488436563072</v>
      </c>
      <c r="W76" s="14"/>
    </row>
    <row r="77" spans="2:29" x14ac:dyDescent="0.2">
      <c r="B77" s="1" t="s">
        <v>28</v>
      </c>
      <c r="C77" s="1" t="s">
        <v>20</v>
      </c>
      <c r="D77" s="1">
        <v>3</v>
      </c>
      <c r="E77" s="1" t="s">
        <v>29</v>
      </c>
      <c r="F77" s="1">
        <v>10</v>
      </c>
      <c r="G77" s="1">
        <v>20</v>
      </c>
      <c r="H77" s="1">
        <v>610.38</v>
      </c>
      <c r="I77" s="1">
        <v>32.17</v>
      </c>
      <c r="K77" s="70">
        <v>0.46266597509384155</v>
      </c>
      <c r="L77" s="75">
        <v>7.0158114433288574</v>
      </c>
      <c r="M77" s="70">
        <v>5.0820905715227127E-2</v>
      </c>
      <c r="N77" s="26">
        <f>$Y$2*(G77-F77)</f>
        <v>708.82124375000001</v>
      </c>
      <c r="O77" s="1">
        <f>H77-I77</f>
        <v>578.21</v>
      </c>
      <c r="P77" s="12">
        <f>H77/N77</f>
        <v>0.86111978920214183</v>
      </c>
      <c r="Q77" s="12">
        <f>O77/N77</f>
        <v>0.81573458061301229</v>
      </c>
      <c r="R77" s="14">
        <f>Q77*10^4*(G77-F77)/100</f>
        <v>815.73458061301221</v>
      </c>
      <c r="S77" s="13">
        <f t="shared" si="4"/>
        <v>3.7741263515708519</v>
      </c>
      <c r="T77" s="14">
        <f t="shared" si="4"/>
        <v>57.23040005383838</v>
      </c>
      <c r="U77" s="12">
        <f t="shared" si="4"/>
        <v>0.41456370209984233</v>
      </c>
      <c r="V77" s="13">
        <f t="shared" si="11"/>
        <v>15.163880252715485</v>
      </c>
      <c r="W77" s="14"/>
    </row>
    <row r="78" spans="2:29" x14ac:dyDescent="0.2">
      <c r="B78" s="1" t="s">
        <v>28</v>
      </c>
      <c r="C78" s="1" t="s">
        <v>20</v>
      </c>
      <c r="D78" s="1">
        <v>3</v>
      </c>
      <c r="E78" s="1" t="s">
        <v>29</v>
      </c>
      <c r="F78" s="1">
        <v>20</v>
      </c>
      <c r="G78" s="1">
        <v>30</v>
      </c>
      <c r="H78" s="1">
        <v>769.23</v>
      </c>
      <c r="I78" s="1">
        <v>68</v>
      </c>
      <c r="K78" s="70">
        <v>0.26593557000160217</v>
      </c>
      <c r="L78" s="75">
        <v>3.9843161106109619</v>
      </c>
      <c r="M78" s="70">
        <v>3.4472793340682983E-2</v>
      </c>
      <c r="N78" s="26">
        <f>$Y$2*(G78-F78)</f>
        <v>708.82124375000001</v>
      </c>
      <c r="O78" s="1">
        <f>H78-I78</f>
        <v>701.23</v>
      </c>
      <c r="P78" s="12">
        <f>H78/N78</f>
        <v>1.0852242462858606</v>
      </c>
      <c r="Q78" s="12">
        <f>O78/N78</f>
        <v>0.9892903269802712</v>
      </c>
      <c r="R78" s="14">
        <f>Q78*10^4*(G78-F78)/100</f>
        <v>989.29032698027117</v>
      </c>
      <c r="S78" s="13">
        <f t="shared" si="4"/>
        <v>2.6308748700256981</v>
      </c>
      <c r="T78" s="14">
        <f t="shared" si="4"/>
        <v>39.416453878590808</v>
      </c>
      <c r="U78" s="12">
        <f t="shared" si="4"/>
        <v>0.3410360099592758</v>
      </c>
      <c r="V78" s="13">
        <f t="shared" si="11"/>
        <v>14.982260968651007</v>
      </c>
      <c r="W78" s="14"/>
    </row>
    <row r="79" spans="2:29" x14ac:dyDescent="0.2">
      <c r="B79" s="1" t="s">
        <v>28</v>
      </c>
      <c r="C79" s="1" t="s">
        <v>20</v>
      </c>
      <c r="D79" s="1">
        <v>3</v>
      </c>
      <c r="E79" s="29" t="s">
        <v>29</v>
      </c>
      <c r="F79" s="29">
        <v>30</v>
      </c>
      <c r="G79" s="29">
        <v>42</v>
      </c>
      <c r="H79" s="29">
        <v>1325.77</v>
      </c>
      <c r="I79" s="29">
        <v>942.91</v>
      </c>
      <c r="J79" s="29"/>
      <c r="K79" s="98">
        <v>0.1655919998884201</v>
      </c>
      <c r="L79" s="99">
        <v>2.5297911167144775</v>
      </c>
      <c r="M79" s="98">
        <v>7.0112563669681549E-2</v>
      </c>
      <c r="N79" s="32">
        <f>$Y$2*(G79-F79)</f>
        <v>850.5854925000001</v>
      </c>
      <c r="O79" s="29">
        <f>H79-I79</f>
        <v>382.86</v>
      </c>
      <c r="P79" s="33">
        <f>H79/N79</f>
        <v>1.5586557867373922</v>
      </c>
      <c r="Q79" s="33">
        <f>O79/N79</f>
        <v>0.45011348462423956</v>
      </c>
      <c r="R79" s="34">
        <f>Q79*10^4*(G79-F79)/100</f>
        <v>540.1361815490875</v>
      </c>
      <c r="S79" s="30">
        <f t="shared" si="4"/>
        <v>0.89442230514808163</v>
      </c>
      <c r="T79" s="34">
        <f t="shared" si="4"/>
        <v>13.664317138989599</v>
      </c>
      <c r="U79" s="33">
        <f t="shared" si="4"/>
        <v>0.3787033241915907</v>
      </c>
      <c r="V79" s="30">
        <f t="shared" si="11"/>
        <v>15.277254447190154</v>
      </c>
      <c r="W79" s="14"/>
    </row>
    <row r="80" spans="2:29" x14ac:dyDescent="0.2">
      <c r="B80" s="1" t="s">
        <v>28</v>
      </c>
      <c r="C80" s="1" t="s">
        <v>20</v>
      </c>
      <c r="D80" s="1">
        <v>3</v>
      </c>
      <c r="E80" s="1" t="s">
        <v>22</v>
      </c>
      <c r="F80" s="1" t="s">
        <v>47</v>
      </c>
      <c r="H80" s="1">
        <v>38.14</v>
      </c>
      <c r="K80" s="70">
        <v>1.6396075487136841</v>
      </c>
      <c r="L80" s="75">
        <v>33.158393859863281</v>
      </c>
      <c r="M80" s="70">
        <v>0.13432894647121429</v>
      </c>
      <c r="N80" s="25"/>
      <c r="O80" s="13">
        <f>H80-J80</f>
        <v>38.14</v>
      </c>
      <c r="R80" s="14">
        <f>O80/($Y$3)*10^8/10^6</f>
        <v>16.951111111111111</v>
      </c>
      <c r="S80" s="13">
        <f t="shared" si="4"/>
        <v>0.27793169736862183</v>
      </c>
      <c r="T80" s="14">
        <f t="shared" si="4"/>
        <v>5.6207161858452697</v>
      </c>
      <c r="U80" s="12">
        <f t="shared" si="4"/>
        <v>2.2770248970720504E-2</v>
      </c>
      <c r="V80" s="13">
        <f t="shared" si="11"/>
        <v>20.223372285567319</v>
      </c>
      <c r="W80" s="14"/>
    </row>
    <row r="81" spans="1:29" x14ac:dyDescent="0.2">
      <c r="B81" s="1" t="s">
        <v>28</v>
      </c>
      <c r="C81" s="1" t="s">
        <v>20</v>
      </c>
      <c r="D81" s="1">
        <v>3</v>
      </c>
      <c r="E81" s="1" t="s">
        <v>22</v>
      </c>
      <c r="F81" s="1" t="s">
        <v>48</v>
      </c>
      <c r="H81" s="1">
        <v>0</v>
      </c>
      <c r="K81" s="58">
        <v>0</v>
      </c>
      <c r="L81" s="59">
        <v>0</v>
      </c>
      <c r="M81" s="58">
        <v>0</v>
      </c>
      <c r="N81" s="25"/>
      <c r="O81" s="13">
        <f>H81-J81</f>
        <v>0</v>
      </c>
      <c r="R81" s="14">
        <f>O81/($Y$3)*10^8/10^6</f>
        <v>0</v>
      </c>
      <c r="S81" s="13">
        <f t="shared" si="4"/>
        <v>0</v>
      </c>
      <c r="T81" s="14">
        <f t="shared" si="4"/>
        <v>0</v>
      </c>
      <c r="U81" s="12">
        <f t="shared" si="4"/>
        <v>0</v>
      </c>
      <c r="V81" s="13"/>
      <c r="W81" s="14"/>
    </row>
    <row r="82" spans="1:29" x14ac:dyDescent="0.2">
      <c r="B82" s="1" t="s">
        <v>28</v>
      </c>
      <c r="C82" s="1" t="s">
        <v>20</v>
      </c>
      <c r="D82" s="1">
        <v>3</v>
      </c>
      <c r="E82" s="1" t="s">
        <v>22</v>
      </c>
      <c r="F82" s="1">
        <v>0</v>
      </c>
      <c r="G82" s="1">
        <v>10</v>
      </c>
      <c r="H82" s="1">
        <v>754.62</v>
      </c>
      <c r="I82" s="1">
        <v>8.98</v>
      </c>
      <c r="K82" s="70">
        <v>0.13856665790081024</v>
      </c>
      <c r="L82" s="75">
        <v>2.5023214817047119</v>
      </c>
      <c r="M82" s="70">
        <v>6.9754153490066528E-2</v>
      </c>
      <c r="N82" s="26">
        <f>$Y$2*(G82-F82)</f>
        <v>708.82124375000001</v>
      </c>
      <c r="O82" s="1">
        <f>H82-I82</f>
        <v>745.64</v>
      </c>
      <c r="P82" s="12">
        <f>H82/N82</f>
        <v>1.0646125615644684</v>
      </c>
      <c r="Q82" s="12">
        <f>O82/N82</f>
        <v>1.0519436410444067</v>
      </c>
      <c r="R82" s="14">
        <f>Q82*10^4*(G82-F82)/100</f>
        <v>1051.9436410444068</v>
      </c>
      <c r="S82" s="13">
        <f t="shared" si="4"/>
        <v>1.4576431463953303</v>
      </c>
      <c r="T82" s="14">
        <f t="shared" si="4"/>
        <v>26.323011705280898</v>
      </c>
      <c r="U82" s="12">
        <f t="shared" si="4"/>
        <v>0.73377438200311007</v>
      </c>
      <c r="V82" s="13">
        <f t="shared" si="11"/>
        <v>18.058611787374865</v>
      </c>
      <c r="W82" s="14"/>
    </row>
    <row r="83" spans="1:29" x14ac:dyDescent="0.2">
      <c r="B83" s="1" t="s">
        <v>28</v>
      </c>
      <c r="C83" s="1" t="s">
        <v>20</v>
      </c>
      <c r="D83" s="1">
        <v>3</v>
      </c>
      <c r="E83" s="1" t="s">
        <v>22</v>
      </c>
      <c r="F83" s="1">
        <v>10</v>
      </c>
      <c r="G83" s="1">
        <v>20</v>
      </c>
      <c r="H83" s="1">
        <v>841.26</v>
      </c>
      <c r="I83" s="1">
        <v>7.21</v>
      </c>
      <c r="K83" s="70">
        <v>0.10729824006557465</v>
      </c>
      <c r="L83" s="75">
        <v>2.087512731552124</v>
      </c>
      <c r="M83" s="70">
        <v>5.9927076101303101E-2</v>
      </c>
      <c r="N83" s="26">
        <f>$Y$2*(G83-F83)</f>
        <v>708.82124375000001</v>
      </c>
      <c r="O83" s="1">
        <f>H83-I83</f>
        <v>834.05</v>
      </c>
      <c r="P83" s="12">
        <f>H83/N83</f>
        <v>1.1868436611032371</v>
      </c>
      <c r="Q83" s="12">
        <f>O83/N83</f>
        <v>1.1766718440709827</v>
      </c>
      <c r="R83" s="14">
        <f>Q83*10^4*(G83-F83)/100</f>
        <v>1176.6718440709826</v>
      </c>
      <c r="S83" s="13">
        <f t="shared" si="4"/>
        <v>1.2625481800353071</v>
      </c>
      <c r="T83" s="14">
        <f t="shared" si="4"/>
        <v>24.563174553570921</v>
      </c>
      <c r="U83" s="12">
        <f t="shared" si="4"/>
        <v>0.7051450314590243</v>
      </c>
      <c r="V83" s="13">
        <f t="shared" si="11"/>
        <v>19.455237385779615</v>
      </c>
      <c r="W83" s="14"/>
    </row>
    <row r="84" spans="1:29" x14ac:dyDescent="0.2">
      <c r="B84" s="1" t="s">
        <v>28</v>
      </c>
      <c r="C84" s="1" t="s">
        <v>20</v>
      </c>
      <c r="D84" s="1">
        <v>3</v>
      </c>
      <c r="E84" s="1" t="s">
        <v>22</v>
      </c>
      <c r="F84" s="1">
        <v>20</v>
      </c>
      <c r="G84" s="1">
        <v>30</v>
      </c>
      <c r="H84" s="1">
        <v>824.6</v>
      </c>
      <c r="I84" s="1">
        <v>8.48</v>
      </c>
      <c r="K84" s="70">
        <v>0.11761125922203064</v>
      </c>
      <c r="L84" s="75">
        <v>1.9997340440750122</v>
      </c>
      <c r="M84" s="70">
        <v>3.3984314650297165E-2</v>
      </c>
      <c r="N84" s="26">
        <f>$Y$2*(G84-F84)</f>
        <v>708.82124375000001</v>
      </c>
      <c r="O84" s="1">
        <f>H84-I84</f>
        <v>816.12</v>
      </c>
      <c r="P84" s="12">
        <f>H84/N84</f>
        <v>1.1633398508733677</v>
      </c>
      <c r="Q84" s="12">
        <f>O84/N84</f>
        <v>1.1513763268187882</v>
      </c>
      <c r="R84" s="14">
        <f>Q84*10^4*(G84-F84)/100</f>
        <v>1151.3763268187881</v>
      </c>
      <c r="S84" s="13">
        <f t="shared" si="4"/>
        <v>1.3541481963559396</v>
      </c>
      <c r="T84" s="14">
        <f t="shared" si="4"/>
        <v>23.024464382815683</v>
      </c>
      <c r="U84" s="12">
        <f t="shared" si="4"/>
        <v>0.39128735371513079</v>
      </c>
      <c r="V84" s="13">
        <f t="shared" si="11"/>
        <v>17.002913303562583</v>
      </c>
      <c r="W84" s="14"/>
      <c r="X84" s="7" t="s">
        <v>78</v>
      </c>
      <c r="Y84" s="7" t="s">
        <v>80</v>
      </c>
      <c r="Z84" s="7" t="s">
        <v>81</v>
      </c>
    </row>
    <row r="85" spans="1:29" x14ac:dyDescent="0.2">
      <c r="B85" s="1" t="s">
        <v>28</v>
      </c>
      <c r="C85" s="1" t="s">
        <v>20</v>
      </c>
      <c r="D85" s="1">
        <v>3</v>
      </c>
      <c r="E85" s="29" t="s">
        <v>22</v>
      </c>
      <c r="F85" s="29">
        <v>30</v>
      </c>
      <c r="G85" s="29">
        <v>50</v>
      </c>
      <c r="H85" s="29">
        <v>847.57999999999993</v>
      </c>
      <c r="I85" s="29">
        <v>100.18</v>
      </c>
      <c r="J85" s="29"/>
      <c r="K85" s="98">
        <v>0.15927113592624664</v>
      </c>
      <c r="L85" s="99">
        <v>2.9391875267028809</v>
      </c>
      <c r="M85" s="98">
        <v>6.7466162145137787E-2</v>
      </c>
      <c r="N85" s="32">
        <f>$Y$2*(G85-F85)</f>
        <v>1417.6424875</v>
      </c>
      <c r="O85" s="29">
        <f>H85-I85</f>
        <v>747.39999999999986</v>
      </c>
      <c r="P85" s="33">
        <f>H85/N85</f>
        <v>0.59787993621346647</v>
      </c>
      <c r="Q85" s="33">
        <f>O85/N85</f>
        <v>0.52721331830145213</v>
      </c>
      <c r="R85" s="34">
        <f>Q85*10^4*(G85-F85)/100</f>
        <v>1054.4266366029042</v>
      </c>
      <c r="S85" s="30">
        <f t="shared" si="4"/>
        <v>1.6793972816263623</v>
      </c>
      <c r="T85" s="34">
        <f t="shared" si="4"/>
        <v>30.991576181265273</v>
      </c>
      <c r="U85" s="33">
        <f t="shared" si="4"/>
        <v>0.71138118435203812</v>
      </c>
      <c r="V85" s="30">
        <f t="shared" si="11"/>
        <v>18.453987344347972</v>
      </c>
      <c r="W85" s="14"/>
      <c r="X85" s="7" t="s">
        <v>79</v>
      </c>
      <c r="Y85" s="7" t="s">
        <v>79</v>
      </c>
      <c r="Z85" s="7" t="s">
        <v>82</v>
      </c>
      <c r="AA85" s="15" t="s">
        <v>105</v>
      </c>
      <c r="AB85" s="15" t="s">
        <v>106</v>
      </c>
      <c r="AC85" s="74" t="s">
        <v>109</v>
      </c>
    </row>
    <row r="86" spans="1:29" x14ac:dyDescent="0.2">
      <c r="B86" s="1" t="s">
        <v>28</v>
      </c>
      <c r="C86" s="1" t="s">
        <v>20</v>
      </c>
      <c r="D86" s="1">
        <v>3</v>
      </c>
      <c r="E86" s="1" t="s">
        <v>23</v>
      </c>
      <c r="F86" s="1" t="s">
        <v>47</v>
      </c>
      <c r="H86" s="1">
        <v>39.75</v>
      </c>
      <c r="K86" s="70">
        <v>2.0764291286468506</v>
      </c>
      <c r="L86" s="75">
        <v>39.766693115234375</v>
      </c>
      <c r="M86" s="70">
        <v>0.21704646944999695</v>
      </c>
      <c r="N86" s="25"/>
      <c r="O86" s="13">
        <f>H86-J86</f>
        <v>39.75</v>
      </c>
      <c r="R86" s="14">
        <f>O86/($Y$3)*10^8/10^6</f>
        <v>17.666666666666668</v>
      </c>
      <c r="S86" s="13">
        <f t="shared" si="4"/>
        <v>0.36683581272761029</v>
      </c>
      <c r="T86" s="14">
        <f t="shared" si="4"/>
        <v>7.0254491170247402</v>
      </c>
      <c r="U86" s="12">
        <f t="shared" si="4"/>
        <v>3.8344876269499464E-2</v>
      </c>
      <c r="V86" s="13">
        <f t="shared" si="11"/>
        <v>19.15148105302741</v>
      </c>
      <c r="W86" s="14"/>
      <c r="Z86" s="13">
        <f>AVERAGE(R62,R68,R74,R80,R86)</f>
        <v>33.943619047619052</v>
      </c>
      <c r="AA86" s="13">
        <f t="shared" ref="AA86:AC91" si="12">AVERAGE(S62,S68,S74,S80,S86)</f>
        <v>0.41897329392801524</v>
      </c>
      <c r="AB86" s="13">
        <f t="shared" si="12"/>
        <v>8.0201017954330869</v>
      </c>
      <c r="AC86" s="12">
        <f t="shared" si="12"/>
        <v>3.9495630521014256E-2</v>
      </c>
    </row>
    <row r="87" spans="1:29" x14ac:dyDescent="0.2">
      <c r="B87" s="1" t="s">
        <v>28</v>
      </c>
      <c r="C87" s="1" t="s">
        <v>20</v>
      </c>
      <c r="D87" s="1">
        <v>3</v>
      </c>
      <c r="E87" s="1" t="s">
        <v>23</v>
      </c>
      <c r="F87" s="1" t="s">
        <v>48</v>
      </c>
      <c r="H87" s="68">
        <v>0</v>
      </c>
      <c r="J87" s="1">
        <v>8.5447619047619057</v>
      </c>
      <c r="K87" s="58">
        <v>0</v>
      </c>
      <c r="L87" s="59">
        <v>0</v>
      </c>
      <c r="M87" s="58">
        <v>0</v>
      </c>
      <c r="N87" s="25"/>
      <c r="O87" s="101">
        <f>H87-J87</f>
        <v>-8.5447619047619057</v>
      </c>
      <c r="R87" s="100"/>
      <c r="S87" s="101"/>
      <c r="T87" s="100"/>
      <c r="U87" s="102"/>
      <c r="V87" s="13"/>
      <c r="W87" s="14"/>
      <c r="Z87" s="13">
        <f>AVERAGE(R63,R69,R75,R81,R87)</f>
        <v>54.670052910052902</v>
      </c>
      <c r="AA87" s="13">
        <f t="shared" si="12"/>
        <v>0.20277028834971167</v>
      </c>
      <c r="AB87" s="13">
        <f t="shared" si="12"/>
        <v>3.1574176265217009</v>
      </c>
      <c r="AC87" s="12">
        <f t="shared" si="12"/>
        <v>2.4978284494074247E-2</v>
      </c>
    </row>
    <row r="88" spans="1:29" x14ac:dyDescent="0.2">
      <c r="B88" s="1" t="s">
        <v>28</v>
      </c>
      <c r="C88" s="1" t="s">
        <v>20</v>
      </c>
      <c r="D88" s="1">
        <v>3</v>
      </c>
      <c r="E88" s="1" t="s">
        <v>23</v>
      </c>
      <c r="F88" s="1">
        <v>0</v>
      </c>
      <c r="G88" s="1">
        <v>10</v>
      </c>
      <c r="H88" s="68">
        <v>0</v>
      </c>
      <c r="K88" s="58">
        <v>0</v>
      </c>
      <c r="L88" s="59">
        <v>0</v>
      </c>
      <c r="M88" s="58">
        <v>0</v>
      </c>
      <c r="N88" s="26">
        <f>$Y$2*(G88-F88)</f>
        <v>708.82124375000001</v>
      </c>
      <c r="O88" s="1">
        <f>H88-I88</f>
        <v>0</v>
      </c>
      <c r="P88" s="18">
        <f>H88/N88</f>
        <v>0</v>
      </c>
      <c r="Q88" s="18">
        <f>O88/N88</f>
        <v>0</v>
      </c>
      <c r="R88" s="100"/>
      <c r="S88" s="101"/>
      <c r="T88" s="100"/>
      <c r="U88" s="102"/>
      <c r="V88" s="13"/>
      <c r="W88" s="14"/>
      <c r="X88" s="12">
        <f>AVERAGE(P64,P70,P76,P82,P88)</f>
        <v>0.71401076711874434</v>
      </c>
      <c r="Y88" s="12">
        <f>AVERAGE(Q64,Q70,Q76,Q82,Q88)</f>
        <v>0.57652617441038712</v>
      </c>
      <c r="Z88" s="13">
        <f>AVERAGE(R64,R70,R76,R82,R88)</f>
        <v>720.65771801298388</v>
      </c>
      <c r="AA88" s="13">
        <f t="shared" si="12"/>
        <v>2.0864462854458128</v>
      </c>
      <c r="AB88" s="13">
        <f t="shared" si="12"/>
        <v>33.779616051637987</v>
      </c>
      <c r="AC88" s="12">
        <f t="shared" si="12"/>
        <v>0.56524206877217054</v>
      </c>
    </row>
    <row r="89" spans="1:29" x14ac:dyDescent="0.2">
      <c r="B89" s="1" t="s">
        <v>28</v>
      </c>
      <c r="C89" s="1" t="s">
        <v>20</v>
      </c>
      <c r="D89" s="1">
        <v>3</v>
      </c>
      <c r="E89" s="1" t="s">
        <v>23</v>
      </c>
      <c r="F89" s="1">
        <v>10</v>
      </c>
      <c r="G89" s="1">
        <v>24</v>
      </c>
      <c r="H89" s="1">
        <v>1461.21</v>
      </c>
      <c r="I89" s="1">
        <v>495.32</v>
      </c>
      <c r="K89" s="70">
        <v>0.15696150064468384</v>
      </c>
      <c r="L89" s="75">
        <v>2.541295051574707</v>
      </c>
      <c r="M89" s="70">
        <v>2.9151594266295433E-2</v>
      </c>
      <c r="N89" s="26">
        <f>$Y$2*(G89-F89)</f>
        <v>992.34974125000008</v>
      </c>
      <c r="O89" s="1">
        <f>H89-I89</f>
        <v>965.8900000000001</v>
      </c>
      <c r="P89" s="12">
        <f>H89/N89</f>
        <v>1.4724748133247925</v>
      </c>
      <c r="Q89" s="12">
        <f>O89/N89</f>
        <v>0.97333627434953496</v>
      </c>
      <c r="R89" s="14">
        <f>Q89*10^4*(G89-F89)/100</f>
        <v>1362.6707840893487</v>
      </c>
      <c r="S89" s="13">
        <f t="shared" si="4"/>
        <v>2.1388685115533215</v>
      </c>
      <c r="T89" s="14">
        <f t="shared" si="4"/>
        <v>34.629485205316875</v>
      </c>
      <c r="U89" s="12">
        <f t="shared" si="4"/>
        <v>0.39724025816307357</v>
      </c>
      <c r="V89" s="13">
        <f t="shared" si="11"/>
        <v>16.190562915982024</v>
      </c>
      <c r="W89" s="14"/>
      <c r="X89" s="12">
        <f t="shared" ref="X89:Z91" si="13">AVERAGE(P65,P71,P77,P83,P89)</f>
        <v>1.2342260150376863</v>
      </c>
      <c r="Y89" s="12">
        <f t="shared" si="13"/>
        <v>0.98944215517188927</v>
      </c>
      <c r="Z89" s="13">
        <f t="shared" si="13"/>
        <v>1101.4822240222961</v>
      </c>
      <c r="AA89" s="13">
        <f t="shared" si="12"/>
        <v>2.1241818647436266</v>
      </c>
      <c r="AB89" s="13">
        <f t="shared" si="12"/>
        <v>35.779875978495511</v>
      </c>
      <c r="AC89" s="12">
        <f t="shared" si="12"/>
        <v>0.41562234568584888</v>
      </c>
    </row>
    <row r="90" spans="1:29" x14ac:dyDescent="0.2">
      <c r="B90" s="1" t="s">
        <v>28</v>
      </c>
      <c r="C90" s="1" t="s">
        <v>20</v>
      </c>
      <c r="D90" s="1">
        <v>3</v>
      </c>
      <c r="E90" s="1" t="s">
        <v>23</v>
      </c>
      <c r="F90" s="1">
        <v>24</v>
      </c>
      <c r="G90" s="1">
        <v>30</v>
      </c>
      <c r="H90" s="1">
        <v>614.41999999999996</v>
      </c>
      <c r="I90" s="1">
        <v>18.79</v>
      </c>
      <c r="K90" s="70">
        <v>7.3069937527179718E-2</v>
      </c>
      <c r="L90" s="75">
        <v>1.2310217618942261</v>
      </c>
      <c r="M90" s="70">
        <v>2.2194506600499153E-2</v>
      </c>
      <c r="N90" s="26">
        <f>$Y$2*(G90-F90)</f>
        <v>425.29274625000005</v>
      </c>
      <c r="O90" s="1">
        <f>H90-I90</f>
        <v>595.63</v>
      </c>
      <c r="P90" s="12">
        <f>H90/N90</f>
        <v>1.4446989877387308</v>
      </c>
      <c r="Q90" s="12">
        <f>O90/N90</f>
        <v>1.4005176557840244</v>
      </c>
      <c r="R90" s="14">
        <f>Q90*10^4*(G90-F90)/100</f>
        <v>840.3105934704148</v>
      </c>
      <c r="S90" s="13">
        <f t="shared" si="4"/>
        <v>0.61401442568310516</v>
      </c>
      <c r="T90" s="14">
        <f t="shared" si="4"/>
        <v>10.344406273123328</v>
      </c>
      <c r="U90" s="12">
        <f t="shared" si="4"/>
        <v>0.18650279013248483</v>
      </c>
      <c r="V90" s="13">
        <f t="shared" si="11"/>
        <v>16.84717140255286</v>
      </c>
      <c r="W90" s="14"/>
      <c r="X90" s="12">
        <f t="shared" si="13"/>
        <v>1.2291648625784668</v>
      </c>
      <c r="Y90" s="12">
        <f t="shared" si="13"/>
        <v>1.1004796205126905</v>
      </c>
      <c r="Z90" s="13">
        <f t="shared" si="13"/>
        <v>949.67526147878652</v>
      </c>
      <c r="AA90" s="13">
        <f t="shared" si="12"/>
        <v>1.3409406543466766</v>
      </c>
      <c r="AB90" s="13">
        <f t="shared" si="12"/>
        <v>23.68727658235284</v>
      </c>
      <c r="AC90" s="12">
        <f t="shared" si="12"/>
        <v>0.25999745901420368</v>
      </c>
    </row>
    <row r="91" spans="1:29" x14ac:dyDescent="0.2">
      <c r="A91" s="29"/>
      <c r="B91" s="29" t="s">
        <v>28</v>
      </c>
      <c r="C91" s="29" t="s">
        <v>20</v>
      </c>
      <c r="D91" s="29">
        <v>3</v>
      </c>
      <c r="E91" s="29" t="s">
        <v>23</v>
      </c>
      <c r="F91" s="29">
        <v>30</v>
      </c>
      <c r="G91" s="29">
        <v>50</v>
      </c>
      <c r="H91" s="29">
        <v>946.34</v>
      </c>
      <c r="I91" s="29">
        <v>71.900000000000006</v>
      </c>
      <c r="J91" s="29"/>
      <c r="K91" s="98">
        <v>7.7191352844238281E-2</v>
      </c>
      <c r="L91" s="99">
        <v>1.4183721542358398</v>
      </c>
      <c r="M91" s="98">
        <v>5.7496469467878342E-2</v>
      </c>
      <c r="N91" s="32">
        <f>$Y$2*(G91-F91)</f>
        <v>1417.6424875</v>
      </c>
      <c r="O91" s="29">
        <f>H91-I91</f>
        <v>874.44</v>
      </c>
      <c r="P91" s="33">
        <f>H91/N91</f>
        <v>0.667544891144496</v>
      </c>
      <c r="Q91" s="33">
        <f>O91/N91</f>
        <v>0.61682688527632046</v>
      </c>
      <c r="R91" s="34">
        <f>Q91*10^4*(G91-F91)/100</f>
        <v>1233.6537705526409</v>
      </c>
      <c r="S91" s="30">
        <f t="shared" si="4"/>
        <v>0.95227403490353879</v>
      </c>
      <c r="T91" s="34">
        <f t="shared" si="4"/>
        <v>17.497801561199157</v>
      </c>
      <c r="U91" s="33">
        <f t="shared" si="4"/>
        <v>0.70930736352512913</v>
      </c>
      <c r="V91" s="30">
        <f t="shared" si="11"/>
        <v>18.374754450772784</v>
      </c>
      <c r="W91" s="34"/>
      <c r="X91" s="33">
        <f t="shared" si="13"/>
        <v>1.0212465111690894</v>
      </c>
      <c r="Y91" s="33">
        <f t="shared" si="13"/>
        <v>0.57957881680345413</v>
      </c>
      <c r="Z91" s="30">
        <f t="shared" si="13"/>
        <v>1060.0077334378</v>
      </c>
      <c r="AA91" s="30">
        <f t="shared" si="12"/>
        <v>1.0271847494416917</v>
      </c>
      <c r="AB91" s="30">
        <f t="shared" si="12"/>
        <v>20.457017806981877</v>
      </c>
      <c r="AC91" s="33">
        <f t="shared" si="12"/>
        <v>0.61549798564878333</v>
      </c>
    </row>
    <row r="92" spans="1:29" x14ac:dyDescent="0.2">
      <c r="B92" s="1" t="s">
        <v>28</v>
      </c>
      <c r="C92" s="1" t="s">
        <v>20</v>
      </c>
      <c r="D92" s="1">
        <v>4</v>
      </c>
      <c r="E92" s="1" t="s">
        <v>8</v>
      </c>
      <c r="F92" s="1" t="s">
        <v>47</v>
      </c>
      <c r="H92" s="1">
        <v>37.32</v>
      </c>
      <c r="J92" s="1">
        <v>9.4247619047619047</v>
      </c>
      <c r="K92" s="72">
        <v>1.3247027397155762</v>
      </c>
      <c r="L92" s="77">
        <v>22.893161773681641</v>
      </c>
      <c r="M92" s="72">
        <v>0.28691908717155457</v>
      </c>
      <c r="N92" s="25"/>
      <c r="O92" s="13">
        <f>H92-J92</f>
        <v>27.895238095238096</v>
      </c>
      <c r="R92" s="14">
        <f>O92/($Y$3)*10^8/10^6</f>
        <v>12.397883597883599</v>
      </c>
      <c r="S92" s="13">
        <f t="shared" si="4"/>
        <v>0.16423510368791208</v>
      </c>
      <c r="T92" s="14">
        <f t="shared" si="4"/>
        <v>2.8382675485762343</v>
      </c>
      <c r="U92" s="12">
        <f t="shared" si="4"/>
        <v>3.5571894447639509E-2</v>
      </c>
      <c r="V92" s="13">
        <f t="shared" si="11"/>
        <v>17.281735054459826</v>
      </c>
      <c r="W92" s="14"/>
      <c r="AA92" s="13">
        <f>SUM(AA86:AA91)</f>
        <v>7.2004971362555343</v>
      </c>
      <c r="AB92" s="13">
        <f>SUM(AB86:AB91)</f>
        <v>124.881305841423</v>
      </c>
      <c r="AC92" s="12">
        <f>SUM(AC86:AC91)</f>
        <v>1.9208337741360952</v>
      </c>
    </row>
    <row r="93" spans="1:29" x14ac:dyDescent="0.2">
      <c r="B93" s="1" t="s">
        <v>28</v>
      </c>
      <c r="C93" s="1" t="s">
        <v>20</v>
      </c>
      <c r="D93" s="1">
        <v>4</v>
      </c>
      <c r="E93" s="1" t="s">
        <v>8</v>
      </c>
      <c r="F93" s="1" t="s">
        <v>48</v>
      </c>
      <c r="H93" s="1">
        <v>66.2</v>
      </c>
      <c r="I93" s="3"/>
      <c r="J93" s="1">
        <v>10.254761904761903</v>
      </c>
      <c r="K93" s="70">
        <v>0.65369975566864014</v>
      </c>
      <c r="L93" s="75">
        <v>9.0483207702636719</v>
      </c>
      <c r="M93" s="70">
        <v>7.8244462609291077E-2</v>
      </c>
      <c r="N93" s="25"/>
      <c r="O93" s="13">
        <f>H93-J93</f>
        <v>55.945238095238096</v>
      </c>
      <c r="R93" s="14">
        <f>O93/($Y$3)*10^8/10^6</f>
        <v>24.864550264550264</v>
      </c>
      <c r="S93" s="13">
        <f t="shared" si="4"/>
        <v>0.16253950432747127</v>
      </c>
      <c r="T93" s="14">
        <f t="shared" si="4"/>
        <v>2.2498242660199526</v>
      </c>
      <c r="U93" s="12">
        <f t="shared" si="4"/>
        <v>1.9455133734714417E-2</v>
      </c>
      <c r="V93" s="13">
        <f t="shared" si="11"/>
        <v>13.8417074380096</v>
      </c>
      <c r="W93" s="14"/>
      <c r="Z93" s="8" t="s">
        <v>88</v>
      </c>
      <c r="AC93" s="13">
        <f>AVERAGE(S65,S71,S77,S83,S89)</f>
        <v>2.1241818647436266</v>
      </c>
    </row>
    <row r="94" spans="1:29" x14ac:dyDescent="0.2">
      <c r="B94" s="1" t="s">
        <v>28</v>
      </c>
      <c r="C94" s="1" t="s">
        <v>20</v>
      </c>
      <c r="D94" s="1">
        <v>4</v>
      </c>
      <c r="E94" s="1" t="s">
        <v>8</v>
      </c>
      <c r="F94" s="1">
        <v>0</v>
      </c>
      <c r="G94" s="1">
        <v>10</v>
      </c>
      <c r="H94" s="1">
        <v>463.28999999999996</v>
      </c>
      <c r="I94" s="1">
        <v>5.79</v>
      </c>
      <c r="K94" s="70">
        <v>0.44744589924812317</v>
      </c>
      <c r="L94" s="75">
        <v>6.9622373580932617</v>
      </c>
      <c r="M94" s="70">
        <v>4.6191580593585968E-2</v>
      </c>
      <c r="N94" s="26">
        <f>$Y$2*(G94-F94)</f>
        <v>708.82124375000001</v>
      </c>
      <c r="O94" s="1">
        <f>H94-I94</f>
        <v>457.49999999999994</v>
      </c>
      <c r="P94" s="12">
        <f>H94/N94</f>
        <v>0.65360625698656616</v>
      </c>
      <c r="Q94" s="12">
        <f>O94/N94</f>
        <v>0.64543776591628144</v>
      </c>
      <c r="R94" s="14">
        <f>Q94*10^4*(G94-F94)/100</f>
        <v>645.43776591628148</v>
      </c>
      <c r="S94" s="13">
        <f t="shared" si="4"/>
        <v>2.8879848157911017</v>
      </c>
      <c r="T94" s="14">
        <f t="shared" si="4"/>
        <v>44.936909261865893</v>
      </c>
      <c r="U94" s="12">
        <f t="shared" si="4"/>
        <v>0.29813790582465993</v>
      </c>
      <c r="V94" s="13">
        <f t="shared" si="11"/>
        <v>15.559953437482458</v>
      </c>
      <c r="W94" s="14"/>
      <c r="Z94" s="13">
        <f t="shared" ref="Z94:Z99" si="14">STDEV(R62,R68,R74,R80,R86)</f>
        <v>36.340602858070696</v>
      </c>
      <c r="AA94" s="13">
        <f t="shared" ref="AA94:AC99" si="15">STDEV(S62,S68,S74,S80,S86)</f>
        <v>0.34572588439146251</v>
      </c>
      <c r="AB94" s="13">
        <f t="shared" si="15"/>
        <v>6.4916232567360659</v>
      </c>
      <c r="AC94" s="12">
        <f t="shared" si="15"/>
        <v>3.193237309482623E-2</v>
      </c>
    </row>
    <row r="95" spans="1:29" x14ac:dyDescent="0.2">
      <c r="B95" s="1" t="s">
        <v>28</v>
      </c>
      <c r="C95" s="1" t="s">
        <v>20</v>
      </c>
      <c r="D95" s="1">
        <v>4</v>
      </c>
      <c r="E95" s="1" t="s">
        <v>8</v>
      </c>
      <c r="F95" s="1">
        <v>10</v>
      </c>
      <c r="G95" s="1">
        <v>20</v>
      </c>
      <c r="H95" s="1">
        <v>531.57999999999993</v>
      </c>
      <c r="I95" s="1">
        <v>129.46</v>
      </c>
      <c r="K95" s="70">
        <v>0.3458821177482605</v>
      </c>
      <c r="L95" s="75">
        <v>5.1712932586669922</v>
      </c>
      <c r="M95" s="70">
        <v>2.9941480606794357E-2</v>
      </c>
      <c r="N95" s="26">
        <f>$Y$2*(G95-F95)</f>
        <v>708.82124375000001</v>
      </c>
      <c r="O95" s="1">
        <f>H95-I95</f>
        <v>402.11999999999989</v>
      </c>
      <c r="P95" s="12">
        <f>H95/N95</f>
        <v>0.74994930624213518</v>
      </c>
      <c r="Q95" s="12">
        <f>O95/N95</f>
        <v>0.56730805339946455</v>
      </c>
      <c r="R95" s="14">
        <f>Q95*10^4*(G95-F95)/100</f>
        <v>567.3080533994646</v>
      </c>
      <c r="S95" s="13">
        <f t="shared" si="4"/>
        <v>1.9622171092545007</v>
      </c>
      <c r="T95" s="14">
        <f t="shared" si="4"/>
        <v>29.337163121321453</v>
      </c>
      <c r="U95" s="12">
        <f t="shared" si="4"/>
        <v>0.16986043078938329</v>
      </c>
      <c r="V95" s="13">
        <f t="shared" si="11"/>
        <v>14.951028091110384</v>
      </c>
      <c r="W95" s="14"/>
      <c r="Z95" s="13">
        <f t="shared" si="14"/>
        <v>63.131753314373768</v>
      </c>
      <c r="AA95" s="13">
        <f t="shared" si="15"/>
        <v>0.23512414625425007</v>
      </c>
      <c r="AB95" s="13">
        <f t="shared" si="15"/>
        <v>3.6463737729806001</v>
      </c>
      <c r="AC95" s="12">
        <f t="shared" si="15"/>
        <v>2.8850186374273772E-2</v>
      </c>
    </row>
    <row r="96" spans="1:29" x14ac:dyDescent="0.2">
      <c r="B96" s="1" t="s">
        <v>28</v>
      </c>
      <c r="C96" s="1" t="s">
        <v>20</v>
      </c>
      <c r="D96" s="1">
        <v>4</v>
      </c>
      <c r="E96" s="1" t="s">
        <v>8</v>
      </c>
      <c r="F96" s="1">
        <v>20</v>
      </c>
      <c r="G96" s="1">
        <v>30</v>
      </c>
      <c r="H96" s="1">
        <v>727.5</v>
      </c>
      <c r="I96" s="1">
        <v>97.2</v>
      </c>
      <c r="K96" s="73">
        <v>0.23492151498794556</v>
      </c>
      <c r="L96" s="78">
        <v>3.8398411273956299</v>
      </c>
      <c r="M96" s="73">
        <v>3.3139538019895554E-2</v>
      </c>
      <c r="N96" s="26">
        <f>$Y$2*(G96-F96)</f>
        <v>708.82124375000001</v>
      </c>
      <c r="O96" s="1">
        <f>H96-I96</f>
        <v>630.29999999999995</v>
      </c>
      <c r="P96" s="12">
        <f>H96/N96</f>
        <v>1.0263518572767099</v>
      </c>
      <c r="Q96" s="12">
        <f>O96/N96</f>
        <v>0.88922278438695557</v>
      </c>
      <c r="R96" s="14">
        <f>Q96*10^4*(G96-F96)/100</f>
        <v>889.2227843869556</v>
      </c>
      <c r="S96" s="13">
        <f t="shared" ref="S96:U121" si="16">K96/100*$R96</f>
        <v>2.0889756366998289</v>
      </c>
      <c r="T96" s="14">
        <f t="shared" si="16"/>
        <v>34.144742189062882</v>
      </c>
      <c r="U96" s="12">
        <f t="shared" si="16"/>
        <v>0.29468432271348904</v>
      </c>
      <c r="V96" s="13">
        <f t="shared" si="11"/>
        <v>16.345208430963257</v>
      </c>
      <c r="W96" s="14"/>
      <c r="Z96" s="13">
        <f t="shared" si="14"/>
        <v>263.4043859817105</v>
      </c>
      <c r="AA96" s="13">
        <f t="shared" si="15"/>
        <v>0.62405588522458577</v>
      </c>
      <c r="AB96" s="13">
        <f t="shared" si="15"/>
        <v>9.7668708021470039</v>
      </c>
      <c r="AC96" s="12">
        <f t="shared" si="15"/>
        <v>0.15157386495636715</v>
      </c>
    </row>
    <row r="97" spans="1:29" x14ac:dyDescent="0.2">
      <c r="B97" s="1" t="s">
        <v>28</v>
      </c>
      <c r="C97" s="1" t="s">
        <v>20</v>
      </c>
      <c r="D97" s="1">
        <v>4</v>
      </c>
      <c r="E97" s="29" t="s">
        <v>8</v>
      </c>
      <c r="F97" s="29">
        <v>30</v>
      </c>
      <c r="G97" s="29">
        <v>50</v>
      </c>
      <c r="H97" s="29">
        <v>620.67000000000007</v>
      </c>
      <c r="I97" s="29">
        <v>29.34</v>
      </c>
      <c r="J97" s="29"/>
      <c r="K97" s="98">
        <v>0.22332267463207245</v>
      </c>
      <c r="L97" s="99">
        <v>3.3638796806335449</v>
      </c>
      <c r="M97" s="98">
        <v>3.6252923309803009E-2</v>
      </c>
      <c r="N97" s="32">
        <f>$Y$2*(G97-F97)</f>
        <v>1417.6424875</v>
      </c>
      <c r="O97" s="29">
        <f>H97-I97</f>
        <v>591.33000000000004</v>
      </c>
      <c r="P97" s="33">
        <f>H97/N97</f>
        <v>0.43781842423088357</v>
      </c>
      <c r="Q97" s="33">
        <f>O97/N97</f>
        <v>0.41712209193363359</v>
      </c>
      <c r="R97" s="34">
        <f>Q97*10^4*(G97-F97)/100</f>
        <v>834.24418386726722</v>
      </c>
      <c r="S97" s="30">
        <f t="shared" si="16"/>
        <v>1.8630564243748855</v>
      </c>
      <c r="T97" s="34">
        <f t="shared" si="16"/>
        <v>28.06297058797815</v>
      </c>
      <c r="U97" s="33">
        <f t="shared" si="16"/>
        <v>0.30243790419389238</v>
      </c>
      <c r="V97" s="30">
        <f t="shared" si="11"/>
        <v>15.062866706999584</v>
      </c>
      <c r="W97" s="14"/>
      <c r="Z97" s="13">
        <f t="shared" si="14"/>
        <v>201.2477722223357</v>
      </c>
      <c r="AA97" s="13">
        <f t="shared" si="15"/>
        <v>1.0628094982523717</v>
      </c>
      <c r="AB97" s="13">
        <f t="shared" si="15"/>
        <v>13.66703711483428</v>
      </c>
      <c r="AC97" s="12">
        <f t="shared" si="15"/>
        <v>0.18094616640261807</v>
      </c>
    </row>
    <row r="98" spans="1:29" x14ac:dyDescent="0.2">
      <c r="B98" s="1" t="s">
        <v>28</v>
      </c>
      <c r="C98" s="1" t="s">
        <v>20</v>
      </c>
      <c r="D98" s="1">
        <v>4</v>
      </c>
      <c r="E98" s="1" t="s">
        <v>21</v>
      </c>
      <c r="F98" s="1" t="s">
        <v>47</v>
      </c>
      <c r="H98" s="1">
        <v>55.79</v>
      </c>
      <c r="J98" s="1">
        <v>18.394761904761904</v>
      </c>
      <c r="K98" s="70">
        <v>1.7207794189453125</v>
      </c>
      <c r="L98" s="75">
        <v>33.176841735839844</v>
      </c>
      <c r="M98" s="70">
        <v>0.15425382554531097</v>
      </c>
      <c r="N98" s="25"/>
      <c r="O98" s="13">
        <f>H98-J98</f>
        <v>37.395238095238099</v>
      </c>
      <c r="R98" s="14">
        <f>O98/($Y$3)*10^8/10^6</f>
        <v>16.62010582010582</v>
      </c>
      <c r="S98" s="13">
        <f t="shared" si="16"/>
        <v>0.285995360359313</v>
      </c>
      <c r="T98" s="14">
        <f t="shared" si="16"/>
        <v>5.5140262042656154</v>
      </c>
      <c r="U98" s="12">
        <f t="shared" si="16"/>
        <v>2.5637149037192108E-2</v>
      </c>
      <c r="V98" s="13">
        <f t="shared" si="11"/>
        <v>19.28012467523255</v>
      </c>
      <c r="W98" s="14"/>
      <c r="Z98" s="13">
        <f t="shared" si="14"/>
        <v>147.00138172875393</v>
      </c>
      <c r="AA98" s="13">
        <f t="shared" si="15"/>
        <v>0.79082569291986804</v>
      </c>
      <c r="AB98" s="13">
        <f t="shared" si="15"/>
        <v>10.611805872536353</v>
      </c>
      <c r="AC98" s="12">
        <f t="shared" si="15"/>
        <v>9.8986793876047377E-2</v>
      </c>
    </row>
    <row r="99" spans="1:29" x14ac:dyDescent="0.2">
      <c r="B99" s="1" t="s">
        <v>28</v>
      </c>
      <c r="C99" s="1" t="s">
        <v>20</v>
      </c>
      <c r="D99" s="1">
        <v>4</v>
      </c>
      <c r="E99" s="1" t="s">
        <v>21</v>
      </c>
      <c r="F99" s="1" t="s">
        <v>48</v>
      </c>
      <c r="H99" s="1">
        <v>64.819999999999993</v>
      </c>
      <c r="J99" s="1">
        <v>4.8547619047619044</v>
      </c>
      <c r="K99" s="70">
        <v>0.68435895442962646</v>
      </c>
      <c r="L99" s="75">
        <v>11.845128059387207</v>
      </c>
      <c r="M99" s="70">
        <v>6.6842786967754364E-2</v>
      </c>
      <c r="N99" s="25"/>
      <c r="O99" s="13">
        <f>H99-J99</f>
        <v>59.965238095238092</v>
      </c>
      <c r="R99" s="14">
        <f>O99/($Y$3)*10^8/10^6</f>
        <v>26.651216931216933</v>
      </c>
      <c r="S99" s="13">
        <f t="shared" si="16"/>
        <v>0.18238998953324778</v>
      </c>
      <c r="T99" s="14">
        <f t="shared" si="16"/>
        <v>3.1568707748877309</v>
      </c>
      <c r="U99" s="12">
        <f t="shared" si="16"/>
        <v>1.7814416157647416E-2</v>
      </c>
      <c r="V99" s="13">
        <f t="shared" si="11"/>
        <v>17.308355480289485</v>
      </c>
      <c r="W99" s="14"/>
      <c r="Z99" s="30">
        <f t="shared" si="14"/>
        <v>301.15752902602554</v>
      </c>
      <c r="AA99" s="30">
        <f t="shared" si="15"/>
        <v>0.37009272390387993</v>
      </c>
      <c r="AB99" s="30">
        <f t="shared" si="15"/>
        <v>6.583485634198464</v>
      </c>
      <c r="AC99" s="33">
        <f t="shared" si="15"/>
        <v>0.14321970605573067</v>
      </c>
    </row>
    <row r="100" spans="1:29" x14ac:dyDescent="0.2">
      <c r="B100" s="1" t="s">
        <v>28</v>
      </c>
      <c r="C100" s="1" t="s">
        <v>20</v>
      </c>
      <c r="D100" s="1">
        <v>4</v>
      </c>
      <c r="E100" s="1" t="s">
        <v>21</v>
      </c>
      <c r="F100" s="1">
        <v>0</v>
      </c>
      <c r="G100" s="1">
        <v>10</v>
      </c>
      <c r="H100" s="1">
        <v>480.52000000000004</v>
      </c>
      <c r="I100" s="1">
        <v>45.62</v>
      </c>
      <c r="K100" s="70">
        <v>0.32553520798683167</v>
      </c>
      <c r="L100" s="75">
        <v>5.5032997131347656</v>
      </c>
      <c r="M100" s="70">
        <v>3.2854530960321426E-2</v>
      </c>
      <c r="N100" s="26">
        <f>$Y$2*(G100-F100)</f>
        <v>708.82124375000001</v>
      </c>
      <c r="O100" s="1">
        <f>H100-I100</f>
        <v>434.90000000000003</v>
      </c>
      <c r="P100" s="12">
        <f>H100/N100</f>
        <v>0.6779142191870855</v>
      </c>
      <c r="Q100" s="12">
        <f>O100/N100</f>
        <v>0.61355384567648275</v>
      </c>
      <c r="R100" s="14">
        <f>Q100*10^4*(G100-F100)/100</f>
        <v>613.55384567648275</v>
      </c>
      <c r="S100" s="13">
        <f t="shared" si="16"/>
        <v>1.9973337876341424</v>
      </c>
      <c r="T100" s="14">
        <f t="shared" si="16"/>
        <v>33.765707029041195</v>
      </c>
      <c r="U100" s="12">
        <f t="shared" si="16"/>
        <v>0.20158023818602278</v>
      </c>
      <c r="V100" s="13">
        <f t="shared" si="11"/>
        <v>16.905390194713995</v>
      </c>
      <c r="W100" s="14"/>
    </row>
    <row r="101" spans="1:29" x14ac:dyDescent="0.2">
      <c r="B101" s="1" t="s">
        <v>28</v>
      </c>
      <c r="C101" s="1" t="s">
        <v>20</v>
      </c>
      <c r="D101" s="1">
        <v>4</v>
      </c>
      <c r="E101" s="1" t="s">
        <v>21</v>
      </c>
      <c r="F101" s="1">
        <v>10</v>
      </c>
      <c r="G101" s="1">
        <v>20</v>
      </c>
      <c r="H101" s="1">
        <v>649.20000000000005</v>
      </c>
      <c r="I101" s="1">
        <v>179.7</v>
      </c>
      <c r="K101" s="73">
        <v>0.19681344926357269</v>
      </c>
      <c r="L101" s="78">
        <v>4.041748046875</v>
      </c>
      <c r="M101" s="73">
        <v>2.2482965141534805E-2</v>
      </c>
      <c r="N101" s="26">
        <f>$Y$2*(G101-F101)</f>
        <v>708.82124375000001</v>
      </c>
      <c r="O101" s="1">
        <f>H101-I101</f>
        <v>469.50000000000006</v>
      </c>
      <c r="P101" s="12">
        <f>H101/N101</f>
        <v>0.91588677078218572</v>
      </c>
      <c r="Q101" s="12">
        <f>O101/N101</f>
        <v>0.66236728108785614</v>
      </c>
      <c r="R101" s="14">
        <f>Q101*10^4*(G101-F101)/100</f>
        <v>662.3672810878561</v>
      </c>
      <c r="S101" s="13">
        <f t="shared" si="16"/>
        <v>1.3036278927023535</v>
      </c>
      <c r="T101" s="14">
        <f t="shared" si="16"/>
        <v>26.771216646507465</v>
      </c>
      <c r="U101" s="12">
        <f t="shared" si="16"/>
        <v>0.14891980491591456</v>
      </c>
      <c r="V101" s="13">
        <f t="shared" si="11"/>
        <v>20.535934215869002</v>
      </c>
      <c r="W101" s="14"/>
    </row>
    <row r="102" spans="1:29" x14ac:dyDescent="0.2">
      <c r="B102" s="1" t="s">
        <v>28</v>
      </c>
      <c r="C102" s="1" t="s">
        <v>20</v>
      </c>
      <c r="D102" s="1">
        <v>4</v>
      </c>
      <c r="E102" s="1" t="s">
        <v>21</v>
      </c>
      <c r="F102" s="1">
        <v>20</v>
      </c>
      <c r="G102" s="1">
        <v>29</v>
      </c>
      <c r="H102" s="1">
        <v>602.38</v>
      </c>
      <c r="I102" s="1">
        <v>95.01</v>
      </c>
      <c r="K102" s="73">
        <v>0.14506472647190094</v>
      </c>
      <c r="L102" s="78">
        <v>3.4559156894683838</v>
      </c>
      <c r="M102" s="73">
        <v>1.9655175507068634E-2</v>
      </c>
      <c r="N102" s="26">
        <f>$Y$2*(G102-F102)</f>
        <v>637.93911937500002</v>
      </c>
      <c r="O102" s="1">
        <f>H102-I102</f>
        <v>507.37</v>
      </c>
      <c r="P102" s="12">
        <f>H102/N102</f>
        <v>0.94425938417158384</v>
      </c>
      <c r="Q102" s="12">
        <f>O102/N102</f>
        <v>0.7953266770927595</v>
      </c>
      <c r="R102" s="14">
        <f>Q102*10^4*(G102-F102)/100</f>
        <v>715.79400938348351</v>
      </c>
      <c r="S102" s="13">
        <f t="shared" si="16"/>
        <v>1.0383646218144031</v>
      </c>
      <c r="T102" s="14">
        <f t="shared" si="16"/>
        <v>24.737237474558601</v>
      </c>
      <c r="U102" s="12">
        <f t="shared" si="16"/>
        <v>0.140690568813407</v>
      </c>
      <c r="V102" s="13">
        <f t="shared" si="11"/>
        <v>23.823266851420257</v>
      </c>
      <c r="W102" s="14"/>
    </row>
    <row r="103" spans="1:29" x14ac:dyDescent="0.2">
      <c r="B103" s="1" t="s">
        <v>28</v>
      </c>
      <c r="C103" s="1" t="s">
        <v>20</v>
      </c>
      <c r="D103" s="1">
        <v>4</v>
      </c>
      <c r="E103" s="29" t="s">
        <v>21</v>
      </c>
      <c r="F103" s="29">
        <v>29</v>
      </c>
      <c r="G103" s="29">
        <v>44</v>
      </c>
      <c r="H103" s="29">
        <v>861.05</v>
      </c>
      <c r="I103" s="29">
        <v>241.74</v>
      </c>
      <c r="J103" s="29"/>
      <c r="K103" s="98">
        <v>0.10181574523448944</v>
      </c>
      <c r="L103" s="99">
        <v>2.4372007846832275</v>
      </c>
      <c r="M103" s="98">
        <v>2.4138638749718666E-2</v>
      </c>
      <c r="N103" s="32">
        <f>$Y$2*(G103-F103)</f>
        <v>1063.231865625</v>
      </c>
      <c r="O103" s="29">
        <f>H103-I103</f>
        <v>619.30999999999995</v>
      </c>
      <c r="P103" s="33">
        <f>H103/N103</f>
        <v>0.80984216880468363</v>
      </c>
      <c r="Q103" s="33">
        <f>O103/N103</f>
        <v>0.58247878005043685</v>
      </c>
      <c r="R103" s="34">
        <f>Q103*10^4*(G103-F103)/100</f>
        <v>873.71817007565517</v>
      </c>
      <c r="S103" s="30">
        <f t="shared" si="16"/>
        <v>0.88958266611167225</v>
      </c>
      <c r="T103" s="34">
        <f t="shared" si="16"/>
        <v>21.294266097003803</v>
      </c>
      <c r="U103" s="33">
        <f t="shared" si="16"/>
        <v>0.21090367276521493</v>
      </c>
      <c r="V103" s="30">
        <f t="shared" si="11"/>
        <v>23.937366259709318</v>
      </c>
      <c r="W103" s="14"/>
    </row>
    <row r="104" spans="1:29" x14ac:dyDescent="0.2">
      <c r="B104" s="1" t="s">
        <v>28</v>
      </c>
      <c r="C104" s="1" t="s">
        <v>20</v>
      </c>
      <c r="D104" s="1">
        <v>4</v>
      </c>
      <c r="E104" s="1" t="s">
        <v>29</v>
      </c>
      <c r="F104" s="1" t="s">
        <v>47</v>
      </c>
      <c r="H104" s="1">
        <v>55.48</v>
      </c>
      <c r="J104" s="1">
        <v>28.794761904761902</v>
      </c>
      <c r="K104" s="70">
        <v>2.1860413551330566</v>
      </c>
      <c r="L104" s="75">
        <v>46.660961151123047</v>
      </c>
      <c r="M104" s="70">
        <v>0.18966655433177948</v>
      </c>
      <c r="N104" s="25"/>
      <c r="O104" s="13">
        <f>H104-J104</f>
        <v>26.685238095238095</v>
      </c>
      <c r="R104" s="14">
        <f>O104/($Y$3)*10^8/10^6</f>
        <v>11.860105820105819</v>
      </c>
      <c r="S104" s="13">
        <f t="shared" si="16"/>
        <v>0.25926681799005574</v>
      </c>
      <c r="T104" s="14">
        <f t="shared" si="16"/>
        <v>5.5340393692016594</v>
      </c>
      <c r="U104" s="12">
        <f t="shared" si="16"/>
        <v>2.2494654049097545E-2</v>
      </c>
      <c r="V104" s="13">
        <f t="shared" si="11"/>
        <v>21.344958109579295</v>
      </c>
      <c r="W104" s="14"/>
    </row>
    <row r="105" spans="1:29" x14ac:dyDescent="0.2">
      <c r="B105" s="1" t="s">
        <v>28</v>
      </c>
      <c r="C105" s="1" t="s">
        <v>20</v>
      </c>
      <c r="D105" s="1">
        <v>4</v>
      </c>
      <c r="E105" s="1" t="s">
        <v>29</v>
      </c>
      <c r="F105" s="1" t="s">
        <v>48</v>
      </c>
      <c r="H105" s="1">
        <v>310.13</v>
      </c>
      <c r="J105" s="1">
        <v>13.769523809523808</v>
      </c>
      <c r="K105" s="70">
        <v>0.73711526393890381</v>
      </c>
      <c r="L105" s="75">
        <v>11.807826995849609</v>
      </c>
      <c r="M105" s="70">
        <v>6.8486660718917847E-2</v>
      </c>
      <c r="N105" s="25"/>
      <c r="O105" s="13">
        <f>H105-J105</f>
        <v>296.36047619047616</v>
      </c>
      <c r="R105" s="14">
        <f>O105/($Y$3)*10^8/10^6</f>
        <v>131.71576719576717</v>
      </c>
      <c r="S105" s="13">
        <f t="shared" si="16"/>
        <v>0.97089702501423125</v>
      </c>
      <c r="T105" s="14">
        <f t="shared" si="16"/>
        <v>15.552769916732219</v>
      </c>
      <c r="U105" s="12">
        <f t="shared" si="16"/>
        <v>9.0207730592684762E-2</v>
      </c>
      <c r="V105" s="13">
        <f t="shared" si="11"/>
        <v>16.01896958794806</v>
      </c>
      <c r="W105" s="14"/>
    </row>
    <row r="106" spans="1:29" x14ac:dyDescent="0.2">
      <c r="B106" s="1" t="s">
        <v>28</v>
      </c>
      <c r="C106" s="1" t="s">
        <v>20</v>
      </c>
      <c r="D106" s="1">
        <v>4</v>
      </c>
      <c r="E106" s="1" t="s">
        <v>29</v>
      </c>
      <c r="F106" s="1">
        <v>0</v>
      </c>
      <c r="G106" s="1">
        <v>10</v>
      </c>
      <c r="H106" s="1">
        <v>559.66000000000008</v>
      </c>
      <c r="I106" s="1">
        <v>54.32</v>
      </c>
      <c r="K106" s="70">
        <v>0.26765385270118713</v>
      </c>
      <c r="L106" s="75">
        <v>4.8007650375366211</v>
      </c>
      <c r="M106" s="70">
        <v>4.1962143033742905E-2</v>
      </c>
      <c r="N106" s="26">
        <f>$Y$2*(G106-F106)</f>
        <v>708.82124375000001</v>
      </c>
      <c r="O106" s="1">
        <f>H106-I106</f>
        <v>505.34000000000009</v>
      </c>
      <c r="P106" s="12">
        <f>H106/N106</f>
        <v>0.78956437174362004</v>
      </c>
      <c r="Q106" s="12">
        <f>O106/N106</f>
        <v>0.71293009973362564</v>
      </c>
      <c r="R106" s="14">
        <f>Q106*10^4*(G106-F106)/100</f>
        <v>712.93009973362564</v>
      </c>
      <c r="S106" s="13">
        <f t="shared" si="16"/>
        <v>1.9081848790034648</v>
      </c>
      <c r="T106" s="14">
        <f t="shared" si="16"/>
        <v>34.226098970086859</v>
      </c>
      <c r="U106" s="12">
        <f t="shared" si="16"/>
        <v>0.29916074818082994</v>
      </c>
      <c r="V106" s="13">
        <f t="shared" si="11"/>
        <v>17.93646902178639</v>
      </c>
      <c r="W106" s="14"/>
    </row>
    <row r="107" spans="1:29" x14ac:dyDescent="0.2">
      <c r="B107" s="1" t="s">
        <v>28</v>
      </c>
      <c r="C107" s="1" t="s">
        <v>20</v>
      </c>
      <c r="D107" s="1">
        <v>4</v>
      </c>
      <c r="E107" s="1" t="s">
        <v>29</v>
      </c>
      <c r="F107" s="1">
        <v>10</v>
      </c>
      <c r="G107" s="1">
        <v>20</v>
      </c>
      <c r="H107" s="1">
        <v>872.59</v>
      </c>
      <c r="I107" s="1">
        <v>86.89</v>
      </c>
      <c r="K107" s="70">
        <v>0.1465020626783371</v>
      </c>
      <c r="L107" s="75">
        <v>3.1983368396759033</v>
      </c>
      <c r="M107" s="70">
        <v>2.5490919128060341E-2</v>
      </c>
      <c r="N107" s="26">
        <f>$Y$2*(G107-F107)</f>
        <v>708.82124375000001</v>
      </c>
      <c r="O107" s="1">
        <f>H107-I107</f>
        <v>785.7</v>
      </c>
      <c r="P107" s="12">
        <f>H107/N107</f>
        <v>1.2310438036303564</v>
      </c>
      <c r="Q107" s="12">
        <f>O107/N107</f>
        <v>1.1084600058588467</v>
      </c>
      <c r="R107" s="14">
        <f>Q107*10^4*(G107-F107)/100</f>
        <v>1108.4600058588467</v>
      </c>
      <c r="S107" s="13">
        <f t="shared" si="16"/>
        <v>1.6239167725476265</v>
      </c>
      <c r="T107" s="14">
        <f t="shared" si="16"/>
        <v>35.452284720457172</v>
      </c>
      <c r="U107" s="12">
        <f t="shared" si="16"/>
        <v>0.28255664366037148</v>
      </c>
      <c r="V107" s="13">
        <f t="shared" si="11"/>
        <v>21.831343403664132</v>
      </c>
      <c r="W107" s="14"/>
    </row>
    <row r="108" spans="1:29" x14ac:dyDescent="0.2">
      <c r="B108" s="1" t="s">
        <v>28</v>
      </c>
      <c r="C108" s="1" t="s">
        <v>20</v>
      </c>
      <c r="D108" s="1">
        <v>4</v>
      </c>
      <c r="E108" s="1" t="s">
        <v>29</v>
      </c>
      <c r="F108" s="1">
        <v>20</v>
      </c>
      <c r="G108" s="1">
        <v>30</v>
      </c>
      <c r="H108" s="1">
        <v>744.01</v>
      </c>
      <c r="I108" s="1">
        <v>28.68</v>
      </c>
      <c r="K108" s="73">
        <v>0.11958359181880951</v>
      </c>
      <c r="L108" s="78">
        <v>2.7547001838684082</v>
      </c>
      <c r="M108" s="73">
        <v>2.1595364436507225E-2</v>
      </c>
      <c r="N108" s="26">
        <f>$Y$2*(G108-F108)</f>
        <v>708.82124375000001</v>
      </c>
      <c r="O108" s="1">
        <f>H108-I108</f>
        <v>715.33</v>
      </c>
      <c r="P108" s="12">
        <f>H108/N108</f>
        <v>1.0496440485669345</v>
      </c>
      <c r="Q108" s="12">
        <f>O108/N108</f>
        <v>1.0091825073068714</v>
      </c>
      <c r="R108" s="14">
        <f>Q108*10^4*(G108-F108)/100</f>
        <v>1009.1825073068715</v>
      </c>
      <c r="S108" s="13">
        <f t="shared" si="16"/>
        <v>1.2068166902446766</v>
      </c>
      <c r="T108" s="14">
        <f t="shared" si="16"/>
        <v>27.799952384350199</v>
      </c>
      <c r="U108" s="12">
        <f t="shared" si="16"/>
        <v>0.21793664028240003</v>
      </c>
      <c r="V108" s="13">
        <f t="shared" si="11"/>
        <v>23.035770559913193</v>
      </c>
      <c r="W108" s="14"/>
    </row>
    <row r="109" spans="1:29" x14ac:dyDescent="0.2">
      <c r="A109" s="1" t="s">
        <v>14</v>
      </c>
      <c r="B109" s="1" t="s">
        <v>28</v>
      </c>
      <c r="C109" s="1" t="s">
        <v>20</v>
      </c>
      <c r="D109" s="1">
        <v>4</v>
      </c>
      <c r="E109" s="29" t="s">
        <v>29</v>
      </c>
      <c r="F109" s="29">
        <v>30</v>
      </c>
      <c r="G109" s="29">
        <v>50</v>
      </c>
      <c r="H109" s="29">
        <v>1004.96</v>
      </c>
      <c r="I109" s="29">
        <v>197.31</v>
      </c>
      <c r="J109" s="29"/>
      <c r="K109" s="98">
        <v>0.1094425767660141</v>
      </c>
      <c r="L109" s="99">
        <v>2.4385504722595215</v>
      </c>
      <c r="M109" s="98">
        <v>2.5062829256057739E-2</v>
      </c>
      <c r="N109" s="32">
        <f>$Y$2*(G109-F109)</f>
        <v>1417.6424875</v>
      </c>
      <c r="O109" s="29">
        <f>H109-I109</f>
        <v>807.65000000000009</v>
      </c>
      <c r="P109" s="33">
        <f>H109/N109</f>
        <v>0.70889523195106696</v>
      </c>
      <c r="Q109" s="33">
        <f>O109/N109</f>
        <v>0.56971345534675932</v>
      </c>
      <c r="R109" s="34">
        <f>Q109*10^4*(G109-F109)/100</f>
        <v>1139.4269106935185</v>
      </c>
      <c r="S109" s="30">
        <f t="shared" ref="S109" si="17">K109/100*$R109</f>
        <v>1.2470181714283768</v>
      </c>
      <c r="T109" s="34">
        <f t="shared" ref="T109" si="18">L109/100*$R109</f>
        <v>27.785500311768871</v>
      </c>
      <c r="U109" s="33">
        <f t="shared" ref="U109" si="19">M109/100*$R109</f>
        <v>0.28557262112469006</v>
      </c>
      <c r="V109" s="30">
        <f t="shared" si="11"/>
        <v>22.28155206426737</v>
      </c>
      <c r="W109" s="14"/>
    </row>
    <row r="110" spans="1:29" x14ac:dyDescent="0.2">
      <c r="B110" s="1" t="s">
        <v>28</v>
      </c>
      <c r="C110" s="1" t="s">
        <v>20</v>
      </c>
      <c r="D110" s="1">
        <v>4</v>
      </c>
      <c r="E110" s="1" t="s">
        <v>22</v>
      </c>
      <c r="F110" s="1" t="s">
        <v>47</v>
      </c>
      <c r="H110" s="1">
        <v>52.25</v>
      </c>
      <c r="J110" s="1">
        <v>9.3847619047619055</v>
      </c>
      <c r="K110" s="70">
        <v>2.5285358428955078</v>
      </c>
      <c r="L110" s="75">
        <v>41.295001983642578</v>
      </c>
      <c r="M110" s="70">
        <v>0.23588831722736359</v>
      </c>
      <c r="N110" s="25"/>
      <c r="O110" s="13">
        <f>H110-J110</f>
        <v>42.865238095238098</v>
      </c>
      <c r="R110" s="14">
        <f>O110/($Y$3)*10^8/10^6</f>
        <v>19.051216931216931</v>
      </c>
      <c r="S110" s="13">
        <f t="shared" si="16"/>
        <v>0.4817168486135977</v>
      </c>
      <c r="T110" s="14">
        <f t="shared" si="16"/>
        <v>7.8672004096540817</v>
      </c>
      <c r="U110" s="12">
        <f t="shared" si="16"/>
        <v>4.4939595030382196E-2</v>
      </c>
      <c r="V110" s="13">
        <f t="shared" si="11"/>
        <v>16.331586558153884</v>
      </c>
      <c r="W110" s="14"/>
    </row>
    <row r="111" spans="1:29" x14ac:dyDescent="0.2">
      <c r="B111" s="1" t="s">
        <v>28</v>
      </c>
      <c r="C111" s="1" t="s">
        <v>20</v>
      </c>
      <c r="D111" s="1">
        <v>4</v>
      </c>
      <c r="E111" s="1" t="s">
        <v>22</v>
      </c>
      <c r="F111" s="1" t="s">
        <v>48</v>
      </c>
      <c r="H111" s="1">
        <v>154.02000000000001</v>
      </c>
      <c r="J111" s="1">
        <v>5.5147619047619045</v>
      </c>
      <c r="K111" s="70">
        <v>0.76415324211120605</v>
      </c>
      <c r="L111" s="75">
        <v>12.72284984588623</v>
      </c>
      <c r="M111" s="70">
        <v>7.2152912616729736E-2</v>
      </c>
      <c r="N111" s="25"/>
      <c r="O111" s="13">
        <f>H111-J111</f>
        <v>148.5052380952381</v>
      </c>
      <c r="R111" s="14">
        <f>O111/($Y$3)*10^8/10^6</f>
        <v>66.002328042328031</v>
      </c>
      <c r="S111" s="13">
        <f t="shared" si="16"/>
        <v>0.50435892960432338</v>
      </c>
      <c r="T111" s="14">
        <f t="shared" si="16"/>
        <v>8.397377091614656</v>
      </c>
      <c r="U111" s="12">
        <f t="shared" si="16"/>
        <v>4.7622602077388249E-2</v>
      </c>
      <c r="V111" s="13">
        <f t="shared" si="11"/>
        <v>16.649605268617957</v>
      </c>
      <c r="W111" s="14"/>
    </row>
    <row r="112" spans="1:29" x14ac:dyDescent="0.2">
      <c r="B112" s="1" t="s">
        <v>28</v>
      </c>
      <c r="C112" s="1" t="s">
        <v>20</v>
      </c>
      <c r="D112" s="1">
        <v>4</v>
      </c>
      <c r="E112" s="1" t="s">
        <v>22</v>
      </c>
      <c r="F112" s="1">
        <v>0</v>
      </c>
      <c r="G112" s="1">
        <v>10</v>
      </c>
      <c r="H112" s="1">
        <v>424.7</v>
      </c>
      <c r="I112" s="1">
        <v>19.75</v>
      </c>
      <c r="K112" s="70">
        <v>0.37304198741912842</v>
      </c>
      <c r="L112" s="75">
        <v>6.5833125114440918</v>
      </c>
      <c r="M112" s="70">
        <v>4.1645269840955734E-2</v>
      </c>
      <c r="N112" s="26">
        <f>$Y$2*(G112-F112)</f>
        <v>708.82124375000001</v>
      </c>
      <c r="O112" s="1">
        <f>H112-I112</f>
        <v>404.95</v>
      </c>
      <c r="P112" s="12">
        <f>H112/N112</f>
        <v>0.59916375778064423</v>
      </c>
      <c r="Q112" s="12">
        <f>O112/N112</f>
        <v>0.57130059739409433</v>
      </c>
      <c r="R112" s="14">
        <f>Q112*10^4*(G112-F112)/100</f>
        <v>571.30059739409432</v>
      </c>
      <c r="S112" s="13">
        <f t="shared" si="16"/>
        <v>2.1311911026562829</v>
      </c>
      <c r="T112" s="14">
        <f t="shared" si="16"/>
        <v>37.610503706200255</v>
      </c>
      <c r="U112" s="12">
        <f t="shared" si="16"/>
        <v>0.23791967538776271</v>
      </c>
      <c r="V112" s="13">
        <f t="shared" si="11"/>
        <v>17.647644858935042</v>
      </c>
      <c r="W112" s="14"/>
    </row>
    <row r="113" spans="1:29" x14ac:dyDescent="0.2">
      <c r="B113" s="1" t="s">
        <v>28</v>
      </c>
      <c r="C113" s="1" t="s">
        <v>20</v>
      </c>
      <c r="D113" s="1">
        <v>4</v>
      </c>
      <c r="E113" s="1" t="s">
        <v>22</v>
      </c>
      <c r="F113" s="1">
        <v>10</v>
      </c>
      <c r="G113" s="1">
        <v>20</v>
      </c>
      <c r="H113" s="1">
        <v>529.46</v>
      </c>
      <c r="I113" s="1">
        <v>2.02</v>
      </c>
      <c r="K113" s="73">
        <v>0.21432766318321228</v>
      </c>
      <c r="L113" s="78">
        <v>4.3346700668334961</v>
      </c>
      <c r="M113" s="73">
        <v>3.0794233083724976E-2</v>
      </c>
      <c r="N113" s="26">
        <f>$Y$2*(G113-F113)</f>
        <v>708.82124375000001</v>
      </c>
      <c r="O113" s="1">
        <f>H113-I113</f>
        <v>527.44000000000005</v>
      </c>
      <c r="P113" s="12">
        <f>H113/N113</f>
        <v>0.74695842522849054</v>
      </c>
      <c r="Q113" s="12">
        <f>O113/N113</f>
        <v>0.74410862350794216</v>
      </c>
      <c r="R113" s="14">
        <f>Q113*10^4*(G113-F113)/100</f>
        <v>744.10862350794207</v>
      </c>
      <c r="S113" s="13">
        <f t="shared" si="16"/>
        <v>1.5948306243093391</v>
      </c>
      <c r="T113" s="14">
        <f t="shared" si="16"/>
        <v>32.254653767925518</v>
      </c>
      <c r="U113" s="12">
        <f t="shared" si="16"/>
        <v>0.22914254391913322</v>
      </c>
      <c r="V113" s="13">
        <f t="shared" si="11"/>
        <v>20.224501132773138</v>
      </c>
      <c r="W113" s="14"/>
    </row>
    <row r="114" spans="1:29" x14ac:dyDescent="0.2">
      <c r="B114" s="1" t="s">
        <v>28</v>
      </c>
      <c r="C114" s="1" t="s">
        <v>20</v>
      </c>
      <c r="D114" s="1">
        <v>4</v>
      </c>
      <c r="E114" s="1" t="s">
        <v>22</v>
      </c>
      <c r="F114" s="1">
        <v>20</v>
      </c>
      <c r="G114" s="1">
        <v>30</v>
      </c>
      <c r="H114" s="1">
        <v>676.84</v>
      </c>
      <c r="I114" s="1">
        <v>9.68</v>
      </c>
      <c r="K114" s="73">
        <v>0.13546131551265717</v>
      </c>
      <c r="L114" s="78">
        <v>2.7430891990661621</v>
      </c>
      <c r="M114" s="73">
        <v>4.0094982832670212E-2</v>
      </c>
      <c r="N114" s="26">
        <f>$Y$2*(G114-F114)</f>
        <v>708.82124375000001</v>
      </c>
      <c r="O114" s="1">
        <f>H114-I114</f>
        <v>667.16000000000008</v>
      </c>
      <c r="P114" s="12">
        <f>H114/N114</f>
        <v>0.95488108739404587</v>
      </c>
      <c r="Q114" s="12">
        <f>O114/N114</f>
        <v>0.9412246118223091</v>
      </c>
      <c r="R114" s="14">
        <f>Q114*10^4*(G114-F114)/100</f>
        <v>941.22461182230904</v>
      </c>
      <c r="S114" s="13">
        <f t="shared" si="16"/>
        <v>1.2749952411034007</v>
      </c>
      <c r="T114" s="14">
        <f t="shared" si="16"/>
        <v>25.818630665850172</v>
      </c>
      <c r="U114" s="12">
        <f t="shared" si="16"/>
        <v>0.37738384652702162</v>
      </c>
      <c r="V114" s="13">
        <f t="shared" si="11"/>
        <v>20.249981986996538</v>
      </c>
      <c r="W114" s="14"/>
      <c r="X114" s="7" t="s">
        <v>78</v>
      </c>
      <c r="Y114" s="7" t="s">
        <v>80</v>
      </c>
      <c r="Z114" s="7" t="s">
        <v>81</v>
      </c>
    </row>
    <row r="115" spans="1:29" x14ac:dyDescent="0.2">
      <c r="B115" s="1" t="s">
        <v>28</v>
      </c>
      <c r="C115" s="1" t="s">
        <v>20</v>
      </c>
      <c r="D115" s="1">
        <v>4</v>
      </c>
      <c r="E115" s="29" t="s">
        <v>22</v>
      </c>
      <c r="F115" s="29">
        <v>30</v>
      </c>
      <c r="G115" s="29">
        <v>49</v>
      </c>
      <c r="H115" s="29">
        <v>1005.3700000000001</v>
      </c>
      <c r="I115" s="29">
        <v>367.63</v>
      </c>
      <c r="J115" s="29"/>
      <c r="K115" s="98">
        <v>9.745614230632782E-2</v>
      </c>
      <c r="L115" s="99">
        <v>1.9200022220611572</v>
      </c>
      <c r="M115" s="98">
        <v>3.218812495470047E-2</v>
      </c>
      <c r="N115" s="32">
        <f>$Y$2*(G115-F115)</f>
        <v>1346.7603631250001</v>
      </c>
      <c r="O115" s="29">
        <f>H115-I115</f>
        <v>637.74000000000012</v>
      </c>
      <c r="P115" s="33">
        <f>H115/N115</f>
        <v>0.74650994158096284</v>
      </c>
      <c r="Q115" s="33">
        <f>O115/N115</f>
        <v>0.47353635989122739</v>
      </c>
      <c r="R115" s="34">
        <f>Q115*10^4*(G115-F115)/100</f>
        <v>899.71908379333206</v>
      </c>
      <c r="S115" s="30">
        <f t="shared" si="16"/>
        <v>0.87683151065881848</v>
      </c>
      <c r="T115" s="34">
        <f t="shared" si="16"/>
        <v>17.27462640114026</v>
      </c>
      <c r="U115" s="33">
        <f t="shared" si="16"/>
        <v>0.28960270293268392</v>
      </c>
      <c r="V115" s="30">
        <f t="shared" si="11"/>
        <v>19.701192522336189</v>
      </c>
      <c r="W115" s="14"/>
      <c r="X115" s="7" t="s">
        <v>79</v>
      </c>
      <c r="Y115" s="7" t="s">
        <v>79</v>
      </c>
      <c r="Z115" s="7" t="s">
        <v>82</v>
      </c>
      <c r="AA115" s="15" t="s">
        <v>105</v>
      </c>
      <c r="AB115" s="15" t="s">
        <v>106</v>
      </c>
      <c r="AC115" s="74" t="s">
        <v>109</v>
      </c>
    </row>
    <row r="116" spans="1:29" x14ac:dyDescent="0.2">
      <c r="B116" s="1" t="s">
        <v>28</v>
      </c>
      <c r="C116" s="1" t="s">
        <v>20</v>
      </c>
      <c r="D116" s="1">
        <v>4</v>
      </c>
      <c r="E116" s="1" t="s">
        <v>23</v>
      </c>
      <c r="F116" s="1" t="s">
        <v>47</v>
      </c>
      <c r="H116" s="1">
        <v>72.16</v>
      </c>
      <c r="J116" s="1">
        <v>8.5347619047619041</v>
      </c>
      <c r="K116" s="72">
        <v>0.81236797571182251</v>
      </c>
      <c r="L116" s="77">
        <v>16.197511672973633</v>
      </c>
      <c r="M116" s="72">
        <v>0.20411299169063568</v>
      </c>
      <c r="N116" s="25"/>
      <c r="O116" s="13">
        <f>H116-J116</f>
        <v>63.625238095238089</v>
      </c>
      <c r="R116" s="14">
        <f>O116/($Y$3)*10^8/10^6</f>
        <v>28.277883597883598</v>
      </c>
      <c r="S116" s="13">
        <f t="shared" si="16"/>
        <v>0.22972047055827249</v>
      </c>
      <c r="T116" s="14">
        <f t="shared" si="16"/>
        <v>4.5803134966370918</v>
      </c>
      <c r="U116" s="12">
        <f t="shared" si="16"/>
        <v>5.7718834198435778E-2</v>
      </c>
      <c r="V116" s="13">
        <f t="shared" si="11"/>
        <v>19.938638840090732</v>
      </c>
      <c r="W116" s="14"/>
      <c r="Z116" s="13">
        <f>AVERAGE(R92,R98,R104,R110,R116)</f>
        <v>17.641439153439155</v>
      </c>
      <c r="AA116" s="13">
        <f t="shared" ref="AA116:AC121" si="20">AVERAGE(S92,S98,S104,S110,S116)</f>
        <v>0.28418692024183023</v>
      </c>
      <c r="AB116" s="13">
        <f t="shared" si="20"/>
        <v>5.2667694056669365</v>
      </c>
      <c r="AC116" s="12">
        <f t="shared" si="20"/>
        <v>3.7272425352549418E-2</v>
      </c>
    </row>
    <row r="117" spans="1:29" x14ac:dyDescent="0.2">
      <c r="B117" s="1" t="s">
        <v>28</v>
      </c>
      <c r="C117" s="1" t="s">
        <v>20</v>
      </c>
      <c r="D117" s="1">
        <v>4</v>
      </c>
      <c r="E117" s="1" t="s">
        <v>23</v>
      </c>
      <c r="F117" s="1" t="s">
        <v>48</v>
      </c>
      <c r="H117" s="1">
        <v>80.02</v>
      </c>
      <c r="K117" s="70">
        <v>0.41160577535629272</v>
      </c>
      <c r="L117" s="75">
        <v>6.6423988342285156</v>
      </c>
      <c r="M117" s="70">
        <v>4.7265935689210892E-2</v>
      </c>
      <c r="N117" s="25"/>
      <c r="O117" s="13">
        <f>H117-J117</f>
        <v>80.02</v>
      </c>
      <c r="R117" s="14">
        <f>O117/($Y$3)*10^8/10^6</f>
        <v>35.56444444444444</v>
      </c>
      <c r="S117" s="13">
        <f t="shared" si="16"/>
        <v>0.14638530730671354</v>
      </c>
      <c r="T117" s="14">
        <f t="shared" si="16"/>
        <v>2.3623322431776259</v>
      </c>
      <c r="U117" s="12">
        <f t="shared" si="16"/>
        <v>1.6809867439336244E-2</v>
      </c>
      <c r="V117" s="13">
        <f t="shared" si="11"/>
        <v>16.137768787327499</v>
      </c>
      <c r="W117" s="14"/>
      <c r="Z117" s="13">
        <f>AVERAGE(R93,R99,R105,R111,R117)</f>
        <v>56.959661375661369</v>
      </c>
      <c r="AA117" s="13">
        <f t="shared" si="20"/>
        <v>0.39331415115719748</v>
      </c>
      <c r="AB117" s="13">
        <f t="shared" si="20"/>
        <v>6.3438348584864368</v>
      </c>
      <c r="AC117" s="12">
        <f t="shared" si="20"/>
        <v>3.8381950000354215E-2</v>
      </c>
    </row>
    <row r="118" spans="1:29" x14ac:dyDescent="0.2">
      <c r="B118" s="1" t="s">
        <v>28</v>
      </c>
      <c r="C118" s="1" t="s">
        <v>20</v>
      </c>
      <c r="D118" s="1">
        <v>4</v>
      </c>
      <c r="E118" s="1" t="s">
        <v>23</v>
      </c>
      <c r="F118" s="1">
        <v>0</v>
      </c>
      <c r="G118" s="1">
        <v>10</v>
      </c>
      <c r="H118" s="1">
        <v>680.73</v>
      </c>
      <c r="I118" s="1">
        <v>173.35</v>
      </c>
      <c r="K118" s="70">
        <v>0.34888356924057007</v>
      </c>
      <c r="L118" s="75">
        <v>6.0007157325744629</v>
      </c>
      <c r="M118" s="70">
        <v>3.6797177046537399E-2</v>
      </c>
      <c r="N118" s="26">
        <f>$Y$2*(G118-F118)</f>
        <v>708.82124375000001</v>
      </c>
      <c r="O118" s="1">
        <f>H118-I118</f>
        <v>507.38</v>
      </c>
      <c r="P118" s="12">
        <f>H118/N118</f>
        <v>0.96036907189549792</v>
      </c>
      <c r="Q118" s="12">
        <f>O118/N118</f>
        <v>0.71580811731279326</v>
      </c>
      <c r="R118" s="14">
        <f>Q118*10^4*(G118-F118)/100</f>
        <v>715.80811731279334</v>
      </c>
      <c r="S118" s="13">
        <f t="shared" si="16"/>
        <v>2.4973369085946002</v>
      </c>
      <c r="T118" s="14">
        <f t="shared" si="16"/>
        <v>42.953610310633856</v>
      </c>
      <c r="U118" s="12">
        <f t="shared" si="16"/>
        <v>0.26339718024107467</v>
      </c>
      <c r="V118" s="13">
        <f t="shared" si="11"/>
        <v>17.19976594379747</v>
      </c>
      <c r="W118" s="14"/>
      <c r="X118" s="12">
        <f>AVERAGE(P94,P100,P106,P112,P118)</f>
        <v>0.73612353551868281</v>
      </c>
      <c r="Y118" s="12">
        <f>AVERAGE(Q94,Q100,Q106,Q112,Q118)</f>
        <v>0.65180608520665539</v>
      </c>
      <c r="Z118" s="13">
        <f>AVERAGE(R94,R100,R106,R112,R118)</f>
        <v>651.80608520665555</v>
      </c>
      <c r="AA118" s="13">
        <f t="shared" si="20"/>
        <v>2.2844062987359188</v>
      </c>
      <c r="AB118" s="13">
        <f t="shared" si="20"/>
        <v>38.698565855565612</v>
      </c>
      <c r="AC118" s="12">
        <f t="shared" si="20"/>
        <v>0.26003914956406998</v>
      </c>
    </row>
    <row r="119" spans="1:29" x14ac:dyDescent="0.2">
      <c r="B119" s="1" t="s">
        <v>28</v>
      </c>
      <c r="C119" s="1" t="s">
        <v>20</v>
      </c>
      <c r="D119" s="1">
        <v>4</v>
      </c>
      <c r="E119" s="1" t="s">
        <v>23</v>
      </c>
      <c r="F119" s="1">
        <v>10</v>
      </c>
      <c r="G119" s="1">
        <v>20</v>
      </c>
      <c r="H119" s="1">
        <v>722.63</v>
      </c>
      <c r="I119" s="1">
        <v>47.67</v>
      </c>
      <c r="K119" s="73">
        <v>0.1717066764831543</v>
      </c>
      <c r="L119" s="78">
        <v>3.1329443454742432</v>
      </c>
      <c r="M119" s="73">
        <v>2.3430865257978439E-2</v>
      </c>
      <c r="N119" s="26">
        <f>$Y$2*(G119-F119)</f>
        <v>708.82124375000001</v>
      </c>
      <c r="O119" s="1">
        <f>H119-I119</f>
        <v>674.96</v>
      </c>
      <c r="P119" s="12">
        <f>H119/N119</f>
        <v>1.0194812957029125</v>
      </c>
      <c r="Q119" s="12">
        <f>O119/N119</f>
        <v>0.95222879668383253</v>
      </c>
      <c r="R119" s="14">
        <f>Q119*10^4*(G119-F119)/100</f>
        <v>952.22879668383246</v>
      </c>
      <c r="S119" s="13">
        <f t="shared" si="16"/>
        <v>1.6350404193013413</v>
      </c>
      <c r="T119" s="14">
        <f t="shared" si="16"/>
        <v>29.832798241683555</v>
      </c>
      <c r="U119" s="12">
        <f t="shared" si="16"/>
        <v>0.22311544629865826</v>
      </c>
      <c r="V119" s="13">
        <f t="shared" si="11"/>
        <v>18.245908718532608</v>
      </c>
      <c r="W119" s="14"/>
      <c r="X119" s="12">
        <f t="shared" ref="X119:Z121" si="21">AVERAGE(P95,P101,P107,P113,P119)</f>
        <v>0.93266392031721601</v>
      </c>
      <c r="Y119" s="12">
        <f t="shared" si="21"/>
        <v>0.80689455210758843</v>
      </c>
      <c r="Z119" s="13">
        <f t="shared" si="21"/>
        <v>806.89455210758831</v>
      </c>
      <c r="AA119" s="13">
        <f t="shared" si="20"/>
        <v>1.6239265636230322</v>
      </c>
      <c r="AB119" s="13">
        <f t="shared" si="20"/>
        <v>30.729623299579032</v>
      </c>
      <c r="AC119" s="12">
        <f t="shared" si="20"/>
        <v>0.21071897391669214</v>
      </c>
    </row>
    <row r="120" spans="1:29" x14ac:dyDescent="0.2">
      <c r="B120" s="1" t="s">
        <v>28</v>
      </c>
      <c r="C120" s="1" t="s">
        <v>20</v>
      </c>
      <c r="D120" s="1">
        <v>4</v>
      </c>
      <c r="E120" s="1" t="s">
        <v>23</v>
      </c>
      <c r="F120" s="1">
        <v>20</v>
      </c>
      <c r="G120" s="1">
        <v>30</v>
      </c>
      <c r="H120" s="1">
        <v>790.76</v>
      </c>
      <c r="I120" s="1">
        <v>98.37</v>
      </c>
      <c r="K120" s="70">
        <v>0.14690247178077698</v>
      </c>
      <c r="L120" s="75">
        <v>2.8262367248535156</v>
      </c>
      <c r="M120" s="70">
        <v>2.3148564621806145E-2</v>
      </c>
      <c r="N120" s="26">
        <f>$Y$2*(G120-F120)</f>
        <v>708.82124375000001</v>
      </c>
      <c r="O120" s="1">
        <f>H120-I120</f>
        <v>692.39</v>
      </c>
      <c r="P120" s="12">
        <f>H120/N120</f>
        <v>1.1155986180895272</v>
      </c>
      <c r="Q120" s="12">
        <f>O120/N120</f>
        <v>0.9768189174705445</v>
      </c>
      <c r="R120" s="14">
        <f>Q120*10^4*(G120-F120)/100</f>
        <v>976.81891747054453</v>
      </c>
      <c r="S120" s="13">
        <f t="shared" si="16"/>
        <v>1.4349711345864578</v>
      </c>
      <c r="T120" s="14">
        <f t="shared" si="16"/>
        <v>27.607214980869085</v>
      </c>
      <c r="U120" s="12">
        <f t="shared" si="16"/>
        <v>0.22611955834869624</v>
      </c>
      <c r="V120" s="13">
        <f t="shared" si="11"/>
        <v>19.238864333549934</v>
      </c>
      <c r="W120" s="14"/>
      <c r="X120" s="12">
        <f t="shared" si="21"/>
        <v>1.0181469990997605</v>
      </c>
      <c r="Y120" s="12">
        <f t="shared" si="21"/>
        <v>0.92235509961588813</v>
      </c>
      <c r="Z120" s="13">
        <f t="shared" si="21"/>
        <v>906.4485660740329</v>
      </c>
      <c r="AA120" s="13">
        <f t="shared" si="20"/>
        <v>1.4088246648897536</v>
      </c>
      <c r="AB120" s="13">
        <f t="shared" si="20"/>
        <v>28.021555538938191</v>
      </c>
      <c r="AC120" s="12">
        <f t="shared" si="20"/>
        <v>0.2513629873370028</v>
      </c>
    </row>
    <row r="121" spans="1:29" x14ac:dyDescent="0.2">
      <c r="A121" s="29"/>
      <c r="B121" s="29" t="s">
        <v>28</v>
      </c>
      <c r="C121" s="29" t="s">
        <v>20</v>
      </c>
      <c r="D121" s="29">
        <v>4</v>
      </c>
      <c r="E121" s="29" t="s">
        <v>23</v>
      </c>
      <c r="F121" s="29">
        <v>30</v>
      </c>
      <c r="G121" s="29">
        <v>40</v>
      </c>
      <c r="H121" s="29">
        <v>711.84999999999991</v>
      </c>
      <c r="I121" s="29">
        <v>210.48</v>
      </c>
      <c r="J121" s="29"/>
      <c r="K121" s="98">
        <v>0.12348601967096329</v>
      </c>
      <c r="L121" s="99">
        <v>2.412334680557251</v>
      </c>
      <c r="M121" s="103">
        <v>2.688271552324295E-2</v>
      </c>
      <c r="N121" s="32">
        <f>$Y$2*(G121-F121)</f>
        <v>708.82124375000001</v>
      </c>
      <c r="O121" s="29">
        <f>H121-I121</f>
        <v>501.36999999999989</v>
      </c>
      <c r="P121" s="33">
        <f>H121/N121</f>
        <v>1.0042729479071146</v>
      </c>
      <c r="Q121" s="33">
        <f>O121/N121</f>
        <v>0.70732925179769612</v>
      </c>
      <c r="R121" s="34">
        <f>Q121*10^4*(G121-F121)/100</f>
        <v>707.32925179769609</v>
      </c>
      <c r="S121" s="30">
        <f t="shared" si="16"/>
        <v>0.8734527390133805</v>
      </c>
      <c r="T121" s="34">
        <f t="shared" si="16"/>
        <v>17.063148846841944</v>
      </c>
      <c r="U121" s="33">
        <f t="shared" si="16"/>
        <v>0.19014931057345746</v>
      </c>
      <c r="V121" s="30">
        <f t="shared" si="11"/>
        <v>19.535285751254083</v>
      </c>
      <c r="W121" s="34"/>
      <c r="X121" s="33">
        <f t="shared" si="21"/>
        <v>0.74146774289494233</v>
      </c>
      <c r="Y121" s="33">
        <f t="shared" si="21"/>
        <v>0.55003598780395069</v>
      </c>
      <c r="Z121" s="30">
        <f t="shared" si="21"/>
        <v>890.88752004549383</v>
      </c>
      <c r="AA121" s="30">
        <f t="shared" si="20"/>
        <v>1.1499883023174267</v>
      </c>
      <c r="AB121" s="30">
        <f t="shared" si="20"/>
        <v>22.296102448946606</v>
      </c>
      <c r="AC121" s="33">
        <f t="shared" si="20"/>
        <v>0.25573324231798777</v>
      </c>
    </row>
    <row r="122" spans="1:29" x14ac:dyDescent="0.2">
      <c r="AA122" s="13">
        <f>SUM(AA116:AA121)</f>
        <v>7.1446469009651583</v>
      </c>
      <c r="AB122" s="13">
        <f>SUM(AB116:AB121)</f>
        <v>131.35645140718282</v>
      </c>
      <c r="AC122" s="12">
        <f>SUM(AC116:AC121)</f>
        <v>1.0535087284886564</v>
      </c>
    </row>
    <row r="123" spans="1:29" x14ac:dyDescent="0.2">
      <c r="Z123" s="8" t="s">
        <v>88</v>
      </c>
    </row>
    <row r="124" spans="1:29" x14ac:dyDescent="0.2">
      <c r="Z124" s="13">
        <f t="shared" ref="Z124:Z129" si="22">STDEV(R92,R98,R104,R110,R116)</f>
        <v>6.6536312558548731</v>
      </c>
      <c r="AA124" s="13">
        <f t="shared" ref="AA124:AC129" si="23">STDEV(S92,S98,S104,S110,S116)</f>
        <v>0.11937062765832449</v>
      </c>
      <c r="AB124" s="13">
        <f t="shared" si="23"/>
        <v>1.8209649604875466</v>
      </c>
      <c r="AC124" s="12">
        <f t="shared" si="23"/>
        <v>1.4435157693563785E-2</v>
      </c>
    </row>
    <row r="125" spans="1:29" x14ac:dyDescent="0.2">
      <c r="Z125" s="13">
        <f t="shared" si="22"/>
        <v>44.935226847212185</v>
      </c>
      <c r="AA125" s="13">
        <f t="shared" si="23"/>
        <v>0.35519456375865643</v>
      </c>
      <c r="AB125" s="13">
        <f t="shared" si="23"/>
        <v>5.7400249670039827</v>
      </c>
      <c r="AC125" s="12">
        <f t="shared" si="23"/>
        <v>3.1693468385286944E-2</v>
      </c>
    </row>
    <row r="126" spans="1:29" x14ac:dyDescent="0.2">
      <c r="Z126" s="13">
        <f t="shared" si="22"/>
        <v>62.883479852033979</v>
      </c>
      <c r="AA126" s="13">
        <f t="shared" si="23"/>
        <v>0.40530067557025395</v>
      </c>
      <c r="AB126" s="13">
        <f t="shared" si="23"/>
        <v>5.0631577907108456</v>
      </c>
      <c r="AC126" s="12">
        <f t="shared" si="23"/>
        <v>4.153313898053327E-2</v>
      </c>
    </row>
    <row r="127" spans="1:29" x14ac:dyDescent="0.2">
      <c r="Z127" s="13">
        <f t="shared" si="22"/>
        <v>220.39490738473231</v>
      </c>
      <c r="AA127" s="13">
        <f t="shared" si="23"/>
        <v>0.23345332693369342</v>
      </c>
      <c r="AB127" s="13">
        <f t="shared" si="23"/>
        <v>3.2803000087346978</v>
      </c>
      <c r="AC127" s="12">
        <f t="shared" si="23"/>
        <v>5.2778568304347025E-2</v>
      </c>
    </row>
    <row r="128" spans="1:29" x14ac:dyDescent="0.2">
      <c r="Z128" s="13">
        <f t="shared" si="22"/>
        <v>115.50055187788894</v>
      </c>
      <c r="AA128" s="13">
        <f t="shared" si="23"/>
        <v>0.40597018435421234</v>
      </c>
      <c r="AB128" s="13">
        <f t="shared" si="23"/>
        <v>3.6521850977506758</v>
      </c>
      <c r="AC128" s="12">
        <f t="shared" si="23"/>
        <v>8.9107983166713214E-2</v>
      </c>
    </row>
    <row r="129" spans="26:29" x14ac:dyDescent="0.2">
      <c r="Z129" s="30">
        <f t="shared" si="22"/>
        <v>157.35844208036664</v>
      </c>
      <c r="AA129" s="30">
        <f t="shared" si="23"/>
        <v>0.42917903844522542</v>
      </c>
      <c r="AB129" s="30">
        <f t="shared" si="23"/>
        <v>5.4081641572229051</v>
      </c>
      <c r="AC129" s="33">
        <f t="shared" si="23"/>
        <v>5.1307398930858381E-2</v>
      </c>
    </row>
  </sheetData>
  <sortState ref="O1:V31">
    <sortCondition ref="Q1:Q31"/>
    <sortCondition ref="R1:R31"/>
    <sortCondition ref="S1:S31" customList="Oi/Oe,Oa,0,8,9,10,11,13,19,20,21,22,23,24,25,26,30,40"/>
  </sortState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R10" sqref="R10"/>
    </sheetView>
  </sheetViews>
  <sheetFormatPr defaultRowHeight="12.75" x14ac:dyDescent="0.2"/>
  <cols>
    <col min="1" max="1" width="6.5703125" style="1" customWidth="1"/>
    <col min="2" max="3" width="5.42578125" style="1" customWidth="1"/>
    <col min="4" max="4" width="4" style="1" bestFit="1" customWidth="1"/>
    <col min="5" max="5" width="10.85546875" style="1" bestFit="1" customWidth="1"/>
    <col min="6" max="6" width="6.85546875" style="1" customWidth="1"/>
    <col min="7" max="7" width="6" style="1" customWidth="1"/>
    <col min="8" max="8" width="9.140625" style="1"/>
    <col min="9" max="9" width="6.7109375" style="1" customWidth="1"/>
    <col min="10" max="10" width="6.42578125" style="1" customWidth="1"/>
    <col min="11" max="11" width="6.28515625" style="11" customWidth="1"/>
    <col min="12" max="12" width="6.85546875" style="59" customWidth="1"/>
    <col min="13" max="13" width="7" style="58" customWidth="1"/>
    <col min="14" max="14" width="6.85546875" style="27" customWidth="1"/>
    <col min="15" max="16" width="7.28515625" style="1" customWidth="1"/>
    <col min="17" max="17" width="7.5703125" style="1" customWidth="1"/>
    <col min="18" max="18" width="7.42578125" style="1" customWidth="1"/>
    <col min="19" max="19" width="5.7109375" style="1" customWidth="1"/>
    <col min="20" max="21" width="6.5703125" style="1" customWidth="1"/>
    <col min="22" max="22" width="5" style="1" customWidth="1"/>
    <col min="23" max="23" width="4.140625" style="1" customWidth="1"/>
    <col min="24" max="26" width="9.140625" style="1"/>
    <col min="27" max="27" width="7.42578125" style="1" customWidth="1"/>
    <col min="28" max="28" width="7" style="1" customWidth="1"/>
    <col min="29" max="29" width="9.140625" style="12"/>
    <col min="30" max="16384" width="9.140625" style="1"/>
  </cols>
  <sheetData>
    <row r="1" spans="1:29" s="2" customFormat="1" ht="39.75" customHeight="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5" t="s">
        <v>114</v>
      </c>
      <c r="G1" s="5" t="s">
        <v>115</v>
      </c>
      <c r="H1" s="5" t="s">
        <v>49</v>
      </c>
      <c r="I1" s="5" t="s">
        <v>46</v>
      </c>
      <c r="J1" s="23" t="s">
        <v>64</v>
      </c>
      <c r="K1" s="69" t="s">
        <v>102</v>
      </c>
      <c r="L1" s="74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15" t="s">
        <v>116</v>
      </c>
      <c r="W1" s="15"/>
      <c r="X1" s="1"/>
      <c r="Y1" s="15" t="s">
        <v>73</v>
      </c>
      <c r="Z1" s="1"/>
      <c r="AA1" s="15"/>
      <c r="AB1" s="1"/>
      <c r="AC1" s="12"/>
    </row>
    <row r="2" spans="1:29" x14ac:dyDescent="0.2">
      <c r="B2" s="1" t="s">
        <v>28</v>
      </c>
      <c r="C2" s="1" t="s">
        <v>6</v>
      </c>
      <c r="D2" s="1">
        <v>1</v>
      </c>
      <c r="E2" s="1" t="s">
        <v>8</v>
      </c>
      <c r="F2" s="1" t="s">
        <v>47</v>
      </c>
      <c r="H2" s="1">
        <v>58.75</v>
      </c>
      <c r="I2" s="3"/>
      <c r="J2" s="1">
        <v>16.894761904761904</v>
      </c>
      <c r="K2" s="70">
        <v>2.1844985485076904</v>
      </c>
      <c r="L2" s="75">
        <v>38.571483612060547</v>
      </c>
      <c r="M2" s="70">
        <v>0.21708902716636658</v>
      </c>
      <c r="N2" s="25"/>
      <c r="O2" s="13">
        <f>H2-J2</f>
        <v>41.855238095238093</v>
      </c>
      <c r="R2" s="14">
        <f>O2/($Y$3)*10^8/10^6</f>
        <v>18.60232804232804</v>
      </c>
      <c r="S2" s="13">
        <f>K2/100*$R2</f>
        <v>0.4063675860732951</v>
      </c>
      <c r="T2" s="14">
        <f>L2/100*$R2</f>
        <v>7.1751939123083037</v>
      </c>
      <c r="U2" s="12">
        <f>M2/100*$R2</f>
        <v>4.038361297738615E-2</v>
      </c>
      <c r="V2" s="13">
        <f>T2/S2</f>
        <v>17.656905122875965</v>
      </c>
      <c r="W2" s="13"/>
      <c r="X2" s="7" t="s">
        <v>74</v>
      </c>
      <c r="Y2" s="13">
        <f>3.14159*(9.5/2)^2</f>
        <v>70.882124375000004</v>
      </c>
    </row>
    <row r="3" spans="1:29" x14ac:dyDescent="0.2">
      <c r="B3" s="1" t="s">
        <v>28</v>
      </c>
      <c r="C3" s="1" t="s">
        <v>6</v>
      </c>
      <c r="D3" s="1">
        <v>1</v>
      </c>
      <c r="E3" s="1" t="s">
        <v>8</v>
      </c>
      <c r="F3" s="1" t="s">
        <v>48</v>
      </c>
      <c r="H3" s="1">
        <v>100.85</v>
      </c>
      <c r="I3" s="3"/>
      <c r="J3" s="1">
        <v>14.184761904761903</v>
      </c>
      <c r="K3" s="70">
        <v>1.3070627450942993</v>
      </c>
      <c r="L3" s="75">
        <v>16.134014129638672</v>
      </c>
      <c r="M3" s="70">
        <v>0.14113220572471619</v>
      </c>
      <c r="N3" s="25"/>
      <c r="O3" s="13">
        <f>H3-J3</f>
        <v>86.665238095238095</v>
      </c>
      <c r="R3" s="14">
        <f>O3/($Y$3)*10^8/10^6</f>
        <v>38.517883597883596</v>
      </c>
      <c r="S3" s="13">
        <f t="shared" ref="S3:U31" si="0">K3/100*$R3</f>
        <v>0.50345290670672416</v>
      </c>
      <c r="T3" s="14">
        <f t="shared" si="0"/>
        <v>6.2144807821203161</v>
      </c>
      <c r="U3" s="12">
        <f t="shared" si="0"/>
        <v>5.4361138720171794E-2</v>
      </c>
      <c r="V3" s="13">
        <f t="shared" ref="V3:V66" si="1">T3/S3</f>
        <v>12.343718149869439</v>
      </c>
      <c r="W3" s="14"/>
      <c r="X3" s="7" t="s">
        <v>75</v>
      </c>
      <c r="Y3" s="1">
        <f>15*15</f>
        <v>225</v>
      </c>
    </row>
    <row r="4" spans="1:29" x14ac:dyDescent="0.2">
      <c r="B4" s="1" t="s">
        <v>28</v>
      </c>
      <c r="C4" s="1" t="s">
        <v>6</v>
      </c>
      <c r="D4" s="1">
        <v>1</v>
      </c>
      <c r="E4" s="1" t="s">
        <v>8</v>
      </c>
      <c r="F4" s="1">
        <v>0</v>
      </c>
      <c r="G4" s="1">
        <v>10</v>
      </c>
      <c r="H4" s="1">
        <v>469.45</v>
      </c>
      <c r="I4" s="1">
        <v>69.73</v>
      </c>
      <c r="K4" s="70">
        <v>0.77327173948287964</v>
      </c>
      <c r="L4" s="75">
        <v>8.7621011734008789</v>
      </c>
      <c r="M4" s="70">
        <v>0.14889532327651978</v>
      </c>
      <c r="N4" s="26">
        <f>$Y$2*(G4-F4)</f>
        <v>708.82124375000001</v>
      </c>
      <c r="O4" s="1">
        <f>H4-I4</f>
        <v>399.71999999999997</v>
      </c>
      <c r="P4" s="12">
        <f>H4/N4</f>
        <v>0.66229674144130779</v>
      </c>
      <c r="Q4" s="12">
        <f>O4/N4</f>
        <v>0.56392215036514981</v>
      </c>
      <c r="R4" s="14">
        <f>Q4*10^4*(G4-F4)/100</f>
        <v>563.92215036514983</v>
      </c>
      <c r="S4" s="13">
        <f t="shared" si="0"/>
        <v>4.3606506214578546</v>
      </c>
      <c r="T4" s="14">
        <f t="shared" si="0"/>
        <v>49.41142935421226</v>
      </c>
      <c r="U4" s="12">
        <f t="shared" si="0"/>
        <v>0.83965370881409185</v>
      </c>
      <c r="V4" s="13">
        <f t="shared" si="1"/>
        <v>11.331205740507826</v>
      </c>
      <c r="W4" s="14"/>
      <c r="AA4" s="12"/>
      <c r="AB4" s="12"/>
    </row>
    <row r="5" spans="1:29" x14ac:dyDescent="0.2">
      <c r="B5" s="1" t="s">
        <v>28</v>
      </c>
      <c r="C5" s="1" t="s">
        <v>6</v>
      </c>
      <c r="D5" s="1">
        <v>1</v>
      </c>
      <c r="E5" s="1" t="s">
        <v>8</v>
      </c>
      <c r="F5" s="1">
        <v>10</v>
      </c>
      <c r="G5" s="1">
        <v>20</v>
      </c>
      <c r="H5" s="1">
        <v>710.2</v>
      </c>
      <c r="I5" s="1">
        <v>52.52</v>
      </c>
      <c r="K5" s="70">
        <v>0.23791687190532684</v>
      </c>
      <c r="L5" s="75">
        <v>3.5116384029388428</v>
      </c>
      <c r="M5" s="70">
        <v>3.7872854620218277E-2</v>
      </c>
      <c r="N5" s="26">
        <f>$Y$2*(G5-F5)</f>
        <v>708.82124375000001</v>
      </c>
      <c r="O5" s="1">
        <f>H5-I5</f>
        <v>657.68000000000006</v>
      </c>
      <c r="P5" s="12">
        <f>H5/N5</f>
        <v>1.0019451395710233</v>
      </c>
      <c r="Q5" s="12">
        <f>O5/N5</f>
        <v>0.92785029483676507</v>
      </c>
      <c r="R5" s="14">
        <f>Q5*10^4*(G5-F5)/100</f>
        <v>927.85029483676499</v>
      </c>
      <c r="S5" s="13">
        <f t="shared" si="0"/>
        <v>2.2075123974399835</v>
      </c>
      <c r="T5" s="14">
        <f t="shared" si="0"/>
        <v>32.582747275269121</v>
      </c>
      <c r="U5" s="12">
        <f t="shared" si="0"/>
        <v>0.35140339325679465</v>
      </c>
      <c r="V5" s="13">
        <f t="shared" si="1"/>
        <v>14.759938523133464</v>
      </c>
      <c r="W5" s="14"/>
      <c r="Z5" s="7" t="s">
        <v>68</v>
      </c>
      <c r="AA5" s="7" t="s">
        <v>69</v>
      </c>
      <c r="AB5" s="12"/>
    </row>
    <row r="6" spans="1:29" x14ac:dyDescent="0.2">
      <c r="B6" s="1" t="s">
        <v>28</v>
      </c>
      <c r="C6" s="1" t="s">
        <v>6</v>
      </c>
      <c r="D6" s="1">
        <v>1</v>
      </c>
      <c r="E6" s="1" t="s">
        <v>8</v>
      </c>
      <c r="F6" s="1">
        <v>20</v>
      </c>
      <c r="G6" s="1">
        <v>30</v>
      </c>
      <c r="H6" s="1">
        <v>775.56000000000006</v>
      </c>
      <c r="I6" s="1">
        <v>109.19</v>
      </c>
      <c r="K6" s="70">
        <v>0.19322425127029419</v>
      </c>
      <c r="L6" s="75">
        <v>3.7389893531799316</v>
      </c>
      <c r="M6" s="70">
        <v>3.4234359860420227E-2</v>
      </c>
      <c r="N6" s="26">
        <f>$Y$2*(G6-F6)</f>
        <v>708.82124375000001</v>
      </c>
      <c r="O6" s="1">
        <f>H6-I6</f>
        <v>666.37000000000012</v>
      </c>
      <c r="P6" s="12">
        <f>H6/N6</f>
        <v>1.0941545655388663</v>
      </c>
      <c r="Q6" s="12">
        <f>O6/N6</f>
        <v>0.94011008540684715</v>
      </c>
      <c r="R6" s="14">
        <f>Q6*10^4*(G6-F6)/100</f>
        <v>940.11008540684702</v>
      </c>
      <c r="S6" s="13">
        <f t="shared" si="0"/>
        <v>1.8165206736439035</v>
      </c>
      <c r="T6" s="14">
        <f t="shared" si="0"/>
        <v>35.150616001532768</v>
      </c>
      <c r="U6" s="12">
        <f t="shared" si="0"/>
        <v>0.32184066972228398</v>
      </c>
      <c r="V6" s="13">
        <f t="shared" si="1"/>
        <v>19.35051800485229</v>
      </c>
      <c r="W6" s="14"/>
      <c r="Z6" s="7" t="s">
        <v>68</v>
      </c>
      <c r="AA6" s="7" t="s">
        <v>70</v>
      </c>
      <c r="AB6" s="12"/>
    </row>
    <row r="7" spans="1:29" x14ac:dyDescent="0.2">
      <c r="B7" s="1" t="s">
        <v>28</v>
      </c>
      <c r="C7" s="1" t="s">
        <v>6</v>
      </c>
      <c r="D7" s="1">
        <v>1</v>
      </c>
      <c r="E7" s="29" t="s">
        <v>8</v>
      </c>
      <c r="F7" s="29">
        <v>30</v>
      </c>
      <c r="G7" s="29">
        <v>48</v>
      </c>
      <c r="H7" s="29">
        <v>1208.1300000000001</v>
      </c>
      <c r="I7" s="29">
        <v>433.77</v>
      </c>
      <c r="J7" s="29"/>
      <c r="K7" s="106">
        <v>0.10527384281158447</v>
      </c>
      <c r="L7" s="107">
        <v>2.0454447269439697</v>
      </c>
      <c r="M7" s="106">
        <v>2.8163475915789604E-2</v>
      </c>
      <c r="N7" s="32">
        <f>$Y$2*(G7-F7)</f>
        <v>1275.87823875</v>
      </c>
      <c r="O7" s="29">
        <f>H7-I7</f>
        <v>774.36000000000013</v>
      </c>
      <c r="P7" s="33">
        <f>H7/N7</f>
        <v>0.94690070204788979</v>
      </c>
      <c r="Q7" s="33">
        <f>O7/N7</f>
        <v>0.60692311890094941</v>
      </c>
      <c r="R7" s="34">
        <f>Q7*10^4*(G7-F7)/100</f>
        <v>1092.461614021709</v>
      </c>
      <c r="S7" s="30">
        <f t="shared" si="0"/>
        <v>1.1500763223221127</v>
      </c>
      <c r="T7" s="34">
        <f t="shared" si="0"/>
        <v>22.345698477894029</v>
      </c>
      <c r="U7" s="33">
        <f t="shared" si="0"/>
        <v>0.3076751635542504</v>
      </c>
      <c r="V7" s="30">
        <f t="shared" si="1"/>
        <v>19.429752655698497</v>
      </c>
      <c r="W7" s="14"/>
      <c r="Z7" s="7" t="s">
        <v>71</v>
      </c>
      <c r="AA7" s="7" t="s">
        <v>72</v>
      </c>
      <c r="AB7" s="12"/>
    </row>
    <row r="8" spans="1:29" x14ac:dyDescent="0.2">
      <c r="B8" s="1" t="s">
        <v>28</v>
      </c>
      <c r="C8" s="1" t="s">
        <v>6</v>
      </c>
      <c r="D8" s="1">
        <v>1</v>
      </c>
      <c r="E8" s="1" t="s">
        <v>15</v>
      </c>
      <c r="F8" s="1" t="s">
        <v>47</v>
      </c>
      <c r="H8" s="1">
        <v>75.09</v>
      </c>
      <c r="J8" s="9">
        <v>17.854761904761904</v>
      </c>
      <c r="K8" s="70">
        <v>2.2736058235168457</v>
      </c>
      <c r="L8" s="75">
        <v>39.882152557373047</v>
      </c>
      <c r="M8" s="70">
        <v>0.22601912915706635</v>
      </c>
      <c r="N8" s="25"/>
      <c r="O8" s="13">
        <f>H8-J8</f>
        <v>57.235238095238103</v>
      </c>
      <c r="R8" s="14">
        <f>O8/($Y$3)*10^8/10^6</f>
        <v>25.437883597883605</v>
      </c>
      <c r="S8" s="13">
        <f t="shared" si="0"/>
        <v>0.57835720286091818</v>
      </c>
      <c r="T8" s="14">
        <f t="shared" si="0"/>
        <v>10.145175543874915</v>
      </c>
      <c r="U8" s="12">
        <f t="shared" si="0"/>
        <v>5.749448298392474E-2</v>
      </c>
      <c r="V8" s="13">
        <f t="shared" si="1"/>
        <v>17.541366293512905</v>
      </c>
      <c r="W8" s="14"/>
    </row>
    <row r="9" spans="1:29" x14ac:dyDescent="0.2">
      <c r="B9" s="1" t="s">
        <v>28</v>
      </c>
      <c r="C9" s="1" t="s">
        <v>6</v>
      </c>
      <c r="D9" s="1">
        <v>1</v>
      </c>
      <c r="E9" s="1" t="s">
        <v>15</v>
      </c>
      <c r="F9" s="1" t="s">
        <v>48</v>
      </c>
      <c r="H9" s="1">
        <v>65.8</v>
      </c>
      <c r="J9" s="1">
        <v>13.164761904761903</v>
      </c>
      <c r="K9" s="70">
        <v>1.6605771780014038</v>
      </c>
      <c r="L9" s="75">
        <v>23.647821426391602</v>
      </c>
      <c r="M9" s="70">
        <v>0.18327713012695313</v>
      </c>
      <c r="N9" s="25"/>
      <c r="O9" s="13">
        <f>H9-J9</f>
        <v>52.635238095238094</v>
      </c>
      <c r="R9" s="14">
        <f>O9/($Y$3)*10^8/10^6</f>
        <v>23.393439153439154</v>
      </c>
      <c r="S9" s="13">
        <f t="shared" si="0"/>
        <v>0.38846611173165541</v>
      </c>
      <c r="T9" s="14">
        <f t="shared" si="0"/>
        <v>5.5320387164968663</v>
      </c>
      <c r="U9" s="12">
        <f t="shared" si="0"/>
        <v>4.2874823918418278E-2</v>
      </c>
      <c r="V9" s="13">
        <f t="shared" si="1"/>
        <v>14.240724092603186</v>
      </c>
      <c r="W9" s="14"/>
    </row>
    <row r="10" spans="1:29" x14ac:dyDescent="0.2">
      <c r="B10" s="1" t="s">
        <v>28</v>
      </c>
      <c r="C10" s="1" t="s">
        <v>6</v>
      </c>
      <c r="D10" s="1">
        <v>1</v>
      </c>
      <c r="E10" s="1" t="s">
        <v>15</v>
      </c>
      <c r="F10" s="1">
        <v>0</v>
      </c>
      <c r="G10" s="1">
        <v>10</v>
      </c>
      <c r="H10" s="1">
        <v>418.23</v>
      </c>
      <c r="I10" s="1">
        <v>21.18</v>
      </c>
      <c r="K10" s="71">
        <v>0.84307408332824707</v>
      </c>
      <c r="L10" s="76">
        <v>11.326589584350586</v>
      </c>
      <c r="M10" s="71">
        <v>9.8672494292259216E-2</v>
      </c>
      <c r="N10" s="26">
        <f>$Y$2*(G10-F10)</f>
        <v>708.82124375000001</v>
      </c>
      <c r="O10" s="1">
        <f>H10-I10</f>
        <v>397.05</v>
      </c>
      <c r="P10" s="12">
        <f>H10/N10</f>
        <v>0.5900359275173036</v>
      </c>
      <c r="Q10" s="12">
        <f>O10/N10</f>
        <v>0.56015533323947442</v>
      </c>
      <c r="R10" s="14">
        <f>Q10*10^4*(G10-F10)/100</f>
        <v>560.15533323947443</v>
      </c>
      <c r="S10" s="13">
        <f t="shared" si="0"/>
        <v>4.7225244409229861</v>
      </c>
      <c r="T10" s="14">
        <f t="shared" si="0"/>
        <v>63.446495630886623</v>
      </c>
      <c r="U10" s="12">
        <f t="shared" si="0"/>
        <v>0.55271923921850608</v>
      </c>
      <c r="V10" s="13">
        <f t="shared" si="1"/>
        <v>13.434868664964798</v>
      </c>
      <c r="W10" s="14"/>
    </row>
    <row r="11" spans="1:29" x14ac:dyDescent="0.2">
      <c r="B11" s="1" t="s">
        <v>28</v>
      </c>
      <c r="C11" s="1" t="s">
        <v>6</v>
      </c>
      <c r="D11" s="1">
        <v>1</v>
      </c>
      <c r="E11" s="1" t="s">
        <v>15</v>
      </c>
      <c r="F11" s="1">
        <v>10</v>
      </c>
      <c r="G11" s="1">
        <v>20</v>
      </c>
      <c r="H11" s="1">
        <v>542.61</v>
      </c>
      <c r="I11" s="1">
        <v>10.43</v>
      </c>
      <c r="K11" s="71">
        <v>0.33662670850753784</v>
      </c>
      <c r="L11" s="76">
        <v>4.8968119621276855</v>
      </c>
      <c r="M11" s="71">
        <v>4.4170305132865906E-2</v>
      </c>
      <c r="N11" s="26">
        <f>$Y$2*(G11-F11)</f>
        <v>708.82124375000001</v>
      </c>
      <c r="O11" s="1">
        <f>H11-I11</f>
        <v>532.18000000000006</v>
      </c>
      <c r="P11" s="12">
        <f>H11/N11</f>
        <v>0.76551035227067432</v>
      </c>
      <c r="Q11" s="12">
        <f>O11/N11</f>
        <v>0.75079578200071417</v>
      </c>
      <c r="R11" s="14">
        <f>Q11*10^4*(G11-F11)/100</f>
        <v>750.79578200071421</v>
      </c>
      <c r="S11" s="13">
        <f t="shared" si="0"/>
        <v>2.5273791285624334</v>
      </c>
      <c r="T11" s="14">
        <f t="shared" si="0"/>
        <v>36.76505766416107</v>
      </c>
      <c r="U11" s="12">
        <f t="shared" si="0"/>
        <v>0.33162878783440219</v>
      </c>
      <c r="V11" s="13">
        <f t="shared" si="1"/>
        <v>14.546712540541133</v>
      </c>
      <c r="W11" s="14"/>
    </row>
    <row r="12" spans="1:29" x14ac:dyDescent="0.2">
      <c r="B12" s="1" t="s">
        <v>28</v>
      </c>
      <c r="C12" s="1" t="s">
        <v>6</v>
      </c>
      <c r="D12" s="1">
        <v>1</v>
      </c>
      <c r="E12" s="1" t="s">
        <v>15</v>
      </c>
      <c r="F12" s="1">
        <v>20</v>
      </c>
      <c r="G12" s="1">
        <v>30</v>
      </c>
      <c r="H12" s="1">
        <v>788.61</v>
      </c>
      <c r="I12" s="1">
        <v>99.68</v>
      </c>
      <c r="K12" s="71">
        <v>0.18325769901275635</v>
      </c>
      <c r="L12" s="76">
        <v>3.0518109798431396</v>
      </c>
      <c r="M12" s="71">
        <v>3.1470362097024918E-2</v>
      </c>
      <c r="N12" s="26">
        <f>$Y$2*(G12-F12)</f>
        <v>708.82124375000001</v>
      </c>
      <c r="O12" s="1">
        <f>H12-I12</f>
        <v>688.93000000000006</v>
      </c>
      <c r="P12" s="12">
        <f>H12/N12</f>
        <v>1.1125654132879534</v>
      </c>
      <c r="Q12" s="12">
        <f>O12/N12</f>
        <v>0.97193757392940727</v>
      </c>
      <c r="R12" s="14">
        <f>Q12*10^4*(G12-F12)/100</f>
        <v>971.93757392940734</v>
      </c>
      <c r="S12" s="13">
        <f t="shared" si="0"/>
        <v>1.7811504338234396</v>
      </c>
      <c r="T12" s="14">
        <f t="shared" si="0"/>
        <v>29.661697598398685</v>
      </c>
      <c r="U12" s="12">
        <f t="shared" si="0"/>
        <v>0.30587227387262372</v>
      </c>
      <c r="V12" s="13">
        <f t="shared" si="1"/>
        <v>16.653111963556338</v>
      </c>
      <c r="W12" s="14"/>
    </row>
    <row r="13" spans="1:29" x14ac:dyDescent="0.2">
      <c r="B13" s="1" t="s">
        <v>28</v>
      </c>
      <c r="C13" s="1" t="s">
        <v>6</v>
      </c>
      <c r="D13" s="1">
        <v>1</v>
      </c>
      <c r="E13" s="29" t="s">
        <v>15</v>
      </c>
      <c r="F13" s="29">
        <v>30</v>
      </c>
      <c r="G13" s="29">
        <v>50</v>
      </c>
      <c r="H13" s="29">
        <v>909.65</v>
      </c>
      <c r="I13" s="29">
        <v>178.29</v>
      </c>
      <c r="J13" s="29"/>
      <c r="K13" s="106">
        <v>0.11558727920055389</v>
      </c>
      <c r="L13" s="107">
        <v>2.0586280822753906</v>
      </c>
      <c r="M13" s="106">
        <v>2.3130659013986588E-2</v>
      </c>
      <c r="N13" s="32">
        <f>$Y$2*(G13-F13)</f>
        <v>1417.6424875</v>
      </c>
      <c r="O13" s="29">
        <f>H13-I13</f>
        <v>731.36</v>
      </c>
      <c r="P13" s="33">
        <f>H13/N13</f>
        <v>0.64166389482595132</v>
      </c>
      <c r="Q13" s="33">
        <f>O13/N13</f>
        <v>0.5158987589951165</v>
      </c>
      <c r="R13" s="34">
        <f>Q13*10^4*(G13-F13)/100</f>
        <v>1031.797517990233</v>
      </c>
      <c r="S13" s="30">
        <f t="shared" si="0"/>
        <v>1.192626677903756</v>
      </c>
      <c r="T13" s="34">
        <f t="shared" si="0"/>
        <v>21.24087345756741</v>
      </c>
      <c r="U13" s="33">
        <f t="shared" si="0"/>
        <v>0.23866156560109772</v>
      </c>
      <c r="V13" s="30">
        <f t="shared" si="1"/>
        <v>17.810161260941985</v>
      </c>
      <c r="W13" s="14"/>
    </row>
    <row r="14" spans="1:29" x14ac:dyDescent="0.2">
      <c r="B14" s="1" t="s">
        <v>28</v>
      </c>
      <c r="C14" s="1" t="s">
        <v>6</v>
      </c>
      <c r="D14" s="1">
        <v>1</v>
      </c>
      <c r="E14" s="1" t="s">
        <v>16</v>
      </c>
      <c r="F14" s="1" t="s">
        <v>47</v>
      </c>
      <c r="H14" s="1">
        <v>44.11</v>
      </c>
      <c r="J14" s="9"/>
      <c r="K14" s="70">
        <v>2.2344422340393066</v>
      </c>
      <c r="L14" s="75">
        <v>45.064407348632812</v>
      </c>
      <c r="M14" s="70">
        <v>0.2101888507604599</v>
      </c>
      <c r="N14" s="25"/>
      <c r="O14" s="13">
        <f>H14-J14</f>
        <v>44.11</v>
      </c>
      <c r="R14" s="14">
        <f>O14/($Y$3)*10^8/10^6</f>
        <v>19.604444444444443</v>
      </c>
      <c r="S14" s="13">
        <f t="shared" si="0"/>
        <v>0.43804998641543919</v>
      </c>
      <c r="T14" s="14">
        <f t="shared" si="0"/>
        <v>8.8346267028808594</v>
      </c>
      <c r="U14" s="12">
        <f t="shared" si="0"/>
        <v>4.1206356475750605E-2</v>
      </c>
      <c r="V14" s="13">
        <f t="shared" si="1"/>
        <v>20.168078933581452</v>
      </c>
      <c r="W14" s="14"/>
    </row>
    <row r="15" spans="1:29" x14ac:dyDescent="0.2">
      <c r="B15" s="1" t="s">
        <v>28</v>
      </c>
      <c r="C15" s="1" t="s">
        <v>6</v>
      </c>
      <c r="D15" s="1">
        <v>1</v>
      </c>
      <c r="E15" s="1" t="s">
        <v>16</v>
      </c>
      <c r="F15" s="1" t="s">
        <v>48</v>
      </c>
      <c r="H15" s="1">
        <v>122.18</v>
      </c>
      <c r="J15" s="1">
        <v>13.684761904761903</v>
      </c>
      <c r="K15" s="70">
        <v>1.0934810638427734</v>
      </c>
      <c r="L15" s="75">
        <v>13.746641159057617</v>
      </c>
      <c r="M15" s="70">
        <v>0.12584473192691803</v>
      </c>
      <c r="N15" s="25"/>
      <c r="O15" s="13">
        <f>H15-J15</f>
        <v>108.49523809523811</v>
      </c>
      <c r="R15" s="14">
        <f>O15/($Y$3)*10^8/10^6</f>
        <v>48.220105820105822</v>
      </c>
      <c r="S15" s="13">
        <f t="shared" si="0"/>
        <v>0.52727772610780421</v>
      </c>
      <c r="T15" s="14">
        <f t="shared" si="0"/>
        <v>6.6286449136078049</v>
      </c>
      <c r="U15" s="12">
        <f t="shared" si="0"/>
        <v>6.068246290418837E-2</v>
      </c>
      <c r="V15" s="13">
        <f t="shared" si="1"/>
        <v>12.571448755361514</v>
      </c>
      <c r="W15" s="14"/>
    </row>
    <row r="16" spans="1:29" x14ac:dyDescent="0.2">
      <c r="B16" s="1" t="s">
        <v>28</v>
      </c>
      <c r="C16" s="1" t="s">
        <v>6</v>
      </c>
      <c r="D16" s="1">
        <v>1</v>
      </c>
      <c r="E16" s="1" t="s">
        <v>16</v>
      </c>
      <c r="F16" s="1">
        <v>0</v>
      </c>
      <c r="G16" s="1">
        <v>10</v>
      </c>
      <c r="H16" s="1">
        <v>382.09000000000003</v>
      </c>
      <c r="I16" s="1">
        <v>15.25</v>
      </c>
      <c r="K16" s="71">
        <v>0.76235121488571167</v>
      </c>
      <c r="L16" s="76">
        <v>9.4123544692993164</v>
      </c>
      <c r="M16" s="71">
        <v>8.3918042480945587E-2</v>
      </c>
      <c r="N16" s="26">
        <f>$Y$2*(G16-F16)</f>
        <v>708.82124375000001</v>
      </c>
      <c r="O16" s="1">
        <f>H16-I16</f>
        <v>366.84000000000003</v>
      </c>
      <c r="P16" s="12">
        <f>H16/N16</f>
        <v>0.53904987099224488</v>
      </c>
      <c r="Q16" s="12">
        <f>O16/N16</f>
        <v>0.51753527879503547</v>
      </c>
      <c r="R16" s="14">
        <f>Q16*10^4*(G16-F16)/100</f>
        <v>517.53527879503542</v>
      </c>
      <c r="S16" s="13">
        <f t="shared" si="0"/>
        <v>3.9454364853561072</v>
      </c>
      <c r="T16" s="14">
        <f t="shared" si="0"/>
        <v>48.712254943865197</v>
      </c>
      <c r="U16" s="12">
        <f t="shared" si="0"/>
        <v>0.43430547511309803</v>
      </c>
      <c r="V16" s="13">
        <f t="shared" si="1"/>
        <v>12.346480579440509</v>
      </c>
      <c r="W16" s="14"/>
    </row>
    <row r="17" spans="1:29" x14ac:dyDescent="0.2">
      <c r="B17" s="1" t="s">
        <v>28</v>
      </c>
      <c r="C17" s="1" t="s">
        <v>6</v>
      </c>
      <c r="D17" s="1">
        <v>1</v>
      </c>
      <c r="E17" s="1" t="s">
        <v>16</v>
      </c>
      <c r="F17" s="1">
        <v>10</v>
      </c>
      <c r="G17" s="1">
        <v>20</v>
      </c>
      <c r="H17" s="1">
        <v>580.17000000000007</v>
      </c>
      <c r="I17" s="1">
        <v>68.61</v>
      </c>
      <c r="K17" s="71">
        <v>0.18251019716262817</v>
      </c>
      <c r="L17" s="76">
        <v>4.0495352745056152</v>
      </c>
      <c r="M17" s="71">
        <v>2.9517337679862976E-2</v>
      </c>
      <c r="N17" s="26">
        <f>$Y$2*(G17-F17)</f>
        <v>708.82124375000001</v>
      </c>
      <c r="O17" s="1">
        <f>H17-I17</f>
        <v>511.56000000000006</v>
      </c>
      <c r="P17" s="12">
        <f>H17/N17</f>
        <v>0.81849973475770288</v>
      </c>
      <c r="Q17" s="12">
        <f>O17/N17</f>
        <v>0.72170523176422507</v>
      </c>
      <c r="R17" s="14">
        <f>Q17*10^4*(G17-F17)/100</f>
        <v>721.70523176422512</v>
      </c>
      <c r="S17" s="13">
        <f t="shared" si="0"/>
        <v>1.31718564142589</v>
      </c>
      <c r="T17" s="14">
        <f t="shared" si="0"/>
        <v>29.225707938244803</v>
      </c>
      <c r="U17" s="12">
        <f t="shared" si="0"/>
        <v>0.21302817031308405</v>
      </c>
      <c r="V17" s="13">
        <f t="shared" si="1"/>
        <v>22.18799462967662</v>
      </c>
      <c r="W17" s="14"/>
    </row>
    <row r="18" spans="1:29" x14ac:dyDescent="0.2">
      <c r="B18" s="1" t="s">
        <v>28</v>
      </c>
      <c r="C18" s="1" t="s">
        <v>6</v>
      </c>
      <c r="D18" s="1">
        <v>1</v>
      </c>
      <c r="E18" s="1" t="s">
        <v>16</v>
      </c>
      <c r="F18" s="1">
        <v>20</v>
      </c>
      <c r="G18" s="1">
        <v>30</v>
      </c>
      <c r="H18" s="1">
        <v>774.43999999999994</v>
      </c>
      <c r="I18" s="1">
        <v>209.62</v>
      </c>
      <c r="K18" s="70">
        <v>0.3797743022441864</v>
      </c>
      <c r="L18" s="75">
        <v>4.6724610328674316</v>
      </c>
      <c r="M18" s="70">
        <v>5.5857855826616287E-2</v>
      </c>
      <c r="N18" s="26">
        <f>$Y$2*(G18-F18)</f>
        <v>708.82124375000001</v>
      </c>
      <c r="O18" s="1">
        <f>H18-I18</f>
        <v>564.81999999999994</v>
      </c>
      <c r="P18" s="12">
        <f>H18/N18</f>
        <v>1.0925744774561859</v>
      </c>
      <c r="Q18" s="12">
        <f>O18/N18</f>
        <v>0.79684406326739687</v>
      </c>
      <c r="R18" s="14">
        <f>Q18*10^4*(G18-F18)/100</f>
        <v>796.8440632673969</v>
      </c>
      <c r="S18" s="13">
        <f t="shared" si="0"/>
        <v>3.0262089812479798</v>
      </c>
      <c r="T18" s="14">
        <f t="shared" si="0"/>
        <v>37.232228348886622</v>
      </c>
      <c r="U18" s="12">
        <f t="shared" si="0"/>
        <v>0.44510000802285365</v>
      </c>
      <c r="V18" s="13">
        <f t="shared" si="1"/>
        <v>12.303257501249107</v>
      </c>
      <c r="W18" s="14"/>
    </row>
    <row r="19" spans="1:29" x14ac:dyDescent="0.2">
      <c r="B19" s="1" t="s">
        <v>28</v>
      </c>
      <c r="C19" s="1" t="s">
        <v>6</v>
      </c>
      <c r="D19" s="4">
        <v>1</v>
      </c>
      <c r="E19" s="29" t="s">
        <v>16</v>
      </c>
      <c r="F19" s="29">
        <v>30</v>
      </c>
      <c r="G19" s="29">
        <v>45</v>
      </c>
      <c r="H19" s="29">
        <v>501.30999999999995</v>
      </c>
      <c r="I19" s="29">
        <v>64.849999999999994</v>
      </c>
      <c r="J19" s="29"/>
      <c r="K19" s="98">
        <v>0.38726571202278137</v>
      </c>
      <c r="L19" s="99">
        <v>5.187807559967041</v>
      </c>
      <c r="M19" s="98">
        <v>9.0083926916122437E-2</v>
      </c>
      <c r="N19" s="32">
        <f>$Y$2*(G19-F19)</f>
        <v>1063.231865625</v>
      </c>
      <c r="O19" s="29">
        <f>H19-I19</f>
        <v>436.45999999999992</v>
      </c>
      <c r="P19" s="33">
        <f>H19/N19</f>
        <v>0.4714964028145589</v>
      </c>
      <c r="Q19" s="33">
        <f>O19/N19</f>
        <v>0.41050312176585818</v>
      </c>
      <c r="R19" s="34">
        <f>Q19*10^4*(G19-F19)/100</f>
        <v>615.75468264878737</v>
      </c>
      <c r="S19" s="30">
        <f t="shared" si="0"/>
        <v>2.3846067560734441</v>
      </c>
      <c r="T19" s="34">
        <f t="shared" si="0"/>
        <v>31.944167977304854</v>
      </c>
      <c r="U19" s="33">
        <f t="shared" si="0"/>
        <v>0.55469599829993532</v>
      </c>
      <c r="V19" s="30">
        <f t="shared" si="1"/>
        <v>13.395989882166131</v>
      </c>
      <c r="W19" s="14"/>
    </row>
    <row r="20" spans="1:29" x14ac:dyDescent="0.2">
      <c r="B20" s="1" t="s">
        <v>28</v>
      </c>
      <c r="C20" s="1" t="s">
        <v>6</v>
      </c>
      <c r="D20" s="1">
        <v>1</v>
      </c>
      <c r="E20" s="1" t="s">
        <v>10</v>
      </c>
      <c r="F20" s="1" t="s">
        <v>47</v>
      </c>
      <c r="H20" s="1">
        <v>55.69</v>
      </c>
      <c r="K20" s="70">
        <v>2.3949954509735107</v>
      </c>
      <c r="L20" s="75">
        <v>45.948356628417969</v>
      </c>
      <c r="M20" s="70">
        <v>0.24142424762248993</v>
      </c>
      <c r="N20" s="25"/>
      <c r="O20" s="13">
        <f>H20-J20</f>
        <v>55.69</v>
      </c>
      <c r="R20" s="14">
        <f>O20/($Y$3)*10^8/10^6</f>
        <v>24.751111111111108</v>
      </c>
      <c r="S20" s="13">
        <f t="shared" si="0"/>
        <v>0.59278798517651021</v>
      </c>
      <c r="T20" s="14">
        <f t="shared" si="0"/>
        <v>11.372728802829316</v>
      </c>
      <c r="U20" s="12">
        <f t="shared" si="0"/>
        <v>5.9755183778206503E-2</v>
      </c>
      <c r="V20" s="13">
        <f t="shared" si="1"/>
        <v>19.185154030142733</v>
      </c>
      <c r="W20" s="14"/>
    </row>
    <row r="21" spans="1:29" x14ac:dyDescent="0.2">
      <c r="B21" s="1" t="s">
        <v>28</v>
      </c>
      <c r="C21" s="1" t="s">
        <v>6</v>
      </c>
      <c r="D21" s="1">
        <v>1</v>
      </c>
      <c r="E21" s="1" t="s">
        <v>10</v>
      </c>
      <c r="F21" s="1" t="s">
        <v>48</v>
      </c>
      <c r="H21" s="1">
        <v>109.2</v>
      </c>
      <c r="J21" s="1">
        <v>47.204761904761909</v>
      </c>
      <c r="K21" s="70">
        <v>1.2588728666305542</v>
      </c>
      <c r="L21" s="75">
        <v>16.827917098999023</v>
      </c>
      <c r="M21" s="70">
        <v>0.12294124066829681</v>
      </c>
      <c r="N21" s="25"/>
      <c r="O21" s="13">
        <f>H21-J21</f>
        <v>61.995238095238093</v>
      </c>
      <c r="R21" s="14">
        <f>O21/($Y$3)*10^8/10^6</f>
        <v>27.553439153439154</v>
      </c>
      <c r="S21" s="13">
        <f t="shared" si="0"/>
        <v>0.34686276932620497</v>
      </c>
      <c r="T21" s="14">
        <f t="shared" si="0"/>
        <v>4.6366698986638788</v>
      </c>
      <c r="U21" s="12">
        <f t="shared" si="0"/>
        <v>3.3874539942022358E-2</v>
      </c>
      <c r="V21" s="13">
        <f t="shared" si="1"/>
        <v>13.367447615294079</v>
      </c>
      <c r="W21" s="14"/>
    </row>
    <row r="22" spans="1:29" x14ac:dyDescent="0.2">
      <c r="B22" s="1" t="s">
        <v>28</v>
      </c>
      <c r="C22" s="1" t="s">
        <v>6</v>
      </c>
      <c r="D22" s="1">
        <v>1</v>
      </c>
      <c r="E22" s="1" t="s">
        <v>10</v>
      </c>
      <c r="F22" s="1">
        <v>0</v>
      </c>
      <c r="G22" s="1">
        <v>10</v>
      </c>
      <c r="H22" s="1">
        <v>589.9</v>
      </c>
      <c r="I22" s="1">
        <v>40.64</v>
      </c>
      <c r="K22" s="70">
        <v>0.40710726380348206</v>
      </c>
      <c r="L22" s="75">
        <v>4.6308155059814453</v>
      </c>
      <c r="M22" s="70">
        <v>7.6654568314552307E-2</v>
      </c>
      <c r="N22" s="26">
        <f>$Y$2*(G22-F22)</f>
        <v>708.82124375000001</v>
      </c>
      <c r="O22" s="1">
        <f>H22-I22</f>
        <v>549.26</v>
      </c>
      <c r="P22" s="12">
        <f>H22/N22</f>
        <v>0.83222674997598778</v>
      </c>
      <c r="Q22" s="12">
        <f>O22/N22</f>
        <v>0.77489212526158857</v>
      </c>
      <c r="R22" s="14">
        <f>Q22*10^4*(G22-F22)/100</f>
        <v>774.89212526158849</v>
      </c>
      <c r="S22" s="13">
        <f t="shared" si="0"/>
        <v>3.1546421285811035</v>
      </c>
      <c r="T22" s="14">
        <f t="shared" si="0"/>
        <v>35.883824691242808</v>
      </c>
      <c r="U22" s="12">
        <f t="shared" si="0"/>
        <v>0.59399021352273063</v>
      </c>
      <c r="V22" s="13">
        <f t="shared" si="1"/>
        <v>11.374927243294836</v>
      </c>
      <c r="W22" s="14"/>
    </row>
    <row r="23" spans="1:29" x14ac:dyDescent="0.2">
      <c r="B23" s="1" t="s">
        <v>28</v>
      </c>
      <c r="C23" s="1" t="s">
        <v>6</v>
      </c>
      <c r="D23" s="1">
        <v>1</v>
      </c>
      <c r="E23" s="1" t="s">
        <v>10</v>
      </c>
      <c r="F23" s="1">
        <v>10</v>
      </c>
      <c r="G23" s="1">
        <v>20</v>
      </c>
      <c r="H23" s="1">
        <v>603.7299999999999</v>
      </c>
      <c r="I23" s="1">
        <v>97.65</v>
      </c>
      <c r="K23" s="70">
        <v>0.25996682047843933</v>
      </c>
      <c r="L23" s="75">
        <v>3.8730196952819824</v>
      </c>
      <c r="M23" s="70">
        <v>3.4500304609537125E-2</v>
      </c>
      <c r="N23" s="26">
        <f>$Y$2*(G23-F23)</f>
        <v>708.82124375000001</v>
      </c>
      <c r="O23" s="1">
        <f>H23-I23</f>
        <v>506.07999999999993</v>
      </c>
      <c r="P23" s="12">
        <f>H23/N23</f>
        <v>0.85173801621122747</v>
      </c>
      <c r="Q23" s="12">
        <f>O23/N23</f>
        <v>0.71397408650253924</v>
      </c>
      <c r="R23" s="14">
        <f>Q23*10^4*(G23-F23)/100</f>
        <v>713.97408650253931</v>
      </c>
      <c r="S23" s="13">
        <f t="shared" si="0"/>
        <v>1.8560957317206335</v>
      </c>
      <c r="T23" s="14">
        <f t="shared" si="0"/>
        <v>27.652356989452965</v>
      </c>
      <c r="U23" s="12">
        <f t="shared" si="0"/>
        <v>0.24632323467653616</v>
      </c>
      <c r="V23" s="13">
        <f t="shared" si="1"/>
        <v>14.898130800515737</v>
      </c>
      <c r="W23" s="14"/>
    </row>
    <row r="24" spans="1:29" x14ac:dyDescent="0.2">
      <c r="B24" s="1" t="s">
        <v>28</v>
      </c>
      <c r="C24" s="1" t="s">
        <v>6</v>
      </c>
      <c r="D24" s="1">
        <v>1</v>
      </c>
      <c r="E24" s="1" t="s">
        <v>10</v>
      </c>
      <c r="F24" s="1">
        <v>20</v>
      </c>
      <c r="G24" s="1">
        <v>29</v>
      </c>
      <c r="H24" s="1">
        <v>1170.81</v>
      </c>
      <c r="I24" s="1">
        <v>456.13</v>
      </c>
      <c r="K24" s="70">
        <v>9.3659736216068268E-2</v>
      </c>
      <c r="L24" s="75">
        <v>1.8367817401885986</v>
      </c>
      <c r="M24" s="70">
        <v>1.1905225925147533E-2</v>
      </c>
      <c r="N24" s="26">
        <f>$Y$2*(G24-F24)</f>
        <v>637.93911937500002</v>
      </c>
      <c r="O24" s="1">
        <f>H24-I24</f>
        <v>714.68</v>
      </c>
      <c r="P24" s="12">
        <f>H24/N24</f>
        <v>1.8353005238917826</v>
      </c>
      <c r="Q24" s="12">
        <f>O24/N24</f>
        <v>1.1202949910019382</v>
      </c>
      <c r="R24" s="14">
        <f>Q24*10^4*(G24-F24)/100</f>
        <v>1008.2654919017444</v>
      </c>
      <c r="S24" s="13">
        <f t="shared" si="0"/>
        <v>0.94433880007281701</v>
      </c>
      <c r="T24" s="14">
        <f t="shared" si="0"/>
        <v>18.519636447873996</v>
      </c>
      <c r="U24" s="12">
        <f t="shared" si="0"/>
        <v>0.12003628473620279</v>
      </c>
      <c r="V24" s="13">
        <f t="shared" si="1"/>
        <v>19.611220513703309</v>
      </c>
      <c r="W24" s="14"/>
      <c r="X24" s="7" t="s">
        <v>78</v>
      </c>
      <c r="Y24" s="7" t="s">
        <v>80</v>
      </c>
      <c r="Z24" s="7" t="s">
        <v>81</v>
      </c>
    </row>
    <row r="25" spans="1:29" x14ac:dyDescent="0.2">
      <c r="B25" s="1" t="s">
        <v>28</v>
      </c>
      <c r="C25" s="1" t="s">
        <v>6</v>
      </c>
      <c r="D25" s="1">
        <v>1</v>
      </c>
      <c r="E25" s="29" t="s">
        <v>10</v>
      </c>
      <c r="F25" s="29">
        <v>29</v>
      </c>
      <c r="G25" s="29">
        <v>49</v>
      </c>
      <c r="H25" s="29">
        <v>1152.52</v>
      </c>
      <c r="I25" s="29">
        <v>522.69000000000005</v>
      </c>
      <c r="J25" s="29"/>
      <c r="K25" s="98">
        <v>6.1846550554037094E-2</v>
      </c>
      <c r="L25" s="99">
        <v>1.5099160671234131</v>
      </c>
      <c r="M25" s="98">
        <v>4.2632047086954117E-2</v>
      </c>
      <c r="N25" s="32">
        <f>$Y$2*(G25-F25)</f>
        <v>1417.6424875</v>
      </c>
      <c r="O25" s="29">
        <f>H25-I25</f>
        <v>629.82999999999993</v>
      </c>
      <c r="P25" s="33">
        <f>H25/N25</f>
        <v>0.81298353439763138</v>
      </c>
      <c r="Q25" s="33">
        <f>O25/N25</f>
        <v>0.44427985585470109</v>
      </c>
      <c r="R25" s="34">
        <f>Q25*10^4*(G25-F25)/100</f>
        <v>888.55971170940199</v>
      </c>
      <c r="S25" s="30">
        <f t="shared" si="0"/>
        <v>0.54954353130516154</v>
      </c>
      <c r="T25" s="34">
        <f t="shared" si="0"/>
        <v>13.41650585308574</v>
      </c>
      <c r="U25" s="33">
        <f t="shared" si="0"/>
        <v>0.37881119469165603</v>
      </c>
      <c r="V25" s="30">
        <f t="shared" si="1"/>
        <v>24.413909160611251</v>
      </c>
      <c r="W25" s="14"/>
      <c r="X25" s="7" t="s">
        <v>79</v>
      </c>
      <c r="Y25" s="7" t="s">
        <v>79</v>
      </c>
      <c r="Z25" s="7" t="s">
        <v>82</v>
      </c>
      <c r="AA25" s="15" t="s">
        <v>105</v>
      </c>
      <c r="AB25" s="15" t="s">
        <v>106</v>
      </c>
      <c r="AC25" s="74" t="s">
        <v>109</v>
      </c>
    </row>
    <row r="26" spans="1:29" x14ac:dyDescent="0.2">
      <c r="B26" s="1" t="s">
        <v>28</v>
      </c>
      <c r="C26" s="1" t="s">
        <v>6</v>
      </c>
      <c r="D26" s="1">
        <v>1</v>
      </c>
      <c r="E26" s="1" t="s">
        <v>11</v>
      </c>
      <c r="F26" s="1" t="s">
        <v>47</v>
      </c>
      <c r="H26" s="1">
        <v>43.01</v>
      </c>
      <c r="J26" s="9">
        <v>23.944761904761904</v>
      </c>
      <c r="K26" s="70">
        <v>2.1381425857543945</v>
      </c>
      <c r="L26" s="75">
        <v>45.079971313476563</v>
      </c>
      <c r="M26" s="70">
        <v>0.21341101825237274</v>
      </c>
      <c r="N26" s="25"/>
      <c r="O26" s="13">
        <f>H26-J26</f>
        <v>19.065238095238094</v>
      </c>
      <c r="R26" s="14">
        <f>O26/($Y$3)*10^8/10^6</f>
        <v>8.4734391534391538</v>
      </c>
      <c r="S26" s="13">
        <f t="shared" si="0"/>
        <v>0.1811742110176692</v>
      </c>
      <c r="T26" s="14">
        <f t="shared" si="0"/>
        <v>3.819823939635262</v>
      </c>
      <c r="U26" s="12">
        <f t="shared" si="0"/>
        <v>1.8083252778349729E-2</v>
      </c>
      <c r="V26" s="13">
        <f t="shared" si="1"/>
        <v>21.083706771394354</v>
      </c>
      <c r="W26" s="14"/>
      <c r="Z26" s="13">
        <f>AVERAGE(R2,R8,R14,R20,R26)</f>
        <v>19.373841269841272</v>
      </c>
      <c r="AA26" s="13">
        <f t="shared" ref="AA26:AC31" si="2">AVERAGE(S2,S8,S14,S20,S26)</f>
        <v>0.43934739430876635</v>
      </c>
      <c r="AB26" s="13">
        <f t="shared" si="2"/>
        <v>8.2695097803057305</v>
      </c>
      <c r="AC26" s="12">
        <f t="shared" si="2"/>
        <v>4.3384577798723553E-2</v>
      </c>
    </row>
    <row r="27" spans="1:29" x14ac:dyDescent="0.2">
      <c r="B27" s="1" t="s">
        <v>28</v>
      </c>
      <c r="C27" s="1" t="s">
        <v>6</v>
      </c>
      <c r="D27" s="1">
        <v>1</v>
      </c>
      <c r="E27" s="1" t="s">
        <v>11</v>
      </c>
      <c r="F27" s="1" t="s">
        <v>48</v>
      </c>
      <c r="H27" s="1">
        <v>217.98</v>
      </c>
      <c r="J27" s="1">
        <v>46.704761904761909</v>
      </c>
      <c r="K27" s="70">
        <v>1.1062663793563843</v>
      </c>
      <c r="L27" s="75">
        <v>14.876936912536621</v>
      </c>
      <c r="M27" s="70">
        <v>0.11398841440677643</v>
      </c>
      <c r="N27" s="25"/>
      <c r="O27" s="13">
        <f>H27-J27</f>
        <v>171.27523809523808</v>
      </c>
      <c r="R27" s="14">
        <f>O27/($Y$3)*10^8/10^6</f>
        <v>76.122328042328036</v>
      </c>
      <c r="S27" s="13">
        <f t="shared" si="0"/>
        <v>0.84211572231565202</v>
      </c>
      <c r="T27" s="14">
        <f t="shared" si="0"/>
        <v>11.324670719211314</v>
      </c>
      <c r="U27" s="12">
        <f t="shared" si="0"/>
        <v>8.6770634744974665E-2</v>
      </c>
      <c r="V27" s="13">
        <f t="shared" si="1"/>
        <v>13.447879453040853</v>
      </c>
      <c r="W27" s="14"/>
      <c r="Z27" s="13">
        <f>AVERAGE(R3,R9,R15,R21,R27)</f>
        <v>42.761439153439156</v>
      </c>
      <c r="AA27" s="13">
        <f t="shared" si="2"/>
        <v>0.52163504723760812</v>
      </c>
      <c r="AB27" s="13">
        <f t="shared" si="2"/>
        <v>6.8673010060200355</v>
      </c>
      <c r="AC27" s="12">
        <f t="shared" si="2"/>
        <v>5.5712720045955101E-2</v>
      </c>
    </row>
    <row r="28" spans="1:29" x14ac:dyDescent="0.2">
      <c r="B28" s="1" t="s">
        <v>28</v>
      </c>
      <c r="C28" s="1" t="s">
        <v>6</v>
      </c>
      <c r="D28" s="1">
        <v>1</v>
      </c>
      <c r="E28" s="1" t="s">
        <v>11</v>
      </c>
      <c r="F28" s="1">
        <v>0</v>
      </c>
      <c r="G28" s="1">
        <v>10</v>
      </c>
      <c r="H28" s="1">
        <v>370.45</v>
      </c>
      <c r="I28" s="1">
        <v>2.97</v>
      </c>
      <c r="K28" s="70">
        <v>0.6632961630821228</v>
      </c>
      <c r="L28" s="75">
        <v>8.5020284652709961</v>
      </c>
      <c r="M28" s="70">
        <v>0.12230607122182846</v>
      </c>
      <c r="N28" s="26">
        <f>$Y$2*(G28-F28)</f>
        <v>708.82124375000001</v>
      </c>
      <c r="O28" s="1">
        <f>H28-I28</f>
        <v>367.47999999999996</v>
      </c>
      <c r="P28" s="12">
        <f>H28/N28</f>
        <v>0.52262824127581742</v>
      </c>
      <c r="Q28" s="12">
        <f>O28/N28</f>
        <v>0.5184381862708527</v>
      </c>
      <c r="R28" s="14">
        <f>Q28*10^4*(G28-F28)/100</f>
        <v>518.43818627085273</v>
      </c>
      <c r="S28" s="13">
        <f t="shared" si="0"/>
        <v>3.4387805974871148</v>
      </c>
      <c r="T28" s="14">
        <f t="shared" si="0"/>
        <v>44.077762171582563</v>
      </c>
      <c r="U28" s="12">
        <f t="shared" si="0"/>
        <v>0.63408137734158476</v>
      </c>
      <c r="V28" s="13">
        <f t="shared" si="1"/>
        <v>12.817846594747085</v>
      </c>
      <c r="W28" s="14"/>
      <c r="X28" s="12">
        <f>AVERAGE(P4,P10,P16,P22,P28)</f>
        <v>0.62924750624053227</v>
      </c>
      <c r="Y28" s="12">
        <f>AVERAGE(Q4,Q10,Q16,Q22,Q28)</f>
        <v>0.58698861478642017</v>
      </c>
      <c r="Z28" s="13">
        <f>AVERAGE(R4,R10,R16,R22,R28)</f>
        <v>586.98861478642016</v>
      </c>
      <c r="AA28" s="13">
        <f t="shared" si="2"/>
        <v>3.9244068547610325</v>
      </c>
      <c r="AB28" s="13">
        <f t="shared" si="2"/>
        <v>48.306353358357889</v>
      </c>
      <c r="AC28" s="12">
        <f t="shared" si="2"/>
        <v>0.61095000280200229</v>
      </c>
    </row>
    <row r="29" spans="1:29" x14ac:dyDescent="0.2">
      <c r="B29" s="1" t="s">
        <v>28</v>
      </c>
      <c r="C29" s="1" t="s">
        <v>6</v>
      </c>
      <c r="D29" s="1">
        <v>1</v>
      </c>
      <c r="E29" s="1" t="s">
        <v>11</v>
      </c>
      <c r="F29" s="1">
        <v>10</v>
      </c>
      <c r="G29" s="1">
        <v>20</v>
      </c>
      <c r="H29" s="1">
        <v>508.22</v>
      </c>
      <c r="I29" s="1">
        <v>1.58</v>
      </c>
      <c r="K29" s="70">
        <v>0.57770484685897827</v>
      </c>
      <c r="L29" s="75">
        <v>7.2931923866271973</v>
      </c>
      <c r="M29" s="70">
        <v>8.1271536648273468E-2</v>
      </c>
      <c r="N29" s="26">
        <f>$Y$2*(G29-F29)</f>
        <v>708.82124375000001</v>
      </c>
      <c r="O29" s="1">
        <f>H29-I29</f>
        <v>506.64000000000004</v>
      </c>
      <c r="P29" s="12">
        <f>H29/N29</f>
        <v>0.71699318337480344</v>
      </c>
      <c r="Q29" s="12">
        <f>O29/N29</f>
        <v>0.71476413054387955</v>
      </c>
      <c r="R29" s="14">
        <f>Q29*10^4*(G29-F29)/100</f>
        <v>714.76413054387956</v>
      </c>
      <c r="S29" s="13">
        <f t="shared" si="0"/>
        <v>4.129227025761427</v>
      </c>
      <c r="T29" s="14">
        <f t="shared" si="0"/>
        <v>52.129123151168301</v>
      </c>
      <c r="U29" s="12">
        <f t="shared" si="0"/>
        <v>0.58089979230368227</v>
      </c>
      <c r="V29" s="13">
        <f t="shared" si="1"/>
        <v>12.62442651516738</v>
      </c>
      <c r="W29" s="14"/>
      <c r="X29" s="12">
        <f t="shared" ref="X29:Z31" si="3">AVERAGE(P5,P11,P17,P23,P29)</f>
        <v>0.83093728523708632</v>
      </c>
      <c r="Y29" s="12">
        <f t="shared" si="3"/>
        <v>0.76581790512962455</v>
      </c>
      <c r="Z29" s="13">
        <f t="shared" si="3"/>
        <v>765.81790512962459</v>
      </c>
      <c r="AA29" s="13">
        <f t="shared" si="2"/>
        <v>2.4074799849820736</v>
      </c>
      <c r="AB29" s="13">
        <f t="shared" si="2"/>
        <v>35.670998603659257</v>
      </c>
      <c r="AC29" s="12">
        <f t="shared" si="2"/>
        <v>0.34465667567689984</v>
      </c>
    </row>
    <row r="30" spans="1:29" x14ac:dyDescent="0.2">
      <c r="B30" s="1" t="s">
        <v>28</v>
      </c>
      <c r="C30" s="1" t="s">
        <v>6</v>
      </c>
      <c r="D30" s="1">
        <v>1</v>
      </c>
      <c r="E30" s="1" t="s">
        <v>11</v>
      </c>
      <c r="F30" s="1">
        <v>20</v>
      </c>
      <c r="G30" s="1">
        <v>30</v>
      </c>
      <c r="H30" s="1">
        <v>491.93</v>
      </c>
      <c r="I30" s="1">
        <v>0.86</v>
      </c>
      <c r="K30" s="70">
        <v>0.4118572473526001</v>
      </c>
      <c r="L30" s="75">
        <v>5.6449112892150879</v>
      </c>
      <c r="M30" s="70">
        <v>5.7587947696447372E-2</v>
      </c>
      <c r="N30" s="26">
        <f>$Y$2*(G30-F30)</f>
        <v>708.82124375000001</v>
      </c>
      <c r="O30" s="1">
        <f>H30-I30</f>
        <v>491.07</v>
      </c>
      <c r="P30" s="12">
        <f>H30/N30</f>
        <v>0.69401136652939088</v>
      </c>
      <c r="Q30" s="12">
        <f>O30/N30</f>
        <v>0.69279808460876136</v>
      </c>
      <c r="R30" s="14">
        <f>Q30*10^4*(G30-F30)/100</f>
        <v>692.79808460876143</v>
      </c>
      <c r="S30" s="13">
        <f t="shared" si="0"/>
        <v>2.853339120981182</v>
      </c>
      <c r="T30" s="14">
        <f t="shared" si="0"/>
        <v>39.10783728954587</v>
      </c>
      <c r="U30" s="12">
        <f t="shared" si="0"/>
        <v>0.39896819860648275</v>
      </c>
      <c r="V30" s="13">
        <f t="shared" si="1"/>
        <v>13.705989940690189</v>
      </c>
      <c r="W30" s="14"/>
      <c r="X30" s="12">
        <f t="shared" si="3"/>
        <v>1.1657212693408359</v>
      </c>
      <c r="Y30" s="12">
        <f t="shared" si="3"/>
        <v>0.90439695964287004</v>
      </c>
      <c r="Z30" s="13">
        <f t="shared" si="3"/>
        <v>881.9910598228314</v>
      </c>
      <c r="AA30" s="13">
        <f t="shared" si="2"/>
        <v>2.0843116019538646</v>
      </c>
      <c r="AB30" s="13">
        <f t="shared" si="2"/>
        <v>31.934403137247592</v>
      </c>
      <c r="AC30" s="12">
        <f t="shared" si="2"/>
        <v>0.31836348699208938</v>
      </c>
    </row>
    <row r="31" spans="1:29" x14ac:dyDescent="0.2">
      <c r="A31" s="29"/>
      <c r="B31" s="29" t="s">
        <v>28</v>
      </c>
      <c r="C31" s="29" t="s">
        <v>6</v>
      </c>
      <c r="D31" s="29">
        <v>1</v>
      </c>
      <c r="E31" s="29" t="s">
        <v>11</v>
      </c>
      <c r="F31" s="29">
        <v>30</v>
      </c>
      <c r="G31" s="29">
        <v>48</v>
      </c>
      <c r="H31" s="29">
        <v>481.72</v>
      </c>
      <c r="I31" s="29">
        <v>107.57</v>
      </c>
      <c r="J31" s="29"/>
      <c r="K31" s="106">
        <v>0.34617450833320618</v>
      </c>
      <c r="L31" s="107">
        <v>5.0147662162780762</v>
      </c>
      <c r="M31" s="106">
        <v>6.8266302347183228E-2</v>
      </c>
      <c r="N31" s="32">
        <f>$Y$2*(G31-F31)</f>
        <v>1275.87823875</v>
      </c>
      <c r="O31" s="29">
        <f>H31-I31</f>
        <v>374.15000000000003</v>
      </c>
      <c r="P31" s="33">
        <f>H31/N31</f>
        <v>0.37755953928013491</v>
      </c>
      <c r="Q31" s="33">
        <f>O31/N31</f>
        <v>0.29324898617799239</v>
      </c>
      <c r="R31" s="34">
        <f>Q31*10^4*(G31-F31)/100</f>
        <v>527.84817512038626</v>
      </c>
      <c r="S31" s="30">
        <f t="shared" si="0"/>
        <v>1.8272758249687981</v>
      </c>
      <c r="T31" s="34">
        <f t="shared" si="0"/>
        <v>26.470351959177467</v>
      </c>
      <c r="U31" s="33">
        <f t="shared" si="0"/>
        <v>0.36034243116177206</v>
      </c>
      <c r="V31" s="30">
        <f t="shared" si="1"/>
        <v>14.486237708327074</v>
      </c>
      <c r="W31" s="34"/>
      <c r="X31" s="33">
        <f t="shared" si="3"/>
        <v>0.65012081467323335</v>
      </c>
      <c r="Y31" s="33">
        <f t="shared" si="3"/>
        <v>0.45417076833892345</v>
      </c>
      <c r="Z31" s="30">
        <f t="shared" si="3"/>
        <v>831.28434029810342</v>
      </c>
      <c r="AA31" s="30">
        <f t="shared" si="2"/>
        <v>1.4208258225146546</v>
      </c>
      <c r="AB31" s="30">
        <f t="shared" si="2"/>
        <v>23.083519545005899</v>
      </c>
      <c r="AC31" s="33">
        <f t="shared" si="2"/>
        <v>0.3680372706617423</v>
      </c>
    </row>
    <row r="32" spans="1:29" x14ac:dyDescent="0.2">
      <c r="B32" s="1" t="s">
        <v>28</v>
      </c>
      <c r="C32" s="1" t="s">
        <v>6</v>
      </c>
      <c r="D32" s="1">
        <v>2</v>
      </c>
      <c r="E32" s="1" t="s">
        <v>8</v>
      </c>
      <c r="F32" s="1" t="s">
        <v>47</v>
      </c>
      <c r="H32" s="1">
        <v>30.16</v>
      </c>
      <c r="J32" s="9"/>
      <c r="K32" s="70">
        <v>2.096203088760376</v>
      </c>
      <c r="L32" s="75">
        <v>34.103275299072266</v>
      </c>
      <c r="M32" s="70">
        <v>0.19537116587162018</v>
      </c>
      <c r="N32" s="25"/>
      <c r="O32" s="13">
        <f>H32-J32</f>
        <v>30.16</v>
      </c>
      <c r="R32" s="14">
        <f>O32/($Y$3)*10^8/10^6</f>
        <v>13.404444444444444</v>
      </c>
      <c r="S32" s="13">
        <f t="shared" ref="S32:U95" si="4">K32/100*$R32</f>
        <v>0.28098437847561308</v>
      </c>
      <c r="T32" s="14">
        <f t="shared" si="4"/>
        <v>4.5713545912000866</v>
      </c>
      <c r="U32" s="12">
        <f t="shared" si="4"/>
        <v>2.6188419389724729E-2</v>
      </c>
      <c r="V32" s="13">
        <f t="shared" si="1"/>
        <v>16.269070245116275</v>
      </c>
      <c r="W32" s="14"/>
      <c r="AA32" s="13">
        <f>SUM(AA26:AA31)</f>
        <v>10.798006705757999</v>
      </c>
      <c r="AB32" s="13">
        <f>SUM(AB26:AB31)</f>
        <v>154.13208543059642</v>
      </c>
      <c r="AC32" s="12">
        <f>SUM(AC26:AC31)</f>
        <v>1.7411047339774124</v>
      </c>
    </row>
    <row r="33" spans="2:29" x14ac:dyDescent="0.2">
      <c r="B33" s="1" t="s">
        <v>28</v>
      </c>
      <c r="C33" s="1" t="s">
        <v>6</v>
      </c>
      <c r="D33" s="1">
        <v>2</v>
      </c>
      <c r="E33" s="1" t="s">
        <v>8</v>
      </c>
      <c r="F33" s="1" t="s">
        <v>48</v>
      </c>
      <c r="H33" s="1">
        <v>219.04</v>
      </c>
      <c r="I33" s="3"/>
      <c r="J33" s="1">
        <v>36.7147619047619</v>
      </c>
      <c r="K33" s="72">
        <v>0.55921941995620728</v>
      </c>
      <c r="L33" s="77">
        <v>8.1612987518310547</v>
      </c>
      <c r="M33" s="72">
        <v>0.24562680721282959</v>
      </c>
      <c r="N33" s="25"/>
      <c r="O33" s="13">
        <f>H33-J33</f>
        <v>182.32523809523809</v>
      </c>
      <c r="R33" s="14">
        <f>O33/($Y$3)*10^8/10^6</f>
        <v>81.033439153439161</v>
      </c>
      <c r="S33" s="13">
        <f t="shared" si="4"/>
        <v>0.45315472840442861</v>
      </c>
      <c r="T33" s="14">
        <f t="shared" si="4"/>
        <v>6.6133810581954071</v>
      </c>
      <c r="U33" s="12">
        <f t="shared" si="4"/>
        <v>0.19903984936734356</v>
      </c>
      <c r="V33" s="13">
        <f t="shared" si="1"/>
        <v>14.594090370592227</v>
      </c>
      <c r="W33" s="14"/>
      <c r="Z33" s="8" t="s">
        <v>88</v>
      </c>
    </row>
    <row r="34" spans="2:29" x14ac:dyDescent="0.2">
      <c r="B34" s="1" t="s">
        <v>28</v>
      </c>
      <c r="C34" s="1" t="s">
        <v>6</v>
      </c>
      <c r="D34" s="1">
        <v>2</v>
      </c>
      <c r="E34" s="1" t="s">
        <v>8</v>
      </c>
      <c r="F34" s="1">
        <v>0</v>
      </c>
      <c r="G34" s="1">
        <v>10</v>
      </c>
      <c r="H34" s="1">
        <v>959.59</v>
      </c>
      <c r="I34" s="1">
        <v>502.32</v>
      </c>
      <c r="K34" s="70">
        <v>0.41530239582061768</v>
      </c>
      <c r="L34" s="75">
        <v>6.0497426986694336</v>
      </c>
      <c r="M34" s="70">
        <v>6.8007774651050568E-2</v>
      </c>
      <c r="N34" s="26">
        <f>$Y$2*(G34-F34)</f>
        <v>708.82124375000001</v>
      </c>
      <c r="O34" s="1">
        <f>H34-I34</f>
        <v>457.27000000000004</v>
      </c>
      <c r="P34" s="12">
        <f>H34/N34</f>
        <v>1.3537827886242724</v>
      </c>
      <c r="Q34" s="12">
        <f>O34/N34</f>
        <v>0.64511328354215969</v>
      </c>
      <c r="R34" s="14">
        <f>Q34*10^4*(G34-F34)/100</f>
        <v>645.11328354215959</v>
      </c>
      <c r="S34" s="13">
        <f t="shared" si="4"/>
        <v>2.6791709223076432</v>
      </c>
      <c r="T34" s="14">
        <f t="shared" si="4"/>
        <v>39.027693769238439</v>
      </c>
      <c r="U34" s="12">
        <f t="shared" si="4"/>
        <v>0.43872718811534483</v>
      </c>
      <c r="V34" s="13">
        <f t="shared" si="1"/>
        <v>14.567078734798606</v>
      </c>
      <c r="W34" s="14"/>
      <c r="Z34" s="13">
        <f t="shared" ref="Z34:Z39" si="5">STDEV(R2,R8,R14,R20,R26)</f>
        <v>6.8035802539131458</v>
      </c>
      <c r="AA34" s="13">
        <f t="shared" ref="AA34:AC39" si="6">STDEV(S2,S8,S14,S20,S26)</f>
        <v>0.16629077348781035</v>
      </c>
      <c r="AB34" s="13">
        <f t="shared" si="6"/>
        <v>2.9353312757750536</v>
      </c>
      <c r="AC34" s="12">
        <f t="shared" si="6"/>
        <v>1.6740621630096368E-2</v>
      </c>
    </row>
    <row r="35" spans="2:29" x14ac:dyDescent="0.2">
      <c r="B35" s="1" t="s">
        <v>28</v>
      </c>
      <c r="C35" s="1" t="s">
        <v>6</v>
      </c>
      <c r="D35" s="1">
        <v>2</v>
      </c>
      <c r="E35" s="1" t="s">
        <v>8</v>
      </c>
      <c r="F35" s="1">
        <v>10</v>
      </c>
      <c r="G35" s="1">
        <v>20</v>
      </c>
      <c r="H35" s="1">
        <v>635.76</v>
      </c>
      <c r="I35" s="1">
        <v>171.23</v>
      </c>
      <c r="K35" s="70">
        <v>0.32638582587242126</v>
      </c>
      <c r="L35" s="75">
        <v>6.0191459655761719</v>
      </c>
      <c r="M35" s="70">
        <v>3.6330845206975937E-2</v>
      </c>
      <c r="N35" s="26">
        <f>$Y$2*(G35-F35)</f>
        <v>708.82124375000001</v>
      </c>
      <c r="O35" s="1">
        <f>H35-I35</f>
        <v>464.53</v>
      </c>
      <c r="P35" s="12">
        <f>H35/N35</f>
        <v>0.89692571379002206</v>
      </c>
      <c r="Q35" s="12">
        <f>O35/N35</f>
        <v>0.65535564022096227</v>
      </c>
      <c r="R35" s="14">
        <f>Q35*10^4*(G35-F35)/100</f>
        <v>655.35564022096219</v>
      </c>
      <c r="S35" s="13">
        <f t="shared" si="4"/>
        <v>2.1389879187366811</v>
      </c>
      <c r="T35" s="14">
        <f t="shared" si="4"/>
        <v>39.44681257853594</v>
      </c>
      <c r="U35" s="12">
        <f t="shared" si="4"/>
        <v>0.23809624320386388</v>
      </c>
      <c r="V35" s="13">
        <f t="shared" si="1"/>
        <v>18.441811771351112</v>
      </c>
      <c r="W35" s="14"/>
      <c r="Z35" s="13">
        <f t="shared" si="5"/>
        <v>21.018779704038796</v>
      </c>
      <c r="AA35" s="13">
        <f t="shared" si="6"/>
        <v>0.19451838452169823</v>
      </c>
      <c r="AB35" s="13">
        <f t="shared" si="6"/>
        <v>2.6033591883459191</v>
      </c>
      <c r="AC35" s="12">
        <f t="shared" si="6"/>
        <v>2.0204188110649036E-2</v>
      </c>
    </row>
    <row r="36" spans="2:29" x14ac:dyDescent="0.2">
      <c r="B36" s="1" t="s">
        <v>28</v>
      </c>
      <c r="C36" s="1" t="s">
        <v>6</v>
      </c>
      <c r="D36" s="1">
        <v>2</v>
      </c>
      <c r="E36" s="1" t="s">
        <v>8</v>
      </c>
      <c r="F36" s="1">
        <v>20</v>
      </c>
      <c r="G36" s="1">
        <v>30</v>
      </c>
      <c r="H36" s="1">
        <v>944.4799999999999</v>
      </c>
      <c r="I36" s="1">
        <v>516.25</v>
      </c>
      <c r="K36" s="70">
        <v>0.22794750332832336</v>
      </c>
      <c r="L36" s="75">
        <v>4.1821517944335938</v>
      </c>
      <c r="M36" s="70">
        <v>2.6317041367292404E-2</v>
      </c>
      <c r="N36" s="26">
        <f>$Y$2*(G36-F36)</f>
        <v>708.82124375000001</v>
      </c>
      <c r="O36" s="1">
        <f>H36-I36</f>
        <v>428.2299999999999</v>
      </c>
      <c r="P36" s="12">
        <f>H36/N36</f>
        <v>1.3324657074373978</v>
      </c>
      <c r="Q36" s="12">
        <f>O36/N36</f>
        <v>0.60414385682694893</v>
      </c>
      <c r="R36" s="14">
        <f>Q36*10^4*(G36-F36)/100</f>
        <v>604.14385682694888</v>
      </c>
      <c r="S36" s="13">
        <f t="shared" si="4"/>
        <v>1.3771308381484706</v>
      </c>
      <c r="T36" s="14">
        <f t="shared" si="4"/>
        <v>25.266213149248564</v>
      </c>
      <c r="U36" s="12">
        <f t="shared" si="4"/>
        <v>0.15899278871910394</v>
      </c>
      <c r="V36" s="13">
        <f t="shared" si="1"/>
        <v>18.346995397487841</v>
      </c>
      <c r="W36" s="14"/>
      <c r="Z36" s="13">
        <f t="shared" si="5"/>
        <v>107.3344576060817</v>
      </c>
      <c r="AA36" s="13">
        <f t="shared" si="6"/>
        <v>0.6434502984128887</v>
      </c>
      <c r="AB36" s="13">
        <f t="shared" si="6"/>
        <v>10.035064262329293</v>
      </c>
      <c r="AC36" s="12">
        <f t="shared" si="6"/>
        <v>0.14808966124792886</v>
      </c>
    </row>
    <row r="37" spans="2:29" x14ac:dyDescent="0.2">
      <c r="B37" s="1" t="s">
        <v>28</v>
      </c>
      <c r="C37" s="1" t="s">
        <v>6</v>
      </c>
      <c r="D37" s="1">
        <v>2</v>
      </c>
      <c r="E37" s="29" t="s">
        <v>8</v>
      </c>
      <c r="F37" s="29">
        <v>30</v>
      </c>
      <c r="G37" s="29">
        <v>42</v>
      </c>
      <c r="H37" s="29">
        <v>1094.21</v>
      </c>
      <c r="I37" s="29">
        <v>517.65</v>
      </c>
      <c r="J37" s="29"/>
      <c r="K37" s="106">
        <v>0.14458054304122925</v>
      </c>
      <c r="L37" s="107">
        <v>2.9033560752868652</v>
      </c>
      <c r="M37" s="106">
        <v>7.1107648313045502E-2</v>
      </c>
      <c r="N37" s="32">
        <f>$Y$2*(G37-F37)</f>
        <v>850.5854925000001</v>
      </c>
      <c r="O37" s="29">
        <f>H37-I37</f>
        <v>576.56000000000006</v>
      </c>
      <c r="P37" s="33">
        <f>H37/N37</f>
        <v>1.2864197774922665</v>
      </c>
      <c r="Q37" s="33">
        <f>O37/N37</f>
        <v>0.677838976897434</v>
      </c>
      <c r="R37" s="34">
        <f>Q37*10^4*(G37-F37)/100</f>
        <v>813.40677227692083</v>
      </c>
      <c r="S37" s="30">
        <f t="shared" si="4"/>
        <v>1.1760279284921071</v>
      </c>
      <c r="T37" s="34">
        <f t="shared" si="4"/>
        <v>23.616094939696779</v>
      </c>
      <c r="U37" s="33">
        <f t="shared" si="4"/>
        <v>0.57839442698516785</v>
      </c>
      <c r="V37" s="30">
        <f t="shared" si="1"/>
        <v>20.08123648047809</v>
      </c>
      <c r="W37" s="14"/>
      <c r="Z37" s="13">
        <f t="shared" si="5"/>
        <v>91.815517313577857</v>
      </c>
      <c r="AA37" s="13">
        <f t="shared" si="6"/>
        <v>1.0620195458966912</v>
      </c>
      <c r="AB37" s="13">
        <f t="shared" si="6"/>
        <v>9.8418050963129673</v>
      </c>
      <c r="AC37" s="12">
        <f t="shared" si="6"/>
        <v>0.14406733083575815</v>
      </c>
    </row>
    <row r="38" spans="2:29" x14ac:dyDescent="0.2">
      <c r="B38" s="1" t="s">
        <v>28</v>
      </c>
      <c r="C38" s="1" t="s">
        <v>6</v>
      </c>
      <c r="D38" s="1">
        <v>2</v>
      </c>
      <c r="E38" s="1" t="s">
        <v>15</v>
      </c>
      <c r="F38" s="1" t="s">
        <v>47</v>
      </c>
      <c r="H38" s="1">
        <v>39.950000000000003</v>
      </c>
      <c r="J38" s="1">
        <v>9.9247619047619047</v>
      </c>
      <c r="K38" s="70">
        <v>2.4946258068084717</v>
      </c>
      <c r="L38" s="75">
        <v>47.220268249511719</v>
      </c>
      <c r="M38" s="70">
        <v>0.24433267116546631</v>
      </c>
      <c r="N38" s="25"/>
      <c r="O38" s="13">
        <f>H38-J38</f>
        <v>30.025238095238098</v>
      </c>
      <c r="R38" s="14">
        <f>O38/($Y$3)*10^8/10^6</f>
        <v>13.344550264550264</v>
      </c>
      <c r="S38" s="13">
        <f t="shared" si="4"/>
        <v>0.33289659470199906</v>
      </c>
      <c r="T38" s="14">
        <f t="shared" si="4"/>
        <v>6.3013324316115611</v>
      </c>
      <c r="U38" s="12">
        <f t="shared" si="4"/>
        <v>3.2605096116393964E-2</v>
      </c>
      <c r="V38" s="13">
        <f t="shared" si="1"/>
        <v>18.928798106968806</v>
      </c>
      <c r="W38" s="14"/>
      <c r="Z38" s="13">
        <f t="shared" si="5"/>
        <v>132.71908455867802</v>
      </c>
      <c r="AA38" s="13">
        <f t="shared" si="6"/>
        <v>0.85757370854030257</v>
      </c>
      <c r="AB38" s="13">
        <f t="shared" si="6"/>
        <v>8.291415598308161</v>
      </c>
      <c r="AC38" s="12">
        <f t="shared" si="6"/>
        <v>0.12456029228550634</v>
      </c>
    </row>
    <row r="39" spans="2:29" x14ac:dyDescent="0.2">
      <c r="B39" s="1" t="s">
        <v>28</v>
      </c>
      <c r="C39" s="1" t="s">
        <v>6</v>
      </c>
      <c r="D39" s="1">
        <v>2</v>
      </c>
      <c r="E39" s="1" t="s">
        <v>15</v>
      </c>
      <c r="F39" s="1" t="s">
        <v>48</v>
      </c>
      <c r="H39" s="1">
        <v>122.45</v>
      </c>
      <c r="J39" s="1">
        <v>63.404761904761912</v>
      </c>
      <c r="K39" s="70">
        <v>1.1942780017852783</v>
      </c>
      <c r="L39" s="75">
        <v>15.146177291870117</v>
      </c>
      <c r="M39" s="70">
        <v>0.1293158084154129</v>
      </c>
      <c r="N39" s="25"/>
      <c r="O39" s="13">
        <f>H39-J39</f>
        <v>59.045238095238091</v>
      </c>
      <c r="R39" s="14">
        <f>O39/($Y$3)*10^8/10^6</f>
        <v>26.242328042328037</v>
      </c>
      <c r="S39" s="13">
        <f t="shared" si="4"/>
        <v>0.31340635096585301</v>
      </c>
      <c r="T39" s="14">
        <f t="shared" si="4"/>
        <v>3.974709530805153</v>
      </c>
      <c r="U39" s="12">
        <f t="shared" si="4"/>
        <v>3.3935478654961097E-2</v>
      </c>
      <c r="V39" s="13">
        <f t="shared" si="1"/>
        <v>12.682287766523963</v>
      </c>
      <c r="W39" s="14"/>
      <c r="Z39" s="30">
        <f t="shared" si="5"/>
        <v>250.11302973475</v>
      </c>
      <c r="AA39" s="30">
        <f t="shared" si="6"/>
        <v>0.70331150012234034</v>
      </c>
      <c r="AB39" s="30">
        <f t="shared" si="6"/>
        <v>6.8442056276255387</v>
      </c>
      <c r="AC39" s="33">
        <f t="shared" si="6"/>
        <v>0.1176843507351731</v>
      </c>
    </row>
    <row r="40" spans="2:29" x14ac:dyDescent="0.2">
      <c r="B40" s="1" t="s">
        <v>28</v>
      </c>
      <c r="C40" s="1" t="s">
        <v>6</v>
      </c>
      <c r="D40" s="1">
        <v>2</v>
      </c>
      <c r="E40" s="1" t="s">
        <v>15</v>
      </c>
      <c r="F40" s="1">
        <v>0</v>
      </c>
      <c r="G40" s="1">
        <v>10</v>
      </c>
      <c r="H40" s="1">
        <v>456.65</v>
      </c>
      <c r="I40" s="1">
        <v>58.99</v>
      </c>
      <c r="K40" s="70">
        <v>0.5624726414680481</v>
      </c>
      <c r="L40" s="75">
        <v>5.9658894538879395</v>
      </c>
      <c r="M40" s="70">
        <v>9.8367355763912201E-2</v>
      </c>
      <c r="N40" s="26">
        <f>$Y$2*(G40-F40)</f>
        <v>708.82124375000001</v>
      </c>
      <c r="O40" s="1">
        <f>H40-I40</f>
        <v>397.65999999999997</v>
      </c>
      <c r="P40" s="12">
        <f>H40/N40</f>
        <v>0.64423859192496158</v>
      </c>
      <c r="Q40" s="12">
        <f>O40/N40</f>
        <v>0.56101591692736275</v>
      </c>
      <c r="R40" s="14">
        <f>Q40*10^4*(G40-F40)/100</f>
        <v>561.0159169273627</v>
      </c>
      <c r="S40" s="13">
        <f t="shared" si="4"/>
        <v>3.1555610469975273</v>
      </c>
      <c r="T40" s="14">
        <f t="shared" si="4"/>
        <v>33.469589422602255</v>
      </c>
      <c r="U40" s="12">
        <f t="shared" si="4"/>
        <v>0.55185652289611298</v>
      </c>
      <c r="V40" s="13">
        <f t="shared" si="1"/>
        <v>10.606541570301138</v>
      </c>
      <c r="W40" s="14"/>
    </row>
    <row r="41" spans="2:29" x14ac:dyDescent="0.2">
      <c r="B41" s="1" t="s">
        <v>28</v>
      </c>
      <c r="C41" s="1" t="s">
        <v>6</v>
      </c>
      <c r="D41" s="1">
        <v>2</v>
      </c>
      <c r="E41" s="1" t="s">
        <v>15</v>
      </c>
      <c r="F41" s="1">
        <v>10</v>
      </c>
      <c r="G41" s="1">
        <v>24</v>
      </c>
      <c r="H41" s="1">
        <v>1466.3400000000001</v>
      </c>
      <c r="I41" s="1">
        <v>874.62</v>
      </c>
      <c r="K41" s="70">
        <v>0.33023661375045776</v>
      </c>
      <c r="L41" s="75">
        <v>4.2866930961608887</v>
      </c>
      <c r="M41" s="70">
        <v>4.4047746807336807E-2</v>
      </c>
      <c r="N41" s="26">
        <f>$Y$2*(G41-F41)</f>
        <v>992.34974125000008</v>
      </c>
      <c r="O41" s="1">
        <f>H41-I41</f>
        <v>591.72000000000014</v>
      </c>
      <c r="P41" s="12">
        <f>H41/N41</f>
        <v>1.4776443617075412</v>
      </c>
      <c r="Q41" s="12">
        <f>O41/N41</f>
        <v>0.59628170936453107</v>
      </c>
      <c r="R41" s="14">
        <f>Q41*10^4*(G41-F41)/100</f>
        <v>834.79439311034355</v>
      </c>
      <c r="S41" s="13">
        <f t="shared" si="4"/>
        <v>2.7567967355862835</v>
      </c>
      <c r="T41" s="14">
        <f t="shared" si="4"/>
        <v>35.785073616599284</v>
      </c>
      <c r="U41" s="12">
        <f t="shared" si="4"/>
        <v>0.36770812063908803</v>
      </c>
      <c r="V41" s="13">
        <f t="shared" si="1"/>
        <v>12.980671790076293</v>
      </c>
      <c r="W41" s="14"/>
    </row>
    <row r="42" spans="2:29" x14ac:dyDescent="0.2">
      <c r="B42" s="1" t="s">
        <v>28</v>
      </c>
      <c r="C42" s="1" t="s">
        <v>6</v>
      </c>
      <c r="D42" s="1">
        <v>2</v>
      </c>
      <c r="E42" s="1" t="s">
        <v>15</v>
      </c>
      <c r="F42" s="1">
        <v>24</v>
      </c>
      <c r="G42" s="1">
        <v>30</v>
      </c>
      <c r="H42" s="1">
        <v>374.64</v>
      </c>
      <c r="I42" s="1">
        <v>19.670000000000002</v>
      </c>
      <c r="K42" s="70">
        <v>0.2737078070640564</v>
      </c>
      <c r="L42" s="75">
        <v>4.0045900344848633</v>
      </c>
      <c r="M42" s="70">
        <v>3.384731337428093E-2</v>
      </c>
      <c r="N42" s="26">
        <f>$Y$2*(G42-F42)</f>
        <v>425.29274625000005</v>
      </c>
      <c r="O42" s="1">
        <f>H42-I42</f>
        <v>354.96999999999997</v>
      </c>
      <c r="P42" s="12">
        <f>H42/N42</f>
        <v>0.88089910609426469</v>
      </c>
      <c r="Q42" s="12">
        <f>O42/N42</f>
        <v>0.83464861117414346</v>
      </c>
      <c r="R42" s="14">
        <f>Q42*10^4*(G42-F42)/100</f>
        <v>500.78916670448615</v>
      </c>
      <c r="S42" s="13">
        <f t="shared" si="4"/>
        <v>1.3706990462012107</v>
      </c>
      <c r="T42" s="14">
        <f t="shared" si="4"/>
        <v>20.05455306362764</v>
      </c>
      <c r="U42" s="12">
        <f t="shared" si="4"/>
        <v>0.16950367859891757</v>
      </c>
      <c r="V42" s="13">
        <f t="shared" si="1"/>
        <v>14.630894447039505</v>
      </c>
      <c r="W42" s="14"/>
    </row>
    <row r="43" spans="2:29" x14ac:dyDescent="0.2">
      <c r="B43" s="1" t="s">
        <v>28</v>
      </c>
      <c r="C43" s="1" t="s">
        <v>6</v>
      </c>
      <c r="D43" s="1">
        <v>2</v>
      </c>
      <c r="E43" s="29" t="s">
        <v>15</v>
      </c>
      <c r="F43" s="29">
        <v>30</v>
      </c>
      <c r="G43" s="29">
        <v>40</v>
      </c>
      <c r="H43" s="29">
        <v>383.79</v>
      </c>
      <c r="I43" s="29">
        <v>59.35</v>
      </c>
      <c r="J43" s="29"/>
      <c r="K43" s="106">
        <v>0.16409565508365631</v>
      </c>
      <c r="L43" s="107">
        <v>2.5533969402313232</v>
      </c>
      <c r="M43" s="106">
        <v>4.8078987747430801E-2</v>
      </c>
      <c r="N43" s="32">
        <f>$Y$2*(G43-F43)</f>
        <v>708.82124375000001</v>
      </c>
      <c r="O43" s="29">
        <f>H43-I43</f>
        <v>324.44</v>
      </c>
      <c r="P43" s="33">
        <f>H43/N43</f>
        <v>0.5414482189748846</v>
      </c>
      <c r="Q43" s="33">
        <f>O43/N43</f>
        <v>0.45771765852213847</v>
      </c>
      <c r="R43" s="34">
        <f>Q43*10^4*(G43-F43)/100</f>
        <v>457.71765852213849</v>
      </c>
      <c r="S43" s="30">
        <f t="shared" si="4"/>
        <v>0.7510947901854762</v>
      </c>
      <c r="T43" s="34">
        <f t="shared" si="4"/>
        <v>11.687348687602741</v>
      </c>
      <c r="U43" s="33">
        <f t="shared" si="4"/>
        <v>0.22006601695868613</v>
      </c>
      <c r="V43" s="30">
        <f t="shared" si="1"/>
        <v>15.560417726658248</v>
      </c>
      <c r="W43" s="14"/>
    </row>
    <row r="44" spans="2:29" x14ac:dyDescent="0.2">
      <c r="B44" s="1" t="s">
        <v>28</v>
      </c>
      <c r="C44" s="1" t="s">
        <v>6</v>
      </c>
      <c r="D44" s="1">
        <v>2</v>
      </c>
      <c r="E44" s="1" t="s">
        <v>16</v>
      </c>
      <c r="F44" s="1" t="s">
        <v>47</v>
      </c>
      <c r="H44" s="1">
        <v>43.56</v>
      </c>
      <c r="J44" s="9"/>
      <c r="K44" s="72">
        <v>1.8375816345214844</v>
      </c>
      <c r="L44" s="77">
        <v>32.918258666992188</v>
      </c>
      <c r="M44" s="72">
        <v>0.31279993057250977</v>
      </c>
      <c r="N44" s="25"/>
      <c r="O44" s="13">
        <f>H44-J44</f>
        <v>43.56</v>
      </c>
      <c r="R44" s="14">
        <f>O44/($Y$3)*10^8/10^6</f>
        <v>19.360000000000003</v>
      </c>
      <c r="S44" s="13">
        <f t="shared" si="4"/>
        <v>0.35575580444335941</v>
      </c>
      <c r="T44" s="14">
        <f t="shared" si="4"/>
        <v>6.3729748779296891</v>
      </c>
      <c r="U44" s="12">
        <f t="shared" si="4"/>
        <v>6.05580665588379E-2</v>
      </c>
      <c r="V44" s="13">
        <f t="shared" si="1"/>
        <v>17.913902734212009</v>
      </c>
      <c r="W44" s="14"/>
    </row>
    <row r="45" spans="2:29" x14ac:dyDescent="0.2">
      <c r="B45" s="1" t="s">
        <v>28</v>
      </c>
      <c r="C45" s="1" t="s">
        <v>6</v>
      </c>
      <c r="D45" s="1">
        <v>2</v>
      </c>
      <c r="E45" s="1" t="s">
        <v>16</v>
      </c>
      <c r="F45" s="1" t="s">
        <v>48</v>
      </c>
      <c r="H45" s="1">
        <v>45.08</v>
      </c>
      <c r="J45" s="1">
        <v>6.7547619047619047</v>
      </c>
      <c r="K45" s="70">
        <v>0.83170497417449951</v>
      </c>
      <c r="L45" s="75">
        <v>11.727419853210449</v>
      </c>
      <c r="M45" s="70">
        <v>7.9866640269756317E-2</v>
      </c>
      <c r="N45" s="25"/>
      <c r="O45" s="13">
        <f>H45-J45</f>
        <v>38.325238095238092</v>
      </c>
      <c r="R45" s="14">
        <f>O45/($Y$3)*10^8/10^6</f>
        <v>17.033439153439154</v>
      </c>
      <c r="S45" s="13">
        <f t="shared" si="4"/>
        <v>0.14166796071214022</v>
      </c>
      <c r="T45" s="14">
        <f t="shared" si="4"/>
        <v>1.9975829249649453</v>
      </c>
      <c r="U45" s="12">
        <f t="shared" si="4"/>
        <v>1.3604035574245076E-2</v>
      </c>
      <c r="V45" s="13">
        <f t="shared" si="1"/>
        <v>14.100456552938597</v>
      </c>
      <c r="W45" s="14"/>
    </row>
    <row r="46" spans="2:29" x14ac:dyDescent="0.2">
      <c r="B46" s="1" t="s">
        <v>28</v>
      </c>
      <c r="C46" s="1" t="s">
        <v>6</v>
      </c>
      <c r="D46" s="1">
        <v>2</v>
      </c>
      <c r="E46" s="1" t="s">
        <v>16</v>
      </c>
      <c r="F46" s="1">
        <v>0</v>
      </c>
      <c r="G46" s="1">
        <v>10</v>
      </c>
      <c r="H46" s="1">
        <v>679.32</v>
      </c>
      <c r="I46" s="1">
        <v>281.20999999999998</v>
      </c>
      <c r="K46" s="70">
        <v>0.44959381222724915</v>
      </c>
      <c r="L46" s="75">
        <v>6.5163116455078125</v>
      </c>
      <c r="M46" s="70">
        <v>5.688101053237915E-2</v>
      </c>
      <c r="N46" s="26">
        <f>$Y$2*(G46-F46)</f>
        <v>708.82124375000001</v>
      </c>
      <c r="O46" s="1">
        <f>H46-I46</f>
        <v>398.11000000000007</v>
      </c>
      <c r="P46" s="12">
        <f>H46/N46</f>
        <v>0.95837985386283797</v>
      </c>
      <c r="Q46" s="12">
        <f>O46/N46</f>
        <v>0.56165077374629702</v>
      </c>
      <c r="R46" s="14">
        <f>Q46*10^4*(G46-F46)/100</f>
        <v>561.65077374629698</v>
      </c>
      <c r="S46" s="13">
        <f t="shared" si="4"/>
        <v>2.5251471250898181</v>
      </c>
      <c r="T46" s="14">
        <f t="shared" si="4"/>
        <v>36.598914776714686</v>
      </c>
      <c r="U46" s="12">
        <f t="shared" si="4"/>
        <v>0.31947263576982016</v>
      </c>
      <c r="V46" s="13">
        <f t="shared" si="1"/>
        <v>14.493775199499666</v>
      </c>
      <c r="W46" s="14"/>
    </row>
    <row r="47" spans="2:29" x14ac:dyDescent="0.2">
      <c r="B47" s="1" t="s">
        <v>28</v>
      </c>
      <c r="C47" s="1" t="s">
        <v>6</v>
      </c>
      <c r="D47" s="1">
        <v>2</v>
      </c>
      <c r="E47" s="1" t="s">
        <v>16</v>
      </c>
      <c r="F47" s="1">
        <v>10</v>
      </c>
      <c r="G47" s="1">
        <v>20</v>
      </c>
      <c r="H47" s="1">
        <v>640.92999999999995</v>
      </c>
      <c r="I47" s="1">
        <v>157.52000000000001</v>
      </c>
      <c r="K47" s="71">
        <v>0.23422242701053619</v>
      </c>
      <c r="L47" s="76">
        <v>4.3143491744995117</v>
      </c>
      <c r="M47" s="71">
        <v>3.473745658993721E-2</v>
      </c>
      <c r="N47" s="26">
        <f>$Y$2*(G47-F47)</f>
        <v>708.82124375000001</v>
      </c>
      <c r="O47" s="1">
        <f>H47-I47</f>
        <v>483.40999999999997</v>
      </c>
      <c r="P47" s="12">
        <f>H47/N47</f>
        <v>0.90421951324310879</v>
      </c>
      <c r="Q47" s="12">
        <f>O47/N47</f>
        <v>0.68199141075757297</v>
      </c>
      <c r="R47" s="14">
        <f>Q47*10^4*(G47-F47)/100</f>
        <v>681.99141075757302</v>
      </c>
      <c r="S47" s="13">
        <f t="shared" si="4"/>
        <v>1.5973768342797827</v>
      </c>
      <c r="T47" s="14">
        <f t="shared" si="4"/>
        <v>29.423490800176928</v>
      </c>
      <c r="U47" s="12">
        <f t="shared" si="4"/>
        <v>0.23690647025901229</v>
      </c>
      <c r="V47" s="13">
        <f t="shared" si="1"/>
        <v>18.41988074995669</v>
      </c>
      <c r="W47" s="14"/>
    </row>
    <row r="48" spans="2:29" x14ac:dyDescent="0.2">
      <c r="B48" s="1" t="s">
        <v>28</v>
      </c>
      <c r="C48" s="1" t="s">
        <v>6</v>
      </c>
      <c r="D48" s="1">
        <v>2</v>
      </c>
      <c r="E48" s="1" t="s">
        <v>16</v>
      </c>
      <c r="F48" s="1">
        <v>20</v>
      </c>
      <c r="G48" s="1">
        <v>32</v>
      </c>
      <c r="H48" s="1">
        <v>2091.7199999999998</v>
      </c>
      <c r="I48" s="1">
        <v>1490.35</v>
      </c>
      <c r="K48" s="70">
        <v>0.10554882138967514</v>
      </c>
      <c r="L48" s="75">
        <v>2.0502424240112305</v>
      </c>
      <c r="M48" s="70">
        <v>2.0924139767885208E-2</v>
      </c>
      <c r="N48" s="26">
        <f>$Y$2*(G48-F48)</f>
        <v>850.5854925000001</v>
      </c>
      <c r="O48" s="1">
        <f>H48-I48</f>
        <v>601.36999999999989</v>
      </c>
      <c r="P48" s="12">
        <f>H48/N48</f>
        <v>2.4591531579643062</v>
      </c>
      <c r="Q48" s="12">
        <f>O48/N48</f>
        <v>0.70700712074512584</v>
      </c>
      <c r="R48" s="14">
        <f>Q48*10^4*(G48-F48)/100</f>
        <v>848.40854489415096</v>
      </c>
      <c r="S48" s="13">
        <f t="shared" si="4"/>
        <v>0.89548521970506934</v>
      </c>
      <c r="T48" s="14">
        <f t="shared" si="4"/>
        <v>17.394431916356247</v>
      </c>
      <c r="U48" s="12">
        <f t="shared" si="4"/>
        <v>0.17752218973633327</v>
      </c>
      <c r="V48" s="13">
        <f t="shared" si="1"/>
        <v>19.424588517591786</v>
      </c>
      <c r="W48" s="14"/>
    </row>
    <row r="49" spans="1:29" x14ac:dyDescent="0.2">
      <c r="A49" s="1" t="s">
        <v>32</v>
      </c>
      <c r="B49" s="1" t="s">
        <v>28</v>
      </c>
      <c r="C49" s="1" t="s">
        <v>6</v>
      </c>
      <c r="D49" s="1">
        <v>2</v>
      </c>
      <c r="E49" s="29" t="s">
        <v>16</v>
      </c>
      <c r="F49" s="29">
        <v>32</v>
      </c>
      <c r="G49" s="29">
        <v>35</v>
      </c>
      <c r="H49" s="29">
        <v>177.09</v>
      </c>
      <c r="I49" s="29">
        <v>48.64</v>
      </c>
      <c r="J49" s="29"/>
      <c r="K49" s="106">
        <v>0.11875323951244354</v>
      </c>
      <c r="L49" s="107">
        <v>2.3487772941589355</v>
      </c>
      <c r="M49" s="106">
        <v>4.1700582951307297E-2</v>
      </c>
      <c r="N49" s="32">
        <f>$Y$2*(G49-F49)</f>
        <v>212.64637312500003</v>
      </c>
      <c r="O49" s="29">
        <f>H49-I49</f>
        <v>128.44999999999999</v>
      </c>
      <c r="P49" s="33">
        <f>H49/N49</f>
        <v>0.83279106714837359</v>
      </c>
      <c r="Q49" s="33">
        <f>O49/N49</f>
        <v>0.60405450660798787</v>
      </c>
      <c r="R49" s="34">
        <f>Q49*10^4*(G49-F49)/100</f>
        <v>181.21635198239636</v>
      </c>
      <c r="S49" s="30">
        <f t="shared" si="4"/>
        <v>0.21520028850536788</v>
      </c>
      <c r="T49" s="34">
        <f t="shared" si="4"/>
        <v>4.2563685286656616</v>
      </c>
      <c r="U49" s="33">
        <f t="shared" si="4"/>
        <v>7.556827517975219E-2</v>
      </c>
      <c r="V49" s="30">
        <f t="shared" si="1"/>
        <v>19.778637650662315</v>
      </c>
      <c r="W49" s="14"/>
    </row>
    <row r="50" spans="1:29" x14ac:dyDescent="0.2">
      <c r="B50" s="1" t="s">
        <v>28</v>
      </c>
      <c r="C50" s="1" t="s">
        <v>6</v>
      </c>
      <c r="D50" s="1">
        <v>2</v>
      </c>
      <c r="E50" s="1" t="s">
        <v>10</v>
      </c>
      <c r="F50" s="1" t="s">
        <v>47</v>
      </c>
      <c r="H50" s="1">
        <v>43.66</v>
      </c>
      <c r="K50" s="70">
        <v>2.4089524745941162</v>
      </c>
      <c r="L50" s="75">
        <v>42.561759948730469</v>
      </c>
      <c r="M50" s="70">
        <v>0.22868411242961884</v>
      </c>
      <c r="N50" s="25"/>
      <c r="O50" s="13">
        <f>H50-J50</f>
        <v>43.66</v>
      </c>
      <c r="R50" s="14">
        <f>O50/($Y$3)*10^8/10^6</f>
        <v>19.404444444444444</v>
      </c>
      <c r="S50" s="13">
        <f t="shared" si="4"/>
        <v>0.46744384462568489</v>
      </c>
      <c r="T50" s="14">
        <f t="shared" si="4"/>
        <v>8.2588730638292098</v>
      </c>
      <c r="U50" s="12">
        <f t="shared" si="4"/>
        <v>4.4374881549676254E-2</v>
      </c>
      <c r="V50" s="13">
        <f t="shared" si="1"/>
        <v>17.668160911269823</v>
      </c>
      <c r="W50" s="14"/>
    </row>
    <row r="51" spans="1:29" x14ac:dyDescent="0.2">
      <c r="B51" s="1" t="s">
        <v>28</v>
      </c>
      <c r="C51" s="1" t="s">
        <v>6</v>
      </c>
      <c r="D51" s="1">
        <v>2</v>
      </c>
      <c r="E51" s="1" t="s">
        <v>10</v>
      </c>
      <c r="F51" s="1" t="s">
        <v>48</v>
      </c>
      <c r="H51" s="1">
        <v>259.48</v>
      </c>
      <c r="J51" s="1">
        <v>38.224761904761905</v>
      </c>
      <c r="K51" s="70">
        <v>0.68398284912109375</v>
      </c>
      <c r="L51" s="75">
        <v>11.474241256713867</v>
      </c>
      <c r="M51" s="70">
        <v>0.10568121820688248</v>
      </c>
      <c r="N51" s="25"/>
      <c r="O51" s="13">
        <f>H51-J51</f>
        <v>221.2552380952381</v>
      </c>
      <c r="R51" s="14">
        <f>O51/($Y$3)*10^8/10^6</f>
        <v>98.335661375661374</v>
      </c>
      <c r="S51" s="13">
        <f t="shared" si="4"/>
        <v>0.67259905837931955</v>
      </c>
      <c r="T51" s="14">
        <f t="shared" si="4"/>
        <v>11.283271027628581</v>
      </c>
      <c r="U51" s="12">
        <f t="shared" si="4"/>
        <v>0.10392232487359374</v>
      </c>
      <c r="V51" s="13">
        <f t="shared" si="1"/>
        <v>16.775627154186793</v>
      </c>
      <c r="W51" s="14"/>
    </row>
    <row r="52" spans="1:29" x14ac:dyDescent="0.2">
      <c r="B52" s="1" t="s">
        <v>28</v>
      </c>
      <c r="C52" s="1" t="s">
        <v>6</v>
      </c>
      <c r="D52" s="1">
        <v>2</v>
      </c>
      <c r="E52" s="1" t="s">
        <v>10</v>
      </c>
      <c r="F52" s="1">
        <v>0</v>
      </c>
      <c r="G52" s="1">
        <v>10</v>
      </c>
      <c r="H52" s="1">
        <v>769.72</v>
      </c>
      <c r="I52" s="1">
        <v>270.27</v>
      </c>
      <c r="K52" s="70">
        <v>0.27736902236938477</v>
      </c>
      <c r="L52" s="75">
        <v>5.1913576126098633</v>
      </c>
      <c r="M52" s="70">
        <v>4.0951438248157501E-2</v>
      </c>
      <c r="N52" s="26">
        <f>$Y$2*(G52-F52)</f>
        <v>708.82124375000001</v>
      </c>
      <c r="O52" s="1">
        <f>H52-I52</f>
        <v>499.45000000000005</v>
      </c>
      <c r="P52" s="12">
        <f>H52/N52</f>
        <v>1.0859155348220333</v>
      </c>
      <c r="Q52" s="12">
        <f>O52/N52</f>
        <v>0.70462052937024444</v>
      </c>
      <c r="R52" s="14">
        <f>Q52*10^4*(G52-F52)/100</f>
        <v>704.62052937024453</v>
      </c>
      <c r="S52" s="13">
        <f t="shared" si="4"/>
        <v>1.9543990737282311</v>
      </c>
      <c r="T52" s="14">
        <f t="shared" si="4"/>
        <v>36.579371491474106</v>
      </c>
      <c r="U52" s="12">
        <f t="shared" si="4"/>
        <v>0.28855224096889615</v>
      </c>
      <c r="V52" s="13">
        <f t="shared" si="1"/>
        <v>18.716428995074651</v>
      </c>
      <c r="W52" s="14"/>
    </row>
    <row r="53" spans="1:29" x14ac:dyDescent="0.2">
      <c r="B53" s="1" t="s">
        <v>28</v>
      </c>
      <c r="C53" s="1" t="s">
        <v>6</v>
      </c>
      <c r="D53" s="1">
        <v>2</v>
      </c>
      <c r="E53" s="1" t="s">
        <v>10</v>
      </c>
      <c r="F53" s="1">
        <v>10</v>
      </c>
      <c r="G53" s="1">
        <v>20</v>
      </c>
      <c r="H53" s="1">
        <v>692.18000000000006</v>
      </c>
      <c r="I53" s="1">
        <v>113.41</v>
      </c>
      <c r="K53" s="70">
        <v>0.19678623974323273</v>
      </c>
      <c r="L53" s="75">
        <v>4.2221689224243164</v>
      </c>
      <c r="M53" s="70">
        <v>2.5001175701618195E-2</v>
      </c>
      <c r="N53" s="26">
        <f>$Y$2*(G53-F53)</f>
        <v>708.82124375000001</v>
      </c>
      <c r="O53" s="1">
        <f>H53-I53</f>
        <v>578.7700000000001</v>
      </c>
      <c r="P53" s="12">
        <f>H53/N53</f>
        <v>0.97652265095504209</v>
      </c>
      <c r="Q53" s="12">
        <f>O53/N53</f>
        <v>0.8165246246543526</v>
      </c>
      <c r="R53" s="14">
        <f>Q53*10^4*(G53-F53)/100</f>
        <v>816.52462465435269</v>
      </c>
      <c r="S53" s="13">
        <f t="shared" si="4"/>
        <v>1.6068081054348458</v>
      </c>
      <c r="T53" s="14">
        <f t="shared" si="4"/>
        <v>34.475048946097878</v>
      </c>
      <c r="U53" s="12">
        <f t="shared" si="4"/>
        <v>0.2041407560568132</v>
      </c>
      <c r="V53" s="13">
        <f t="shared" si="1"/>
        <v>21.455610554545963</v>
      </c>
      <c r="W53" s="14"/>
    </row>
    <row r="54" spans="1:29" x14ac:dyDescent="0.2">
      <c r="B54" s="1" t="s">
        <v>28</v>
      </c>
      <c r="C54" s="1" t="s">
        <v>6</v>
      </c>
      <c r="D54" s="1">
        <v>2</v>
      </c>
      <c r="E54" s="1" t="s">
        <v>10</v>
      </c>
      <c r="F54" s="1">
        <v>20</v>
      </c>
      <c r="G54" s="1">
        <v>30</v>
      </c>
      <c r="H54" s="1">
        <v>1084.49</v>
      </c>
      <c r="I54" s="1">
        <v>289.33</v>
      </c>
      <c r="K54" s="70">
        <v>0.16899321973323822</v>
      </c>
      <c r="L54" s="75">
        <v>3.5525174140930176</v>
      </c>
      <c r="M54" s="70">
        <v>2.6851937174797058E-2</v>
      </c>
      <c r="N54" s="26">
        <f>$Y$2*(G54-F54)</f>
        <v>708.82124375000001</v>
      </c>
      <c r="O54" s="1">
        <f>H54-I54</f>
        <v>795.16000000000008</v>
      </c>
      <c r="P54" s="12">
        <f>H54/N54</f>
        <v>1.5299908257017445</v>
      </c>
      <c r="Q54" s="12">
        <f>O54/N54</f>
        <v>1.1218061069857714</v>
      </c>
      <c r="R54" s="14">
        <f>Q54*10^4*(G54-F54)/100</f>
        <v>1121.8061069857715</v>
      </c>
      <c r="S54" s="13">
        <f t="shared" si="4"/>
        <v>1.8957762593593501</v>
      </c>
      <c r="T54" s="14">
        <f t="shared" si="4"/>
        <v>39.852357303028484</v>
      </c>
      <c r="U54" s="12">
        <f t="shared" si="4"/>
        <v>0.30122667107085604</v>
      </c>
      <c r="V54" s="13">
        <f t="shared" si="1"/>
        <v>21.021656488353749</v>
      </c>
      <c r="W54" s="14"/>
      <c r="X54" s="7" t="s">
        <v>78</v>
      </c>
      <c r="Y54" s="7" t="s">
        <v>80</v>
      </c>
      <c r="Z54" s="7" t="s">
        <v>81</v>
      </c>
    </row>
    <row r="55" spans="1:29" x14ac:dyDescent="0.2">
      <c r="B55" s="1" t="s">
        <v>28</v>
      </c>
      <c r="C55" s="1" t="s">
        <v>6</v>
      </c>
      <c r="D55" s="1">
        <v>2</v>
      </c>
      <c r="E55" s="29" t="s">
        <v>10</v>
      </c>
      <c r="F55" s="29">
        <v>30</v>
      </c>
      <c r="G55" s="29">
        <v>50</v>
      </c>
      <c r="H55" s="29">
        <v>1029.3300000000002</v>
      </c>
      <c r="I55" s="29">
        <v>276.62</v>
      </c>
      <c r="J55" s="29"/>
      <c r="K55" s="106">
        <v>0.10800523310899734</v>
      </c>
      <c r="L55" s="107">
        <v>2.7449805736541748</v>
      </c>
      <c r="M55" s="106">
        <v>3.9075858891010284E-2</v>
      </c>
      <c r="N55" s="32">
        <f>$Y$2*(G55-F55)</f>
        <v>1417.6424875</v>
      </c>
      <c r="O55" s="29">
        <f>H55-I55</f>
        <v>752.71000000000015</v>
      </c>
      <c r="P55" s="33">
        <f>H55/N55</f>
        <v>0.72608574381487012</v>
      </c>
      <c r="Q55" s="33">
        <f>O55/N55</f>
        <v>0.53095897353316324</v>
      </c>
      <c r="R55" s="34">
        <f>Q55*10^4*(G55-F55)/100</f>
        <v>1061.9179470663264</v>
      </c>
      <c r="S55" s="30">
        <f t="shared" si="4"/>
        <v>1.1469269541552649</v>
      </c>
      <c r="T55" s="34">
        <f t="shared" si="4"/>
        <v>29.149441355117883</v>
      </c>
      <c r="U55" s="33">
        <f t="shared" si="4"/>
        <v>0.41495355853395099</v>
      </c>
      <c r="V55" s="30">
        <f t="shared" si="1"/>
        <v>25.41525530419419</v>
      </c>
      <c r="W55" s="14"/>
      <c r="X55" s="7" t="s">
        <v>79</v>
      </c>
      <c r="Y55" s="7" t="s">
        <v>79</v>
      </c>
      <c r="Z55" s="7" t="s">
        <v>82</v>
      </c>
      <c r="AA55" s="15" t="s">
        <v>105</v>
      </c>
      <c r="AB55" s="15" t="s">
        <v>106</v>
      </c>
      <c r="AC55" s="74" t="s">
        <v>109</v>
      </c>
    </row>
    <row r="56" spans="1:29" x14ac:dyDescent="0.2">
      <c r="B56" s="1" t="s">
        <v>28</v>
      </c>
      <c r="C56" s="1" t="s">
        <v>6</v>
      </c>
      <c r="D56" s="1">
        <v>2</v>
      </c>
      <c r="E56" s="1" t="s">
        <v>11</v>
      </c>
      <c r="F56" s="1" t="s">
        <v>47</v>
      </c>
      <c r="H56" s="1">
        <v>49.66</v>
      </c>
      <c r="J56" s="1">
        <v>6.6647619047619049</v>
      </c>
      <c r="K56" s="70">
        <v>2.4782783985137939</v>
      </c>
      <c r="L56" s="75">
        <v>45.378116607666016</v>
      </c>
      <c r="M56" s="70">
        <v>0.25863972306251526</v>
      </c>
      <c r="N56" s="25"/>
      <c r="O56" s="13">
        <f>H56-J56</f>
        <v>42.995238095238093</v>
      </c>
      <c r="R56" s="14">
        <f>O56/($Y$3)*10^8/10^6</f>
        <v>19.108994708994707</v>
      </c>
      <c r="S56" s="13">
        <f t="shared" si="4"/>
        <v>0.47357408804615964</v>
      </c>
      <c r="T56" s="14">
        <f t="shared" si="4"/>
        <v>8.6713019016003479</v>
      </c>
      <c r="U56" s="12">
        <f t="shared" si="4"/>
        <v>4.9423450995374603E-2</v>
      </c>
      <c r="V56" s="13">
        <f t="shared" si="1"/>
        <v>18.310338594275347</v>
      </c>
      <c r="W56" s="14"/>
      <c r="Z56" s="13">
        <f>AVERAGE(R32,R38,R44,R50,R56)</f>
        <v>16.924486772486773</v>
      </c>
      <c r="AA56" s="13">
        <f t="shared" ref="AA56:AC61" si="7">AVERAGE(S32,S38,S44,S50,S56)</f>
        <v>0.38213094205856318</v>
      </c>
      <c r="AB56" s="13">
        <f t="shared" si="7"/>
        <v>6.8351673732341798</v>
      </c>
      <c r="AC56" s="12">
        <f t="shared" si="7"/>
        <v>4.2629982922001486E-2</v>
      </c>
    </row>
    <row r="57" spans="1:29" x14ac:dyDescent="0.2">
      <c r="B57" s="1" t="s">
        <v>28</v>
      </c>
      <c r="C57" s="1" t="s">
        <v>6</v>
      </c>
      <c r="D57" s="1">
        <v>2</v>
      </c>
      <c r="E57" s="1" t="s">
        <v>11</v>
      </c>
      <c r="F57" s="1" t="s">
        <v>48</v>
      </c>
      <c r="H57" s="1">
        <v>27.73</v>
      </c>
      <c r="J57" s="1">
        <v>2.3247619047619033</v>
      </c>
      <c r="K57" s="70">
        <v>1.1311910152435303</v>
      </c>
      <c r="L57" s="75">
        <v>17.108852386474609</v>
      </c>
      <c r="M57" s="70">
        <v>0.14065954089164734</v>
      </c>
      <c r="N57" s="25"/>
      <c r="O57" s="13">
        <f>H57-J57</f>
        <v>25.405238095238097</v>
      </c>
      <c r="R57" s="14">
        <f>O57/($Y$3)*10^8/10^6</f>
        <v>11.291216931216933</v>
      </c>
      <c r="S57" s="13">
        <f t="shared" si="4"/>
        <v>0.12772523143758222</v>
      </c>
      <c r="T57" s="14">
        <f t="shared" si="4"/>
        <v>1.9317976373985335</v>
      </c>
      <c r="U57" s="12">
        <f t="shared" si="4"/>
        <v>1.588217389652969E-2</v>
      </c>
      <c r="V57" s="13">
        <f t="shared" si="1"/>
        <v>15.12463603045088</v>
      </c>
      <c r="W57" s="14"/>
      <c r="Z57" s="13">
        <f>AVERAGE(R33,R39,R45,R51,R57)</f>
        <v>46.787216931216932</v>
      </c>
      <c r="AA57" s="13">
        <f t="shared" si="7"/>
        <v>0.34171066597986471</v>
      </c>
      <c r="AB57" s="13">
        <f t="shared" si="7"/>
        <v>5.1601484357985239</v>
      </c>
      <c r="AC57" s="12">
        <f t="shared" si="7"/>
        <v>7.3276772473334639E-2</v>
      </c>
    </row>
    <row r="58" spans="1:29" x14ac:dyDescent="0.2">
      <c r="A58" s="1" t="s">
        <v>43</v>
      </c>
      <c r="B58" s="1" t="s">
        <v>28</v>
      </c>
      <c r="C58" s="1" t="s">
        <v>6</v>
      </c>
      <c r="D58" s="1">
        <v>2</v>
      </c>
      <c r="E58" s="1" t="s">
        <v>11</v>
      </c>
      <c r="F58" s="1">
        <v>0</v>
      </c>
      <c r="G58" s="1">
        <v>10</v>
      </c>
      <c r="H58" s="1">
        <v>165.32999999999998</v>
      </c>
      <c r="I58" s="1">
        <v>2.19</v>
      </c>
      <c r="K58" s="70">
        <v>0.48378399014472961</v>
      </c>
      <c r="L58" s="75">
        <v>6.4831657409667969</v>
      </c>
      <c r="M58" s="70">
        <v>5.8284159749746323E-2</v>
      </c>
      <c r="N58" s="26">
        <f>$Y$2*(G58-F58)</f>
        <v>708.82124375000001</v>
      </c>
      <c r="O58" s="1">
        <f>H58-I58</f>
        <v>163.13999999999999</v>
      </c>
      <c r="P58" s="12">
        <f>H58/N58</f>
        <v>0.23324639527636898</v>
      </c>
      <c r="Q58" s="12">
        <f>O58/N58</f>
        <v>0.23015675875755662</v>
      </c>
      <c r="R58" s="14">
        <f>Q58*10^4*(G58-F58)/100</f>
        <v>230.15675875755659</v>
      </c>
      <c r="S58" s="13">
        <f t="shared" si="4"/>
        <v>1.1134615511050867</v>
      </c>
      <c r="T58" s="14">
        <f t="shared" si="4"/>
        <v>14.921444134289507</v>
      </c>
      <c r="U58" s="12">
        <f t="shared" si="4"/>
        <v>0.13414493294909255</v>
      </c>
      <c r="V58" s="13">
        <f t="shared" si="1"/>
        <v>13.400951401941354</v>
      </c>
      <c r="W58" s="14"/>
      <c r="X58" s="12">
        <f>AVERAGE(P34,P40,P46,P52,P58)</f>
        <v>0.85511263290209494</v>
      </c>
      <c r="Y58" s="12">
        <f>AVERAGE(Q34,Q40,Q46,Q52,Q58)</f>
        <v>0.54051145246872412</v>
      </c>
      <c r="Z58" s="13">
        <f>AVERAGE(R34,R40,R46,R52,R58)</f>
        <v>540.51145246872409</v>
      </c>
      <c r="AA58" s="13">
        <f t="shared" si="7"/>
        <v>2.2855479438456614</v>
      </c>
      <c r="AB58" s="13">
        <f t="shared" si="7"/>
        <v>32.119402718863796</v>
      </c>
      <c r="AC58" s="12">
        <f t="shared" si="7"/>
        <v>0.34655070413985334</v>
      </c>
    </row>
    <row r="59" spans="1:29" x14ac:dyDescent="0.2">
      <c r="B59" s="1" t="s">
        <v>28</v>
      </c>
      <c r="C59" s="1" t="s">
        <v>6</v>
      </c>
      <c r="D59" s="1">
        <v>2</v>
      </c>
      <c r="E59" s="1" t="s">
        <v>11</v>
      </c>
      <c r="F59" s="1">
        <v>10</v>
      </c>
      <c r="G59" s="1">
        <v>20</v>
      </c>
      <c r="H59" s="1">
        <v>571.80999999999995</v>
      </c>
      <c r="I59" s="1">
        <v>62.41</v>
      </c>
      <c r="K59" s="70">
        <v>0.30193156003952026</v>
      </c>
      <c r="L59" s="75">
        <v>4.7069964408874512</v>
      </c>
      <c r="M59" s="70">
        <v>3.5966943949460983E-2</v>
      </c>
      <c r="N59" s="26">
        <f>$Y$2*(G59-F59)</f>
        <v>708.82124375000001</v>
      </c>
      <c r="O59" s="1">
        <f>H59-I59</f>
        <v>509.4</v>
      </c>
      <c r="P59" s="12">
        <f>H59/N59</f>
        <v>0.80670550585483902</v>
      </c>
      <c r="Q59" s="12">
        <f>O59/N59</f>
        <v>0.71865791903334153</v>
      </c>
      <c r="R59" s="14">
        <f>Q59*10^4*(G59-F59)/100</f>
        <v>718.65791903334161</v>
      </c>
      <c r="S59" s="13">
        <f t="shared" si="4"/>
        <v>2.1698550662849208</v>
      </c>
      <c r="T59" s="14">
        <f t="shared" si="4"/>
        <v>33.827202671055211</v>
      </c>
      <c r="U59" s="12">
        <f t="shared" si="4"/>
        <v>0.25847929092708466</v>
      </c>
      <c r="V59" s="13">
        <f t="shared" si="1"/>
        <v>15.589613885581706</v>
      </c>
      <c r="W59" s="14"/>
      <c r="X59" s="12">
        <f t="shared" ref="X59:Z61" si="8">AVERAGE(P35,P41,P47,P53,P59)</f>
        <v>1.0124035491101107</v>
      </c>
      <c r="Y59" s="12">
        <f t="shared" si="8"/>
        <v>0.693762260806152</v>
      </c>
      <c r="Z59" s="13">
        <f t="shared" si="8"/>
        <v>741.46479755531459</v>
      </c>
      <c r="AA59" s="13">
        <f t="shared" si="7"/>
        <v>2.0539649320645026</v>
      </c>
      <c r="AB59" s="13">
        <f t="shared" si="7"/>
        <v>34.591525722493046</v>
      </c>
      <c r="AC59" s="12">
        <f t="shared" si="7"/>
        <v>0.26106617621717243</v>
      </c>
    </row>
    <row r="60" spans="1:29" x14ac:dyDescent="0.2">
      <c r="B60" s="1" t="s">
        <v>28</v>
      </c>
      <c r="C60" s="1" t="s">
        <v>6</v>
      </c>
      <c r="D60" s="1">
        <v>2</v>
      </c>
      <c r="E60" s="1" t="s">
        <v>11</v>
      </c>
      <c r="F60" s="1">
        <v>20</v>
      </c>
      <c r="G60" s="1">
        <v>30</v>
      </c>
      <c r="H60" s="1">
        <v>534.16999999999996</v>
      </c>
      <c r="I60" s="1">
        <v>53.83</v>
      </c>
      <c r="K60" s="70">
        <v>0.22147417068481445</v>
      </c>
      <c r="L60" s="75">
        <v>3.5742976665496826</v>
      </c>
      <c r="M60" s="70">
        <v>2.6823053136467934E-2</v>
      </c>
      <c r="N60" s="26">
        <f>$Y$2*(G60-F60)</f>
        <v>708.82124375000001</v>
      </c>
      <c r="O60" s="1">
        <f>H60-I60</f>
        <v>480.34</v>
      </c>
      <c r="P60" s="12">
        <f>H60/N60</f>
        <v>0.75360325993333344</v>
      </c>
      <c r="Q60" s="12">
        <f>O60/N60</f>
        <v>0.67766027645951177</v>
      </c>
      <c r="R60" s="14">
        <f>Q60*10^4*(G60-F60)/100</f>
        <v>677.66027645951181</v>
      </c>
      <c r="S60" s="13">
        <f t="shared" si="4"/>
        <v>1.5008424773491245</v>
      </c>
      <c r="T60" s="14">
        <f t="shared" si="4"/>
        <v>24.221595448626459</v>
      </c>
      <c r="U60" s="12">
        <f t="shared" si="4"/>
        <v>0.18176917603947038</v>
      </c>
      <c r="V60" s="13">
        <f t="shared" si="1"/>
        <v>16.13866599205538</v>
      </c>
      <c r="W60" s="14"/>
      <c r="X60" s="12">
        <f t="shared" si="8"/>
        <v>1.3912224114262095</v>
      </c>
      <c r="Y60" s="12">
        <f t="shared" si="8"/>
        <v>0.78905319443830035</v>
      </c>
      <c r="Z60" s="13">
        <f t="shared" si="8"/>
        <v>750.56159037417387</v>
      </c>
      <c r="AA60" s="13">
        <f t="shared" si="7"/>
        <v>1.4079867681526452</v>
      </c>
      <c r="AB60" s="13">
        <f t="shared" si="7"/>
        <v>25.35783017617748</v>
      </c>
      <c r="AC60" s="12">
        <f t="shared" si="7"/>
        <v>0.19780290083293622</v>
      </c>
    </row>
    <row r="61" spans="1:29" x14ac:dyDescent="0.2">
      <c r="A61" s="29"/>
      <c r="B61" s="29" t="s">
        <v>28</v>
      </c>
      <c r="C61" s="29" t="s">
        <v>6</v>
      </c>
      <c r="D61" s="29">
        <v>2</v>
      </c>
      <c r="E61" s="29" t="s">
        <v>11</v>
      </c>
      <c r="F61" s="29">
        <v>30</v>
      </c>
      <c r="G61" s="29">
        <v>46</v>
      </c>
      <c r="H61" s="29">
        <v>840.43000000000006</v>
      </c>
      <c r="I61" s="29">
        <v>401.33</v>
      </c>
      <c r="J61" s="29"/>
      <c r="K61" s="106">
        <v>0.1930403858423233</v>
      </c>
      <c r="L61" s="107">
        <v>3.8534328937530518</v>
      </c>
      <c r="M61" s="106">
        <v>4.1162047535181046E-2</v>
      </c>
      <c r="N61" s="32">
        <f>$Y$2*(G61-F61)</f>
        <v>1134.1139900000001</v>
      </c>
      <c r="O61" s="29">
        <f>H61-I61</f>
        <v>439.10000000000008</v>
      </c>
      <c r="P61" s="33">
        <f>H61/N61</f>
        <v>0.74104543935658529</v>
      </c>
      <c r="Q61" s="33">
        <f>O61/N61</f>
        <v>0.38717448499158363</v>
      </c>
      <c r="R61" s="34">
        <f>Q61*10^4*(G61-F61)/100</f>
        <v>619.47917598653385</v>
      </c>
      <c r="S61" s="30">
        <f t="shared" si="4"/>
        <v>1.19584499153725</v>
      </c>
      <c r="T61" s="34">
        <f t="shared" si="4"/>
        <v>23.871214337415452</v>
      </c>
      <c r="U61" s="33">
        <f t="shared" si="4"/>
        <v>0.25499031289012491</v>
      </c>
      <c r="V61" s="30">
        <f t="shared" si="1"/>
        <v>19.961796475586006</v>
      </c>
      <c r="W61" s="34"/>
      <c r="X61" s="33">
        <f t="shared" si="8"/>
        <v>0.82555804935739607</v>
      </c>
      <c r="Y61" s="33">
        <f t="shared" si="8"/>
        <v>0.53154892011046151</v>
      </c>
      <c r="Z61" s="30">
        <f t="shared" si="8"/>
        <v>626.74758116686314</v>
      </c>
      <c r="AA61" s="30">
        <f t="shared" si="7"/>
        <v>0.89701899057509316</v>
      </c>
      <c r="AB61" s="30">
        <f t="shared" si="7"/>
        <v>18.516093569699702</v>
      </c>
      <c r="AC61" s="33">
        <f t="shared" si="7"/>
        <v>0.30879451810953645</v>
      </c>
    </row>
    <row r="62" spans="1:29" x14ac:dyDescent="0.2">
      <c r="B62" s="1" t="s">
        <v>28</v>
      </c>
      <c r="C62" s="1" t="s">
        <v>6</v>
      </c>
      <c r="D62" s="1">
        <v>3</v>
      </c>
      <c r="E62" s="1" t="s">
        <v>8</v>
      </c>
      <c r="F62" s="1" t="s">
        <v>47</v>
      </c>
      <c r="H62" s="1">
        <v>62.89</v>
      </c>
      <c r="J62" s="1">
        <v>17.694761904761904</v>
      </c>
      <c r="K62" s="70">
        <v>2.4361827373504639</v>
      </c>
      <c r="L62" s="75">
        <v>47.640583038330078</v>
      </c>
      <c r="M62" s="70">
        <v>0.2536560595035553</v>
      </c>
      <c r="N62" s="25"/>
      <c r="O62" s="13">
        <f>H62-J62</f>
        <v>45.195238095238096</v>
      </c>
      <c r="R62" s="14">
        <f>O62/($Y$3)*10^8/10^6</f>
        <v>20.086772486772485</v>
      </c>
      <c r="S62" s="13">
        <f t="shared" si="4"/>
        <v>0.48935048381361379</v>
      </c>
      <c r="T62" s="14">
        <f t="shared" si="4"/>
        <v>9.5694555262812848</v>
      </c>
      <c r="U62" s="12">
        <f t="shared" si="4"/>
        <v>5.095131557139139E-2</v>
      </c>
      <c r="V62" s="13">
        <f t="shared" si="1"/>
        <v>19.555422632270545</v>
      </c>
      <c r="W62" s="14"/>
      <c r="AA62" s="13">
        <f>SUM(AA56:AA61)</f>
        <v>7.3683602426763297</v>
      </c>
      <c r="AB62" s="13">
        <f>SUM(AB56:AB61)</f>
        <v>122.58016799626674</v>
      </c>
      <c r="AC62" s="12">
        <f>SUM(AC56:AC61)</f>
        <v>1.2301210546948345</v>
      </c>
    </row>
    <row r="63" spans="1:29" x14ac:dyDescent="0.2">
      <c r="B63" s="1" t="s">
        <v>28</v>
      </c>
      <c r="C63" s="1" t="s">
        <v>6</v>
      </c>
      <c r="D63" s="1">
        <v>3</v>
      </c>
      <c r="E63" s="1" t="s">
        <v>8</v>
      </c>
      <c r="F63" s="1" t="s">
        <v>48</v>
      </c>
      <c r="H63" s="1">
        <v>285.95</v>
      </c>
      <c r="I63" s="3"/>
      <c r="J63" s="4">
        <v>71.924761904761908</v>
      </c>
      <c r="K63" s="70">
        <v>1.1074998378753662</v>
      </c>
      <c r="L63" s="75">
        <v>24.83275032043457</v>
      </c>
      <c r="M63" s="70">
        <v>0.14046680927276611</v>
      </c>
      <c r="N63" s="25"/>
      <c r="O63" s="13">
        <f>H63-J63</f>
        <v>214.02523809523808</v>
      </c>
      <c r="R63" s="14">
        <f>O63/($Y$3)*10^8/10^6</f>
        <v>95.122328042328036</v>
      </c>
      <c r="S63" s="13">
        <f t="shared" si="4"/>
        <v>1.0534796288520571</v>
      </c>
      <c r="T63" s="14">
        <f t="shared" si="4"/>
        <v>23.621490221736039</v>
      </c>
      <c r="U63" s="12">
        <f t="shared" si="4"/>
        <v>0.13361529910703182</v>
      </c>
      <c r="V63" s="13">
        <f t="shared" si="1"/>
        <v>22.422351201489882</v>
      </c>
      <c r="W63" s="14"/>
      <c r="Z63" s="8" t="s">
        <v>88</v>
      </c>
    </row>
    <row r="64" spans="1:29" x14ac:dyDescent="0.2">
      <c r="B64" s="1" t="s">
        <v>28</v>
      </c>
      <c r="C64" s="1" t="s">
        <v>6</v>
      </c>
      <c r="D64" s="1">
        <v>3</v>
      </c>
      <c r="E64" s="1" t="s">
        <v>8</v>
      </c>
      <c r="F64" s="1">
        <v>0</v>
      </c>
      <c r="G64" s="1">
        <v>10</v>
      </c>
      <c r="H64" s="1">
        <v>764.98</v>
      </c>
      <c r="I64" s="1">
        <v>382.14</v>
      </c>
      <c r="K64" s="70">
        <v>0.42652463912963867</v>
      </c>
      <c r="L64" s="75">
        <v>8.0197076797485352</v>
      </c>
      <c r="M64" s="70">
        <v>5.3812440484762192E-2</v>
      </c>
      <c r="N64" s="26">
        <f>$Y$2*(G64-F64)</f>
        <v>708.82124375000001</v>
      </c>
      <c r="O64" s="1">
        <f>H64-I64</f>
        <v>382.84000000000003</v>
      </c>
      <c r="P64" s="12">
        <f>H64/N64</f>
        <v>1.0792283763292612</v>
      </c>
      <c r="Q64" s="12">
        <f>O64/N64</f>
        <v>0.54010796569046826</v>
      </c>
      <c r="R64" s="14">
        <f>Q64*10^4*(G64-F64)/100</f>
        <v>540.10796569046829</v>
      </c>
      <c r="S64" s="13">
        <f t="shared" si="4"/>
        <v>2.3036935515717025</v>
      </c>
      <c r="T64" s="14">
        <f t="shared" si="4"/>
        <v>43.315080003412064</v>
      </c>
      <c r="U64" s="12">
        <f t="shared" si="4"/>
        <v>0.29064527759064307</v>
      </c>
      <c r="V64" s="13">
        <f t="shared" si="1"/>
        <v>18.802448777902864</v>
      </c>
      <c r="W64" s="14"/>
      <c r="Z64" s="13">
        <f t="shared" ref="Z64:Z69" si="9">STDEV(R32,R38,R44,R50,R56)</f>
        <v>3.2427084764447298</v>
      </c>
      <c r="AA64" s="13">
        <f t="shared" ref="AA64:AC69" si="10">STDEV(S32,S38,S44,S50,S56)</f>
        <v>8.5132890913300396E-2</v>
      </c>
      <c r="AB64" s="13">
        <f t="shared" si="10"/>
        <v>1.6599531514025525</v>
      </c>
      <c r="AC64" s="12">
        <f t="shared" si="10"/>
        <v>1.3614655976422441E-2</v>
      </c>
    </row>
    <row r="65" spans="1:29" x14ac:dyDescent="0.2">
      <c r="B65" s="1" t="s">
        <v>28</v>
      </c>
      <c r="C65" s="1" t="s">
        <v>6</v>
      </c>
      <c r="D65" s="1">
        <v>3</v>
      </c>
      <c r="E65" s="1" t="s">
        <v>8</v>
      </c>
      <c r="F65" s="1">
        <v>10</v>
      </c>
      <c r="G65" s="1">
        <v>20</v>
      </c>
      <c r="H65" s="1">
        <v>832.46</v>
      </c>
      <c r="I65" s="1">
        <v>348.3</v>
      </c>
      <c r="K65" s="70">
        <v>0.21747396886348724</v>
      </c>
      <c r="L65" s="75">
        <v>4.3732295036315918</v>
      </c>
      <c r="M65" s="70">
        <v>3.5080403089523315E-2</v>
      </c>
      <c r="N65" s="26">
        <f>$Y$2*(G65-F65)</f>
        <v>708.82124375000001</v>
      </c>
      <c r="O65" s="1">
        <f>H65-I65</f>
        <v>484.16</v>
      </c>
      <c r="P65" s="12">
        <f>H65/N65</f>
        <v>1.1744286833107491</v>
      </c>
      <c r="Q65" s="12">
        <f>O65/N65</f>
        <v>0.68304950545579646</v>
      </c>
      <c r="R65" s="14">
        <f>Q65*10^4*(G65-F65)/100</f>
        <v>683.04950545579641</v>
      </c>
      <c r="S65" s="13">
        <f t="shared" si="4"/>
        <v>1.4854548688171423</v>
      </c>
      <c r="T65" s="14">
        <f t="shared" si="4"/>
        <v>29.87132249700257</v>
      </c>
      <c r="U65" s="12">
        <f t="shared" si="4"/>
        <v>0.23961651981488893</v>
      </c>
      <c r="V65" s="13">
        <f t="shared" si="1"/>
        <v>20.10920905378223</v>
      </c>
      <c r="W65" s="14"/>
      <c r="Z65" s="13">
        <f t="shared" si="9"/>
        <v>39.991848008819169</v>
      </c>
      <c r="AA65" s="13">
        <f t="shared" si="10"/>
        <v>0.22831715422295645</v>
      </c>
      <c r="AB65" s="13">
        <f t="shared" si="10"/>
        <v>3.9189874398463544</v>
      </c>
      <c r="AC65" s="12">
        <f t="shared" si="10"/>
        <v>7.9306705684150006E-2</v>
      </c>
    </row>
    <row r="66" spans="1:29" x14ac:dyDescent="0.2">
      <c r="B66" s="1" t="s">
        <v>28</v>
      </c>
      <c r="C66" s="1" t="s">
        <v>6</v>
      </c>
      <c r="D66" s="1">
        <v>3</v>
      </c>
      <c r="E66" s="1" t="s">
        <v>8</v>
      </c>
      <c r="F66" s="1">
        <v>20</v>
      </c>
      <c r="G66" s="1">
        <v>30</v>
      </c>
      <c r="H66" s="1">
        <v>944.95</v>
      </c>
      <c r="I66" s="1">
        <v>221.31</v>
      </c>
      <c r="K66" s="70">
        <v>0.1452694833278656</v>
      </c>
      <c r="L66" s="75">
        <v>3.1929154396057129</v>
      </c>
      <c r="M66" s="70">
        <v>2.4507978931069374E-2</v>
      </c>
      <c r="N66" s="26">
        <f>$Y$2*(G66-F66)</f>
        <v>708.82124375000001</v>
      </c>
      <c r="O66" s="1">
        <f>H66-I66</f>
        <v>723.6400000000001</v>
      </c>
      <c r="P66" s="12">
        <f>H66/N66</f>
        <v>1.3331287801149512</v>
      </c>
      <c r="Q66" s="12">
        <f>O66/N66</f>
        <v>1.0209061965631869</v>
      </c>
      <c r="R66" s="14">
        <f>Q66*10^4*(G66-F66)/100</f>
        <v>1020.9061965631868</v>
      </c>
      <c r="S66" s="13">
        <f t="shared" si="4"/>
        <v>1.4830651570095055</v>
      </c>
      <c r="T66" s="14">
        <f t="shared" si="4"/>
        <v>32.596671573957437</v>
      </c>
      <c r="U66" s="12">
        <f t="shared" si="4"/>
        <v>0.25020347555968747</v>
      </c>
      <c r="V66" s="13">
        <f t="shared" si="1"/>
        <v>21.979257903736535</v>
      </c>
      <c r="W66" s="14"/>
      <c r="Z66" s="13">
        <f t="shared" si="9"/>
        <v>183.75300817996765</v>
      </c>
      <c r="AA66" s="13">
        <f t="shared" si="10"/>
        <v>0.78305742169871551</v>
      </c>
      <c r="AB66" s="13">
        <f t="shared" si="10"/>
        <v>9.8142067761162206</v>
      </c>
      <c r="AC66" s="12">
        <f t="shared" si="10"/>
        <v>0.15800335325970868</v>
      </c>
    </row>
    <row r="67" spans="1:29" x14ac:dyDescent="0.2">
      <c r="B67" s="1" t="s">
        <v>28</v>
      </c>
      <c r="C67" s="1" t="s">
        <v>6</v>
      </c>
      <c r="D67" s="1">
        <v>3</v>
      </c>
      <c r="E67" s="29" t="s">
        <v>8</v>
      </c>
      <c r="F67" s="29">
        <v>30</v>
      </c>
      <c r="G67" s="29">
        <v>40</v>
      </c>
      <c r="H67" s="29">
        <v>793.57</v>
      </c>
      <c r="I67" s="29">
        <v>513.66</v>
      </c>
      <c r="J67" s="29"/>
      <c r="K67" s="106">
        <v>0.13091818988323212</v>
      </c>
      <c r="L67" s="107">
        <v>3.2346973419189453</v>
      </c>
      <c r="M67" s="106">
        <v>2.6871317997574806E-2</v>
      </c>
      <c r="N67" s="32">
        <f>$Y$2*(G67-F67)</f>
        <v>708.82124375000001</v>
      </c>
      <c r="O67" s="29">
        <f>H67-I67</f>
        <v>279.91000000000008</v>
      </c>
      <c r="P67" s="33">
        <f>H67/N67</f>
        <v>1.1195629462255376</v>
      </c>
      <c r="Q67" s="33">
        <f>O67/N67</f>
        <v>0.39489504930628722</v>
      </c>
      <c r="R67" s="34">
        <f>Q67*10^4*(G67-F67)/100</f>
        <v>394.89504930628726</v>
      </c>
      <c r="S67" s="30">
        <f t="shared" si="4"/>
        <v>0.51698945049028833</v>
      </c>
      <c r="T67" s="34">
        <f t="shared" si="4"/>
        <v>12.773659663279984</v>
      </c>
      <c r="U67" s="33">
        <f t="shared" si="4"/>
        <v>0.10611350445577228</v>
      </c>
      <c r="V67" s="30">
        <f t="shared" ref="V67:V121" si="11">T67/S67</f>
        <v>24.707776244111074</v>
      </c>
      <c r="W67" s="14"/>
      <c r="Z67" s="13">
        <f t="shared" si="9"/>
        <v>80.337437525329449</v>
      </c>
      <c r="AA67" s="13">
        <f t="shared" si="10"/>
        <v>0.48037846906219173</v>
      </c>
      <c r="AB67" s="13">
        <f t="shared" si="10"/>
        <v>3.6160997135956423</v>
      </c>
      <c r="AC67" s="12">
        <f t="shared" si="10"/>
        <v>6.2711659523259702E-2</v>
      </c>
    </row>
    <row r="68" spans="1:29" x14ac:dyDescent="0.2">
      <c r="B68" s="1" t="s">
        <v>28</v>
      </c>
      <c r="C68" s="1" t="s">
        <v>6</v>
      </c>
      <c r="D68" s="1">
        <v>3</v>
      </c>
      <c r="E68" s="1" t="s">
        <v>15</v>
      </c>
      <c r="F68" s="1" t="s">
        <v>47</v>
      </c>
      <c r="H68" s="1">
        <v>47.86</v>
      </c>
      <c r="J68" s="1">
        <v>15.044761904761906</v>
      </c>
      <c r="K68" s="70">
        <v>1.7177383899688721</v>
      </c>
      <c r="L68" s="75">
        <v>32.099361419677734</v>
      </c>
      <c r="M68" s="70">
        <v>0.18337585031986237</v>
      </c>
      <c r="N68" s="25"/>
      <c r="O68" s="13">
        <f>H68-J68</f>
        <v>32.815238095238094</v>
      </c>
      <c r="R68" s="14">
        <f>O68/($Y$3)*10^8/10^6</f>
        <v>14.584550264550263</v>
      </c>
      <c r="S68" s="13">
        <f t="shared" si="4"/>
        <v>0.25052441889848653</v>
      </c>
      <c r="T68" s="14">
        <f t="shared" si="4"/>
        <v>4.6815475008525542</v>
      </c>
      <c r="U68" s="12">
        <f t="shared" si="4"/>
        <v>2.6744543062946779E-2</v>
      </c>
      <c r="V68" s="13">
        <f t="shared" si="11"/>
        <v>18.686990758970826</v>
      </c>
      <c r="W68" s="14"/>
      <c r="Z68" s="13">
        <f t="shared" si="9"/>
        <v>243.1745954640582</v>
      </c>
      <c r="AA68" s="13">
        <f t="shared" si="10"/>
        <v>0.35761748777429331</v>
      </c>
      <c r="AB68" s="13">
        <f t="shared" si="10"/>
        <v>8.7024594173680825</v>
      </c>
      <c r="AC68" s="12">
        <f t="shared" si="10"/>
        <v>5.8463524108843069E-2</v>
      </c>
    </row>
    <row r="69" spans="1:29" x14ac:dyDescent="0.2">
      <c r="B69" s="1" t="s">
        <v>28</v>
      </c>
      <c r="C69" s="1" t="s">
        <v>6</v>
      </c>
      <c r="D69" s="1">
        <v>3</v>
      </c>
      <c r="E69" s="1" t="s">
        <v>15</v>
      </c>
      <c r="F69" s="1" t="s">
        <v>48</v>
      </c>
      <c r="H69" s="1">
        <v>349.93</v>
      </c>
      <c r="J69" s="1">
        <v>115.50476190476191</v>
      </c>
      <c r="K69" s="71">
        <v>0.88054895401000977</v>
      </c>
      <c r="L69" s="76">
        <v>12.008575439453125</v>
      </c>
      <c r="M69" s="71">
        <v>0.13326418399810791</v>
      </c>
      <c r="N69" s="25"/>
      <c r="O69" s="13">
        <f>H69-J69</f>
        <v>234.42523809523811</v>
      </c>
      <c r="R69" s="14">
        <f>O69/($Y$3)*10^8/10^6</f>
        <v>104.18899470899471</v>
      </c>
      <c r="S69" s="13">
        <f t="shared" si="4"/>
        <v>0.91743510310359744</v>
      </c>
      <c r="T69" s="14">
        <f t="shared" si="4"/>
        <v>12.511614029237455</v>
      </c>
      <c r="U69" s="12">
        <f t="shared" si="4"/>
        <v>0.13884661361477363</v>
      </c>
      <c r="V69" s="13">
        <f t="shared" si="11"/>
        <v>13.637601163190542</v>
      </c>
      <c r="W69" s="14"/>
      <c r="Z69" s="30">
        <f t="shared" si="9"/>
        <v>335.90806838505034</v>
      </c>
      <c r="AA69" s="30">
        <f t="shared" si="10"/>
        <v>0.42301523947158165</v>
      </c>
      <c r="AB69" s="30">
        <f t="shared" si="10"/>
        <v>10.219184561978386</v>
      </c>
      <c r="AC69" s="33">
        <f t="shared" si="10"/>
        <v>0.1930776867846806</v>
      </c>
    </row>
    <row r="70" spans="1:29" x14ac:dyDescent="0.2">
      <c r="B70" s="1" t="s">
        <v>28</v>
      </c>
      <c r="C70" s="1" t="s">
        <v>6</v>
      </c>
      <c r="D70" s="1">
        <v>3</v>
      </c>
      <c r="E70" s="1" t="s">
        <v>15</v>
      </c>
      <c r="F70" s="1">
        <v>0</v>
      </c>
      <c r="G70" s="1">
        <v>10</v>
      </c>
      <c r="H70" s="1">
        <v>643.97</v>
      </c>
      <c r="I70" s="1">
        <v>81.010000000000005</v>
      </c>
      <c r="K70" s="70">
        <v>0.32826375961303711</v>
      </c>
      <c r="L70" s="75">
        <v>4.1300082206726074</v>
      </c>
      <c r="M70" s="70">
        <v>3.815874457359314E-2</v>
      </c>
      <c r="N70" s="26">
        <f>$Y$2*(G70-F70)</f>
        <v>708.82124375000001</v>
      </c>
      <c r="O70" s="1">
        <f>H70-I70</f>
        <v>562.96</v>
      </c>
      <c r="P70" s="12">
        <f>H70/N70</f>
        <v>0.90850832375324109</v>
      </c>
      <c r="Q70" s="12">
        <f>O70/N70</f>
        <v>0.79421998841580299</v>
      </c>
      <c r="R70" s="14">
        <f>Q70*10^4*(G70-F70)/100</f>
        <v>794.21998841580296</v>
      </c>
      <c r="S70" s="13">
        <f t="shared" si="4"/>
        <v>2.6071363935719423</v>
      </c>
      <c r="T70" s="14">
        <f t="shared" si="4"/>
        <v>32.801350811797697</v>
      </c>
      <c r="U70" s="12">
        <f t="shared" si="4"/>
        <v>0.30306437673200731</v>
      </c>
      <c r="V70" s="13">
        <f t="shared" si="11"/>
        <v>12.581371228859172</v>
      </c>
      <c r="W70" s="14"/>
    </row>
    <row r="71" spans="1:29" x14ac:dyDescent="0.2">
      <c r="B71" s="1" t="s">
        <v>28</v>
      </c>
      <c r="C71" s="1" t="s">
        <v>6</v>
      </c>
      <c r="D71" s="1">
        <v>3</v>
      </c>
      <c r="E71" s="1" t="s">
        <v>15</v>
      </c>
      <c r="F71" s="1">
        <v>10</v>
      </c>
      <c r="G71" s="1">
        <v>20</v>
      </c>
      <c r="H71" s="1">
        <v>665.98</v>
      </c>
      <c r="I71" s="1">
        <v>109.17</v>
      </c>
      <c r="K71" s="70">
        <v>0.17340727150440216</v>
      </c>
      <c r="L71" s="75">
        <v>2.7286229133605957</v>
      </c>
      <c r="M71" s="70">
        <v>2.6416676118969917E-2</v>
      </c>
      <c r="N71" s="26">
        <f>$Y$2*(G71-F71)</f>
        <v>708.82124375000001</v>
      </c>
      <c r="O71" s="1">
        <f>H71-I71</f>
        <v>556.81000000000006</v>
      </c>
      <c r="P71" s="12">
        <f>H71/N71</f>
        <v>0.93955987616377079</v>
      </c>
      <c r="Q71" s="12">
        <f>O71/N71</f>
        <v>0.78554361189037103</v>
      </c>
      <c r="R71" s="14">
        <f>Q71*10^4*(G71-F71)/100</f>
        <v>785.54361189037093</v>
      </c>
      <c r="S71" s="13">
        <f t="shared" si="4"/>
        <v>1.3621897438562227</v>
      </c>
      <c r="T71" s="14">
        <f t="shared" si="4"/>
        <v>21.434522988481092</v>
      </c>
      <c r="U71" s="12">
        <f t="shared" si="4"/>
        <v>0.20751451172633736</v>
      </c>
      <c r="V71" s="13">
        <f t="shared" si="11"/>
        <v>15.735343101176275</v>
      </c>
      <c r="W71" s="14"/>
    </row>
    <row r="72" spans="1:29" x14ac:dyDescent="0.2">
      <c r="B72" s="1" t="s">
        <v>28</v>
      </c>
      <c r="C72" s="1" t="s">
        <v>6</v>
      </c>
      <c r="D72" s="1">
        <v>3</v>
      </c>
      <c r="E72" s="1" t="s">
        <v>15</v>
      </c>
      <c r="F72" s="1">
        <v>20</v>
      </c>
      <c r="G72" s="1">
        <v>30</v>
      </c>
      <c r="H72" s="1">
        <v>1013.05</v>
      </c>
      <c r="I72" s="1">
        <v>241.91</v>
      </c>
      <c r="K72" s="70">
        <v>0.11785610765218735</v>
      </c>
      <c r="L72" s="75">
        <v>2.1627273559570313</v>
      </c>
      <c r="M72" s="70">
        <v>1.8967116251587868E-2</v>
      </c>
      <c r="N72" s="26">
        <f>$Y$2*(G72-F72)</f>
        <v>708.82124375000001</v>
      </c>
      <c r="O72" s="1">
        <f>H72-I72</f>
        <v>771.14</v>
      </c>
      <c r="P72" s="12">
        <f>H72/N72</f>
        <v>1.4292037787136369</v>
      </c>
      <c r="Q72" s="12">
        <f>O72/N72</f>
        <v>1.0879188607840029</v>
      </c>
      <c r="R72" s="14">
        <f>Q72*10^4*(G72-F72)/100</f>
        <v>1087.9188607840028</v>
      </c>
      <c r="S72" s="13">
        <f t="shared" si="4"/>
        <v>1.2821788237340446</v>
      </c>
      <c r="T72" s="14">
        <f t="shared" si="4"/>
        <v>23.52871881279172</v>
      </c>
      <c r="U72" s="12">
        <f t="shared" si="4"/>
        <v>0.20634683504785217</v>
      </c>
      <c r="V72" s="13">
        <f t="shared" si="11"/>
        <v>18.350575112658507</v>
      </c>
      <c r="W72" s="14"/>
    </row>
    <row r="73" spans="1:29" x14ac:dyDescent="0.2">
      <c r="A73" s="1" t="s">
        <v>14</v>
      </c>
      <c r="B73" s="1" t="s">
        <v>28</v>
      </c>
      <c r="C73" s="1" t="s">
        <v>6</v>
      </c>
      <c r="D73" s="1">
        <v>3</v>
      </c>
      <c r="E73" s="29" t="s">
        <v>15</v>
      </c>
      <c r="F73" s="29">
        <v>30</v>
      </c>
      <c r="G73" s="29">
        <v>48</v>
      </c>
      <c r="H73" s="29">
        <v>650.59</v>
      </c>
      <c r="I73" s="29">
        <v>129</v>
      </c>
      <c r="J73" s="29"/>
      <c r="K73" s="106">
        <v>9.8454996943473816E-2</v>
      </c>
      <c r="L73" s="107">
        <v>2.1081192493438721</v>
      </c>
      <c r="M73" s="106">
        <v>2.6438718661665916E-2</v>
      </c>
      <c r="N73" s="32">
        <f>$Y$2*(G73-F73)</f>
        <v>1275.87823875</v>
      </c>
      <c r="O73" s="29">
        <f>H73-I73</f>
        <v>521.59</v>
      </c>
      <c r="P73" s="33">
        <f>H73/N73</f>
        <v>0.5099154294201258</v>
      </c>
      <c r="Q73" s="33">
        <f>O73/N73</f>
        <v>0.40880860270099972</v>
      </c>
      <c r="R73" s="34">
        <f>Q73*10^4*(G73-F73)/100</f>
        <v>735.85548486179948</v>
      </c>
      <c r="S73" s="30">
        <f t="shared" si="4"/>
        <v>0.72448649512906904</v>
      </c>
      <c r="T73" s="34">
        <f t="shared" si="4"/>
        <v>15.512711123724277</v>
      </c>
      <c r="U73" s="33">
        <f t="shared" si="4"/>
        <v>0.19455076139904881</v>
      </c>
      <c r="V73" s="30">
        <f t="shared" si="11"/>
        <v>21.41200868203989</v>
      </c>
      <c r="W73" s="14"/>
    </row>
    <row r="74" spans="1:29" x14ac:dyDescent="0.2">
      <c r="B74" s="1" t="s">
        <v>28</v>
      </c>
      <c r="C74" s="1" t="s">
        <v>6</v>
      </c>
      <c r="D74" s="1">
        <v>3</v>
      </c>
      <c r="E74" s="1" t="s">
        <v>16</v>
      </c>
      <c r="F74" s="1" t="s">
        <v>47</v>
      </c>
      <c r="H74" s="1">
        <v>50.47</v>
      </c>
      <c r="J74" s="1">
        <v>8.8047619047619037</v>
      </c>
      <c r="K74" s="71">
        <v>2.5123975276947021</v>
      </c>
      <c r="L74" s="76">
        <v>46.413162231445313</v>
      </c>
      <c r="M74" s="71">
        <v>0.28058749437332153</v>
      </c>
      <c r="N74" s="25"/>
      <c r="O74" s="13">
        <f>H74-J74</f>
        <v>41.665238095238095</v>
      </c>
      <c r="R74" s="14">
        <f>O74/($Y$3)*10^8/10^6</f>
        <v>18.517883597883596</v>
      </c>
      <c r="S74" s="13">
        <f t="shared" si="4"/>
        <v>0.46524284969461022</v>
      </c>
      <c r="T74" s="14">
        <f t="shared" si="4"/>
        <v>8.5947353561159154</v>
      </c>
      <c r="U74" s="12">
        <f t="shared" si="4"/>
        <v>5.1958865598269864E-2</v>
      </c>
      <c r="V74" s="13">
        <f t="shared" si="11"/>
        <v>18.47365383854385</v>
      </c>
      <c r="W74" s="14"/>
    </row>
    <row r="75" spans="1:29" x14ac:dyDescent="0.2">
      <c r="B75" s="1" t="s">
        <v>28</v>
      </c>
      <c r="C75" s="1" t="s">
        <v>6</v>
      </c>
      <c r="D75" s="1">
        <v>3</v>
      </c>
      <c r="E75" s="1" t="s">
        <v>16</v>
      </c>
      <c r="F75" s="1" t="s">
        <v>48</v>
      </c>
      <c r="H75" s="1">
        <v>238.36999999999998</v>
      </c>
      <c r="J75" s="9"/>
      <c r="K75" s="71">
        <v>1.259119987487793</v>
      </c>
      <c r="L75" s="76">
        <v>17.209247589111328</v>
      </c>
      <c r="M75" s="71">
        <v>0.16698625683784485</v>
      </c>
      <c r="N75" s="25"/>
      <c r="O75" s="13">
        <f>H75-J75</f>
        <v>238.36999999999998</v>
      </c>
      <c r="R75" s="14">
        <f>O75/($Y$3)*10^8/10^6</f>
        <v>105.94222222222221</v>
      </c>
      <c r="S75" s="13">
        <f t="shared" si="4"/>
        <v>1.3339396951887341</v>
      </c>
      <c r="T75" s="14">
        <f t="shared" si="4"/>
        <v>18.231859323628743</v>
      </c>
      <c r="U75" s="12">
        <f t="shared" si="4"/>
        <v>0.17690895129972034</v>
      </c>
      <c r="V75" s="13">
        <f t="shared" si="11"/>
        <v>13.667678823403772</v>
      </c>
      <c r="W75" s="14"/>
    </row>
    <row r="76" spans="1:29" x14ac:dyDescent="0.2">
      <c r="B76" s="1" t="s">
        <v>28</v>
      </c>
      <c r="C76" s="1" t="s">
        <v>6</v>
      </c>
      <c r="D76" s="1">
        <v>3</v>
      </c>
      <c r="E76" s="1" t="s">
        <v>16</v>
      </c>
      <c r="F76" s="1">
        <v>0</v>
      </c>
      <c r="G76" s="1">
        <v>10</v>
      </c>
      <c r="H76" s="1">
        <v>490.88</v>
      </c>
      <c r="I76" s="1">
        <v>38.57</v>
      </c>
      <c r="K76" s="70">
        <v>0.49228847026824951</v>
      </c>
      <c r="L76" s="75">
        <v>6.3050661087036133</v>
      </c>
      <c r="M76" s="70">
        <v>6.55403733253479E-2</v>
      </c>
      <c r="N76" s="26">
        <f>$Y$2*(G76-F76)</f>
        <v>708.82124375000001</v>
      </c>
      <c r="O76" s="1">
        <f>H76-I76</f>
        <v>452.31</v>
      </c>
      <c r="P76" s="12">
        <f>H76/N76</f>
        <v>0.69253003395187818</v>
      </c>
      <c r="Q76" s="12">
        <f>O76/N76</f>
        <v>0.63811575060457548</v>
      </c>
      <c r="R76" s="14">
        <f>Q76*10^4*(G76-F76)/100</f>
        <v>638.1157506045754</v>
      </c>
      <c r="S76" s="13">
        <f t="shared" si="4"/>
        <v>3.1413702671920225</v>
      </c>
      <c r="T76" s="14">
        <f t="shared" si="4"/>
        <v>40.233619925668755</v>
      </c>
      <c r="U76" s="12">
        <f t="shared" si="4"/>
        <v>0.41822344519408466</v>
      </c>
      <c r="V76" s="13">
        <f t="shared" si="11"/>
        <v>12.807665605631517</v>
      </c>
      <c r="W76" s="14"/>
    </row>
    <row r="77" spans="1:29" x14ac:dyDescent="0.2">
      <c r="B77" s="1" t="s">
        <v>28</v>
      </c>
      <c r="C77" s="1" t="s">
        <v>6</v>
      </c>
      <c r="D77" s="1">
        <v>3</v>
      </c>
      <c r="E77" s="1" t="s">
        <v>16</v>
      </c>
      <c r="F77" s="1">
        <v>10</v>
      </c>
      <c r="G77" s="1">
        <v>20</v>
      </c>
      <c r="H77" s="1">
        <v>574.67000000000007</v>
      </c>
      <c r="I77" s="1">
        <v>42.2</v>
      </c>
      <c r="K77" s="70">
        <v>0.3321392834186554</v>
      </c>
      <c r="L77" s="75">
        <v>4.8366947174072266</v>
      </c>
      <c r="M77" s="70">
        <v>4.4970545917749405E-2</v>
      </c>
      <c r="N77" s="26">
        <f>$Y$2*(G77-F77)</f>
        <v>708.82124375000001</v>
      </c>
      <c r="O77" s="1">
        <f>H77-I77</f>
        <v>532.47</v>
      </c>
      <c r="P77" s="12">
        <f>H77/N77</f>
        <v>0.81074037363739782</v>
      </c>
      <c r="Q77" s="12">
        <f>O77/N77</f>
        <v>0.75120491195069383</v>
      </c>
      <c r="R77" s="14">
        <f>Q77*10^4*(G77-F77)/100</f>
        <v>751.20491195069383</v>
      </c>
      <c r="S77" s="13">
        <f t="shared" si="4"/>
        <v>2.4950466115587755</v>
      </c>
      <c r="T77" s="14">
        <f t="shared" si="4"/>
        <v>36.333488293222814</v>
      </c>
      <c r="U77" s="12">
        <f t="shared" si="4"/>
        <v>0.33782094986517575</v>
      </c>
      <c r="V77" s="13">
        <f t="shared" si="11"/>
        <v>14.562248306264522</v>
      </c>
      <c r="W77" s="14"/>
    </row>
    <row r="78" spans="1:29" x14ac:dyDescent="0.2">
      <c r="B78" s="1" t="s">
        <v>28</v>
      </c>
      <c r="C78" s="1" t="s">
        <v>6</v>
      </c>
      <c r="D78" s="1">
        <v>3</v>
      </c>
      <c r="E78" s="1" t="s">
        <v>16</v>
      </c>
      <c r="F78" s="1">
        <v>20</v>
      </c>
      <c r="G78" s="1">
        <v>29</v>
      </c>
      <c r="H78" s="1">
        <v>721.23</v>
      </c>
      <c r="I78" s="1">
        <v>115.91</v>
      </c>
      <c r="K78" s="70">
        <v>0.18182715773582458</v>
      </c>
      <c r="L78" s="75">
        <v>2.9644770622253418</v>
      </c>
      <c r="M78" s="70">
        <v>2.7481665834784508E-2</v>
      </c>
      <c r="N78" s="26">
        <f>$Y$2*(G78-F78)</f>
        <v>637.93911937500002</v>
      </c>
      <c r="O78" s="1">
        <f>H78-I78</f>
        <v>605.32000000000005</v>
      </c>
      <c r="P78" s="12">
        <f>H78/N78</f>
        <v>1.1305624284439579</v>
      </c>
      <c r="Q78" s="12">
        <f>O78/N78</f>
        <v>0.94886797441273474</v>
      </c>
      <c r="R78" s="14">
        <f>Q78*10^4*(G78-F78)/100</f>
        <v>853.9811769714612</v>
      </c>
      <c r="S78" s="13">
        <f t="shared" si="4"/>
        <v>1.5527697016861501</v>
      </c>
      <c r="T78" s="14">
        <f t="shared" si="4"/>
        <v>25.316076107040967</v>
      </c>
      <c r="U78" s="12">
        <f t="shared" si="4"/>
        <v>0.23468825334725668</v>
      </c>
      <c r="V78" s="13">
        <f t="shared" si="11"/>
        <v>16.303818962689881</v>
      </c>
      <c r="W78" s="14"/>
    </row>
    <row r="79" spans="1:29" x14ac:dyDescent="0.2">
      <c r="B79" s="1" t="s">
        <v>28</v>
      </c>
      <c r="C79" s="1" t="s">
        <v>6</v>
      </c>
      <c r="D79" s="1">
        <v>3</v>
      </c>
      <c r="E79" s="29" t="s">
        <v>16</v>
      </c>
      <c r="F79" s="29">
        <v>29</v>
      </c>
      <c r="G79" s="29">
        <v>51</v>
      </c>
      <c r="H79" s="29">
        <v>1221.5999999999999</v>
      </c>
      <c r="I79" s="29">
        <v>302.08</v>
      </c>
      <c r="J79" s="29"/>
      <c r="K79" s="106">
        <v>0.11333022266626358</v>
      </c>
      <c r="L79" s="107">
        <v>2.1668384075164795</v>
      </c>
      <c r="M79" s="106">
        <v>2.6491431519389153E-2</v>
      </c>
      <c r="N79" s="32">
        <f>$Y$2*(G79-F79)</f>
        <v>1559.40673625</v>
      </c>
      <c r="O79" s="29">
        <f>H79-I79</f>
        <v>919.52</v>
      </c>
      <c r="P79" s="33">
        <f>H79/N79</f>
        <v>0.78337483839376987</v>
      </c>
      <c r="Q79" s="33">
        <f>O79/N79</f>
        <v>0.58966014358205576</v>
      </c>
      <c r="R79" s="34">
        <f>Q79*10^4*(G79-F79)/100</f>
        <v>1297.2523158805227</v>
      </c>
      <c r="S79" s="30">
        <f t="shared" si="4"/>
        <v>1.4701789381306574</v>
      </c>
      <c r="T79" s="34">
        <f t="shared" si="4"/>
        <v>28.109361422896168</v>
      </c>
      <c r="U79" s="33">
        <f t="shared" si="4"/>
        <v>0.34366070889517852</v>
      </c>
      <c r="V79" s="30">
        <f t="shared" si="11"/>
        <v>19.119687198510281</v>
      </c>
      <c r="W79" s="14"/>
    </row>
    <row r="80" spans="1:29" x14ac:dyDescent="0.2">
      <c r="B80" s="1" t="s">
        <v>28</v>
      </c>
      <c r="C80" s="1" t="s">
        <v>6</v>
      </c>
      <c r="D80" s="1">
        <v>3</v>
      </c>
      <c r="E80" s="1" t="s">
        <v>10</v>
      </c>
      <c r="F80" s="1" t="s">
        <v>47</v>
      </c>
      <c r="H80" s="1">
        <v>79.77</v>
      </c>
      <c r="J80" s="1">
        <v>17.424761904761905</v>
      </c>
      <c r="K80" s="72">
        <v>2.1716234683990479</v>
      </c>
      <c r="L80" s="77">
        <v>43.154289245605469</v>
      </c>
      <c r="M80" s="72">
        <v>0.33059331774711609</v>
      </c>
      <c r="N80" s="25"/>
      <c r="O80" s="13">
        <f>H80-J80</f>
        <v>62.345238095238088</v>
      </c>
      <c r="R80" s="14">
        <f>O80/($Y$3)*10^8/10^6</f>
        <v>27.708994708994705</v>
      </c>
      <c r="S80" s="13">
        <f t="shared" si="4"/>
        <v>0.6017350319579795</v>
      </c>
      <c r="T80" s="14">
        <f t="shared" si="4"/>
        <v>11.95761972376909</v>
      </c>
      <c r="U80" s="12">
        <f t="shared" si="4"/>
        <v>9.1604084922838461E-2</v>
      </c>
      <c r="V80" s="13">
        <f t="shared" si="11"/>
        <v>19.871902230555389</v>
      </c>
      <c r="W80" s="14"/>
    </row>
    <row r="81" spans="1:29" x14ac:dyDescent="0.2">
      <c r="B81" s="1" t="s">
        <v>28</v>
      </c>
      <c r="C81" s="1" t="s">
        <v>6</v>
      </c>
      <c r="D81" s="1">
        <v>3</v>
      </c>
      <c r="E81" s="1" t="s">
        <v>10</v>
      </c>
      <c r="F81" s="1" t="s">
        <v>48</v>
      </c>
      <c r="H81" s="1">
        <v>102</v>
      </c>
      <c r="J81" s="1">
        <v>16.164761904761903</v>
      </c>
      <c r="K81" s="71">
        <v>1.1801712512969971</v>
      </c>
      <c r="L81" s="76">
        <v>19.856910705566406</v>
      </c>
      <c r="M81" s="71">
        <v>0.14929234981536865</v>
      </c>
      <c r="N81" s="25"/>
      <c r="O81" s="13">
        <f>H81-J81</f>
        <v>85.835238095238097</v>
      </c>
      <c r="R81" s="14">
        <f>O81/($Y$3)*10^8/10^6</f>
        <v>38.148994708994707</v>
      </c>
      <c r="S81" s="13">
        <f t="shared" si="4"/>
        <v>0.45022346821436804</v>
      </c>
      <c r="T81" s="14">
        <f t="shared" si="4"/>
        <v>7.5752118144363312</v>
      </c>
      <c r="U81" s="12">
        <f t="shared" si="4"/>
        <v>5.6953530631998851E-2</v>
      </c>
      <c r="V81" s="13"/>
      <c r="W81" s="14"/>
    </row>
    <row r="82" spans="1:29" x14ac:dyDescent="0.2">
      <c r="B82" s="1" t="s">
        <v>28</v>
      </c>
      <c r="C82" s="1" t="s">
        <v>6</v>
      </c>
      <c r="D82" s="1">
        <v>3</v>
      </c>
      <c r="E82" s="1" t="s">
        <v>10</v>
      </c>
      <c r="F82" s="1">
        <v>0</v>
      </c>
      <c r="G82" s="1">
        <v>11</v>
      </c>
      <c r="H82" s="1">
        <v>828.28000000000009</v>
      </c>
      <c r="I82" s="1">
        <v>250.81</v>
      </c>
      <c r="K82" s="70">
        <v>0.2595990002155304</v>
      </c>
      <c r="L82" s="75">
        <v>3.736076831817627</v>
      </c>
      <c r="M82" s="70">
        <v>3.2222136855125427E-2</v>
      </c>
      <c r="N82" s="26">
        <f>$Y$2*(G82-F82)</f>
        <v>779.703368125</v>
      </c>
      <c r="O82" s="1">
        <f>H82-I82</f>
        <v>577.47</v>
      </c>
      <c r="P82" s="12">
        <f>H82/N82</f>
        <v>1.0623014262357431</v>
      </c>
      <c r="Q82" s="12">
        <f>O82/N82</f>
        <v>0.74062781258554411</v>
      </c>
      <c r="R82" s="14">
        <f>Q82*10^4*(G82-F82)/100</f>
        <v>814.69059384409866</v>
      </c>
      <c r="S82" s="13">
        <f t="shared" si="4"/>
        <v>2.1149286364692474</v>
      </c>
      <c r="T82" s="14">
        <f t="shared" si="4"/>
        <v>30.437466527606816</v>
      </c>
      <c r="U82" s="12">
        <f t="shared" si="4"/>
        <v>0.2625107180942795</v>
      </c>
      <c r="V82" s="13">
        <f t="shared" si="11"/>
        <v>14.391722728961875</v>
      </c>
      <c r="W82" s="14"/>
    </row>
    <row r="83" spans="1:29" x14ac:dyDescent="0.2">
      <c r="B83" s="1" t="s">
        <v>28</v>
      </c>
      <c r="C83" s="1" t="s">
        <v>6</v>
      </c>
      <c r="D83" s="1">
        <v>3</v>
      </c>
      <c r="E83" s="1" t="s">
        <v>10</v>
      </c>
      <c r="F83" s="1">
        <v>11</v>
      </c>
      <c r="G83" s="1">
        <v>20</v>
      </c>
      <c r="H83" s="1">
        <v>663.62</v>
      </c>
      <c r="I83" s="1">
        <v>185.4</v>
      </c>
      <c r="K83" s="70">
        <v>0.31269484758377075</v>
      </c>
      <c r="L83" s="75">
        <v>3.7893495559692383</v>
      </c>
      <c r="M83" s="70">
        <v>4.4919095933437347E-2</v>
      </c>
      <c r="N83" s="26">
        <f>$Y$2*(G83-F83)</f>
        <v>637.93911937500002</v>
      </c>
      <c r="O83" s="1">
        <f>H83-I83</f>
        <v>478.22</v>
      </c>
      <c r="P83" s="12">
        <f>H83/N83</f>
        <v>1.0402560053852161</v>
      </c>
      <c r="Q83" s="12">
        <f>O83/N83</f>
        <v>0.74963266160651887</v>
      </c>
      <c r="R83" s="14">
        <f>Q83*10^4*(G83-F83)/100</f>
        <v>674.66939544586694</v>
      </c>
      <c r="S83" s="13">
        <f t="shared" si="4"/>
        <v>2.109656437783801</v>
      </c>
      <c r="T83" s="14">
        <f t="shared" si="4"/>
        <v>25.565581740588303</v>
      </c>
      <c r="U83" s="12">
        <f t="shared" si="4"/>
        <v>0.30305539297387074</v>
      </c>
      <c r="V83" s="13">
        <f t="shared" si="11"/>
        <v>12.118362631332051</v>
      </c>
      <c r="W83" s="14"/>
    </row>
    <row r="84" spans="1:29" x14ac:dyDescent="0.2">
      <c r="B84" s="1" t="s">
        <v>28</v>
      </c>
      <c r="C84" s="1" t="s">
        <v>6</v>
      </c>
      <c r="D84" s="1">
        <v>3</v>
      </c>
      <c r="E84" s="1" t="s">
        <v>10</v>
      </c>
      <c r="F84" s="1">
        <v>20</v>
      </c>
      <c r="G84" s="1">
        <v>30</v>
      </c>
      <c r="H84" s="1">
        <v>750.91</v>
      </c>
      <c r="I84" s="1">
        <v>236.07</v>
      </c>
      <c r="K84" s="70">
        <v>0.2430700808763504</v>
      </c>
      <c r="L84" s="75">
        <v>5.1528825759887695</v>
      </c>
      <c r="M84" s="70">
        <v>2.9231401160359383E-2</v>
      </c>
      <c r="N84" s="26">
        <f>$Y$2*(G84-F84)</f>
        <v>708.82124375000001</v>
      </c>
      <c r="O84" s="1">
        <f>H84-I84</f>
        <v>514.83999999999992</v>
      </c>
      <c r="P84" s="12">
        <f>H84/N84</f>
        <v>1.0593785197905901</v>
      </c>
      <c r="Q84" s="12">
        <f>O84/N84</f>
        <v>0.72633263257778868</v>
      </c>
      <c r="R84" s="14">
        <f>Q84*10^4*(G84-F84)/100</f>
        <v>726.33263257778879</v>
      </c>
      <c r="S84" s="13">
        <f t="shared" si="4"/>
        <v>1.7654973174381563</v>
      </c>
      <c r="T84" s="14">
        <f t="shared" si="4"/>
        <v>37.427067667821404</v>
      </c>
      <c r="U84" s="12">
        <f t="shared" si="4"/>
        <v>0.21231720558741263</v>
      </c>
      <c r="V84" s="13">
        <f t="shared" si="11"/>
        <v>21.199164279745467</v>
      </c>
      <c r="W84" s="14"/>
      <c r="X84" s="7" t="s">
        <v>78</v>
      </c>
      <c r="Y84" s="7" t="s">
        <v>80</v>
      </c>
      <c r="Z84" s="7" t="s">
        <v>81</v>
      </c>
    </row>
    <row r="85" spans="1:29" x14ac:dyDescent="0.2">
      <c r="B85" s="1" t="s">
        <v>28</v>
      </c>
      <c r="C85" s="1" t="s">
        <v>6</v>
      </c>
      <c r="D85" s="1">
        <v>3</v>
      </c>
      <c r="E85" s="29" t="s">
        <v>10</v>
      </c>
      <c r="F85" s="29">
        <v>30</v>
      </c>
      <c r="G85" s="29">
        <v>50</v>
      </c>
      <c r="H85" s="29">
        <v>1269.6399999999999</v>
      </c>
      <c r="I85" s="29">
        <v>609.45000000000005</v>
      </c>
      <c r="J85" s="29"/>
      <c r="K85" s="106">
        <v>0.13321058452129364</v>
      </c>
      <c r="L85" s="107">
        <v>3.0870392322540283</v>
      </c>
      <c r="M85" s="106">
        <v>2.7868498116731644E-2</v>
      </c>
      <c r="N85" s="32">
        <f>$Y$2*(G85-F85)</f>
        <v>1417.6424875</v>
      </c>
      <c r="O85" s="29">
        <f>H85-I85</f>
        <v>660.18999999999983</v>
      </c>
      <c r="P85" s="33">
        <f>H85/N85</f>
        <v>0.89559956843491528</v>
      </c>
      <c r="Q85" s="33">
        <f>O85/N85</f>
        <v>0.46569569254674292</v>
      </c>
      <c r="R85" s="34">
        <f>Q85*10^4*(G85-F85)/100</f>
        <v>931.39138509348572</v>
      </c>
      <c r="S85" s="30">
        <f t="shared" si="4"/>
        <v>1.2407119082640052</v>
      </c>
      <c r="T85" s="34">
        <f t="shared" si="4"/>
        <v>28.752417463670103</v>
      </c>
      <c r="U85" s="33">
        <f t="shared" si="4"/>
        <v>0.25956479061417881</v>
      </c>
      <c r="V85" s="30">
        <f t="shared" si="11"/>
        <v>23.174128717681342</v>
      </c>
      <c r="W85" s="14"/>
      <c r="X85" s="7" t="s">
        <v>79</v>
      </c>
      <c r="Y85" s="7" t="s">
        <v>79</v>
      </c>
      <c r="Z85" s="7" t="s">
        <v>82</v>
      </c>
      <c r="AA85" s="15" t="s">
        <v>105</v>
      </c>
      <c r="AB85" s="15" t="s">
        <v>106</v>
      </c>
      <c r="AC85" s="74" t="s">
        <v>109</v>
      </c>
    </row>
    <row r="86" spans="1:29" x14ac:dyDescent="0.2">
      <c r="B86" s="1" t="s">
        <v>28</v>
      </c>
      <c r="C86" s="1" t="s">
        <v>6</v>
      </c>
      <c r="D86" s="1">
        <v>3</v>
      </c>
      <c r="E86" s="1" t="s">
        <v>11</v>
      </c>
      <c r="F86" s="1" t="s">
        <v>47</v>
      </c>
      <c r="H86" s="1">
        <v>30.87</v>
      </c>
      <c r="J86" s="1">
        <v>6.4147619047619049</v>
      </c>
      <c r="K86" s="71">
        <v>2.0240628719329834</v>
      </c>
      <c r="L86" s="76">
        <v>36.393218994140625</v>
      </c>
      <c r="M86" s="71">
        <v>0.21812061965465546</v>
      </c>
      <c r="N86" s="25"/>
      <c r="O86" s="13">
        <f>H86-J86</f>
        <v>24.455238095238094</v>
      </c>
      <c r="R86" s="14">
        <f>O86/($Y$3)*10^8/10^6</f>
        <v>10.868994708994709</v>
      </c>
      <c r="S86" s="13">
        <f t="shared" si="4"/>
        <v>0.21999528645712232</v>
      </c>
      <c r="T86" s="14">
        <f t="shared" si="4"/>
        <v>3.9555770469060021</v>
      </c>
      <c r="U86" s="12">
        <f t="shared" si="4"/>
        <v>2.3707518609490972E-2</v>
      </c>
      <c r="V86" s="13">
        <f t="shared" si="11"/>
        <v>17.980280898777142</v>
      </c>
      <c r="W86" s="14"/>
      <c r="Z86" s="13">
        <f>AVERAGE(R62,R68,R74,R80,R86)</f>
        <v>18.353439153439151</v>
      </c>
      <c r="AA86" s="13">
        <f t="shared" ref="AA86:AC91" si="12">AVERAGE(S62,S68,S74,S80,S86)</f>
        <v>0.40536961416436246</v>
      </c>
      <c r="AB86" s="13">
        <f t="shared" si="12"/>
        <v>7.7517870307849694</v>
      </c>
      <c r="AC86" s="12">
        <f t="shared" si="12"/>
        <v>4.899326555298749E-2</v>
      </c>
    </row>
    <row r="87" spans="1:29" x14ac:dyDescent="0.2">
      <c r="B87" s="1" t="s">
        <v>28</v>
      </c>
      <c r="C87" s="1" t="s">
        <v>6</v>
      </c>
      <c r="D87" s="1">
        <v>3</v>
      </c>
      <c r="E87" s="1" t="s">
        <v>11</v>
      </c>
      <c r="F87" s="1" t="s">
        <v>48</v>
      </c>
      <c r="H87" s="1">
        <v>68.17</v>
      </c>
      <c r="J87" s="1">
        <v>5.6747619047619047</v>
      </c>
      <c r="K87" s="71">
        <v>0.68235397338867188</v>
      </c>
      <c r="L87" s="76">
        <v>8.2611074447631836</v>
      </c>
      <c r="M87" s="71">
        <v>9.827827662229538E-2</v>
      </c>
      <c r="N87" s="25"/>
      <c r="O87" s="13">
        <f>H87-J87</f>
        <v>62.495238095238093</v>
      </c>
      <c r="R87" s="14">
        <f>O87/($Y$3)*10^8/10^6</f>
        <v>27.775661375661375</v>
      </c>
      <c r="S87" s="13">
        <f t="shared" si="4"/>
        <v>0.18952832903180802</v>
      </c>
      <c r="T87" s="14">
        <f t="shared" si="4"/>
        <v>2.2945772297369742</v>
      </c>
      <c r="U87" s="12">
        <f t="shared" si="4"/>
        <v>2.7297441320444541E-2</v>
      </c>
      <c r="V87" s="13"/>
      <c r="W87" s="14"/>
      <c r="Z87" s="13">
        <f>AVERAGE(R63,R69,R75,R81,R87)</f>
        <v>74.235640211640217</v>
      </c>
      <c r="AA87" s="13">
        <f t="shared" si="12"/>
        <v>0.78892124487811299</v>
      </c>
      <c r="AB87" s="13">
        <f t="shared" si="12"/>
        <v>12.846950523755108</v>
      </c>
      <c r="AC87" s="12">
        <f t="shared" si="12"/>
        <v>0.10672436719479383</v>
      </c>
    </row>
    <row r="88" spans="1:29" x14ac:dyDescent="0.2">
      <c r="B88" s="1" t="s">
        <v>28</v>
      </c>
      <c r="C88" s="1" t="s">
        <v>6</v>
      </c>
      <c r="D88" s="1">
        <v>3</v>
      </c>
      <c r="E88" s="1" t="s">
        <v>11</v>
      </c>
      <c r="F88" s="1">
        <v>0</v>
      </c>
      <c r="G88" s="1">
        <v>10</v>
      </c>
      <c r="H88" s="1">
        <v>1114.47</v>
      </c>
      <c r="I88" s="1">
        <v>751.77</v>
      </c>
      <c r="K88" s="70">
        <v>0.47895187139511108</v>
      </c>
      <c r="L88" s="75">
        <v>5.7499518394470215</v>
      </c>
      <c r="M88" s="70">
        <v>5.7761449366807938E-2</v>
      </c>
      <c r="N88" s="26">
        <f>$Y$2*(G88-F88)</f>
        <v>708.82124375000001</v>
      </c>
      <c r="O88" s="1">
        <f>H88-I88</f>
        <v>362.70000000000005</v>
      </c>
      <c r="P88" s="12">
        <f>H88/N88</f>
        <v>1.5722863977720618</v>
      </c>
      <c r="Q88" s="12">
        <f>O88/N88</f>
        <v>0.51169459606084222</v>
      </c>
      <c r="R88" s="14">
        <f>Q88*10^4*(G88-F88)/100</f>
        <v>511.69459606084217</v>
      </c>
      <c r="S88" s="13">
        <f t="shared" si="4"/>
        <v>2.4507708436610578</v>
      </c>
      <c r="T88" s="14">
        <f t="shared" si="4"/>
        <v>29.4221928385514</v>
      </c>
      <c r="U88" s="12">
        <f t="shared" si="4"/>
        <v>0.29556221501637575</v>
      </c>
      <c r="V88" s="13">
        <f t="shared" si="11"/>
        <v>12.00528107907444</v>
      </c>
      <c r="W88" s="14"/>
      <c r="X88" s="12">
        <f>AVERAGE(P64,P70,P76,P82,P88)</f>
        <v>1.0629709116084372</v>
      </c>
      <c r="Y88" s="12">
        <f>AVERAGE(Q64,Q70,Q76,Q82,Q88)</f>
        <v>0.64495322267144661</v>
      </c>
      <c r="Z88" s="13">
        <f>AVERAGE(R64,R70,R76,R82,R88)</f>
        <v>659.76577892315754</v>
      </c>
      <c r="AA88" s="13">
        <f t="shared" si="12"/>
        <v>2.5235799384931945</v>
      </c>
      <c r="AB88" s="13">
        <f t="shared" si="12"/>
        <v>35.241942021407347</v>
      </c>
      <c r="AC88" s="12">
        <f t="shared" si="12"/>
        <v>0.31400120652547808</v>
      </c>
    </row>
    <row r="89" spans="1:29" x14ac:dyDescent="0.2">
      <c r="B89" s="1" t="s">
        <v>28</v>
      </c>
      <c r="C89" s="1" t="s">
        <v>6</v>
      </c>
      <c r="D89" s="1">
        <v>3</v>
      </c>
      <c r="E89" s="1" t="s">
        <v>11</v>
      </c>
      <c r="F89" s="1">
        <v>10</v>
      </c>
      <c r="G89" s="1">
        <v>20</v>
      </c>
      <c r="H89" s="1">
        <v>770.5</v>
      </c>
      <c r="I89" s="1">
        <v>96.28</v>
      </c>
      <c r="K89" s="70">
        <v>0.25066468119621277</v>
      </c>
      <c r="L89" s="75">
        <v>4.3814253807067871</v>
      </c>
      <c r="M89" s="70">
        <v>3.2712072134017944E-2</v>
      </c>
      <c r="N89" s="26">
        <f>$Y$2*(G89-F89)</f>
        <v>708.82124375000001</v>
      </c>
      <c r="O89" s="1">
        <f>H89-I89</f>
        <v>674.22</v>
      </c>
      <c r="P89" s="12">
        <f>H89/N89</f>
        <v>1.0870159533081856</v>
      </c>
      <c r="Q89" s="12">
        <f>O89/N89</f>
        <v>0.95118480991491872</v>
      </c>
      <c r="R89" s="14">
        <f>Q89*10^4*(G89-F89)/100</f>
        <v>951.18480991491879</v>
      </c>
      <c r="S89" s="13">
        <f t="shared" si="4"/>
        <v>2.3842843713600335</v>
      </c>
      <c r="T89" s="14">
        <f t="shared" si="4"/>
        <v>41.675452679039857</v>
      </c>
      <c r="U89" s="12">
        <f t="shared" si="4"/>
        <v>0.31115226114718969</v>
      </c>
      <c r="V89" s="13">
        <f t="shared" si="11"/>
        <v>17.479229063296472</v>
      </c>
      <c r="W89" s="14"/>
      <c r="X89" s="12">
        <f t="shared" ref="X89:AA91" si="13">AVERAGE(P65,P71,P77,P83,P89)</f>
        <v>1.0104001783610639</v>
      </c>
      <c r="Y89" s="12">
        <f t="shared" si="13"/>
        <v>0.78412310016365983</v>
      </c>
      <c r="Z89" s="13">
        <f t="shared" si="13"/>
        <v>769.13044693152938</v>
      </c>
      <c r="AA89" s="13">
        <f t="shared" si="13"/>
        <v>1.9673264066751952</v>
      </c>
      <c r="AB89" s="13">
        <f t="shared" si="12"/>
        <v>30.976073639666925</v>
      </c>
      <c r="AC89" s="12">
        <f t="shared" si="12"/>
        <v>0.27983192710549248</v>
      </c>
    </row>
    <row r="90" spans="1:29" x14ac:dyDescent="0.2">
      <c r="B90" s="1" t="s">
        <v>28</v>
      </c>
      <c r="C90" s="1" t="s">
        <v>6</v>
      </c>
      <c r="D90" s="1">
        <v>3</v>
      </c>
      <c r="E90" s="1" t="s">
        <v>11</v>
      </c>
      <c r="F90" s="1">
        <v>20</v>
      </c>
      <c r="G90" s="1">
        <v>30</v>
      </c>
      <c r="H90" s="1">
        <v>793.78</v>
      </c>
      <c r="I90" s="1">
        <v>64.09</v>
      </c>
      <c r="K90" s="70">
        <v>0.32916855812072754</v>
      </c>
      <c r="L90" s="75">
        <v>4.4685945510864258</v>
      </c>
      <c r="M90" s="70">
        <v>4.3765831738710403E-2</v>
      </c>
      <c r="N90" s="26">
        <f>$Y$2*(G90-F90)</f>
        <v>708.82124375000001</v>
      </c>
      <c r="O90" s="1">
        <f>H90-I90</f>
        <v>729.68999999999994</v>
      </c>
      <c r="P90" s="12">
        <f>H90/N90</f>
        <v>1.1198592127410403</v>
      </c>
      <c r="Q90" s="12">
        <f>O90/N90</f>
        <v>1.0294414937955221</v>
      </c>
      <c r="R90" s="14">
        <f>Q90*10^4*(G90-F90)/100</f>
        <v>1029.4414937955219</v>
      </c>
      <c r="S90" s="13">
        <f t="shared" si="4"/>
        <v>3.388597721823198</v>
      </c>
      <c r="T90" s="14">
        <f t="shared" si="4"/>
        <v>46.001566498369399</v>
      </c>
      <c r="U90" s="12">
        <f t="shared" si="4"/>
        <v>0.45054363202301495</v>
      </c>
      <c r="V90" s="13">
        <f t="shared" si="11"/>
        <v>13.575399110408053</v>
      </c>
      <c r="W90" s="14"/>
      <c r="X90" s="12">
        <f t="shared" si="13"/>
        <v>1.2144265439608355</v>
      </c>
      <c r="Y90" s="12">
        <f t="shared" si="13"/>
        <v>0.96269343162664711</v>
      </c>
      <c r="Z90" s="13">
        <f t="shared" si="13"/>
        <v>943.71607213839229</v>
      </c>
      <c r="AA90" s="13">
        <f t="shared" si="12"/>
        <v>1.8944217443382112</v>
      </c>
      <c r="AB90" s="13">
        <f t="shared" si="12"/>
        <v>32.974020131996191</v>
      </c>
      <c r="AC90" s="12">
        <f t="shared" si="12"/>
        <v>0.27081988031304477</v>
      </c>
    </row>
    <row r="91" spans="1:29" x14ac:dyDescent="0.2">
      <c r="A91" s="29"/>
      <c r="B91" s="29" t="s">
        <v>28</v>
      </c>
      <c r="C91" s="29" t="s">
        <v>6</v>
      </c>
      <c r="D91" s="29">
        <v>3</v>
      </c>
      <c r="E91" s="29" t="s">
        <v>11</v>
      </c>
      <c r="F91" s="29">
        <v>30</v>
      </c>
      <c r="G91" s="29">
        <v>50</v>
      </c>
      <c r="H91" s="29">
        <v>1310.5</v>
      </c>
      <c r="I91" s="29">
        <v>469.33</v>
      </c>
      <c r="J91" s="29"/>
      <c r="K91" s="106">
        <v>0.12273053824901581</v>
      </c>
      <c r="L91" s="107">
        <v>2.0199496746063232</v>
      </c>
      <c r="M91" s="106">
        <v>2.90484968572855E-2</v>
      </c>
      <c r="N91" s="32">
        <f>$Y$2*(G91-F91)</f>
        <v>1417.6424875</v>
      </c>
      <c r="O91" s="29">
        <f>H91-I91</f>
        <v>841.17000000000007</v>
      </c>
      <c r="P91" s="33">
        <f>H91/N91</f>
        <v>0.9244220680145212</v>
      </c>
      <c r="Q91" s="33">
        <f>O91/N91</f>
        <v>0.59335834486972516</v>
      </c>
      <c r="R91" s="34">
        <f>Q91*10^4*(G91-F91)/100</f>
        <v>1186.7166897394504</v>
      </c>
      <c r="S91" s="30">
        <f t="shared" si="4"/>
        <v>1.4564637808081307</v>
      </c>
      <c r="T91" s="34">
        <f t="shared" si="4"/>
        <v>23.971079912890961</v>
      </c>
      <c r="U91" s="33">
        <f t="shared" si="4"/>
        <v>0.34472336032384676</v>
      </c>
      <c r="V91" s="30">
        <f t="shared" si="11"/>
        <v>16.458411275830294</v>
      </c>
      <c r="W91" s="34"/>
      <c r="X91" s="33">
        <f t="shared" si="13"/>
        <v>0.84657497009777405</v>
      </c>
      <c r="Y91" s="33">
        <f t="shared" si="13"/>
        <v>0.4904835666011621</v>
      </c>
      <c r="Z91" s="30">
        <f t="shared" si="13"/>
        <v>909.22218497630934</v>
      </c>
      <c r="AA91" s="30">
        <f t="shared" si="12"/>
        <v>1.0817661145644302</v>
      </c>
      <c r="AB91" s="30">
        <f t="shared" si="12"/>
        <v>21.823845917292296</v>
      </c>
      <c r="AC91" s="33">
        <f t="shared" si="12"/>
        <v>0.24972262513760501</v>
      </c>
    </row>
    <row r="92" spans="1:29" x14ac:dyDescent="0.2">
      <c r="B92" s="1" t="s">
        <v>28</v>
      </c>
      <c r="C92" s="1" t="s">
        <v>6</v>
      </c>
      <c r="D92" s="1">
        <v>4</v>
      </c>
      <c r="E92" s="1" t="s">
        <v>8</v>
      </c>
      <c r="F92" s="1" t="s">
        <v>47</v>
      </c>
      <c r="H92" s="1">
        <v>55.21</v>
      </c>
      <c r="J92" s="1">
        <v>22.894761904761904</v>
      </c>
      <c r="K92" s="71">
        <v>2.3782079219818115</v>
      </c>
      <c r="L92" s="76">
        <v>47.752883911132813</v>
      </c>
      <c r="M92" s="71">
        <v>0.25414305925369263</v>
      </c>
      <c r="N92" s="25"/>
      <c r="O92" s="13">
        <f>H92-J92</f>
        <v>32.315238095238101</v>
      </c>
      <c r="R92" s="14">
        <f>O92/($Y$3)*10^8/10^6</f>
        <v>14.362328042328047</v>
      </c>
      <c r="S92" s="13">
        <f t="shared" si="4"/>
        <v>0.34156602328366087</v>
      </c>
      <c r="T92" s="14">
        <f t="shared" si="4"/>
        <v>6.8584258369889861</v>
      </c>
      <c r="U92" s="12">
        <f t="shared" si="4"/>
        <v>3.6500859866823478E-2</v>
      </c>
      <c r="V92" s="13">
        <f t="shared" si="11"/>
        <v>20.079356169724349</v>
      </c>
      <c r="W92" s="14"/>
      <c r="AA92" s="13">
        <f>SUM(AA86:AA91)</f>
        <v>8.6613850631135065</v>
      </c>
      <c r="AB92" s="13">
        <f>SUM(AB86:AB91)</f>
        <v>141.61461926490284</v>
      </c>
      <c r="AC92" s="12">
        <f>SUM(AC86:AC91)</f>
        <v>1.2700932718294018</v>
      </c>
    </row>
    <row r="93" spans="1:29" x14ac:dyDescent="0.2">
      <c r="B93" s="1" t="s">
        <v>28</v>
      </c>
      <c r="C93" s="1" t="s">
        <v>6</v>
      </c>
      <c r="D93" s="1">
        <v>4</v>
      </c>
      <c r="E93" s="1" t="s">
        <v>8</v>
      </c>
      <c r="F93" s="1" t="s">
        <v>48</v>
      </c>
      <c r="H93" s="1">
        <v>175.53</v>
      </c>
      <c r="I93" s="3"/>
      <c r="J93" s="1">
        <v>0.98476190476190339</v>
      </c>
      <c r="K93" s="71">
        <v>1.2986781597137451</v>
      </c>
      <c r="L93" s="76">
        <v>21.64360237121582</v>
      </c>
      <c r="M93" s="71">
        <v>0.14696235954761505</v>
      </c>
      <c r="N93" s="25"/>
      <c r="O93" s="13">
        <f>H93-J93</f>
        <v>174.54523809523809</v>
      </c>
      <c r="R93" s="14">
        <f>O93/($Y$3)*10^8/10^6</f>
        <v>77.575661375661369</v>
      </c>
      <c r="S93" s="13">
        <f t="shared" si="4"/>
        <v>1.0074581715392057</v>
      </c>
      <c r="T93" s="14">
        <f t="shared" si="4"/>
        <v>16.790167684988997</v>
      </c>
      <c r="U93" s="12">
        <f t="shared" si="4"/>
        <v>0.1140070223923398</v>
      </c>
      <c r="V93" s="13">
        <f t="shared" si="11"/>
        <v>16.665870761995802</v>
      </c>
      <c r="W93" s="14"/>
      <c r="Z93" s="8" t="s">
        <v>88</v>
      </c>
      <c r="AC93" s="13">
        <f>AVERAGE(S65,S71,S77,S83,S89)</f>
        <v>1.9673264066751952</v>
      </c>
    </row>
    <row r="94" spans="1:29" x14ac:dyDescent="0.2">
      <c r="B94" s="1" t="s">
        <v>28</v>
      </c>
      <c r="C94" s="1" t="s">
        <v>6</v>
      </c>
      <c r="D94" s="1">
        <v>4</v>
      </c>
      <c r="E94" s="1" t="s">
        <v>8</v>
      </c>
      <c r="F94" s="1">
        <v>0</v>
      </c>
      <c r="G94" s="1">
        <v>10</v>
      </c>
      <c r="H94" s="1">
        <v>523.67999999999995</v>
      </c>
      <c r="I94" s="1">
        <v>23.03</v>
      </c>
      <c r="K94" s="70">
        <v>0.32045730948448181</v>
      </c>
      <c r="L94" s="75">
        <v>4.115847110748291</v>
      </c>
      <c r="M94" s="70">
        <v>3.814353421330452E-2</v>
      </c>
      <c r="N94" s="26">
        <f>$Y$2*(G94-F94)</f>
        <v>708.82124375000001</v>
      </c>
      <c r="O94" s="1">
        <f>H94-I94</f>
        <v>500.65</v>
      </c>
      <c r="P94" s="12">
        <f>H94/N94</f>
        <v>0.73880404208751527</v>
      </c>
      <c r="Q94" s="12">
        <f>O94/N94</f>
        <v>0.70631348088740176</v>
      </c>
      <c r="R94" s="14">
        <f>Q94*10^4*(G94-F94)/100</f>
        <v>706.31348088740185</v>
      </c>
      <c r="S94" s="13">
        <f t="shared" si="4"/>
        <v>2.2634331773779577</v>
      </c>
      <c r="T94" s="14">
        <f t="shared" si="4"/>
        <v>29.070782995929815</v>
      </c>
      <c r="U94" s="12">
        <f t="shared" si="4"/>
        <v>0.2694129242354682</v>
      </c>
      <c r="V94" s="13">
        <f t="shared" si="11"/>
        <v>12.843667436918308</v>
      </c>
      <c r="W94" s="14"/>
      <c r="Z94" s="13">
        <f t="shared" ref="Z94:Z99" si="14">STDEV(R62,R68,R74,R80,R86)</f>
        <v>6.3399396344051446</v>
      </c>
      <c r="AA94" s="13">
        <f t="shared" ref="AA94:AC99" si="15">STDEV(S62,S68,S74,S80,S86)</f>
        <v>0.16396466385703784</v>
      </c>
      <c r="AB94" s="13">
        <f t="shared" si="15"/>
        <v>3.374206954712994</v>
      </c>
      <c r="AC94" s="12">
        <f t="shared" si="15"/>
        <v>2.7215277519265741E-2</v>
      </c>
    </row>
    <row r="95" spans="1:29" x14ac:dyDescent="0.2">
      <c r="B95" s="1" t="s">
        <v>28</v>
      </c>
      <c r="C95" s="1" t="s">
        <v>6</v>
      </c>
      <c r="D95" s="1">
        <v>4</v>
      </c>
      <c r="E95" s="1" t="s">
        <v>8</v>
      </c>
      <c r="F95" s="1">
        <v>10</v>
      </c>
      <c r="G95" s="1">
        <v>22</v>
      </c>
      <c r="H95" s="1">
        <v>1018.0600000000001</v>
      </c>
      <c r="I95" s="1">
        <v>277.91000000000003</v>
      </c>
      <c r="K95" s="70">
        <v>0.19518643617630005</v>
      </c>
      <c r="L95" s="75">
        <v>3.2671539783477783</v>
      </c>
      <c r="M95" s="70">
        <v>3.0024643987417221E-2</v>
      </c>
      <c r="N95" s="26">
        <f>$Y$2*(G95-F95)</f>
        <v>850.5854925000001</v>
      </c>
      <c r="O95" s="1">
        <f>H95-I95</f>
        <v>740.15000000000009</v>
      </c>
      <c r="P95" s="12">
        <f>H95/N95</f>
        <v>1.1968932094148077</v>
      </c>
      <c r="Q95" s="12">
        <f>O95/N95</f>
        <v>0.87016532321117623</v>
      </c>
      <c r="R95" s="14">
        <f>Q95*10^4*(G95-F95)/100</f>
        <v>1044.1983878534115</v>
      </c>
      <c r="S95" s="13">
        <f t="shared" si="4"/>
        <v>2.038133619861453</v>
      </c>
      <c r="T95" s="14">
        <f t="shared" si="4"/>
        <v>34.115569170596096</v>
      </c>
      <c r="U95" s="12">
        <f t="shared" si="4"/>
        <v>0.31351684847533684</v>
      </c>
      <c r="V95" s="13">
        <f t="shared" si="11"/>
        <v>16.738632265393466</v>
      </c>
      <c r="W95" s="14"/>
      <c r="Z95" s="13">
        <f t="shared" si="14"/>
        <v>38.077355915451108</v>
      </c>
      <c r="AA95" s="13">
        <f t="shared" si="15"/>
        <v>0.46301730878812586</v>
      </c>
      <c r="AB95" s="13">
        <f t="shared" si="15"/>
        <v>8.4312545063963622</v>
      </c>
      <c r="AC95" s="12">
        <f t="shared" si="15"/>
        <v>6.2182412115818299E-2</v>
      </c>
    </row>
    <row r="96" spans="1:29" x14ac:dyDescent="0.2">
      <c r="B96" s="1" t="s">
        <v>28</v>
      </c>
      <c r="C96" s="1" t="s">
        <v>6</v>
      </c>
      <c r="D96" s="1">
        <v>4</v>
      </c>
      <c r="E96" s="1" t="s">
        <v>8</v>
      </c>
      <c r="F96" s="1">
        <v>22</v>
      </c>
      <c r="G96" s="1">
        <v>30</v>
      </c>
      <c r="H96" s="1">
        <v>626.66</v>
      </c>
      <c r="I96" s="1">
        <v>77.3</v>
      </c>
      <c r="K96" s="70">
        <v>0.17231285572052002</v>
      </c>
      <c r="L96" s="75">
        <v>3.0128030776977539</v>
      </c>
      <c r="M96" s="70">
        <v>2.9585042968392372E-2</v>
      </c>
      <c r="N96" s="26">
        <f>$Y$2*(G96-F96)</f>
        <v>567.05699500000003</v>
      </c>
      <c r="O96" s="1">
        <f>H96-I96</f>
        <v>549.36</v>
      </c>
      <c r="P96" s="12">
        <f>H96/N96</f>
        <v>1.1051093726478058</v>
      </c>
      <c r="Q96" s="12">
        <f>O96/N96</f>
        <v>0.96879150569335626</v>
      </c>
      <c r="R96" s="14">
        <f>Q96*10^4*(G96-F96)/100</f>
        <v>775.03320455468508</v>
      </c>
      <c r="S96" s="13">
        <f t="shared" ref="S96:U121" si="16">K96/100*$R96</f>
        <v>1.3354818475504373</v>
      </c>
      <c r="T96" s="14">
        <f t="shared" si="16"/>
        <v>23.35022424000308</v>
      </c>
      <c r="U96" s="12">
        <f t="shared" si="16"/>
        <v>0.22929390658681192</v>
      </c>
      <c r="V96" s="13">
        <f t="shared" si="11"/>
        <v>17.484493917182359</v>
      </c>
      <c r="W96" s="14"/>
      <c r="Z96" s="13">
        <f t="shared" si="14"/>
        <v>140.3490505103704</v>
      </c>
      <c r="AA96" s="13">
        <f t="shared" si="15"/>
        <v>0.39028631974124484</v>
      </c>
      <c r="AB96" s="13">
        <f t="shared" si="15"/>
        <v>6.1846858438947008</v>
      </c>
      <c r="AC96" s="12">
        <f t="shared" si="15"/>
        <v>6.0246691822440669E-2</v>
      </c>
    </row>
    <row r="97" spans="1:29" x14ac:dyDescent="0.2">
      <c r="B97" s="1" t="s">
        <v>28</v>
      </c>
      <c r="C97" s="1" t="s">
        <v>6</v>
      </c>
      <c r="D97" s="1">
        <v>4</v>
      </c>
      <c r="E97" s="29" t="s">
        <v>8</v>
      </c>
      <c r="F97" s="29">
        <v>30</v>
      </c>
      <c r="G97" s="29">
        <v>46</v>
      </c>
      <c r="H97" s="29">
        <v>1275.21</v>
      </c>
      <c r="I97" s="29">
        <v>779</v>
      </c>
      <c r="J97" s="29"/>
      <c r="K97" s="106">
        <v>8.9224301278591156E-2</v>
      </c>
      <c r="L97" s="107">
        <v>1.8490676879882812</v>
      </c>
      <c r="M97" s="106">
        <v>2.7189766988158226E-2</v>
      </c>
      <c r="N97" s="32">
        <f>$Y$2*(G97-F97)</f>
        <v>1134.1139900000001</v>
      </c>
      <c r="O97" s="29">
        <f>H97-I97</f>
        <v>496.21000000000004</v>
      </c>
      <c r="P97" s="33">
        <f>H97/N97</f>
        <v>1.1244107834345647</v>
      </c>
      <c r="Q97" s="33">
        <f>O97/N97</f>
        <v>0.43753097517119949</v>
      </c>
      <c r="R97" s="34">
        <f>Q97*10^4*(G97-F97)/100</f>
        <v>700.04956027391916</v>
      </c>
      <c r="S97" s="30">
        <f t="shared" si="16"/>
        <v>0.62461432875825418</v>
      </c>
      <c r="T97" s="34">
        <f t="shared" si="16"/>
        <v>12.944390218929087</v>
      </c>
      <c r="U97" s="33">
        <f t="shared" si="16"/>
        <v>0.19034184424010492</v>
      </c>
      <c r="V97" s="30">
        <f t="shared" si="11"/>
        <v>20.723812475872581</v>
      </c>
      <c r="W97" s="14"/>
      <c r="Z97" s="13">
        <f t="shared" si="14"/>
        <v>111.87864698271237</v>
      </c>
      <c r="AA97" s="13">
        <f t="shared" si="15"/>
        <v>0.51744346464063873</v>
      </c>
      <c r="AB97" s="13">
        <f t="shared" si="15"/>
        <v>8.1350121405051983</v>
      </c>
      <c r="AC97" s="12">
        <f t="shared" si="15"/>
        <v>5.4152809259346617E-2</v>
      </c>
    </row>
    <row r="98" spans="1:29" x14ac:dyDescent="0.2">
      <c r="B98" s="1" t="s">
        <v>28</v>
      </c>
      <c r="C98" s="1" t="s">
        <v>6</v>
      </c>
      <c r="D98" s="1">
        <v>4</v>
      </c>
      <c r="E98" s="1" t="s">
        <v>15</v>
      </c>
      <c r="F98" s="1" t="s">
        <v>47</v>
      </c>
      <c r="H98" s="1">
        <v>30.23</v>
      </c>
      <c r="J98" s="9"/>
      <c r="K98" s="71">
        <v>2.2730963230133057</v>
      </c>
      <c r="L98" s="76">
        <v>43.718143463134766</v>
      </c>
      <c r="M98" s="71">
        <v>0.22806623578071594</v>
      </c>
      <c r="N98" s="25"/>
      <c r="O98" s="13">
        <f>H98-J98</f>
        <v>30.23</v>
      </c>
      <c r="R98" s="14">
        <f>O98/($Y$3)*10^8/10^6</f>
        <v>13.435555555555556</v>
      </c>
      <c r="S98" s="13">
        <f t="shared" si="16"/>
        <v>0.30540311930974329</v>
      </c>
      <c r="T98" s="14">
        <f t="shared" si="16"/>
        <v>5.8737754528469512</v>
      </c>
      <c r="U98" s="12">
        <f t="shared" si="16"/>
        <v>3.0641965811782416E-2</v>
      </c>
      <c r="V98" s="13">
        <f t="shared" si="11"/>
        <v>19.232860051077939</v>
      </c>
      <c r="W98" s="14"/>
      <c r="Z98" s="13">
        <f t="shared" si="14"/>
        <v>149.50712247748979</v>
      </c>
      <c r="AA98" s="13">
        <f t="shared" si="15"/>
        <v>0.85293099274819451</v>
      </c>
      <c r="AB98" s="13">
        <f t="shared" si="15"/>
        <v>9.1862235483152741</v>
      </c>
      <c r="AC98" s="12">
        <f t="shared" si="15"/>
        <v>0.10199325229724369</v>
      </c>
    </row>
    <row r="99" spans="1:29" x14ac:dyDescent="0.2">
      <c r="B99" s="1" t="s">
        <v>28</v>
      </c>
      <c r="C99" s="1" t="s">
        <v>6</v>
      </c>
      <c r="D99" s="1">
        <v>4</v>
      </c>
      <c r="E99" s="1" t="s">
        <v>15</v>
      </c>
      <c r="F99" s="1" t="s">
        <v>48</v>
      </c>
      <c r="H99" s="1">
        <v>78.92</v>
      </c>
      <c r="J99" s="1">
        <v>6.4647619047619038</v>
      </c>
      <c r="K99" s="71">
        <v>1.1610932350158691</v>
      </c>
      <c r="L99" s="76">
        <v>17.719179153442383</v>
      </c>
      <c r="M99" s="71">
        <v>0.12476111203432083</v>
      </c>
      <c r="N99" s="25"/>
      <c r="O99" s="13">
        <f>H99-J99</f>
        <v>72.455238095238101</v>
      </c>
      <c r="R99" s="14">
        <f>O99/($Y$3)*10^8/10^6</f>
        <v>32.202328042328048</v>
      </c>
      <c r="S99" s="13">
        <f t="shared" si="16"/>
        <v>0.37389905241708915</v>
      </c>
      <c r="T99" s="14">
        <f t="shared" si="16"/>
        <v>5.7059881973993223</v>
      </c>
      <c r="U99" s="12">
        <f t="shared" si="16"/>
        <v>4.0175982566548411E-2</v>
      </c>
      <c r="V99" s="13">
        <f t="shared" si="11"/>
        <v>15.260772019914668</v>
      </c>
      <c r="W99" s="14"/>
      <c r="Z99" s="30">
        <f t="shared" si="14"/>
        <v>361.47284520840537</v>
      </c>
      <c r="AA99" s="30">
        <f t="shared" si="15"/>
        <v>0.43679172230038449</v>
      </c>
      <c r="AB99" s="30">
        <f t="shared" si="15"/>
        <v>7.3119716269145911</v>
      </c>
      <c r="AC99" s="33">
        <f t="shared" si="15"/>
        <v>0.10199740876443217</v>
      </c>
    </row>
    <row r="100" spans="1:29" x14ac:dyDescent="0.2">
      <c r="B100" s="1" t="s">
        <v>28</v>
      </c>
      <c r="C100" s="1" t="s">
        <v>6</v>
      </c>
      <c r="D100" s="1">
        <v>4</v>
      </c>
      <c r="E100" s="1" t="s">
        <v>15</v>
      </c>
      <c r="F100" s="1">
        <v>0</v>
      </c>
      <c r="G100" s="1">
        <v>10</v>
      </c>
      <c r="H100" s="1">
        <v>487.2</v>
      </c>
      <c r="I100" s="1">
        <v>85.85</v>
      </c>
      <c r="K100" s="70">
        <v>0.42619809508323669</v>
      </c>
      <c r="L100" s="75">
        <v>6.2221927642822266</v>
      </c>
      <c r="M100" s="70">
        <v>4.9041293561458588E-2</v>
      </c>
      <c r="N100" s="26">
        <f>$Y$2*(G100-F100)</f>
        <v>708.82124375000001</v>
      </c>
      <c r="O100" s="1">
        <f>H100-I100</f>
        <v>401.35</v>
      </c>
      <c r="P100" s="12">
        <f>H100/N100</f>
        <v>0.68733831596592854</v>
      </c>
      <c r="Q100" s="12">
        <f>O100/N100</f>
        <v>0.56622174284262206</v>
      </c>
      <c r="R100" s="14">
        <f>Q100*10^4*(G100-F100)/100</f>
        <v>566.22174284262212</v>
      </c>
      <c r="S100" s="13">
        <f t="shared" si="16"/>
        <v>2.4132262819423587</v>
      </c>
      <c r="T100" s="14">
        <f t="shared" si="16"/>
        <v>35.23140831294635</v>
      </c>
      <c r="U100" s="12">
        <f t="shared" si="16"/>
        <v>0.27768246711625744</v>
      </c>
      <c r="V100" s="13">
        <f t="shared" si="11"/>
        <v>14.599297453610227</v>
      </c>
      <c r="W100" s="14"/>
    </row>
    <row r="101" spans="1:29" x14ac:dyDescent="0.2">
      <c r="B101" s="1" t="s">
        <v>28</v>
      </c>
      <c r="C101" s="1" t="s">
        <v>6</v>
      </c>
      <c r="D101" s="1">
        <v>4</v>
      </c>
      <c r="E101" s="1" t="s">
        <v>15</v>
      </c>
      <c r="F101" s="1">
        <v>10</v>
      </c>
      <c r="G101" s="1">
        <v>20</v>
      </c>
      <c r="H101" s="1">
        <v>701.93999999999994</v>
      </c>
      <c r="I101" s="1">
        <v>92.2</v>
      </c>
      <c r="K101" s="70">
        <v>0.21982346475124359</v>
      </c>
      <c r="L101" s="75">
        <v>3.6339354515075684</v>
      </c>
      <c r="M101" s="70">
        <v>2.9072582721710205E-2</v>
      </c>
      <c r="N101" s="26">
        <f>$Y$2*(G101-F101)</f>
        <v>708.82124375000001</v>
      </c>
      <c r="O101" s="1">
        <f>H101-I101</f>
        <v>609.7399999999999</v>
      </c>
      <c r="P101" s="12">
        <f>H101/N101</f>
        <v>0.99029198996125589</v>
      </c>
      <c r="Q101" s="12">
        <f>O101/N101</f>
        <v>0.86021688172632438</v>
      </c>
      <c r="R101" s="14">
        <f>Q101*10^4*(G101-F101)/100</f>
        <v>860.21688172632435</v>
      </c>
      <c r="S101" s="13">
        <f t="shared" si="16"/>
        <v>1.8909585537859133</v>
      </c>
      <c r="T101" s="14">
        <f t="shared" si="16"/>
        <v>31.259726224905826</v>
      </c>
      <c r="U101" s="12">
        <f t="shared" si="16"/>
        <v>0.25008726452600166</v>
      </c>
      <c r="V101" s="13">
        <f t="shared" si="11"/>
        <v>16.531153558241829</v>
      </c>
      <c r="W101" s="14"/>
    </row>
    <row r="102" spans="1:29" x14ac:dyDescent="0.2">
      <c r="B102" s="1" t="s">
        <v>28</v>
      </c>
      <c r="C102" s="1" t="s">
        <v>6</v>
      </c>
      <c r="D102" s="1">
        <v>4</v>
      </c>
      <c r="E102" s="1" t="s">
        <v>15</v>
      </c>
      <c r="F102" s="1">
        <v>20</v>
      </c>
      <c r="G102" s="1">
        <v>34</v>
      </c>
      <c r="H102" s="1">
        <v>1402.33</v>
      </c>
      <c r="I102" s="1">
        <v>368.81</v>
      </c>
      <c r="K102" s="70">
        <v>0.18692642450332642</v>
      </c>
      <c r="L102" s="75">
        <v>3.2581987380981445</v>
      </c>
      <c r="M102" s="70">
        <v>2.340075746178627E-2</v>
      </c>
      <c r="N102" s="26">
        <f>$Y$2*(G102-F102)</f>
        <v>992.34974125000008</v>
      </c>
      <c r="O102" s="1">
        <f>H102-I102</f>
        <v>1033.52</v>
      </c>
      <c r="P102" s="12">
        <f>H102/N102</f>
        <v>1.4131408934853691</v>
      </c>
      <c r="Q102" s="12">
        <f>O102/N102</f>
        <v>1.0414876500074866</v>
      </c>
      <c r="R102" s="14">
        <f>Q102*10^4*(G102-F102)/100</f>
        <v>1458.0827100104812</v>
      </c>
      <c r="S102" s="13">
        <f t="shared" si="16"/>
        <v>2.7255418761237977</v>
      </c>
      <c r="T102" s="14">
        <f t="shared" si="16"/>
        <v>47.507232457988728</v>
      </c>
      <c r="U102" s="12">
        <f t="shared" si="16"/>
        <v>0.34120239856179313</v>
      </c>
      <c r="V102" s="13">
        <f t="shared" si="11"/>
        <v>17.430380679218331</v>
      </c>
      <c r="W102" s="14"/>
    </row>
    <row r="103" spans="1:29" x14ac:dyDescent="0.2">
      <c r="B103" s="1" t="s">
        <v>28</v>
      </c>
      <c r="C103" s="1" t="s">
        <v>6</v>
      </c>
      <c r="D103" s="1">
        <v>4</v>
      </c>
      <c r="E103" s="29" t="s">
        <v>15</v>
      </c>
      <c r="F103" s="29">
        <v>34</v>
      </c>
      <c r="G103" s="29">
        <v>50</v>
      </c>
      <c r="H103" s="29">
        <v>894.94999999999993</v>
      </c>
      <c r="I103" s="29">
        <v>133.47</v>
      </c>
      <c r="J103" s="29"/>
      <c r="K103" s="106">
        <v>0.14079572260379791</v>
      </c>
      <c r="L103" s="107">
        <v>2.9051516056060791</v>
      </c>
      <c r="M103" s="106">
        <v>2.9369346797466278E-2</v>
      </c>
      <c r="N103" s="32">
        <f>$Y$2*(G103-F103)</f>
        <v>1134.1139900000001</v>
      </c>
      <c r="O103" s="29">
        <f>H103-I103</f>
        <v>761.4799999999999</v>
      </c>
      <c r="P103" s="33">
        <f>H103/N103</f>
        <v>0.78911820847920222</v>
      </c>
      <c r="Q103" s="33">
        <f>O103/N103</f>
        <v>0.67143162566930314</v>
      </c>
      <c r="R103" s="34">
        <f>Q103*10^4*(G103-F103)/100</f>
        <v>1074.290601070885</v>
      </c>
      <c r="S103" s="30">
        <f t="shared" si="16"/>
        <v>1.5125552146424366</v>
      </c>
      <c r="T103" s="34">
        <f t="shared" si="16"/>
        <v>31.209770645886014</v>
      </c>
      <c r="U103" s="33">
        <f t="shared" si="16"/>
        <v>0.3155121322410932</v>
      </c>
      <c r="V103" s="30">
        <f t="shared" si="11"/>
        <v>20.633805856313092</v>
      </c>
      <c r="W103" s="14"/>
    </row>
    <row r="104" spans="1:29" x14ac:dyDescent="0.2">
      <c r="B104" s="1" t="s">
        <v>28</v>
      </c>
      <c r="C104" s="1" t="s">
        <v>6</v>
      </c>
      <c r="D104" s="1">
        <v>4</v>
      </c>
      <c r="E104" s="1" t="s">
        <v>16</v>
      </c>
      <c r="F104" s="1" t="s">
        <v>47</v>
      </c>
      <c r="H104" s="1">
        <v>41.34</v>
      </c>
      <c r="J104" s="9"/>
      <c r="K104" s="71">
        <v>2.3400847911834717</v>
      </c>
      <c r="L104" s="76">
        <v>45.635894775390625</v>
      </c>
      <c r="M104" s="71">
        <v>0.23161962628364563</v>
      </c>
      <c r="N104" s="25"/>
      <c r="O104" s="13">
        <f>H104-J104</f>
        <v>41.34</v>
      </c>
      <c r="R104" s="14">
        <f>O104/($Y$3)*10^8/10^6</f>
        <v>18.373333333333335</v>
      </c>
      <c r="S104" s="13">
        <f t="shared" si="16"/>
        <v>0.4299515789667766</v>
      </c>
      <c r="T104" s="14">
        <f t="shared" si="16"/>
        <v>8.384835066731771</v>
      </c>
      <c r="U104" s="12">
        <f t="shared" si="16"/>
        <v>4.2556246002515161E-2</v>
      </c>
      <c r="V104" s="13">
        <f t="shared" si="11"/>
        <v>19.501812475910658</v>
      </c>
      <c r="W104" s="14"/>
    </row>
    <row r="105" spans="1:29" x14ac:dyDescent="0.2">
      <c r="B105" s="1" t="s">
        <v>28</v>
      </c>
      <c r="C105" s="1" t="s">
        <v>6</v>
      </c>
      <c r="D105" s="1">
        <v>4</v>
      </c>
      <c r="E105" s="1" t="s">
        <v>16</v>
      </c>
      <c r="F105" s="1" t="s">
        <v>48</v>
      </c>
      <c r="H105" s="1">
        <v>25.49</v>
      </c>
      <c r="J105" s="1">
        <v>9.0947619047619028</v>
      </c>
      <c r="K105" s="71">
        <v>1.3117246627807617</v>
      </c>
      <c r="L105" s="76">
        <v>18.301931381225586</v>
      </c>
      <c r="M105" s="71">
        <v>0.12347842752933502</v>
      </c>
      <c r="N105" s="25"/>
      <c r="O105" s="13">
        <f>H105-J105</f>
        <v>16.395238095238096</v>
      </c>
      <c r="R105" s="14">
        <f>O105/($Y$3)*10^8/10^6</f>
        <v>7.2867724867724872</v>
      </c>
      <c r="S105" s="13">
        <f t="shared" si="16"/>
        <v>9.5582391829717742E-2</v>
      </c>
      <c r="T105" s="14">
        <f t="shared" si="16"/>
        <v>1.3336201004351258</v>
      </c>
      <c r="U105" s="12">
        <f t="shared" si="16"/>
        <v>8.99759208430689E-3</v>
      </c>
      <c r="V105" s="13">
        <f t="shared" si="11"/>
        <v>13.952570917151782</v>
      </c>
      <c r="W105" s="14"/>
    </row>
    <row r="106" spans="1:29" x14ac:dyDescent="0.2">
      <c r="B106" s="1" t="s">
        <v>28</v>
      </c>
      <c r="C106" s="1" t="s">
        <v>6</v>
      </c>
      <c r="D106" s="1">
        <v>4</v>
      </c>
      <c r="E106" s="1" t="s">
        <v>16</v>
      </c>
      <c r="F106" s="1">
        <v>0</v>
      </c>
      <c r="G106" s="1">
        <v>10</v>
      </c>
      <c r="H106" s="1">
        <v>582.16999999999996</v>
      </c>
      <c r="I106" s="1">
        <v>0.22</v>
      </c>
      <c r="K106" s="70">
        <v>0.31718000769615173</v>
      </c>
      <c r="L106" s="75">
        <v>3.609102725982666</v>
      </c>
      <c r="M106" s="70">
        <v>4.2331185191869736E-2</v>
      </c>
      <c r="N106" s="26">
        <f>$Y$2*(G106-F106)</f>
        <v>708.82124375000001</v>
      </c>
      <c r="O106" s="1">
        <f>H106-I106</f>
        <v>581.94999999999993</v>
      </c>
      <c r="P106" s="12">
        <f>H106/N106</f>
        <v>0.82132132061963181</v>
      </c>
      <c r="Q106" s="12">
        <f>O106/N106</f>
        <v>0.82101094617481962</v>
      </c>
      <c r="R106" s="14">
        <f>Q106*10^4*(G106-F106)/100</f>
        <v>821.01094617481954</v>
      </c>
      <c r="S106" s="13">
        <f t="shared" si="16"/>
        <v>2.6040825822635405</v>
      </c>
      <c r="T106" s="14">
        <f t="shared" si="16"/>
        <v>29.631128439011491</v>
      </c>
      <c r="U106" s="12">
        <f t="shared" si="16"/>
        <v>0.34754366407078485</v>
      </c>
      <c r="V106" s="13">
        <f t="shared" si="11"/>
        <v>11.378720721389449</v>
      </c>
      <c r="W106" s="14"/>
    </row>
    <row r="107" spans="1:29" x14ac:dyDescent="0.2">
      <c r="B107" s="1" t="s">
        <v>28</v>
      </c>
      <c r="C107" s="1" t="s">
        <v>6</v>
      </c>
      <c r="D107" s="1">
        <v>4</v>
      </c>
      <c r="E107" s="1" t="s">
        <v>16</v>
      </c>
      <c r="F107" s="1">
        <v>10</v>
      </c>
      <c r="G107" s="1">
        <v>20</v>
      </c>
      <c r="H107" s="1">
        <v>628.36</v>
      </c>
      <c r="I107" s="1">
        <v>2.59</v>
      </c>
      <c r="K107" s="70">
        <v>0.25300541520118713</v>
      </c>
      <c r="L107" s="75">
        <v>3.2429656982421875</v>
      </c>
      <c r="M107" s="70">
        <v>3.8643810898065567E-2</v>
      </c>
      <c r="N107" s="26">
        <f>$Y$2*(G107-F107)</f>
        <v>708.82124375000001</v>
      </c>
      <c r="O107" s="1">
        <f>H107-I107</f>
        <v>625.77</v>
      </c>
      <c r="P107" s="12">
        <f>H107/N107</f>
        <v>0.88648584610088443</v>
      </c>
      <c r="Q107" s="12">
        <f>O107/N107</f>
        <v>0.88283189240968618</v>
      </c>
      <c r="R107" s="14">
        <f>Q107*10^4*(G107-F107)/100</f>
        <v>882.83189240968625</v>
      </c>
      <c r="S107" s="13">
        <f t="shared" si="16"/>
        <v>2.2336124949196243</v>
      </c>
      <c r="T107" s="14">
        <f t="shared" si="16"/>
        <v>28.629935443988497</v>
      </c>
      <c r="U107" s="12">
        <f t="shared" si="16"/>
        <v>0.34115988705061284</v>
      </c>
      <c r="V107" s="13">
        <f t="shared" si="11"/>
        <v>12.817771887069755</v>
      </c>
      <c r="W107" s="14"/>
    </row>
    <row r="108" spans="1:29" x14ac:dyDescent="0.2">
      <c r="B108" s="1" t="s">
        <v>28</v>
      </c>
      <c r="C108" s="1" t="s">
        <v>6</v>
      </c>
      <c r="D108" s="1">
        <v>4</v>
      </c>
      <c r="E108" s="1" t="s">
        <v>16</v>
      </c>
      <c r="F108" s="1">
        <v>20</v>
      </c>
      <c r="G108" s="1">
        <v>30</v>
      </c>
      <c r="H108" s="1">
        <v>756.25</v>
      </c>
      <c r="I108" s="1">
        <v>10.64</v>
      </c>
      <c r="K108" s="70">
        <v>0.23561723530292511</v>
      </c>
      <c r="L108" s="75">
        <v>2.8697512149810791</v>
      </c>
      <c r="M108" s="70">
        <v>3.6151692271232605E-2</v>
      </c>
      <c r="N108" s="26">
        <f>$Y$2*(G108-F108)</f>
        <v>708.82124375000001</v>
      </c>
      <c r="O108" s="1">
        <f>H108-I108</f>
        <v>745.61</v>
      </c>
      <c r="P108" s="12">
        <f>H108/N108</f>
        <v>1.0669121540419406</v>
      </c>
      <c r="Q108" s="12">
        <f>O108/N108</f>
        <v>1.051901317256478</v>
      </c>
      <c r="R108" s="14">
        <f>Q108*10^4*(G108-F108)/100</f>
        <v>1051.901317256478</v>
      </c>
      <c r="S108" s="13">
        <f t="shared" si="16"/>
        <v>2.4784608018347645</v>
      </c>
      <c r="T108" s="14">
        <f t="shared" si="16"/>
        <v>30.186950832369753</v>
      </c>
      <c r="U108" s="12">
        <f t="shared" si="16"/>
        <v>0.38028012721160415</v>
      </c>
      <c r="V108" s="13">
        <f t="shared" si="11"/>
        <v>12.179716867026036</v>
      </c>
      <c r="W108" s="14"/>
    </row>
    <row r="109" spans="1:29" x14ac:dyDescent="0.2">
      <c r="B109" s="1" t="s">
        <v>28</v>
      </c>
      <c r="C109" s="1" t="s">
        <v>6</v>
      </c>
      <c r="D109" s="1">
        <v>4</v>
      </c>
      <c r="E109" s="29" t="s">
        <v>16</v>
      </c>
      <c r="F109" s="29">
        <v>30</v>
      </c>
      <c r="G109" s="29">
        <v>50</v>
      </c>
      <c r="H109" s="29">
        <v>420.71000000000004</v>
      </c>
      <c r="I109" s="29">
        <v>1.1399999999999999</v>
      </c>
      <c r="J109" s="29"/>
      <c r="K109" s="106">
        <v>0.24130840599536896</v>
      </c>
      <c r="L109" s="107">
        <v>3.2712869644165039</v>
      </c>
      <c r="M109" s="106">
        <v>5.6832697242498398E-2</v>
      </c>
      <c r="N109" s="32">
        <f>$Y$2*(G109-F109)</f>
        <v>1417.6424875</v>
      </c>
      <c r="O109" s="29">
        <f>H109-I109</f>
        <v>419.57000000000005</v>
      </c>
      <c r="P109" s="33">
        <f>H109/N109</f>
        <v>0.29676734699304785</v>
      </c>
      <c r="Q109" s="33">
        <f>O109/N109</f>
        <v>0.2959631950223981</v>
      </c>
      <c r="R109" s="34">
        <f>Q109*10^4*(G109-F109)/100</f>
        <v>591.92639004479611</v>
      </c>
      <c r="S109" s="30"/>
      <c r="T109" s="34"/>
      <c r="U109" s="33"/>
      <c r="V109" s="30"/>
      <c r="W109" s="14"/>
    </row>
    <row r="110" spans="1:29" x14ac:dyDescent="0.2">
      <c r="A110" s="1" t="s">
        <v>33</v>
      </c>
      <c r="B110" s="1" t="s">
        <v>28</v>
      </c>
      <c r="C110" s="1" t="s">
        <v>6</v>
      </c>
      <c r="D110" s="1">
        <v>4</v>
      </c>
      <c r="E110" s="1" t="s">
        <v>10</v>
      </c>
      <c r="F110" s="1" t="s">
        <v>47</v>
      </c>
      <c r="H110" s="1">
        <v>62.45</v>
      </c>
      <c r="J110" s="1">
        <v>8.624761904761904</v>
      </c>
      <c r="K110" s="71">
        <v>1.8652235269546509</v>
      </c>
      <c r="L110" s="76">
        <v>34.862045288085937</v>
      </c>
      <c r="M110" s="71">
        <v>0.18914236128330231</v>
      </c>
      <c r="N110" s="25"/>
      <c r="O110" s="13">
        <f>H110-J110</f>
        <v>53.825238095238099</v>
      </c>
      <c r="R110" s="14">
        <f>O110/($Y$3)*10^8/10^6</f>
        <v>23.922328042328044</v>
      </c>
      <c r="S110" s="13">
        <f t="shared" si="16"/>
        <v>0.44620489084077264</v>
      </c>
      <c r="T110" s="14">
        <f t="shared" si="16"/>
        <v>8.3398128360808848</v>
      </c>
      <c r="U110" s="12">
        <f t="shared" si="16"/>
        <v>4.5247256133196849E-2</v>
      </c>
      <c r="V110" s="13">
        <f t="shared" si="11"/>
        <v>18.690545548181657</v>
      </c>
      <c r="W110" s="14"/>
    </row>
    <row r="111" spans="1:29" x14ac:dyDescent="0.2">
      <c r="B111" s="1" t="s">
        <v>28</v>
      </c>
      <c r="C111" s="1" t="s">
        <v>6</v>
      </c>
      <c r="D111" s="1">
        <v>4</v>
      </c>
      <c r="E111" s="1" t="s">
        <v>10</v>
      </c>
      <c r="F111" s="1" t="s">
        <v>48</v>
      </c>
      <c r="H111" s="1">
        <v>250.84</v>
      </c>
      <c r="J111" s="1">
        <v>41.444761904761904</v>
      </c>
      <c r="K111" s="71">
        <v>0.38456615805625916</v>
      </c>
      <c r="L111" s="76">
        <v>5.3724284172058105</v>
      </c>
      <c r="M111" s="71">
        <v>4.3874546885490417E-2</v>
      </c>
      <c r="N111" s="25"/>
      <c r="O111" s="13">
        <f>H111-J111</f>
        <v>209.39523809523808</v>
      </c>
      <c r="R111" s="14">
        <f>O111/($Y$3)*10^8/10^6</f>
        <v>93.064550264550249</v>
      </c>
      <c r="S111" s="13">
        <f t="shared" si="16"/>
        <v>0.35789476546471705</v>
      </c>
      <c r="T111" s="14">
        <f t="shared" si="16"/>
        <v>4.9998263447574836</v>
      </c>
      <c r="U111" s="12">
        <f t="shared" si="16"/>
        <v>4.0831649739590893E-2</v>
      </c>
      <c r="V111" s="13"/>
      <c r="W111" s="14"/>
    </row>
    <row r="112" spans="1:29" x14ac:dyDescent="0.2">
      <c r="B112" s="1" t="s">
        <v>28</v>
      </c>
      <c r="C112" s="1" t="s">
        <v>6</v>
      </c>
      <c r="D112" s="1">
        <v>4</v>
      </c>
      <c r="E112" s="1" t="s">
        <v>10</v>
      </c>
      <c r="F112" s="1">
        <v>0</v>
      </c>
      <c r="G112" s="1">
        <v>10</v>
      </c>
      <c r="H112" s="1">
        <v>812.7</v>
      </c>
      <c r="I112" s="1">
        <v>131.18</v>
      </c>
      <c r="K112" s="70">
        <v>0.25257065892219543</v>
      </c>
      <c r="L112" s="75">
        <v>3.9326350688934326</v>
      </c>
      <c r="M112" s="70">
        <v>3.3164624124765396E-2</v>
      </c>
      <c r="N112" s="26">
        <f>$Y$2*(G112-F112)</f>
        <v>708.82124375000001</v>
      </c>
      <c r="O112" s="1">
        <f>H112-I112</f>
        <v>681.52</v>
      </c>
      <c r="P112" s="12">
        <f>H112/N112</f>
        <v>1.1465514149948897</v>
      </c>
      <c r="Q112" s="12">
        <f>O112/N112</f>
        <v>0.96148359831095986</v>
      </c>
      <c r="R112" s="14">
        <f>Q112*10^4*(G112-F112)/100</f>
        <v>961.48359831095991</v>
      </c>
      <c r="S112" s="13">
        <f t="shared" si="16"/>
        <v>2.4284254596828259</v>
      </c>
      <c r="T112" s="14">
        <f t="shared" si="16"/>
        <v>37.811641168835273</v>
      </c>
      <c r="U112" s="12">
        <f t="shared" si="16"/>
        <v>0.318872421401099</v>
      </c>
      <c r="V112" s="13">
        <f t="shared" si="11"/>
        <v>15.57043516327399</v>
      </c>
      <c r="W112" s="14"/>
    </row>
    <row r="113" spans="1:29" x14ac:dyDescent="0.2">
      <c r="B113" s="1" t="s">
        <v>28</v>
      </c>
      <c r="C113" s="1" t="s">
        <v>6</v>
      </c>
      <c r="D113" s="1">
        <v>4</v>
      </c>
      <c r="E113" s="1" t="s">
        <v>10</v>
      </c>
      <c r="F113" s="1">
        <v>10</v>
      </c>
      <c r="G113" s="1">
        <v>21</v>
      </c>
      <c r="H113" s="1">
        <v>742.66</v>
      </c>
      <c r="I113" s="1">
        <v>94.04</v>
      </c>
      <c r="K113" s="70">
        <v>0.184239462018013</v>
      </c>
      <c r="L113" s="75">
        <v>3.0621228218078613</v>
      </c>
      <c r="M113" s="70">
        <v>2.5816112756729126E-2</v>
      </c>
      <c r="N113" s="26">
        <f>$Y$2*(G113-F113)</f>
        <v>779.703368125</v>
      </c>
      <c r="O113" s="1">
        <f>H113-I113</f>
        <v>648.62</v>
      </c>
      <c r="P113" s="12">
        <f>H113/N113</f>
        <v>0.95249043464557492</v>
      </c>
      <c r="Q113" s="12">
        <f>O113/N113</f>
        <v>0.83188046443838748</v>
      </c>
      <c r="R113" s="14">
        <f>Q113*10^4*(G113-F113)/100</f>
        <v>915.06851088222606</v>
      </c>
      <c r="S113" s="13">
        <f t="shared" si="16"/>
        <v>1.6859173015456559</v>
      </c>
      <c r="T113" s="14">
        <f t="shared" si="16"/>
        <v>28.020521706901999</v>
      </c>
      <c r="U113" s="12">
        <f t="shared" si="16"/>
        <v>0.23623511857067764</v>
      </c>
      <c r="V113" s="13">
        <f t="shared" si="11"/>
        <v>16.620341745833365</v>
      </c>
      <c r="W113" s="14"/>
    </row>
    <row r="114" spans="1:29" x14ac:dyDescent="0.2">
      <c r="B114" s="1" t="s">
        <v>28</v>
      </c>
      <c r="C114" s="1" t="s">
        <v>6</v>
      </c>
      <c r="D114" s="1">
        <v>4</v>
      </c>
      <c r="E114" s="1" t="s">
        <v>10</v>
      </c>
      <c r="F114" s="1">
        <v>21</v>
      </c>
      <c r="G114" s="1">
        <v>30</v>
      </c>
      <c r="H114" s="1">
        <v>648.6</v>
      </c>
      <c r="I114" s="1">
        <v>23.18</v>
      </c>
      <c r="K114" s="70">
        <v>0.16009886562824249</v>
      </c>
      <c r="L114" s="75">
        <v>2.7615084648132324</v>
      </c>
      <c r="M114" s="70">
        <v>2.4992696940898895E-2</v>
      </c>
      <c r="N114" s="26">
        <f>$Y$2*(G114-F114)</f>
        <v>637.93911937500002</v>
      </c>
      <c r="O114" s="1">
        <f>H114-I114</f>
        <v>625.42000000000007</v>
      </c>
      <c r="P114" s="12">
        <f>H114/N114</f>
        <v>1.0167114389151188</v>
      </c>
      <c r="Q114" s="12">
        <f>O114/N114</f>
        <v>0.98037568320427637</v>
      </c>
      <c r="R114" s="14">
        <f>Q114*10^4*(G114-F114)/100</f>
        <v>882.33811488384879</v>
      </c>
      <c r="S114" s="13">
        <f t="shared" si="16"/>
        <v>1.412613312934661</v>
      </c>
      <c r="T114" s="14">
        <f t="shared" si="16"/>
        <v>24.365841730790986</v>
      </c>
      <c r="U114" s="12">
        <f t="shared" si="16"/>
        <v>0.22052009104696063</v>
      </c>
      <c r="V114" s="13">
        <f t="shared" si="11"/>
        <v>17.248769714743588</v>
      </c>
      <c r="W114" s="14"/>
      <c r="X114" s="7" t="s">
        <v>78</v>
      </c>
      <c r="Y114" s="7" t="s">
        <v>80</v>
      </c>
      <c r="Z114" s="7" t="s">
        <v>81</v>
      </c>
    </row>
    <row r="115" spans="1:29" x14ac:dyDescent="0.2">
      <c r="B115" s="1" t="s">
        <v>28</v>
      </c>
      <c r="C115" s="1" t="s">
        <v>6</v>
      </c>
      <c r="D115" s="1">
        <v>4</v>
      </c>
      <c r="E115" s="29" t="s">
        <v>10</v>
      </c>
      <c r="F115" s="29">
        <v>30</v>
      </c>
      <c r="G115" s="29">
        <v>50</v>
      </c>
      <c r="H115" s="29">
        <v>623.11</v>
      </c>
      <c r="I115" s="29">
        <v>37.25</v>
      </c>
      <c r="J115" s="29"/>
      <c r="K115" s="106">
        <v>0.1269497275352478</v>
      </c>
      <c r="L115" s="107">
        <v>2.4987552165985107</v>
      </c>
      <c r="M115" s="106">
        <v>3.5448405891656876E-2</v>
      </c>
      <c r="N115" s="32">
        <f>$Y$2*(G115-F115)</f>
        <v>1417.6424875</v>
      </c>
      <c r="O115" s="29">
        <f>H115-I115</f>
        <v>585.86</v>
      </c>
      <c r="P115" s="33">
        <f>H115/N115</f>
        <v>0.43953959160666028</v>
      </c>
      <c r="Q115" s="33">
        <f>O115/N115</f>
        <v>0.41326357326744556</v>
      </c>
      <c r="R115" s="34">
        <f>Q115*10^4*(G115-F115)/100</f>
        <v>826.52714653489102</v>
      </c>
      <c r="S115" s="30">
        <f t="shared" si="16"/>
        <v>1.0492739605309025</v>
      </c>
      <c r="T115" s="34">
        <f t="shared" si="16"/>
        <v>20.652890190643408</v>
      </c>
      <c r="U115" s="33">
        <f t="shared" si="16"/>
        <v>0.29299069770841774</v>
      </c>
      <c r="V115" s="30">
        <f t="shared" si="11"/>
        <v>19.683029377945907</v>
      </c>
      <c r="W115" s="14"/>
      <c r="X115" s="7" t="s">
        <v>79</v>
      </c>
      <c r="Y115" s="7" t="s">
        <v>79</v>
      </c>
      <c r="Z115" s="7" t="s">
        <v>82</v>
      </c>
      <c r="AA115" s="15" t="s">
        <v>105</v>
      </c>
      <c r="AB115" s="15" t="s">
        <v>106</v>
      </c>
      <c r="AC115" s="74" t="s">
        <v>109</v>
      </c>
    </row>
    <row r="116" spans="1:29" x14ac:dyDescent="0.2">
      <c r="B116" s="1" t="s">
        <v>28</v>
      </c>
      <c r="C116" s="1" t="s">
        <v>6</v>
      </c>
      <c r="D116" s="1">
        <v>4</v>
      </c>
      <c r="E116" s="1" t="s">
        <v>11</v>
      </c>
      <c r="F116" s="1" t="s">
        <v>47</v>
      </c>
      <c r="H116" s="1">
        <v>46.29</v>
      </c>
      <c r="J116" s="10"/>
      <c r="K116" s="71">
        <v>2.297161340713501</v>
      </c>
      <c r="L116" s="76">
        <v>42.144416809082031</v>
      </c>
      <c r="M116" s="71">
        <v>0.2095654159784317</v>
      </c>
      <c r="N116" s="25"/>
      <c r="O116" s="13">
        <f>H116-J116</f>
        <v>46.29</v>
      </c>
      <c r="R116" s="14">
        <f>O116/($Y$3)*10^8/10^6</f>
        <v>20.573333333333331</v>
      </c>
      <c r="S116" s="13">
        <f t="shared" si="16"/>
        <v>0.47260265982945748</v>
      </c>
      <c r="T116" s="14">
        <f t="shared" si="16"/>
        <v>8.6705113515218084</v>
      </c>
      <c r="U116" s="12">
        <f t="shared" si="16"/>
        <v>4.3114591580629344E-2</v>
      </c>
      <c r="V116" s="13">
        <f t="shared" si="11"/>
        <v>18.346302483042802</v>
      </c>
      <c r="W116" s="14"/>
      <c r="Z116" s="13">
        <f>AVERAGE(R92,R98,R104,R110,R116)</f>
        <v>18.133375661375663</v>
      </c>
      <c r="AA116" s="13">
        <f t="shared" ref="AA116:AC121" si="17">AVERAGE(S92,S98,S104,S110,S116)</f>
        <v>0.39914565444608219</v>
      </c>
      <c r="AB116" s="13">
        <f t="shared" si="17"/>
        <v>7.6254721088340798</v>
      </c>
      <c r="AC116" s="12">
        <f t="shared" si="17"/>
        <v>3.9612183878989446E-2</v>
      </c>
    </row>
    <row r="117" spans="1:29" x14ac:dyDescent="0.2">
      <c r="B117" s="1" t="s">
        <v>28</v>
      </c>
      <c r="C117" s="1" t="s">
        <v>6</v>
      </c>
      <c r="D117" s="1">
        <v>4</v>
      </c>
      <c r="E117" s="1" t="s">
        <v>11</v>
      </c>
      <c r="F117" s="1" t="s">
        <v>48</v>
      </c>
      <c r="H117" s="1">
        <v>122.01</v>
      </c>
      <c r="J117" s="1">
        <v>34.774761904761903</v>
      </c>
      <c r="K117" s="71">
        <v>0.78295320272445679</v>
      </c>
      <c r="L117" s="76">
        <v>12.092807769775391</v>
      </c>
      <c r="M117" s="71">
        <v>7.5838066637516022E-2</v>
      </c>
      <c r="N117" s="25"/>
      <c r="O117" s="13">
        <f>H117-J117</f>
        <v>87.235238095238103</v>
      </c>
      <c r="R117" s="14">
        <f>O117/($Y$3)*10^8/10^6</f>
        <v>38.771216931216934</v>
      </c>
      <c r="S117" s="13">
        <f t="shared" si="16"/>
        <v>0.30356048469820984</v>
      </c>
      <c r="T117" s="14">
        <f t="shared" si="16"/>
        <v>4.6885287334946728</v>
      </c>
      <c r="U117" s="12">
        <f t="shared" si="16"/>
        <v>2.9403341332472195E-2</v>
      </c>
      <c r="V117" s="13">
        <f t="shared" si="11"/>
        <v>15.445122042665924</v>
      </c>
      <c r="W117" s="14"/>
      <c r="Z117" s="13">
        <f>AVERAGE(R93,R99,R105,R111,R117)</f>
        <v>49.780105820105817</v>
      </c>
      <c r="AA117" s="13">
        <f t="shared" si="17"/>
        <v>0.42767897318978793</v>
      </c>
      <c r="AB117" s="13">
        <f t="shared" si="17"/>
        <v>6.70362621221512</v>
      </c>
      <c r="AC117" s="12">
        <f t="shared" si="17"/>
        <v>4.6683117623051634E-2</v>
      </c>
    </row>
    <row r="118" spans="1:29" x14ac:dyDescent="0.2">
      <c r="B118" s="1" t="s">
        <v>28</v>
      </c>
      <c r="C118" s="1" t="s">
        <v>6</v>
      </c>
      <c r="D118" s="1">
        <v>4</v>
      </c>
      <c r="E118" s="1" t="s">
        <v>11</v>
      </c>
      <c r="F118" s="1">
        <v>0</v>
      </c>
      <c r="G118" s="1">
        <v>10</v>
      </c>
      <c r="H118" s="1">
        <v>526.13</v>
      </c>
      <c r="I118" s="1">
        <v>11.12</v>
      </c>
      <c r="K118" s="70">
        <v>0.31431689858436584</v>
      </c>
      <c r="L118" s="75">
        <v>4.4373607635498047</v>
      </c>
      <c r="M118" s="70">
        <v>3.7551090121269226E-2</v>
      </c>
      <c r="N118" s="26">
        <f>$Y$2*(G118-F118)</f>
        <v>708.82124375000001</v>
      </c>
      <c r="O118" s="1">
        <f>H118-I118</f>
        <v>515.01</v>
      </c>
      <c r="P118" s="12">
        <f>H118/N118</f>
        <v>0.74226048476837847</v>
      </c>
      <c r="Q118" s="12">
        <f>O118/N118</f>
        <v>0.72657246737605274</v>
      </c>
      <c r="R118" s="14">
        <f>Q118*10^4*(G118-F118)/100</f>
        <v>726.57246737605283</v>
      </c>
      <c r="S118" s="13">
        <f t="shared" si="16"/>
        <v>2.2837400454243126</v>
      </c>
      <c r="T118" s="14">
        <f t="shared" si="16"/>
        <v>32.240641586100672</v>
      </c>
      <c r="U118" s="12">
        <f t="shared" si="16"/>
        <v>0.27283588202071107</v>
      </c>
      <c r="V118" s="13">
        <f t="shared" si="11"/>
        <v>14.117474381857875</v>
      </c>
      <c r="W118" s="14"/>
      <c r="X118" s="12">
        <f>AVERAGE(P94,P100,P106,P112,P118)</f>
        <v>0.82725511568726873</v>
      </c>
      <c r="Y118" s="12">
        <f>AVERAGE(Q94,Q100,Q106,Q112,Q118)</f>
        <v>0.7563204471183711</v>
      </c>
      <c r="Z118" s="13">
        <f>AVERAGE(R94,R100,R106,R112,R118)</f>
        <v>756.32044711837125</v>
      </c>
      <c r="AA118" s="13">
        <f t="shared" si="17"/>
        <v>2.3985815093381992</v>
      </c>
      <c r="AB118" s="13">
        <f t="shared" si="17"/>
        <v>32.797120500564723</v>
      </c>
      <c r="AC118" s="12">
        <f t="shared" si="17"/>
        <v>0.29726947176886409</v>
      </c>
    </row>
    <row r="119" spans="1:29" x14ac:dyDescent="0.2">
      <c r="B119" s="1" t="s">
        <v>28</v>
      </c>
      <c r="C119" s="1" t="s">
        <v>6</v>
      </c>
      <c r="D119" s="1">
        <v>4</v>
      </c>
      <c r="E119" s="1" t="s">
        <v>11</v>
      </c>
      <c r="F119" s="1">
        <v>10</v>
      </c>
      <c r="G119" s="1">
        <v>20</v>
      </c>
      <c r="H119" s="1">
        <v>612.99</v>
      </c>
      <c r="I119" s="1">
        <v>4.53</v>
      </c>
      <c r="K119" s="70">
        <v>0.25775155425071716</v>
      </c>
      <c r="L119" s="75">
        <v>4.7505130767822266</v>
      </c>
      <c r="M119" s="70">
        <v>3.1191250309348106E-2</v>
      </c>
      <c r="N119" s="26">
        <f>$Y$2*(G119-F119)</f>
        <v>708.82124375000001</v>
      </c>
      <c r="O119" s="1">
        <f>H119-I119</f>
        <v>608.46</v>
      </c>
      <c r="P119" s="12">
        <f>H119/N119</f>
        <v>0.86480195875195931</v>
      </c>
      <c r="Q119" s="12">
        <f>O119/N119</f>
        <v>0.85841106677468992</v>
      </c>
      <c r="R119" s="14">
        <f>Q119*10^4*(G119-F119)/100</f>
        <v>858.41106677468997</v>
      </c>
      <c r="S119" s="13">
        <f t="shared" si="16"/>
        <v>2.2125678664719253</v>
      </c>
      <c r="T119" s="14">
        <f t="shared" si="16"/>
        <v>40.778929979677457</v>
      </c>
      <c r="U119" s="12">
        <f t="shared" si="16"/>
        <v>0.26774914452083887</v>
      </c>
      <c r="V119" s="13">
        <f t="shared" si="11"/>
        <v>18.430589451116795</v>
      </c>
      <c r="W119" s="14"/>
      <c r="X119" s="12">
        <f t="shared" ref="X119:Z121" si="18">AVERAGE(P95,P101,P107,P113,P119)</f>
        <v>0.97819268777489654</v>
      </c>
      <c r="Y119" s="12">
        <f t="shared" si="18"/>
        <v>0.86070112571205293</v>
      </c>
      <c r="Z119" s="13">
        <f t="shared" si="18"/>
        <v>912.1453479292677</v>
      </c>
      <c r="AA119" s="13">
        <f t="shared" si="17"/>
        <v>2.0122379673169144</v>
      </c>
      <c r="AB119" s="13">
        <f t="shared" si="17"/>
        <v>32.560936505213974</v>
      </c>
      <c r="AC119" s="12">
        <f t="shared" si="17"/>
        <v>0.28174965262869356</v>
      </c>
    </row>
    <row r="120" spans="1:29" x14ac:dyDescent="0.2">
      <c r="B120" s="1" t="s">
        <v>28</v>
      </c>
      <c r="C120" s="1" t="s">
        <v>6</v>
      </c>
      <c r="D120" s="1">
        <v>4</v>
      </c>
      <c r="E120" s="1" t="s">
        <v>11</v>
      </c>
      <c r="F120" s="1">
        <v>20</v>
      </c>
      <c r="G120" s="1">
        <v>25</v>
      </c>
      <c r="H120" s="1">
        <v>391.15999999999997</v>
      </c>
      <c r="I120" s="1">
        <v>1.9</v>
      </c>
      <c r="K120" s="70">
        <v>0.22156804800033569</v>
      </c>
      <c r="L120" s="75">
        <v>4.4261269569396973</v>
      </c>
      <c r="M120" s="70">
        <v>3.2073099166154861E-2</v>
      </c>
      <c r="N120" s="26">
        <f>$Y$2*(G120-F120)</f>
        <v>354.410621875</v>
      </c>
      <c r="O120" s="1">
        <f>H120-I120</f>
        <v>389.26</v>
      </c>
      <c r="P120" s="12">
        <f>H120/N120</f>
        <v>1.1036915257521864</v>
      </c>
      <c r="Q120" s="12">
        <f>O120/N120</f>
        <v>1.0983305126145211</v>
      </c>
      <c r="R120" s="14">
        <f>Q120*10^4*(G120-F120)/100</f>
        <v>549.16525630726062</v>
      </c>
      <c r="S120" s="13">
        <f t="shared" si="16"/>
        <v>1.2167747386960377</v>
      </c>
      <c r="T120" s="14">
        <f t="shared" si="16"/>
        <v>24.306751447562643</v>
      </c>
      <c r="U120" s="12">
        <f t="shared" si="16"/>
        <v>0.17613431724149622</v>
      </c>
      <c r="V120" s="13">
        <f t="shared" si="11"/>
        <v>19.976377446503438</v>
      </c>
      <c r="W120" s="14"/>
      <c r="X120" s="12">
        <f t="shared" si="18"/>
        <v>1.1411130769684843</v>
      </c>
      <c r="Y120" s="12">
        <f t="shared" si="18"/>
        <v>1.0281773337552238</v>
      </c>
      <c r="Z120" s="13">
        <f t="shared" si="18"/>
        <v>943.30412060255071</v>
      </c>
      <c r="AA120" s="13">
        <f t="shared" si="17"/>
        <v>1.8337745154279397</v>
      </c>
      <c r="AB120" s="13">
        <f t="shared" si="17"/>
        <v>29.943400141743034</v>
      </c>
      <c r="AC120" s="12">
        <f t="shared" si="17"/>
        <v>0.26948616812973325</v>
      </c>
    </row>
    <row r="121" spans="1:29" x14ac:dyDescent="0.2">
      <c r="A121" s="1" t="s">
        <v>14</v>
      </c>
      <c r="B121" s="1" t="s">
        <v>28</v>
      </c>
      <c r="C121" s="1" t="s">
        <v>6</v>
      </c>
      <c r="D121" s="1">
        <v>4</v>
      </c>
      <c r="E121" s="1" t="s">
        <v>11</v>
      </c>
      <c r="F121" s="1">
        <v>25</v>
      </c>
      <c r="G121" s="1">
        <v>35</v>
      </c>
      <c r="H121" s="1">
        <v>135.22000000000003</v>
      </c>
      <c r="I121" s="1">
        <v>3.31</v>
      </c>
      <c r="K121" s="71">
        <v>0.14771366119384766</v>
      </c>
      <c r="L121" s="76">
        <v>3.1973972320556641</v>
      </c>
      <c r="M121" s="71">
        <v>3.6359701305627823E-2</v>
      </c>
      <c r="N121" s="32">
        <f>$Y$2*(G121-F121)</f>
        <v>708.82124375000001</v>
      </c>
      <c r="O121" s="29">
        <f>H121-I121</f>
        <v>131.91000000000003</v>
      </c>
      <c r="P121" s="33">
        <f>H121/N121</f>
        <v>0.19076742012502645</v>
      </c>
      <c r="Q121" s="33">
        <f>O121/N121</f>
        <v>0.18609769552353378</v>
      </c>
      <c r="R121" s="34">
        <f>Q121*10^4*(G121-F121)/100</f>
        <v>186.09769552353376</v>
      </c>
      <c r="S121" s="13">
        <f t="shared" si="16"/>
        <v>0.27489171945519086</v>
      </c>
      <c r="T121" s="14">
        <f t="shared" si="16"/>
        <v>5.9502825655888456</v>
      </c>
      <c r="U121" s="12">
        <f t="shared" si="16"/>
        <v>6.7664566229013595E-2</v>
      </c>
      <c r="V121" s="13">
        <f t="shared" si="11"/>
        <v>21.645914170793276</v>
      </c>
      <c r="W121" s="34"/>
      <c r="X121" s="33">
        <f t="shared" si="18"/>
        <v>0.5681206701277004</v>
      </c>
      <c r="Y121" s="33">
        <f t="shared" si="18"/>
        <v>0.40085741293077604</v>
      </c>
      <c r="Z121" s="30">
        <f t="shared" si="18"/>
        <v>675.77827868960492</v>
      </c>
      <c r="AA121" s="30">
        <f t="shared" si="17"/>
        <v>0.86533380584669595</v>
      </c>
      <c r="AB121" s="30">
        <f t="shared" si="17"/>
        <v>17.689333405261838</v>
      </c>
      <c r="AC121" s="33">
        <f t="shared" si="17"/>
        <v>0.21662731010465736</v>
      </c>
    </row>
    <row r="122" spans="1:29" x14ac:dyDescent="0.2">
      <c r="AA122" s="13">
        <f>SUM(AA116:AA121)</f>
        <v>7.9367524255656194</v>
      </c>
      <c r="AB122" s="13">
        <f>SUM(AB116:AB121)</f>
        <v>127.31988887383278</v>
      </c>
      <c r="AC122" s="12">
        <f>SUM(AC116:AC121)</f>
        <v>1.1514279041339892</v>
      </c>
    </row>
    <row r="123" spans="1:29" x14ac:dyDescent="0.2">
      <c r="Z123" s="8" t="s">
        <v>88</v>
      </c>
    </row>
    <row r="124" spans="1:29" x14ac:dyDescent="0.2">
      <c r="Z124" s="13">
        <f t="shared" ref="Z124:Z129" si="19">STDEV(R92,R98,R104,R110,R116)</f>
        <v>4.3535404180385946</v>
      </c>
      <c r="AA124" s="13">
        <f t="shared" ref="AA124:AC129" si="20">STDEV(S92,S98,S104,S110,S116)</f>
        <v>7.1872430691655789E-2</v>
      </c>
      <c r="AB124" s="13">
        <f t="shared" si="20"/>
        <v>1.2078724014704458</v>
      </c>
      <c r="AC124" s="12">
        <f t="shared" si="20"/>
        <v>5.9756495481192518E-3</v>
      </c>
    </row>
    <row r="125" spans="1:29" x14ac:dyDescent="0.2">
      <c r="Z125" s="13">
        <f t="shared" si="19"/>
        <v>34.935631250403887</v>
      </c>
      <c r="AA125" s="13">
        <f t="shared" si="20"/>
        <v>0.34263667816701504</v>
      </c>
      <c r="AB125" s="13">
        <f t="shared" si="20"/>
        <v>5.8850258701266913</v>
      </c>
      <c r="AC125" s="12">
        <f t="shared" si="20"/>
        <v>3.9773986914196764E-2</v>
      </c>
    </row>
    <row r="126" spans="1:29" x14ac:dyDescent="0.2">
      <c r="Z126" s="13">
        <f t="shared" si="19"/>
        <v>146.45813020547766</v>
      </c>
      <c r="AA126" s="13">
        <f t="shared" si="20"/>
        <v>0.13673830404808548</v>
      </c>
      <c r="AB126" s="13">
        <f t="shared" si="20"/>
        <v>3.7178602851818923</v>
      </c>
      <c r="AC126" s="12">
        <f t="shared" si="20"/>
        <v>3.4463096727318607E-2</v>
      </c>
    </row>
    <row r="127" spans="1:29" x14ac:dyDescent="0.2">
      <c r="Z127" s="13">
        <f t="shared" si="19"/>
        <v>77.281575234244855</v>
      </c>
      <c r="AA127" s="13">
        <f t="shared" si="20"/>
        <v>0.22967542742058228</v>
      </c>
      <c r="AB127" s="13">
        <f t="shared" si="20"/>
        <v>5.1892577395101309</v>
      </c>
      <c r="AC127" s="12">
        <f t="shared" si="20"/>
        <v>4.4183776842265016E-2</v>
      </c>
    </row>
    <row r="128" spans="1:29" x14ac:dyDescent="0.2">
      <c r="Z128" s="13">
        <f t="shared" si="19"/>
        <v>340.64928688563697</v>
      </c>
      <c r="AA128" s="13">
        <f t="shared" si="20"/>
        <v>0.71014619961609959</v>
      </c>
      <c r="AB128" s="13">
        <f t="shared" si="20"/>
        <v>10.184528184611386</v>
      </c>
      <c r="AC128" s="12">
        <f t="shared" si="20"/>
        <v>8.6813279130398255E-2</v>
      </c>
    </row>
    <row r="129" spans="26:29" x14ac:dyDescent="0.2">
      <c r="Z129" s="30">
        <f t="shared" si="19"/>
        <v>327.46931158326407</v>
      </c>
      <c r="AA129" s="30">
        <f t="shared" si="20"/>
        <v>0.53519381428316226</v>
      </c>
      <c r="AB129" s="30">
        <f t="shared" si="20"/>
        <v>10.830584663439474</v>
      </c>
      <c r="AC129" s="33">
        <f t="shared" si="20"/>
        <v>0.11327017817877441</v>
      </c>
    </row>
  </sheetData>
  <sortState ref="O1:Z121">
    <sortCondition ref="Q1:Q121"/>
    <sortCondition ref="R1:R121"/>
    <sortCondition ref="W1:W121" customList="Oi/Oe,Oa,0,8,9,10,11,13,19,20,21,22,23,24,25,26,30,40"/>
  </sortState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9"/>
  <sheetViews>
    <sheetView workbookViewId="0">
      <pane xSplit="7" ySplit="1" topLeftCell="K2" activePane="bottomRight" state="frozen"/>
      <selection pane="topRight" activeCell="H1" sqref="H1"/>
      <selection pane="bottomLeft" activeCell="A2" sqref="A2"/>
      <selection pane="bottomRight" activeCell="V1" sqref="V1:V1048576"/>
    </sheetView>
  </sheetViews>
  <sheetFormatPr defaultRowHeight="12.75" x14ac:dyDescent="0.2"/>
  <cols>
    <col min="1" max="1" width="9.140625" style="1"/>
    <col min="2" max="2" width="5.42578125" style="1" customWidth="1"/>
    <col min="3" max="3" width="4.42578125" style="1" customWidth="1"/>
    <col min="4" max="4" width="4" style="1" bestFit="1" customWidth="1"/>
    <col min="5" max="5" width="10.85546875" style="1" bestFit="1" customWidth="1"/>
    <col min="6" max="6" width="7.140625" style="1" customWidth="1"/>
    <col min="7" max="7" width="6.7109375" style="1" customWidth="1"/>
    <col min="8" max="8" width="8" style="1" customWidth="1"/>
    <col min="9" max="9" width="7.42578125" style="1" customWidth="1"/>
    <col min="10" max="10" width="8" style="1" customWidth="1"/>
    <col min="11" max="11" width="5.85546875" style="59" customWidth="1"/>
    <col min="12" max="12" width="6.140625" style="28" customWidth="1"/>
    <col min="13" max="13" width="6.7109375" style="58" customWidth="1"/>
    <col min="14" max="14" width="6.28515625" style="27" customWidth="1"/>
    <col min="15" max="15" width="7.7109375" style="1" customWidth="1"/>
    <col min="16" max="16" width="7.85546875" style="1" customWidth="1"/>
    <col min="17" max="17" width="7.42578125" style="1" customWidth="1"/>
    <col min="18" max="18" width="7.28515625" style="1" customWidth="1"/>
    <col min="19" max="19" width="5.7109375" style="1" customWidth="1"/>
    <col min="20" max="21" width="6.5703125" style="1" customWidth="1"/>
    <col min="22" max="22" width="5" style="1" customWidth="1"/>
    <col min="23" max="23" width="4.140625" style="1" customWidth="1"/>
    <col min="24" max="26" width="9.140625" style="1"/>
    <col min="27" max="27" width="7.42578125" style="1" customWidth="1"/>
    <col min="28" max="28" width="7" style="1" customWidth="1"/>
    <col min="29" max="29" width="9.140625" style="12"/>
    <col min="30" max="30" width="8.140625" style="1" customWidth="1"/>
    <col min="31" max="31" width="5.5703125" style="1" customWidth="1"/>
    <col min="32" max="32" width="9.140625" style="1"/>
    <col min="33" max="33" width="5.85546875" style="1" customWidth="1"/>
    <col min="34" max="34" width="4.140625" style="1" customWidth="1"/>
    <col min="35" max="35" width="9.140625" style="1"/>
    <col min="36" max="36" width="7.5703125" style="1" customWidth="1"/>
    <col min="37" max="16384" width="9.140625" style="1"/>
  </cols>
  <sheetData>
    <row r="1" spans="1:39" s="2" customFormat="1" ht="36" customHeight="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2" t="s">
        <v>2</v>
      </c>
      <c r="G1" s="2" t="s">
        <v>3</v>
      </c>
      <c r="H1" s="5" t="s">
        <v>49</v>
      </c>
      <c r="I1" s="5" t="s">
        <v>46</v>
      </c>
      <c r="J1" s="23" t="s">
        <v>64</v>
      </c>
      <c r="K1" s="74" t="s">
        <v>102</v>
      </c>
      <c r="L1" s="86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15" t="s">
        <v>116</v>
      </c>
      <c r="W1" s="15"/>
      <c r="X1" s="1"/>
      <c r="Y1" s="15" t="s">
        <v>73</v>
      </c>
      <c r="Z1" s="1"/>
      <c r="AA1" s="15"/>
      <c r="AB1" s="1"/>
      <c r="AC1" s="12"/>
      <c r="AD1" s="15"/>
      <c r="AF1" s="1" t="s">
        <v>5</v>
      </c>
      <c r="AG1" s="1" t="s">
        <v>0</v>
      </c>
      <c r="AH1" s="1" t="s">
        <v>1</v>
      </c>
      <c r="AI1" s="1" t="s">
        <v>7</v>
      </c>
      <c r="AJ1" s="1" t="s">
        <v>50</v>
      </c>
      <c r="AK1" s="1" t="s">
        <v>51</v>
      </c>
      <c r="AL1" s="1" t="s">
        <v>52</v>
      </c>
      <c r="AM1" s="1" t="s">
        <v>53</v>
      </c>
    </row>
    <row r="2" spans="1:39" x14ac:dyDescent="0.2">
      <c r="B2" s="1" t="s">
        <v>34</v>
      </c>
      <c r="C2" s="1" t="s">
        <v>35</v>
      </c>
      <c r="D2" s="1">
        <v>1</v>
      </c>
      <c r="E2" s="1" t="s">
        <v>8</v>
      </c>
      <c r="F2" s="1" t="s">
        <v>47</v>
      </c>
      <c r="H2" s="1">
        <v>35.43</v>
      </c>
      <c r="I2" s="3"/>
      <c r="J2" s="1">
        <v>20.724761904761905</v>
      </c>
      <c r="K2" s="76">
        <v>2.7250959873199463</v>
      </c>
      <c r="L2" s="87">
        <v>51.437831878662109</v>
      </c>
      <c r="M2" s="71">
        <v>0.22409890592098236</v>
      </c>
      <c r="N2" s="25"/>
      <c r="O2" s="13">
        <f>H2-J2</f>
        <v>14.705238095238094</v>
      </c>
      <c r="R2" s="14">
        <f>O2/($Y$3)*10^8/10^6</f>
        <v>6.5356613756613751</v>
      </c>
      <c r="S2" s="13">
        <f>K2/100*$R2</f>
        <v>0.17810304589296772</v>
      </c>
      <c r="T2" s="14">
        <f>L2/100*$R2</f>
        <v>3.3618025105713536</v>
      </c>
      <c r="U2" s="12">
        <f>M2/100*$R2</f>
        <v>1.4646345637557368E-2</v>
      </c>
      <c r="V2" s="13">
        <f>T2/S2</f>
        <v>18.875603691761974</v>
      </c>
      <c r="W2" s="13"/>
      <c r="X2" s="7" t="s">
        <v>74</v>
      </c>
      <c r="Y2" s="13">
        <f>3.14159*(9.5/2)^2</f>
        <v>70.882124375000004</v>
      </c>
      <c r="AF2" s="1" t="s">
        <v>34</v>
      </c>
      <c r="AG2" s="1" t="s">
        <v>35</v>
      </c>
      <c r="AH2" s="1">
        <v>1</v>
      </c>
      <c r="AI2" s="1" t="s">
        <v>55</v>
      </c>
      <c r="AJ2" s="43" t="s">
        <v>48</v>
      </c>
      <c r="AK2" s="1">
        <v>7.9652380952380959</v>
      </c>
      <c r="AL2" s="1">
        <v>10.54</v>
      </c>
    </row>
    <row r="3" spans="1:39" x14ac:dyDescent="0.2">
      <c r="B3" s="1" t="s">
        <v>34</v>
      </c>
      <c r="C3" s="1" t="s">
        <v>35</v>
      </c>
      <c r="D3" s="1">
        <v>1</v>
      </c>
      <c r="E3" s="1" t="s">
        <v>8</v>
      </c>
      <c r="F3" s="1" t="s">
        <v>48</v>
      </c>
      <c r="H3" s="1">
        <v>230.75</v>
      </c>
      <c r="I3" s="3"/>
      <c r="J3" s="1">
        <v>2.5747619047619033</v>
      </c>
      <c r="K3" s="76">
        <v>1.530436635017395</v>
      </c>
      <c r="L3" s="87">
        <v>38.075107574462891</v>
      </c>
      <c r="M3" s="71">
        <v>0.14928101003170013</v>
      </c>
      <c r="N3" s="25"/>
      <c r="O3" s="13">
        <f>H3-J3</f>
        <v>228.17523809523809</v>
      </c>
      <c r="R3" s="14">
        <f>O3/($Y$3)*10^8/10^6</f>
        <v>101.41121693121693</v>
      </c>
      <c r="S3" s="13">
        <f t="shared" ref="S3:U31" si="0">K3/100*$R3</f>
        <v>1.5520344159323072</v>
      </c>
      <c r="T3" s="14">
        <f t="shared" si="0"/>
        <v>38.612429939132767</v>
      </c>
      <c r="U3" s="12">
        <f t="shared" si="0"/>
        <v>0.15138768892035911</v>
      </c>
      <c r="V3" s="13">
        <f t="shared" ref="V3:V66" si="1">T3/S3</f>
        <v>24.87859131392926</v>
      </c>
      <c r="W3" s="14"/>
      <c r="X3" s="7" t="s">
        <v>75</v>
      </c>
      <c r="Y3" s="1">
        <f>15*15</f>
        <v>225</v>
      </c>
      <c r="AF3" s="9" t="s">
        <v>34</v>
      </c>
      <c r="AG3" s="9" t="s">
        <v>35</v>
      </c>
      <c r="AH3" s="9">
        <v>1</v>
      </c>
      <c r="AI3" s="9" t="s">
        <v>62</v>
      </c>
      <c r="AJ3" s="44" t="s">
        <v>48</v>
      </c>
      <c r="AK3" s="9">
        <v>7.9652380952380959</v>
      </c>
      <c r="AL3" s="9">
        <v>21.54</v>
      </c>
      <c r="AM3" s="9"/>
    </row>
    <row r="4" spans="1:39" x14ac:dyDescent="0.2">
      <c r="B4" s="1" t="s">
        <v>34</v>
      </c>
      <c r="C4" s="1" t="s">
        <v>35</v>
      </c>
      <c r="D4" s="1">
        <v>1</v>
      </c>
      <c r="E4" s="1" t="s">
        <v>8</v>
      </c>
      <c r="F4" s="1">
        <v>0</v>
      </c>
      <c r="G4" s="1">
        <v>13</v>
      </c>
      <c r="H4" s="1">
        <v>831.15000000000009</v>
      </c>
      <c r="I4" s="1">
        <v>302.18</v>
      </c>
      <c r="K4" s="76">
        <v>0.29323825240135193</v>
      </c>
      <c r="L4" s="87">
        <v>6.443723201751709</v>
      </c>
      <c r="M4" s="71">
        <v>3.9785999804735184E-2</v>
      </c>
      <c r="N4" s="26">
        <f>$Y$2*(G4-F4)</f>
        <v>921.46761687500009</v>
      </c>
      <c r="O4" s="1">
        <f>H4-I4</f>
        <v>528.97</v>
      </c>
      <c r="P4" s="12">
        <f>H4/N4</f>
        <v>0.90198503428552734</v>
      </c>
      <c r="Q4" s="12">
        <f>O4/N4</f>
        <v>0.57405164360947525</v>
      </c>
      <c r="R4" s="14">
        <f>Q4*10^4*(G4-F4)/100</f>
        <v>746.26713669231788</v>
      </c>
      <c r="S4" s="13">
        <f t="shared" si="0"/>
        <v>2.1883407098821608</v>
      </c>
      <c r="T4" s="14">
        <f t="shared" si="0"/>
        <v>48.087388634091035</v>
      </c>
      <c r="U4" s="12">
        <f t="shared" si="0"/>
        <v>0.29690984154720845</v>
      </c>
      <c r="V4" s="13">
        <f t="shared" si="1"/>
        <v>21.974360947057679</v>
      </c>
      <c r="W4" s="14"/>
      <c r="AA4" s="12"/>
      <c r="AB4" s="12"/>
      <c r="AD4" s="12"/>
      <c r="AF4" s="1" t="s">
        <v>34</v>
      </c>
      <c r="AG4" s="1" t="s">
        <v>35</v>
      </c>
      <c r="AH4" s="1">
        <v>1</v>
      </c>
      <c r="AI4" s="1" t="s">
        <v>57</v>
      </c>
      <c r="AJ4" s="43" t="s">
        <v>47</v>
      </c>
      <c r="AK4" s="1">
        <v>7.9652380952380959</v>
      </c>
      <c r="AL4" s="1">
        <v>20.61</v>
      </c>
    </row>
    <row r="5" spans="1:39" x14ac:dyDescent="0.2">
      <c r="B5" s="1" t="s">
        <v>34</v>
      </c>
      <c r="C5" s="1" t="s">
        <v>35</v>
      </c>
      <c r="D5" s="1">
        <v>1</v>
      </c>
      <c r="E5" s="1" t="s">
        <v>8</v>
      </c>
      <c r="F5" s="1">
        <v>13</v>
      </c>
      <c r="G5" s="1">
        <v>20</v>
      </c>
      <c r="H5" s="1">
        <v>776.88</v>
      </c>
      <c r="I5" s="1">
        <v>287.85000000000002</v>
      </c>
      <c r="K5" s="84">
        <v>0.14680275321006775</v>
      </c>
      <c r="L5" s="88">
        <v>3.1663568019866943</v>
      </c>
      <c r="M5" s="82">
        <v>2.8483273461461067E-2</v>
      </c>
      <c r="N5" s="26">
        <f>$Y$2*(G5-F5)</f>
        <v>496.17487062500004</v>
      </c>
      <c r="O5" s="1">
        <f>H5-I5</f>
        <v>489.03</v>
      </c>
      <c r="P5" s="12">
        <f>H5/N5</f>
        <v>1.5657383031539132</v>
      </c>
      <c r="Q5" s="12">
        <f>O5/N5</f>
        <v>0.98560009575656238</v>
      </c>
      <c r="R5" s="14">
        <f>Q5*10^4*(G5-F5)/100</f>
        <v>689.92006702959361</v>
      </c>
      <c r="S5" s="13">
        <f t="shared" si="0"/>
        <v>1.0128216533481884</v>
      </c>
      <c r="T5" s="14">
        <f t="shared" si="0"/>
        <v>21.845330970662697</v>
      </c>
      <c r="U5" s="12">
        <f t="shared" si="0"/>
        <v>0.19651181935753465</v>
      </c>
      <c r="V5" s="13">
        <f t="shared" si="1"/>
        <v>21.568783505414153</v>
      </c>
      <c r="W5" s="14"/>
      <c r="Z5" s="7" t="s">
        <v>68</v>
      </c>
      <c r="AA5" s="7" t="s">
        <v>69</v>
      </c>
      <c r="AB5" s="12"/>
      <c r="AD5" s="7"/>
      <c r="AF5" s="1" t="s">
        <v>34</v>
      </c>
      <c r="AG5" s="1" t="s">
        <v>35</v>
      </c>
      <c r="AH5" s="1">
        <v>1</v>
      </c>
      <c r="AI5" s="1" t="s">
        <v>54</v>
      </c>
      <c r="AJ5" s="43" t="s">
        <v>48</v>
      </c>
      <c r="AK5" s="1">
        <v>7.9652380952380959</v>
      </c>
      <c r="AL5" s="1">
        <v>45.78</v>
      </c>
      <c r="AM5" s="1">
        <v>37.814761904761909</v>
      </c>
    </row>
    <row r="6" spans="1:39" x14ac:dyDescent="0.2">
      <c r="A6" s="1" t="s">
        <v>36</v>
      </c>
      <c r="B6" s="1" t="s">
        <v>34</v>
      </c>
      <c r="C6" s="1" t="s">
        <v>35</v>
      </c>
      <c r="D6" s="1">
        <v>1</v>
      </c>
      <c r="E6" s="1" t="s">
        <v>8</v>
      </c>
      <c r="F6" s="1">
        <v>20</v>
      </c>
      <c r="G6" s="1">
        <v>30</v>
      </c>
      <c r="H6" s="1">
        <v>1634.8899999999999</v>
      </c>
      <c r="I6" s="1">
        <v>840.84</v>
      </c>
      <c r="K6" s="84">
        <v>0.11925455927848816</v>
      </c>
      <c r="L6" s="88">
        <v>2.7444083690643311</v>
      </c>
      <c r="M6" s="82">
        <v>3.0896024778485298E-2</v>
      </c>
      <c r="N6" s="26">
        <f>$Y$2*(G6-F6)</f>
        <v>708.82124375000001</v>
      </c>
      <c r="O6" s="1">
        <f>H6-I6</f>
        <v>794.04999999999984</v>
      </c>
      <c r="P6" s="12">
        <f>H6/N6</f>
        <v>2.3064912549046324</v>
      </c>
      <c r="Q6" s="12">
        <f>O6/N6</f>
        <v>1.1202401268324005</v>
      </c>
      <c r="R6" s="14">
        <f>Q6*10^4*(G6-F6)/100</f>
        <v>1120.2401268324006</v>
      </c>
      <c r="S6" s="13">
        <f t="shared" si="0"/>
        <v>1.3359374261147563</v>
      </c>
      <c r="T6" s="14">
        <f t="shared" si="0"/>
        <v>30.743963794405278</v>
      </c>
      <c r="U6" s="12">
        <f t="shared" si="0"/>
        <v>0.34610966716467362</v>
      </c>
      <c r="V6" s="13">
        <f t="shared" si="1"/>
        <v>23.013026803071529</v>
      </c>
      <c r="W6" s="14"/>
      <c r="Z6" s="7" t="s">
        <v>68</v>
      </c>
      <c r="AA6" s="7" t="s">
        <v>70</v>
      </c>
      <c r="AB6" s="12"/>
      <c r="AD6" s="7"/>
      <c r="AF6" s="1" t="s">
        <v>34</v>
      </c>
      <c r="AG6" s="1" t="s">
        <v>35</v>
      </c>
      <c r="AH6" s="1">
        <v>1</v>
      </c>
      <c r="AI6" s="6" t="s">
        <v>56</v>
      </c>
      <c r="AJ6" s="43" t="s">
        <v>47</v>
      </c>
      <c r="AK6" s="1">
        <v>8.0299999999999994</v>
      </c>
      <c r="AL6" s="1">
        <v>18.329999999999998</v>
      </c>
      <c r="AM6" s="1">
        <v>10.299999999999999</v>
      </c>
    </row>
    <row r="7" spans="1:39" x14ac:dyDescent="0.2">
      <c r="B7" s="1" t="s">
        <v>34</v>
      </c>
      <c r="C7" s="1" t="s">
        <v>35</v>
      </c>
      <c r="D7" s="1">
        <v>1</v>
      </c>
      <c r="E7" s="29" t="s">
        <v>8</v>
      </c>
      <c r="F7" s="29">
        <v>30</v>
      </c>
      <c r="G7" s="29">
        <v>45</v>
      </c>
      <c r="H7" s="29">
        <v>1256.0900000000001</v>
      </c>
      <c r="I7" s="29">
        <v>578.19000000000005</v>
      </c>
      <c r="J7" s="29"/>
      <c r="K7" s="107">
        <v>0.14336006343364716</v>
      </c>
      <c r="L7" s="119">
        <v>3.2373847961425781</v>
      </c>
      <c r="M7" s="106">
        <v>3.1656883656978607E-2</v>
      </c>
      <c r="N7" s="32">
        <f>$Y$2*(G7-F7)</f>
        <v>1063.231865625</v>
      </c>
      <c r="O7" s="29">
        <f>H7-I7</f>
        <v>677.90000000000009</v>
      </c>
      <c r="P7" s="33">
        <f>H7/N7</f>
        <v>1.1813885951035077</v>
      </c>
      <c r="Q7" s="33">
        <f>O7/N7</f>
        <v>0.63758435193391227</v>
      </c>
      <c r="R7" s="34">
        <f>Q7*10^4*(G7-F7)/100</f>
        <v>956.37652790086838</v>
      </c>
      <c r="S7" s="30">
        <f t="shared" si="0"/>
        <v>1.371061997063197</v>
      </c>
      <c r="T7" s="34">
        <f t="shared" si="0"/>
        <v>30.961588308138996</v>
      </c>
      <c r="U7" s="33">
        <f t="shared" si="0"/>
        <v>0.30275900476022949</v>
      </c>
      <c r="V7" s="30">
        <f t="shared" si="1"/>
        <v>22.582194222039888</v>
      </c>
      <c r="W7" s="14"/>
      <c r="Z7" s="7" t="s">
        <v>71</v>
      </c>
      <c r="AA7" s="7" t="s">
        <v>72</v>
      </c>
      <c r="AB7" s="12"/>
      <c r="AD7" s="7"/>
      <c r="AF7" s="1" t="s">
        <v>34</v>
      </c>
      <c r="AG7" s="1" t="s">
        <v>35</v>
      </c>
      <c r="AH7" s="1">
        <v>1</v>
      </c>
      <c r="AI7" s="1" t="s">
        <v>56</v>
      </c>
      <c r="AJ7" s="43" t="s">
        <v>48</v>
      </c>
      <c r="AK7" s="1">
        <v>7.9652380952380959</v>
      </c>
      <c r="AL7" s="1">
        <v>147.16999999999999</v>
      </c>
      <c r="AM7" s="1">
        <v>139.20476190476188</v>
      </c>
    </row>
    <row r="8" spans="1:39" x14ac:dyDescent="0.2">
      <c r="B8" s="1" t="s">
        <v>34</v>
      </c>
      <c r="C8" s="1" t="s">
        <v>35</v>
      </c>
      <c r="D8" s="1">
        <v>1</v>
      </c>
      <c r="E8" s="1" t="s">
        <v>15</v>
      </c>
      <c r="F8" s="1" t="s">
        <v>47</v>
      </c>
      <c r="H8" s="1">
        <v>18.010000000000002</v>
      </c>
      <c r="J8" s="1">
        <v>4.954761904761904</v>
      </c>
      <c r="K8" s="76">
        <v>2.6519272327423096</v>
      </c>
      <c r="L8" s="87">
        <v>49.081565856933594</v>
      </c>
      <c r="M8" s="71">
        <v>0.20584426820278168</v>
      </c>
      <c r="N8" s="25"/>
      <c r="O8" s="13">
        <f>H8-J8</f>
        <v>13.055238095238098</v>
      </c>
      <c r="R8" s="14">
        <f>O8/($Y$3)*10^8/10^6</f>
        <v>5.8023280423280434</v>
      </c>
      <c r="S8" s="13">
        <f t="shared" si="0"/>
        <v>0.15387351748754111</v>
      </c>
      <c r="T8" s="14">
        <f t="shared" si="0"/>
        <v>2.8478734593305646</v>
      </c>
      <c r="U8" s="12">
        <f t="shared" si="0"/>
        <v>1.194375969745495E-2</v>
      </c>
      <c r="V8" s="13">
        <f t="shared" si="1"/>
        <v>18.507885605209175</v>
      </c>
      <c r="W8" s="14"/>
      <c r="AF8" s="1" t="s">
        <v>34</v>
      </c>
      <c r="AG8" s="1" t="s">
        <v>35</v>
      </c>
      <c r="AH8" s="1">
        <v>2</v>
      </c>
      <c r="AI8" s="1" t="s">
        <v>62</v>
      </c>
      <c r="AJ8" s="43" t="s">
        <v>47</v>
      </c>
      <c r="AK8" s="1">
        <v>7.9652380952380959</v>
      </c>
      <c r="AL8" s="1">
        <v>12.92</v>
      </c>
    </row>
    <row r="9" spans="1:39" x14ac:dyDescent="0.2">
      <c r="B9" s="1" t="s">
        <v>34</v>
      </c>
      <c r="C9" s="1" t="s">
        <v>35</v>
      </c>
      <c r="D9" s="1">
        <v>1</v>
      </c>
      <c r="E9" s="1" t="s">
        <v>15</v>
      </c>
      <c r="F9" s="1" t="s">
        <v>48</v>
      </c>
      <c r="H9" s="1">
        <v>78.14</v>
      </c>
      <c r="J9" s="1">
        <v>13.574761904761903</v>
      </c>
      <c r="K9" s="85">
        <v>1.1123602390289307</v>
      </c>
      <c r="L9" s="89">
        <v>24.147495269775391</v>
      </c>
      <c r="M9" s="83">
        <v>0.28739026188850403</v>
      </c>
      <c r="N9" s="25"/>
      <c r="O9" s="13">
        <f>H9-J9</f>
        <v>64.565238095238101</v>
      </c>
      <c r="R9" s="14">
        <f>O9/($Y$3)*10^8/10^6</f>
        <v>28.695661375661381</v>
      </c>
      <c r="S9" s="13">
        <f t="shared" si="0"/>
        <v>0.31919912746923945</v>
      </c>
      <c r="T9" s="14">
        <f t="shared" si="0"/>
        <v>6.9292834733185957</v>
      </c>
      <c r="U9" s="12">
        <f t="shared" si="0"/>
        <v>8.2468536378151533E-2</v>
      </c>
      <c r="V9" s="13">
        <f t="shared" si="1"/>
        <v>21.708340897599591</v>
      </c>
      <c r="W9" s="14"/>
      <c r="AF9" s="1" t="s">
        <v>34</v>
      </c>
      <c r="AG9" s="1" t="s">
        <v>35</v>
      </c>
      <c r="AH9" s="1">
        <v>2</v>
      </c>
      <c r="AI9" s="1" t="s">
        <v>57</v>
      </c>
      <c r="AJ9" s="43" t="s">
        <v>48</v>
      </c>
      <c r="AK9" s="1">
        <v>7.9652380952380959</v>
      </c>
      <c r="AL9" s="1">
        <v>31.35</v>
      </c>
    </row>
    <row r="10" spans="1:39" x14ac:dyDescent="0.2">
      <c r="B10" s="1" t="s">
        <v>34</v>
      </c>
      <c r="C10" s="1" t="s">
        <v>35</v>
      </c>
      <c r="D10" s="1">
        <v>1</v>
      </c>
      <c r="E10" s="1" t="s">
        <v>15</v>
      </c>
      <c r="F10" s="1">
        <v>0</v>
      </c>
      <c r="G10" s="1">
        <v>10</v>
      </c>
      <c r="H10" s="1">
        <v>648.71</v>
      </c>
      <c r="I10" s="1">
        <v>146.18</v>
      </c>
      <c r="K10" s="76">
        <v>0.26996627449989319</v>
      </c>
      <c r="L10" s="87">
        <v>6.1923427581787109</v>
      </c>
      <c r="M10" s="71">
        <v>4.0555648505687714E-2</v>
      </c>
      <c r="N10" s="26">
        <f>$Y$2*(G10-F10)</f>
        <v>708.82124375000001</v>
      </c>
      <c r="O10" s="1">
        <f>H10-I10</f>
        <v>502.53000000000003</v>
      </c>
      <c r="P10" s="12">
        <f>H10/N10</f>
        <v>0.9151954822460131</v>
      </c>
      <c r="Q10" s="12">
        <f>O10/N10</f>
        <v>0.7089657715976152</v>
      </c>
      <c r="R10" s="14">
        <f>Q10*10^4*(G10-F10)/100</f>
        <v>708.96577159761523</v>
      </c>
      <c r="S10" s="13">
        <f t="shared" si="0"/>
        <v>1.9139684810615036</v>
      </c>
      <c r="T10" s="14">
        <f t="shared" si="0"/>
        <v>43.901590615490747</v>
      </c>
      <c r="U10" s="12">
        <f t="shared" si="0"/>
        <v>0.28752566635476562</v>
      </c>
      <c r="V10" s="13">
        <f t="shared" si="1"/>
        <v>22.937467910204322</v>
      </c>
      <c r="W10" s="14"/>
      <c r="AF10" s="1" t="s">
        <v>34</v>
      </c>
      <c r="AG10" s="1" t="s">
        <v>35</v>
      </c>
      <c r="AH10" s="1">
        <v>2</v>
      </c>
      <c r="AI10" s="1" t="s">
        <v>59</v>
      </c>
      <c r="AJ10" s="43" t="s">
        <v>47</v>
      </c>
      <c r="AK10" s="1">
        <v>8.0500000000000007</v>
      </c>
      <c r="AL10" s="1">
        <v>33.43</v>
      </c>
      <c r="AM10" s="1">
        <v>25.38</v>
      </c>
    </row>
    <row r="11" spans="1:39" x14ac:dyDescent="0.2">
      <c r="B11" s="1" t="s">
        <v>34</v>
      </c>
      <c r="C11" s="1" t="s">
        <v>35</v>
      </c>
      <c r="D11" s="1">
        <v>1</v>
      </c>
      <c r="E11" s="1" t="s">
        <v>15</v>
      </c>
      <c r="F11" s="1">
        <v>10</v>
      </c>
      <c r="G11" s="1">
        <v>20</v>
      </c>
      <c r="H11" s="1">
        <v>926.78000000000009</v>
      </c>
      <c r="I11" s="1">
        <v>299.64999999999998</v>
      </c>
      <c r="K11" s="84">
        <v>0.11156144738197327</v>
      </c>
      <c r="L11" s="88">
        <v>3.217947244644165</v>
      </c>
      <c r="M11" s="82">
        <v>2.7516704052686691E-2</v>
      </c>
      <c r="N11" s="26">
        <f>$Y$2*(G11-F11)</f>
        <v>708.82124375000001</v>
      </c>
      <c r="O11" s="1">
        <f>H11-I11</f>
        <v>627.13000000000011</v>
      </c>
      <c r="P11" s="12">
        <f>H11/N11</f>
        <v>1.3074946725593255</v>
      </c>
      <c r="Q11" s="12">
        <f>O11/N11</f>
        <v>0.88475057079579822</v>
      </c>
      <c r="R11" s="14">
        <f>Q11*10^4*(G11-F11)/100</f>
        <v>884.75057079579824</v>
      </c>
      <c r="S11" s="13">
        <f t="shared" si="0"/>
        <v>0.98704054250006257</v>
      </c>
      <c r="T11" s="14">
        <f t="shared" si="0"/>
        <v>28.470806614896912</v>
      </c>
      <c r="U11" s="12">
        <f t="shared" si="0"/>
        <v>0.24345419617033603</v>
      </c>
      <c r="V11" s="13">
        <f t="shared" si="1"/>
        <v>28.844617205675831</v>
      </c>
      <c r="W11" s="14"/>
      <c r="AF11" s="1" t="s">
        <v>34</v>
      </c>
      <c r="AG11" s="1" t="s">
        <v>35</v>
      </c>
      <c r="AH11" s="1">
        <v>2</v>
      </c>
      <c r="AI11" s="1" t="s">
        <v>59</v>
      </c>
      <c r="AJ11" s="43" t="s">
        <v>47</v>
      </c>
      <c r="AK11" s="1">
        <v>7.94</v>
      </c>
      <c r="AL11" s="1">
        <v>9.8000000000000007</v>
      </c>
      <c r="AM11" s="1">
        <v>1.8600000000000003</v>
      </c>
    </row>
    <row r="12" spans="1:39" x14ac:dyDescent="0.2">
      <c r="B12" s="1" t="s">
        <v>34</v>
      </c>
      <c r="C12" s="1" t="s">
        <v>35</v>
      </c>
      <c r="D12" s="1">
        <v>1</v>
      </c>
      <c r="E12" s="1" t="s">
        <v>15</v>
      </c>
      <c r="F12" s="1">
        <v>20</v>
      </c>
      <c r="G12" s="1">
        <v>30</v>
      </c>
      <c r="H12" s="1">
        <v>927.53000000000009</v>
      </c>
      <c r="I12" s="1">
        <v>297.08999999999997</v>
      </c>
      <c r="K12" s="84">
        <v>7.3175057768821716E-2</v>
      </c>
      <c r="L12" s="88">
        <v>1.9251296520233154</v>
      </c>
      <c r="M12" s="82">
        <v>2.65684574842453E-2</v>
      </c>
      <c r="N12" s="26">
        <f>$Y$2*(G12-F12)</f>
        <v>708.82124375000001</v>
      </c>
      <c r="O12" s="1">
        <f>H12-I12</f>
        <v>630.44000000000005</v>
      </c>
      <c r="P12" s="12">
        <f>H12/N12</f>
        <v>1.308552767257549</v>
      </c>
      <c r="Q12" s="12">
        <f>O12/N12</f>
        <v>0.88942029539729073</v>
      </c>
      <c r="R12" s="14">
        <f>Q12*10^4*(G12-F12)/100</f>
        <v>889.4202953972906</v>
      </c>
      <c r="S12" s="13">
        <f t="shared" si="0"/>
        <v>0.65083381496459214</v>
      </c>
      <c r="T12" s="14">
        <f t="shared" si="0"/>
        <v>17.122493837806605</v>
      </c>
      <c r="U12" s="12">
        <f t="shared" si="0"/>
        <v>0.23630525303887812</v>
      </c>
      <c r="V12" s="13">
        <f t="shared" si="1"/>
        <v>26.308549808122883</v>
      </c>
      <c r="W12" s="14"/>
      <c r="AF12" s="1" t="s">
        <v>34</v>
      </c>
      <c r="AG12" s="1" t="s">
        <v>35</v>
      </c>
      <c r="AH12" s="1">
        <v>2</v>
      </c>
      <c r="AI12" s="1" t="s">
        <v>54</v>
      </c>
      <c r="AJ12" s="43" t="s">
        <v>48</v>
      </c>
      <c r="AK12" s="1">
        <v>7.9652380952380959</v>
      </c>
      <c r="AL12" s="1">
        <v>49.1</v>
      </c>
      <c r="AM12" s="1">
        <v>41.134761904761902</v>
      </c>
    </row>
    <row r="13" spans="1:39" x14ac:dyDescent="0.2">
      <c r="B13" s="1" t="s">
        <v>34</v>
      </c>
      <c r="C13" s="1" t="s">
        <v>35</v>
      </c>
      <c r="D13" s="1">
        <v>1</v>
      </c>
      <c r="E13" s="29" t="s">
        <v>15</v>
      </c>
      <c r="F13" s="29">
        <v>30</v>
      </c>
      <c r="G13" s="29">
        <v>49</v>
      </c>
      <c r="H13" s="29">
        <v>1584.49</v>
      </c>
      <c r="I13" s="29">
        <v>877.13</v>
      </c>
      <c r="J13" s="29"/>
      <c r="K13" s="107">
        <v>3.0469128862023354E-2</v>
      </c>
      <c r="L13" s="119">
        <v>0.92779749631881714</v>
      </c>
      <c r="M13" s="106">
        <v>2.8588708490133286E-2</v>
      </c>
      <c r="N13" s="32">
        <f>$Y$2*(G13-F13)</f>
        <v>1346.7603631250001</v>
      </c>
      <c r="O13" s="29">
        <f>H13-I13</f>
        <v>707.36</v>
      </c>
      <c r="P13" s="33">
        <f>H13/N13</f>
        <v>1.1765196269389575</v>
      </c>
      <c r="Q13" s="33">
        <f>O13/N13</f>
        <v>0.52523078297214931</v>
      </c>
      <c r="R13" s="34">
        <f>Q13*10^4*(G13-F13)/100</f>
        <v>997.93848764708366</v>
      </c>
      <c r="S13" s="30">
        <f t="shared" si="0"/>
        <v>0.30406316376491693</v>
      </c>
      <c r="T13" s="34">
        <f t="shared" si="0"/>
        <v>9.2588483031915096</v>
      </c>
      <c r="U13" s="33">
        <f t="shared" si="0"/>
        <v>0.28529772514426949</v>
      </c>
      <c r="V13" s="30">
        <f t="shared" si="1"/>
        <v>30.450410988783521</v>
      </c>
      <c r="W13" s="14"/>
      <c r="AF13" s="1" t="s">
        <v>34</v>
      </c>
      <c r="AG13" s="1" t="s">
        <v>35</v>
      </c>
      <c r="AH13" s="1">
        <v>2</v>
      </c>
      <c r="AI13" s="1" t="s">
        <v>56</v>
      </c>
      <c r="AJ13" s="43" t="s">
        <v>47</v>
      </c>
      <c r="AK13" s="1">
        <v>7.9652380952380959</v>
      </c>
      <c r="AL13" s="1">
        <v>14.47</v>
      </c>
      <c r="AM13" s="1">
        <v>6.5047619047619047</v>
      </c>
    </row>
    <row r="14" spans="1:39" x14ac:dyDescent="0.2">
      <c r="B14" s="1" t="s">
        <v>34</v>
      </c>
      <c r="C14" s="1" t="s">
        <v>35</v>
      </c>
      <c r="D14" s="1">
        <v>1</v>
      </c>
      <c r="E14" s="1" t="s">
        <v>16</v>
      </c>
      <c r="F14" s="1" t="s">
        <v>47</v>
      </c>
      <c r="H14" s="1">
        <v>28.6</v>
      </c>
      <c r="J14" s="1">
        <v>12.644761904761904</v>
      </c>
      <c r="K14" s="76">
        <v>2.4941079616546631</v>
      </c>
      <c r="L14" s="87">
        <v>49.197128295898438</v>
      </c>
      <c r="M14" s="71">
        <v>0.17581552267074585</v>
      </c>
      <c r="N14" s="25"/>
      <c r="O14" s="13">
        <f>H14-J14</f>
        <v>15.955238095238098</v>
      </c>
      <c r="R14" s="14">
        <f>O14/($Y$3)*10^8/10^6</f>
        <v>7.0912169312169331</v>
      </c>
      <c r="S14" s="13">
        <f t="shared" si="0"/>
        <v>0.17686260605968501</v>
      </c>
      <c r="T14" s="14">
        <f t="shared" si="0"/>
        <v>3.4886750913912667</v>
      </c>
      <c r="U14" s="12">
        <f t="shared" si="0"/>
        <v>1.2467460111335475E-2</v>
      </c>
      <c r="V14" s="13">
        <f t="shared" si="1"/>
        <v>19.725340302935262</v>
      </c>
      <c r="W14" s="14"/>
      <c r="AF14" s="1" t="s">
        <v>34</v>
      </c>
      <c r="AG14" s="1" t="s">
        <v>35</v>
      </c>
      <c r="AH14" s="1">
        <v>2</v>
      </c>
      <c r="AI14" s="1" t="s">
        <v>56</v>
      </c>
      <c r="AJ14" s="43" t="s">
        <v>48</v>
      </c>
      <c r="AK14" s="1">
        <v>7.9652380952380959</v>
      </c>
      <c r="AL14" s="1">
        <v>16.48</v>
      </c>
      <c r="AM14" s="1">
        <v>8.5147619047619045</v>
      </c>
    </row>
    <row r="15" spans="1:39" x14ac:dyDescent="0.2">
      <c r="B15" s="1" t="s">
        <v>34</v>
      </c>
      <c r="C15" s="1" t="s">
        <v>35</v>
      </c>
      <c r="D15" s="1">
        <v>1</v>
      </c>
      <c r="E15" s="1" t="s">
        <v>16</v>
      </c>
      <c r="F15" s="1" t="s">
        <v>48</v>
      </c>
      <c r="H15" s="1">
        <v>197.35</v>
      </c>
      <c r="J15" s="1">
        <v>23.384761904761906</v>
      </c>
      <c r="K15" s="76">
        <v>1.6860132217407227</v>
      </c>
      <c r="L15" s="87">
        <v>31.934391021728516</v>
      </c>
      <c r="M15" s="71">
        <v>0.14690478146076202</v>
      </c>
      <c r="N15" s="25"/>
      <c r="O15" s="13">
        <f>H15-J15</f>
        <v>173.96523809523808</v>
      </c>
      <c r="R15" s="14">
        <f>O15/($Y$3)*10^8/10^6</f>
        <v>77.317883597883579</v>
      </c>
      <c r="S15" s="13">
        <f t="shared" si="0"/>
        <v>1.3035897402304188</v>
      </c>
      <c r="T15" s="14">
        <f t="shared" si="0"/>
        <v>24.690995277873036</v>
      </c>
      <c r="U15" s="12">
        <f t="shared" si="0"/>
        <v>0.11358366792955725</v>
      </c>
      <c r="V15" s="13">
        <f t="shared" si="1"/>
        <v>18.94077140673777</v>
      </c>
      <c r="W15" s="14"/>
      <c r="AF15" s="1" t="s">
        <v>34</v>
      </c>
      <c r="AG15" s="1" t="s">
        <v>35</v>
      </c>
      <c r="AH15" s="1">
        <v>3</v>
      </c>
      <c r="AI15" s="1" t="s">
        <v>56</v>
      </c>
      <c r="AJ15" s="43" t="s">
        <v>48</v>
      </c>
      <c r="AK15" s="1">
        <v>7.9652380952380959</v>
      </c>
      <c r="AL15" s="1">
        <v>41.19</v>
      </c>
      <c r="AM15" s="1">
        <v>33.224761904761905</v>
      </c>
    </row>
    <row r="16" spans="1:39" x14ac:dyDescent="0.2">
      <c r="B16" s="1" t="s">
        <v>34</v>
      </c>
      <c r="C16" s="1" t="s">
        <v>35</v>
      </c>
      <c r="D16" s="1">
        <v>1</v>
      </c>
      <c r="E16" s="1" t="s">
        <v>16</v>
      </c>
      <c r="F16" s="1">
        <v>0</v>
      </c>
      <c r="G16" s="1">
        <v>10</v>
      </c>
      <c r="H16" s="1">
        <v>625.97</v>
      </c>
      <c r="I16" s="1">
        <v>68.25</v>
      </c>
      <c r="K16" s="76">
        <v>0.27165937423706055</v>
      </c>
      <c r="L16" s="87">
        <v>4.8057479858398437</v>
      </c>
      <c r="M16" s="71">
        <v>4.6418726444244385E-2</v>
      </c>
      <c r="N16" s="26">
        <f>$Y$2*(G16-F16)</f>
        <v>708.82124375000001</v>
      </c>
      <c r="O16" s="1">
        <f>H16-I16</f>
        <v>557.72</v>
      </c>
      <c r="P16" s="12">
        <f>H16/N16</f>
        <v>0.88311405099587925</v>
      </c>
      <c r="Q16" s="12">
        <f>O16/N16</f>
        <v>0.78682743345754869</v>
      </c>
      <c r="R16" s="14">
        <f>Q16*10^4*(G16-F16)/100</f>
        <v>786.82743345754875</v>
      </c>
      <c r="S16" s="13">
        <f t="shared" si="0"/>
        <v>2.1374904820563008</v>
      </c>
      <c r="T16" s="14">
        <f t="shared" si="0"/>
        <v>37.812943535421482</v>
      </c>
      <c r="U16" s="12">
        <f t="shared" si="0"/>
        <v>0.36523527392492861</v>
      </c>
      <c r="V16" s="13">
        <f t="shared" si="1"/>
        <v>17.690344753743563</v>
      </c>
      <c r="W16" s="14"/>
      <c r="AF16" s="1" t="s">
        <v>34</v>
      </c>
      <c r="AG16" s="1" t="s">
        <v>35</v>
      </c>
      <c r="AH16" s="1">
        <v>4</v>
      </c>
      <c r="AI16" s="6" t="s">
        <v>55</v>
      </c>
      <c r="AJ16" s="43" t="s">
        <v>47</v>
      </c>
      <c r="AK16" s="1">
        <v>7.9652380952380959</v>
      </c>
      <c r="AL16" s="1">
        <v>28.69</v>
      </c>
    </row>
    <row r="17" spans="1:39" x14ac:dyDescent="0.2">
      <c r="A17" s="1" t="s">
        <v>14</v>
      </c>
      <c r="B17" s="1" t="s">
        <v>34</v>
      </c>
      <c r="C17" s="1" t="s">
        <v>35</v>
      </c>
      <c r="D17" s="1">
        <v>1</v>
      </c>
      <c r="E17" s="1" t="s">
        <v>16</v>
      </c>
      <c r="F17" s="1">
        <v>10</v>
      </c>
      <c r="G17" s="1">
        <v>20</v>
      </c>
      <c r="H17" s="1">
        <v>772.88</v>
      </c>
      <c r="I17" s="1">
        <v>98.54</v>
      </c>
      <c r="K17" s="84">
        <v>0.13613137602806091</v>
      </c>
      <c r="L17" s="88">
        <v>2.5607762336730957</v>
      </c>
      <c r="M17" s="82">
        <v>2.1099220961332321E-2</v>
      </c>
      <c r="N17" s="26">
        <f>$Y$2*(G17-F17)</f>
        <v>708.82124375000001</v>
      </c>
      <c r="O17" s="1">
        <f>H17-I17</f>
        <v>674.34</v>
      </c>
      <c r="P17" s="12">
        <f>H17/N17</f>
        <v>1.0903736404838811</v>
      </c>
      <c r="Q17" s="12">
        <f>O17/N17</f>
        <v>0.95135410506663443</v>
      </c>
      <c r="R17" s="14">
        <f>Q17*10^4*(G17-F17)/100</f>
        <v>951.35410506663447</v>
      </c>
      <c r="S17" s="13">
        <f t="shared" si="0"/>
        <v>1.295091434126654</v>
      </c>
      <c r="T17" s="14">
        <f t="shared" si="0"/>
        <v>24.362049820619749</v>
      </c>
      <c r="U17" s="12">
        <f t="shared" si="0"/>
        <v>0.20072830475271486</v>
      </c>
      <c r="V17" s="13">
        <f t="shared" si="1"/>
        <v>18.811065519129404</v>
      </c>
      <c r="W17" s="14"/>
      <c r="AF17" s="9" t="s">
        <v>34</v>
      </c>
      <c r="AG17" s="9" t="s">
        <v>35</v>
      </c>
      <c r="AH17" s="9">
        <v>4</v>
      </c>
      <c r="AI17" s="9" t="s">
        <v>62</v>
      </c>
      <c r="AJ17" s="44" t="s">
        <v>48</v>
      </c>
      <c r="AK17" s="9">
        <v>7.9652380952380959</v>
      </c>
      <c r="AL17" s="9">
        <v>10.7</v>
      </c>
      <c r="AM17" s="9">
        <v>2.7347619047619034</v>
      </c>
    </row>
    <row r="18" spans="1:39" x14ac:dyDescent="0.2">
      <c r="B18" s="1" t="s">
        <v>34</v>
      </c>
      <c r="C18" s="1" t="s">
        <v>35</v>
      </c>
      <c r="D18" s="1">
        <v>1</v>
      </c>
      <c r="E18" s="1" t="s">
        <v>16</v>
      </c>
      <c r="F18" s="1">
        <v>20</v>
      </c>
      <c r="G18" s="1">
        <v>27</v>
      </c>
      <c r="H18" s="1">
        <v>1220.49</v>
      </c>
      <c r="I18" s="1">
        <v>760.51</v>
      </c>
      <c r="K18" s="84">
        <v>0.14046697318553925</v>
      </c>
      <c r="L18" s="88">
        <v>2.5741026401519775</v>
      </c>
      <c r="M18" s="82">
        <v>2.7896828949451447E-2</v>
      </c>
      <c r="N18" s="26">
        <f>$Y$2*(G18-F18)</f>
        <v>496.17487062500004</v>
      </c>
      <c r="O18" s="1">
        <f>H18-I18</f>
        <v>459.98</v>
      </c>
      <c r="P18" s="12">
        <f>H18/N18</f>
        <v>2.4597980918756046</v>
      </c>
      <c r="Q18" s="12">
        <f>O18/N18</f>
        <v>0.92705218912153364</v>
      </c>
      <c r="R18" s="14">
        <f>Q18*10^4*(G18-F18)/100</f>
        <v>648.93653238507352</v>
      </c>
      <c r="S18" s="13">
        <f t="shared" si="0"/>
        <v>0.91154150493650932</v>
      </c>
      <c r="T18" s="14">
        <f t="shared" si="0"/>
        <v>16.704292413034871</v>
      </c>
      <c r="U18" s="12">
        <f t="shared" si="0"/>
        <v>0.18103271442996555</v>
      </c>
      <c r="V18" s="13">
        <f t="shared" si="1"/>
        <v>18.325322898158497</v>
      </c>
      <c r="W18" s="14"/>
      <c r="AF18" s="1" t="s">
        <v>34</v>
      </c>
      <c r="AG18" s="1" t="s">
        <v>35</v>
      </c>
      <c r="AH18" s="1">
        <v>4</v>
      </c>
      <c r="AI18" s="1" t="s">
        <v>57</v>
      </c>
      <c r="AJ18" s="43" t="s">
        <v>48</v>
      </c>
      <c r="AK18" s="1">
        <v>7.9652380952380959</v>
      </c>
      <c r="AL18" s="1">
        <v>43.51</v>
      </c>
      <c r="AM18" s="9">
        <v>35.544761904761899</v>
      </c>
    </row>
    <row r="19" spans="1:39" x14ac:dyDescent="0.2">
      <c r="B19" s="1" t="s">
        <v>34</v>
      </c>
      <c r="C19" s="1" t="s">
        <v>35</v>
      </c>
      <c r="D19" s="4">
        <v>1</v>
      </c>
      <c r="E19" s="29" t="s">
        <v>16</v>
      </c>
      <c r="F19" s="29">
        <v>27</v>
      </c>
      <c r="G19" s="29">
        <v>47</v>
      </c>
      <c r="H19" s="29">
        <v>1140.51</v>
      </c>
      <c r="I19" s="29">
        <v>625.16999999999996</v>
      </c>
      <c r="J19" s="29"/>
      <c r="K19" s="107">
        <v>0.16486124694347382</v>
      </c>
      <c r="L19" s="119">
        <v>3.0388338565826416</v>
      </c>
      <c r="M19" s="106">
        <v>3.4232974052429199E-2</v>
      </c>
      <c r="N19" s="32">
        <f>$Y$2*(G19-F19)</f>
        <v>1417.6424875</v>
      </c>
      <c r="O19" s="29">
        <f>H19-I19</f>
        <v>515.34</v>
      </c>
      <c r="P19" s="33">
        <f>H19/N19</f>
        <v>0.8045117228471893</v>
      </c>
      <c r="Q19" s="33">
        <f>O19/N19</f>
        <v>0.36351901452163554</v>
      </c>
      <c r="R19" s="34">
        <f>Q19*10^4*(G19-F19)/100</f>
        <v>727.03802904327108</v>
      </c>
      <c r="S19" s="30">
        <f t="shared" si="0"/>
        <v>1.198603960433992</v>
      </c>
      <c r="T19" s="34">
        <f t="shared" si="0"/>
        <v>22.093477776798061</v>
      </c>
      <c r="U19" s="33">
        <f t="shared" si="0"/>
        <v>0.24888673983367565</v>
      </c>
      <c r="V19" s="30">
        <f t="shared" si="1"/>
        <v>18.432675434176296</v>
      </c>
      <c r="W19" s="14"/>
      <c r="AF19" s="1" t="s">
        <v>34</v>
      </c>
      <c r="AG19" s="1" t="s">
        <v>35</v>
      </c>
      <c r="AH19" s="1">
        <v>4</v>
      </c>
      <c r="AI19" s="1" t="s">
        <v>54</v>
      </c>
      <c r="AJ19" s="43" t="s">
        <v>48</v>
      </c>
      <c r="AK19" s="1">
        <v>7.9652380952380959</v>
      </c>
      <c r="AL19" s="1">
        <v>86.43</v>
      </c>
      <c r="AM19" s="1">
        <v>78.464761904761914</v>
      </c>
    </row>
    <row r="20" spans="1:39" x14ac:dyDescent="0.2">
      <c r="B20" s="1" t="s">
        <v>34</v>
      </c>
      <c r="C20" s="1" t="s">
        <v>35</v>
      </c>
      <c r="D20" s="1">
        <v>1</v>
      </c>
      <c r="E20" s="1" t="s">
        <v>10</v>
      </c>
      <c r="F20" s="1" t="s">
        <v>47</v>
      </c>
      <c r="H20" s="1">
        <v>29.91</v>
      </c>
      <c r="K20" s="85">
        <v>2.5105812549591064</v>
      </c>
      <c r="L20" s="89">
        <v>47.582744598388672</v>
      </c>
      <c r="M20" s="83">
        <v>0.33363914489746094</v>
      </c>
      <c r="N20" s="25"/>
      <c r="O20" s="13">
        <f>H20-J20</f>
        <v>29.91</v>
      </c>
      <c r="R20" s="14">
        <f>O20/($Y$3)*10^8/10^6</f>
        <v>13.293333333333335</v>
      </c>
      <c r="S20" s="13">
        <f t="shared" si="0"/>
        <v>0.33373993482589726</v>
      </c>
      <c r="T20" s="14">
        <f t="shared" si="0"/>
        <v>6.3253328486124678</v>
      </c>
      <c r="U20" s="12">
        <f t="shared" si="0"/>
        <v>4.435176366170248E-2</v>
      </c>
      <c r="V20" s="13">
        <f t="shared" si="1"/>
        <v>18.952879738267512</v>
      </c>
      <c r="W20" s="14"/>
      <c r="AF20" s="1" t="s">
        <v>34</v>
      </c>
      <c r="AG20" s="1" t="s">
        <v>35</v>
      </c>
      <c r="AH20" s="1">
        <v>4</v>
      </c>
      <c r="AI20" s="1" t="s">
        <v>56</v>
      </c>
      <c r="AJ20" s="43" t="s">
        <v>47</v>
      </c>
      <c r="AK20" s="1">
        <v>7.9652380952380959</v>
      </c>
      <c r="AL20" s="1">
        <v>36.229999999999997</v>
      </c>
      <c r="AM20" s="1">
        <v>28.264761904761901</v>
      </c>
    </row>
    <row r="21" spans="1:39" x14ac:dyDescent="0.2">
      <c r="B21" s="1" t="s">
        <v>34</v>
      </c>
      <c r="C21" s="1" t="s">
        <v>35</v>
      </c>
      <c r="D21" s="1">
        <v>1</v>
      </c>
      <c r="E21" s="1" t="s">
        <v>10</v>
      </c>
      <c r="F21" s="1" t="s">
        <v>48</v>
      </c>
      <c r="H21" s="1">
        <v>255.89</v>
      </c>
      <c r="K21" s="76">
        <v>1.1919329166412354</v>
      </c>
      <c r="L21" s="87">
        <v>32.362663269042969</v>
      </c>
      <c r="M21" s="71">
        <v>0.10693790018558502</v>
      </c>
      <c r="N21" s="25"/>
      <c r="O21" s="13">
        <f>H21-J21</f>
        <v>255.89</v>
      </c>
      <c r="R21" s="14">
        <f>O21/($Y$3)*10^8/10^6</f>
        <v>113.72888888888887</v>
      </c>
      <c r="S21" s="13">
        <f t="shared" si="0"/>
        <v>1.3555720623970031</v>
      </c>
      <c r="T21" s="14">
        <f t="shared" si="0"/>
        <v>36.80569735073513</v>
      </c>
      <c r="U21" s="12">
        <f t="shared" si="0"/>
        <v>0.12161928568217488</v>
      </c>
      <c r="V21" s="13">
        <f t="shared" si="1"/>
        <v>27.151413319667498</v>
      </c>
      <c r="W21" s="14"/>
    </row>
    <row r="22" spans="1:39" x14ac:dyDescent="0.2">
      <c r="B22" s="1" t="s">
        <v>34</v>
      </c>
      <c r="C22" s="1" t="s">
        <v>35</v>
      </c>
      <c r="D22" s="1">
        <v>1</v>
      </c>
      <c r="E22" s="1" t="s">
        <v>10</v>
      </c>
      <c r="F22" s="1">
        <v>0</v>
      </c>
      <c r="G22" s="1">
        <v>10</v>
      </c>
      <c r="H22" s="1">
        <v>672.27</v>
      </c>
      <c r="I22" s="1">
        <v>91.54</v>
      </c>
      <c r="K22" s="76">
        <v>8.228776603937149E-2</v>
      </c>
      <c r="L22" s="87">
        <v>2.3394997119903564</v>
      </c>
      <c r="M22" s="71">
        <v>2.4822456762194633E-2</v>
      </c>
      <c r="N22" s="26">
        <f>$Y$2*(G22-F22)</f>
        <v>708.82124375000001</v>
      </c>
      <c r="O22" s="1">
        <f>H22-I22</f>
        <v>580.73</v>
      </c>
      <c r="P22" s="12">
        <f>H22/N22</f>
        <v>0.9484337636995378</v>
      </c>
      <c r="Q22" s="12">
        <f>O22/N22</f>
        <v>0.81928977879904297</v>
      </c>
      <c r="R22" s="14">
        <f>Q22*10^4*(G22-F22)/100</f>
        <v>819.28977879904301</v>
      </c>
      <c r="S22" s="13">
        <f t="shared" si="0"/>
        <v>0.67417525636264075</v>
      </c>
      <c r="T22" s="14">
        <f t="shared" si="0"/>
        <v>19.167282015370038</v>
      </c>
      <c r="U22" s="12">
        <f t="shared" si="0"/>
        <v>0.20336785109947247</v>
      </c>
      <c r="V22" s="13">
        <f t="shared" si="1"/>
        <v>28.43071120524765</v>
      </c>
      <c r="W22" s="14"/>
    </row>
    <row r="23" spans="1:39" x14ac:dyDescent="0.2">
      <c r="A23" s="1" t="s">
        <v>36</v>
      </c>
      <c r="B23" s="1" t="s">
        <v>34</v>
      </c>
      <c r="C23" s="1" t="s">
        <v>35</v>
      </c>
      <c r="D23" s="1">
        <v>1</v>
      </c>
      <c r="E23" s="1" t="s">
        <v>10</v>
      </c>
      <c r="F23" s="1">
        <v>10</v>
      </c>
      <c r="G23" s="1">
        <v>27</v>
      </c>
      <c r="H23" s="1">
        <v>1868.8000000000002</v>
      </c>
      <c r="I23" s="1">
        <v>1253.43</v>
      </c>
      <c r="K23" s="84">
        <v>9.8548486828804016E-2</v>
      </c>
      <c r="L23" s="88">
        <v>2.3337254524230957</v>
      </c>
      <c r="M23" s="82">
        <v>2.2816877812147141E-2</v>
      </c>
      <c r="N23" s="26">
        <f>$Y$2*(G23-F23)</f>
        <v>1204.9961143750002</v>
      </c>
      <c r="O23" s="1">
        <f>H23-I23</f>
        <v>615.37000000000012</v>
      </c>
      <c r="P23" s="12">
        <f>H23/N23</f>
        <v>1.5508763702273827</v>
      </c>
      <c r="Q23" s="12">
        <f>O23/N23</f>
        <v>0.51068214466332651</v>
      </c>
      <c r="R23" s="14">
        <f>Q23*10^4*(G23-F23)/100</f>
        <v>868.15964592765488</v>
      </c>
      <c r="S23" s="13">
        <f t="shared" si="0"/>
        <v>0.85555819432000657</v>
      </c>
      <c r="T23" s="14">
        <f t="shared" si="0"/>
        <v>20.26046262467991</v>
      </c>
      <c r="U23" s="12">
        <f t="shared" si="0"/>
        <v>0.19808692562568225</v>
      </c>
      <c r="V23" s="13">
        <f t="shared" si="1"/>
        <v>23.680987172103269</v>
      </c>
      <c r="W23" s="14"/>
    </row>
    <row r="24" spans="1:39" x14ac:dyDescent="0.2">
      <c r="K24" s="84"/>
      <c r="L24" s="88"/>
      <c r="M24" s="82"/>
      <c r="N24" s="26"/>
      <c r="P24" s="12"/>
      <c r="Q24" s="12"/>
      <c r="R24" s="14"/>
      <c r="S24" s="13"/>
      <c r="T24" s="14"/>
      <c r="U24" s="12"/>
      <c r="V24" s="13" t="e">
        <f t="shared" si="1"/>
        <v>#DIV/0!</v>
      </c>
      <c r="W24" s="14"/>
      <c r="X24" s="7" t="s">
        <v>78</v>
      </c>
      <c r="Y24" s="7" t="s">
        <v>80</v>
      </c>
      <c r="Z24" s="7" t="s">
        <v>81</v>
      </c>
    </row>
    <row r="25" spans="1:39" x14ac:dyDescent="0.2">
      <c r="B25" s="1" t="s">
        <v>34</v>
      </c>
      <c r="C25" s="1" t="s">
        <v>35</v>
      </c>
      <c r="D25" s="1">
        <v>1</v>
      </c>
      <c r="E25" s="29" t="s">
        <v>10</v>
      </c>
      <c r="F25" s="29">
        <v>27</v>
      </c>
      <c r="G25" s="29">
        <v>50</v>
      </c>
      <c r="H25" s="29">
        <v>2454.1</v>
      </c>
      <c r="I25" s="29">
        <v>1296.92</v>
      </c>
      <c r="J25" s="29"/>
      <c r="K25" s="107">
        <v>7.8274473547935486E-2</v>
      </c>
      <c r="L25" s="119">
        <v>1.8801711797714233</v>
      </c>
      <c r="M25" s="106">
        <v>2.4872375652194023E-2</v>
      </c>
      <c r="N25" s="32">
        <f>$Y$2*(G25-F25)</f>
        <v>1630.2888606250001</v>
      </c>
      <c r="O25" s="29">
        <f>H25-I25</f>
        <v>1157.1799999999998</v>
      </c>
      <c r="P25" s="33">
        <f>H25/N25</f>
        <v>1.5053160573391744</v>
      </c>
      <c r="Q25" s="33">
        <f>O25/N25</f>
        <v>0.70980059297980747</v>
      </c>
      <c r="R25" s="34">
        <f>Q25*10^4*(G25-F25)/100</f>
        <v>1632.541363853557</v>
      </c>
      <c r="S25" s="30">
        <f t="shared" si="0"/>
        <v>1.2778631580086577</v>
      </c>
      <c r="T25" s="34">
        <f t="shared" si="0"/>
        <v>30.694572221021907</v>
      </c>
      <c r="U25" s="33">
        <f t="shared" si="0"/>
        <v>0.40605182069510831</v>
      </c>
      <c r="V25" s="30">
        <f t="shared" si="1"/>
        <v>24.020234113998885</v>
      </c>
      <c r="W25" s="14"/>
      <c r="X25" s="7" t="s">
        <v>79</v>
      </c>
      <c r="Y25" s="7" t="s">
        <v>79</v>
      </c>
      <c r="Z25" s="7" t="s">
        <v>82</v>
      </c>
      <c r="AA25" s="15" t="s">
        <v>105</v>
      </c>
      <c r="AB25" s="15" t="s">
        <v>106</v>
      </c>
      <c r="AC25" s="74" t="s">
        <v>109</v>
      </c>
      <c r="AD25" s="8"/>
    </row>
    <row r="26" spans="1:39" x14ac:dyDescent="0.2">
      <c r="B26" s="1" t="s">
        <v>34</v>
      </c>
      <c r="C26" s="1" t="s">
        <v>35</v>
      </c>
      <c r="D26" s="1">
        <v>1</v>
      </c>
      <c r="E26" s="1" t="s">
        <v>11</v>
      </c>
      <c r="F26" s="1" t="s">
        <v>47</v>
      </c>
      <c r="H26" s="1">
        <v>30.92</v>
      </c>
      <c r="K26" s="76">
        <v>2.0249054431915283</v>
      </c>
      <c r="L26" s="87">
        <v>50.770950317382813</v>
      </c>
      <c r="M26" s="71">
        <v>0.14584626257419586</v>
      </c>
      <c r="N26" s="25"/>
      <c r="O26" s="13">
        <f>H26-J26</f>
        <v>30.92</v>
      </c>
      <c r="R26" s="14">
        <f>O26/($Y$3)*10^8/10^6</f>
        <v>13.742222222222223</v>
      </c>
      <c r="S26" s="13">
        <f t="shared" si="0"/>
        <v>0.27826700579325359</v>
      </c>
      <c r="T26" s="14">
        <f t="shared" si="0"/>
        <v>6.9770568169487852</v>
      </c>
      <c r="U26" s="12">
        <f t="shared" si="0"/>
        <v>2.0042517505751718E-2</v>
      </c>
      <c r="V26" s="13">
        <f t="shared" si="1"/>
        <v>25.073245018967821</v>
      </c>
      <c r="W26" s="14"/>
      <c r="Z26" s="13">
        <f>AVERAGE(R2,R8,R14,R20,R26)</f>
        <v>9.2929523809523822</v>
      </c>
      <c r="AA26" s="13">
        <f t="shared" ref="AA26:AC31" si="2">AVERAGE(S2,S8,S14,S20,S26)</f>
        <v>0.22416922201186895</v>
      </c>
      <c r="AB26" s="13">
        <f t="shared" si="2"/>
        <v>4.6001481453708877</v>
      </c>
      <c r="AC26" s="12">
        <f t="shared" si="2"/>
        <v>2.0690369322760395E-2</v>
      </c>
      <c r="AD26" s="13"/>
    </row>
    <row r="27" spans="1:39" x14ac:dyDescent="0.2">
      <c r="B27" s="1" t="s">
        <v>34</v>
      </c>
      <c r="C27" s="1" t="s">
        <v>35</v>
      </c>
      <c r="D27" s="1">
        <v>1</v>
      </c>
      <c r="E27" s="1" t="s">
        <v>11</v>
      </c>
      <c r="F27" s="1" t="s">
        <v>48</v>
      </c>
      <c r="H27" s="1">
        <v>324.74</v>
      </c>
      <c r="K27" s="76">
        <v>1.2713221311569214</v>
      </c>
      <c r="L27" s="87">
        <v>33.450996398925781</v>
      </c>
      <c r="M27" s="71">
        <v>0.11090010404586792</v>
      </c>
      <c r="N27" s="25"/>
      <c r="O27" s="13">
        <f>H27-J27</f>
        <v>324.74</v>
      </c>
      <c r="R27" s="14">
        <f>O27/($Y$3)*10^8/10^6</f>
        <v>144.32888888888888</v>
      </c>
      <c r="S27" s="13">
        <f t="shared" si="0"/>
        <v>1.8348851060973272</v>
      </c>
      <c r="T27" s="14">
        <f t="shared" si="0"/>
        <v>48.279451424831812</v>
      </c>
      <c r="U27" s="12">
        <f t="shared" si="0"/>
        <v>0.16006088794602288</v>
      </c>
      <c r="V27" s="13">
        <f t="shared" si="1"/>
        <v>26.311975210000391</v>
      </c>
      <c r="W27" s="14"/>
      <c r="Z27" s="13">
        <f>AVERAGE(R3,R9,R15,R21,R27)</f>
        <v>93.096507936507948</v>
      </c>
      <c r="AA27" s="13">
        <f t="shared" si="2"/>
        <v>1.2730560904252592</v>
      </c>
      <c r="AB27" s="13">
        <f t="shared" si="2"/>
        <v>31.063571493178266</v>
      </c>
      <c r="AC27" s="12">
        <f t="shared" si="2"/>
        <v>0.12582401337125312</v>
      </c>
      <c r="AD27" s="13"/>
    </row>
    <row r="28" spans="1:39" x14ac:dyDescent="0.2">
      <c r="B28" s="1" t="s">
        <v>34</v>
      </c>
      <c r="C28" s="1" t="s">
        <v>35</v>
      </c>
      <c r="D28" s="1">
        <v>1</v>
      </c>
      <c r="E28" s="1" t="s">
        <v>11</v>
      </c>
      <c r="F28" s="1">
        <v>0</v>
      </c>
      <c r="G28" s="1">
        <v>10</v>
      </c>
      <c r="H28" s="1">
        <v>758.68999999999994</v>
      </c>
      <c r="I28" s="1">
        <v>345.1</v>
      </c>
      <c r="K28" s="76">
        <v>0.14381366968154907</v>
      </c>
      <c r="L28" s="87">
        <v>3.3965499401092529</v>
      </c>
      <c r="M28" s="71">
        <v>2.5344002991914749E-2</v>
      </c>
      <c r="N28" s="26">
        <f>$Y$2*(G28-F28)</f>
        <v>708.82124375000001</v>
      </c>
      <c r="O28" s="1">
        <f>H28-I28</f>
        <v>413.58999999999992</v>
      </c>
      <c r="P28" s="12">
        <f>H28/N28</f>
        <v>1.0703544887934942</v>
      </c>
      <c r="Q28" s="12">
        <f>O28/N28</f>
        <v>0.58348984831762796</v>
      </c>
      <c r="R28" s="14">
        <f>Q28*10^4*(G28-F28)/100</f>
        <v>583.489848317628</v>
      </c>
      <c r="S28" s="13">
        <f t="shared" si="0"/>
        <v>0.83913816308488531</v>
      </c>
      <c r="T28" s="14">
        <f t="shared" si="0"/>
        <v>19.818524093575967</v>
      </c>
      <c r="U28" s="12">
        <f t="shared" si="0"/>
        <v>0.14787968461513845</v>
      </c>
      <c r="V28" s="13">
        <f t="shared" si="1"/>
        <v>23.617712750327112</v>
      </c>
      <c r="W28" s="14"/>
      <c r="X28" s="12">
        <f>AVERAGE(P4,P10,P16,P22,P28)</f>
        <v>0.94381656400409031</v>
      </c>
      <c r="Y28" s="12">
        <f>AVERAGE(Q4,Q10,Q16,Q22,Q28)</f>
        <v>0.69452489515626203</v>
      </c>
      <c r="Z28" s="13">
        <f>AVERAGE(R4,R10,R16,R22,R28)</f>
        <v>728.96799377283071</v>
      </c>
      <c r="AA28" s="13">
        <f t="shared" si="2"/>
        <v>1.550622618489498</v>
      </c>
      <c r="AB28" s="13">
        <f t="shared" si="2"/>
        <v>33.757545778789854</v>
      </c>
      <c r="AC28" s="12">
        <f t="shared" si="2"/>
        <v>0.26018366350830269</v>
      </c>
      <c r="AD28" s="13"/>
    </row>
    <row r="29" spans="1:39" x14ac:dyDescent="0.2">
      <c r="B29" s="1" t="s">
        <v>34</v>
      </c>
      <c r="C29" s="1" t="s">
        <v>35</v>
      </c>
      <c r="D29" s="1">
        <v>1</v>
      </c>
      <c r="E29" s="1" t="s">
        <v>11</v>
      </c>
      <c r="F29" s="1">
        <v>10</v>
      </c>
      <c r="G29" s="1">
        <v>20</v>
      </c>
      <c r="H29" s="1">
        <v>1247.8200000000002</v>
      </c>
      <c r="I29" s="1">
        <v>530.21</v>
      </c>
      <c r="K29" s="84">
        <v>0.15786179900169373</v>
      </c>
      <c r="L29" s="88">
        <v>3.9514622688293457</v>
      </c>
      <c r="M29" s="82">
        <v>2.276095375418663E-2</v>
      </c>
      <c r="N29" s="26">
        <f>$Y$2*(G29-F29)</f>
        <v>708.82124375000001</v>
      </c>
      <c r="O29" s="1">
        <f>H29-I29</f>
        <v>717.61000000000013</v>
      </c>
      <c r="P29" s="12">
        <f>H29/N29</f>
        <v>1.7604156351161846</v>
      </c>
      <c r="Q29" s="12">
        <f>O29/N29</f>
        <v>1.0123991151894707</v>
      </c>
      <c r="R29" s="14">
        <f>Q29*10^4*(G29-F29)/100</f>
        <v>1012.3991151894706</v>
      </c>
      <c r="S29" s="13">
        <f t="shared" si="0"/>
        <v>1.5981914563153279</v>
      </c>
      <c r="T29" s="14">
        <f t="shared" si="0"/>
        <v>40.004569046674078</v>
      </c>
      <c r="U29" s="12">
        <f t="shared" si="0"/>
        <v>0.23043169441607006</v>
      </c>
      <c r="V29" s="13">
        <f t="shared" si="1"/>
        <v>25.031149358604168</v>
      </c>
      <c r="W29" s="14"/>
      <c r="X29" s="12">
        <f t="shared" ref="X29:Z31" si="3">AVERAGE(P5,P11,P17,P23,P29)</f>
        <v>1.4549797243081373</v>
      </c>
      <c r="Y29" s="12">
        <f t="shared" si="3"/>
        <v>0.86895720629435846</v>
      </c>
      <c r="Z29" s="13">
        <f t="shared" si="3"/>
        <v>881.31670080183028</v>
      </c>
      <c r="AA29" s="13">
        <f t="shared" si="2"/>
        <v>1.1497406561220478</v>
      </c>
      <c r="AB29" s="13">
        <f t="shared" si="2"/>
        <v>26.98864381550667</v>
      </c>
      <c r="AC29" s="12">
        <f t="shared" si="2"/>
        <v>0.21384258806446757</v>
      </c>
      <c r="AD29" s="13"/>
    </row>
    <row r="30" spans="1:39" x14ac:dyDescent="0.2">
      <c r="B30" s="1" t="s">
        <v>34</v>
      </c>
      <c r="C30" s="1" t="s">
        <v>35</v>
      </c>
      <c r="D30" s="1">
        <v>1</v>
      </c>
      <c r="E30" s="1" t="s">
        <v>11</v>
      </c>
      <c r="F30" s="1">
        <v>20</v>
      </c>
      <c r="G30" s="1">
        <v>30</v>
      </c>
      <c r="H30" s="1">
        <v>1334.54</v>
      </c>
      <c r="I30" s="1">
        <v>583.25</v>
      </c>
      <c r="K30" s="84">
        <v>0.13802953064441681</v>
      </c>
      <c r="L30" s="88">
        <v>3.1054201126098633</v>
      </c>
      <c r="M30" s="82">
        <v>2.6355130597949028E-2</v>
      </c>
      <c r="N30" s="26">
        <f>$Y$2*(G30-F30)</f>
        <v>708.82124375000001</v>
      </c>
      <c r="O30" s="1">
        <f>H30-I30</f>
        <v>751.29</v>
      </c>
      <c r="P30" s="12">
        <f>H30/N30</f>
        <v>1.8827595980894301</v>
      </c>
      <c r="Q30" s="12">
        <f>O30/N30</f>
        <v>1.0599146211043564</v>
      </c>
      <c r="R30" s="14">
        <f>Q30*10^4*(G30-F30)/100</f>
        <v>1059.9146211043565</v>
      </c>
      <c r="S30" s="13">
        <f t="shared" si="0"/>
        <v>1.4629951767418921</v>
      </c>
      <c r="T30" s="14">
        <f t="shared" si="0"/>
        <v>32.914801820267307</v>
      </c>
      <c r="U30" s="12">
        <f t="shared" si="0"/>
        <v>0.27934188261880977</v>
      </c>
      <c r="V30" s="13">
        <f t="shared" si="1"/>
        <v>22.498229894078644</v>
      </c>
      <c r="W30" s="14"/>
      <c r="X30" s="12">
        <f t="shared" si="3"/>
        <v>1.9894004280318041</v>
      </c>
      <c r="Y30" s="12">
        <f t="shared" si="3"/>
        <v>0.9991568081138954</v>
      </c>
      <c r="Z30" s="13">
        <f t="shared" si="3"/>
        <v>929.62789392978038</v>
      </c>
      <c r="AA30" s="13">
        <f t="shared" si="2"/>
        <v>1.0903269806894373</v>
      </c>
      <c r="AB30" s="13">
        <f t="shared" si="2"/>
        <v>24.371387966378514</v>
      </c>
      <c r="AC30" s="12">
        <f t="shared" si="2"/>
        <v>0.26069737931308179</v>
      </c>
      <c r="AD30" s="13"/>
    </row>
    <row r="31" spans="1:39" x14ac:dyDescent="0.2">
      <c r="A31" s="29"/>
      <c r="B31" s="29" t="s">
        <v>34</v>
      </c>
      <c r="C31" s="29" t="s">
        <v>35</v>
      </c>
      <c r="D31" s="29">
        <v>1</v>
      </c>
      <c r="E31" s="29" t="s">
        <v>11</v>
      </c>
      <c r="F31" s="29">
        <v>30</v>
      </c>
      <c r="G31" s="29">
        <v>50</v>
      </c>
      <c r="H31" s="29">
        <v>1837.19</v>
      </c>
      <c r="I31" s="29">
        <v>1042.92</v>
      </c>
      <c r="J31" s="29"/>
      <c r="K31" s="107">
        <v>9.1914743185043335E-2</v>
      </c>
      <c r="L31" s="119">
        <v>2.2776217460632324</v>
      </c>
      <c r="M31" s="106">
        <v>2.7149394154548645E-2</v>
      </c>
      <c r="N31" s="32">
        <f>$Y$2*(G31-F31)</f>
        <v>1417.6424875</v>
      </c>
      <c r="O31" s="29">
        <f>H31-I31</f>
        <v>794.27</v>
      </c>
      <c r="P31" s="33">
        <f>H31/N31</f>
        <v>1.2959473324193806</v>
      </c>
      <c r="Q31" s="33">
        <f>O31/N31</f>
        <v>0.56027525063860639</v>
      </c>
      <c r="R31" s="34">
        <f>Q31*10^4*(G31-F31)/100</f>
        <v>1120.5505012772128</v>
      </c>
      <c r="S31" s="30">
        <f t="shared" si="0"/>
        <v>1.0299511155076659</v>
      </c>
      <c r="T31" s="34">
        <f t="shared" si="0"/>
        <v>25.521901892710357</v>
      </c>
      <c r="U31" s="33">
        <f t="shared" si="0"/>
        <v>0.30422267229252115</v>
      </c>
      <c r="V31" s="30">
        <f t="shared" si="1"/>
        <v>24.779721589146039</v>
      </c>
      <c r="W31" s="34"/>
      <c r="X31" s="33">
        <f t="shared" si="3"/>
        <v>1.192736666929642</v>
      </c>
      <c r="Y31" s="33">
        <f t="shared" si="3"/>
        <v>0.55928199860922212</v>
      </c>
      <c r="Z31" s="30">
        <f t="shared" si="3"/>
        <v>1086.8889819443984</v>
      </c>
      <c r="AA31" s="30">
        <f t="shared" si="2"/>
        <v>1.0363086789556859</v>
      </c>
      <c r="AB31" s="30">
        <f t="shared" si="2"/>
        <v>23.70607770037217</v>
      </c>
      <c r="AC31" s="33">
        <f t="shared" si="2"/>
        <v>0.30944359254516079</v>
      </c>
      <c r="AD31" s="13"/>
    </row>
    <row r="32" spans="1:39" x14ac:dyDescent="0.2">
      <c r="B32" s="1" t="s">
        <v>34</v>
      </c>
      <c r="C32" s="1" t="s">
        <v>35</v>
      </c>
      <c r="D32" s="1">
        <v>2</v>
      </c>
      <c r="E32" s="1" t="s">
        <v>8</v>
      </c>
      <c r="F32" s="1" t="s">
        <v>47</v>
      </c>
      <c r="H32" s="1">
        <v>32.07</v>
      </c>
      <c r="K32" s="76">
        <v>2.5393736362457275</v>
      </c>
      <c r="L32" s="87">
        <v>52.292247772216797</v>
      </c>
      <c r="M32" s="71">
        <v>0.20086635649204254</v>
      </c>
      <c r="N32" s="25"/>
      <c r="O32" s="13">
        <f>H32-J32</f>
        <v>32.07</v>
      </c>
      <c r="R32" s="14">
        <f>O32/($Y$3)*10^8/10^6</f>
        <v>14.253333333333334</v>
      </c>
      <c r="S32" s="13">
        <f t="shared" ref="S32:U95" si="4">K32/100*$R32</f>
        <v>0.36194538895289108</v>
      </c>
      <c r="T32" s="14">
        <f t="shared" si="4"/>
        <v>7.4533883824666338</v>
      </c>
      <c r="U32" s="12">
        <f t="shared" si="4"/>
        <v>2.8630151345332467E-2</v>
      </c>
      <c r="V32" s="13">
        <f t="shared" si="1"/>
        <v>20.592577250477774</v>
      </c>
      <c r="W32" s="14"/>
      <c r="AA32" s="13">
        <f>SUM(AA26:AA31)</f>
        <v>6.324224246693797</v>
      </c>
      <c r="AB32" s="13">
        <f>SUM(AB26:AB31)</f>
        <v>144.48737489959635</v>
      </c>
      <c r="AC32" s="12">
        <f>SUM(AC26:AC31)</f>
        <v>1.1906816061250263</v>
      </c>
    </row>
    <row r="33" spans="1:29" x14ac:dyDescent="0.2">
      <c r="B33" s="1" t="s">
        <v>34</v>
      </c>
      <c r="C33" s="1" t="s">
        <v>35</v>
      </c>
      <c r="D33" s="1">
        <v>2</v>
      </c>
      <c r="E33" s="1" t="s">
        <v>8</v>
      </c>
      <c r="F33" s="1" t="s">
        <v>48</v>
      </c>
      <c r="H33" s="1">
        <v>98.58</v>
      </c>
      <c r="I33" s="3"/>
      <c r="J33" s="3"/>
      <c r="K33" s="76">
        <v>1.2866415977478027</v>
      </c>
      <c r="L33" s="87">
        <v>28.827306747436523</v>
      </c>
      <c r="M33" s="71">
        <v>0.10376397520303726</v>
      </c>
      <c r="N33" s="25"/>
      <c r="O33" s="13">
        <f>H33-J33</f>
        <v>98.58</v>
      </c>
      <c r="R33" s="14">
        <f>O33/($Y$3)*10^8/10^6</f>
        <v>43.813333333333325</v>
      </c>
      <c r="S33" s="13">
        <f t="shared" si="4"/>
        <v>0.56372057202657055</v>
      </c>
      <c r="T33" s="14">
        <f t="shared" si="4"/>
        <v>12.630203996276853</v>
      </c>
      <c r="U33" s="12">
        <f t="shared" si="4"/>
        <v>4.5462456335624048E-2</v>
      </c>
      <c r="V33" s="13">
        <f t="shared" si="1"/>
        <v>22.405079081771628</v>
      </c>
      <c r="W33" s="14"/>
      <c r="Z33" s="8" t="s">
        <v>88</v>
      </c>
    </row>
    <row r="34" spans="1:29" x14ac:dyDescent="0.2">
      <c r="B34" s="1" t="s">
        <v>34</v>
      </c>
      <c r="C34" s="1" t="s">
        <v>35</v>
      </c>
      <c r="D34" s="1">
        <v>2</v>
      </c>
      <c r="E34" s="1" t="s">
        <v>8</v>
      </c>
      <c r="F34" s="1">
        <v>0</v>
      </c>
      <c r="G34" s="1">
        <v>10</v>
      </c>
      <c r="H34" s="1">
        <v>916.78</v>
      </c>
      <c r="I34" s="1">
        <v>294.38</v>
      </c>
      <c r="K34" s="76">
        <v>0.20130559802055359</v>
      </c>
      <c r="L34" s="87">
        <v>3.9461286067962646</v>
      </c>
      <c r="M34" s="71">
        <v>3.2812301069498062E-2</v>
      </c>
      <c r="N34" s="26">
        <f>$Y$2*(G34-F34)</f>
        <v>708.82124375000001</v>
      </c>
      <c r="O34" s="1">
        <f>H34-I34</f>
        <v>622.4</v>
      </c>
      <c r="P34" s="12">
        <f>H34/N34</f>
        <v>1.2933867432496797</v>
      </c>
      <c r="Q34" s="12">
        <f>O34/N34</f>
        <v>0.87807752023233565</v>
      </c>
      <c r="R34" s="14">
        <f>Q34*10^4*(G34-F34)/100</f>
        <v>878.0775202323357</v>
      </c>
      <c r="S34" s="13">
        <f t="shared" si="4"/>
        <v>1.7676192031877507</v>
      </c>
      <c r="T34" s="14">
        <f t="shared" si="4"/>
        <v>34.650068215735459</v>
      </c>
      <c r="U34" s="12">
        <f t="shared" si="4"/>
        <v>0.28811743956221675</v>
      </c>
      <c r="V34" s="13">
        <f t="shared" si="1"/>
        <v>19.602676952845393</v>
      </c>
      <c r="W34" s="14"/>
      <c r="Z34" s="13">
        <f t="shared" ref="Z34:Z39" si="5">STDEV(R2,R8,R14,R20,R26)</f>
        <v>3.8869589924670733</v>
      </c>
      <c r="AA34" s="13">
        <f t="shared" ref="AA34:AC39" si="6">STDEV(S2,S8,S14,S20,S26)</f>
        <v>7.783605508738918E-2</v>
      </c>
      <c r="AB34" s="13">
        <f t="shared" si="6"/>
        <v>1.9016634776958108</v>
      </c>
      <c r="AC34" s="12">
        <f t="shared" si="6"/>
        <v>1.3610023256628183E-2</v>
      </c>
    </row>
    <row r="35" spans="1:29" x14ac:dyDescent="0.2">
      <c r="B35" s="1" t="s">
        <v>34</v>
      </c>
      <c r="C35" s="1" t="s">
        <v>35</v>
      </c>
      <c r="D35" s="1">
        <v>2</v>
      </c>
      <c r="E35" s="1" t="s">
        <v>8</v>
      </c>
      <c r="F35" s="1">
        <v>10</v>
      </c>
      <c r="G35" s="1">
        <v>20</v>
      </c>
      <c r="H35" s="1">
        <v>1045.8999999999999</v>
      </c>
      <c r="I35" s="1">
        <v>409.18</v>
      </c>
      <c r="K35" s="84">
        <v>0.11393279582262039</v>
      </c>
      <c r="L35" s="88">
        <v>2.9004850387573242</v>
      </c>
      <c r="M35" s="82">
        <v>2.2502373903989792E-2</v>
      </c>
      <c r="N35" s="26">
        <f>$Y$2*(G35-F35)</f>
        <v>708.82124375000001</v>
      </c>
      <c r="O35" s="1">
        <f>H35-I35</f>
        <v>636.7199999999998</v>
      </c>
      <c r="P35" s="12">
        <f>H35/N35</f>
        <v>1.4755483264958222</v>
      </c>
      <c r="Q35" s="12">
        <f>O35/N35</f>
        <v>0.89828007500374774</v>
      </c>
      <c r="R35" s="14">
        <f>Q35*10^4*(G35-F35)/100</f>
        <v>898.28007500374781</v>
      </c>
      <c r="S35" s="13">
        <f t="shared" si="4"/>
        <v>1.0234356037693013</v>
      </c>
      <c r="T35" s="14">
        <f t="shared" si="4"/>
        <v>26.054479181621776</v>
      </c>
      <c r="U35" s="12">
        <f t="shared" si="4"/>
        <v>0.20213434118238327</v>
      </c>
      <c r="V35" s="13">
        <f t="shared" si="1"/>
        <v>25.457858887909932</v>
      </c>
      <c r="W35" s="14"/>
      <c r="Z35" s="13">
        <f t="shared" si="5"/>
        <v>43.347492462811111</v>
      </c>
      <c r="AA35" s="13">
        <f t="shared" si="6"/>
        <v>0.57250874319400269</v>
      </c>
      <c r="AB35" s="13">
        <f t="shared" si="6"/>
        <v>15.885664771009811</v>
      </c>
      <c r="AC35" s="12">
        <f t="shared" si="6"/>
        <v>3.1116186563423773E-2</v>
      </c>
    </row>
    <row r="36" spans="1:29" x14ac:dyDescent="0.2">
      <c r="B36" s="1" t="s">
        <v>34</v>
      </c>
      <c r="C36" s="1" t="s">
        <v>35</v>
      </c>
      <c r="D36" s="1">
        <v>2</v>
      </c>
      <c r="E36" s="1" t="s">
        <v>8</v>
      </c>
      <c r="F36" s="1">
        <v>20</v>
      </c>
      <c r="G36" s="1">
        <v>30</v>
      </c>
      <c r="H36" s="1">
        <v>999.96999999999991</v>
      </c>
      <c r="I36" s="1">
        <v>253.33</v>
      </c>
      <c r="K36" s="84">
        <v>6.2080979347229004E-2</v>
      </c>
      <c r="L36" s="88">
        <v>1.4855990409851074</v>
      </c>
      <c r="M36" s="82">
        <v>1.9264768809080124E-2</v>
      </c>
      <c r="N36" s="26">
        <f>$Y$2*(G36-F36)</f>
        <v>708.82124375000001</v>
      </c>
      <c r="O36" s="1">
        <f>H36-I36</f>
        <v>746.63999999999987</v>
      </c>
      <c r="P36" s="12">
        <f>H36/N36</f>
        <v>1.4107506071766207</v>
      </c>
      <c r="Q36" s="12">
        <f>O36/N36</f>
        <v>1.0533544339753711</v>
      </c>
      <c r="R36" s="14">
        <f>Q36*10^4*(G36-F36)/100</f>
        <v>1053.354433975371</v>
      </c>
      <c r="S36" s="13">
        <f t="shared" si="4"/>
        <v>0.65393274860937101</v>
      </c>
      <c r="T36" s="14">
        <f t="shared" si="4"/>
        <v>15.648623369312217</v>
      </c>
      <c r="U36" s="12">
        <f t="shared" si="4"/>
        <v>0.20292629644554977</v>
      </c>
      <c r="V36" s="13">
        <f t="shared" si="1"/>
        <v>23.930019413448854</v>
      </c>
      <c r="W36" s="14"/>
      <c r="Z36" s="13">
        <f t="shared" si="5"/>
        <v>91.33589060951202</v>
      </c>
      <c r="AA36" s="13">
        <f t="shared" si="6"/>
        <v>0.73441959704359172</v>
      </c>
      <c r="AB36" s="13">
        <f t="shared" si="6"/>
        <v>13.52649635990546</v>
      </c>
      <c r="AC36" s="12">
        <f t="shared" si="6"/>
        <v>8.5106489674759325E-2</v>
      </c>
    </row>
    <row r="37" spans="1:29" x14ac:dyDescent="0.2">
      <c r="B37" s="1" t="s">
        <v>34</v>
      </c>
      <c r="C37" s="1" t="s">
        <v>35</v>
      </c>
      <c r="D37" s="1">
        <v>2</v>
      </c>
      <c r="E37" s="29" t="s">
        <v>8</v>
      </c>
      <c r="F37" s="29">
        <v>30</v>
      </c>
      <c r="G37" s="29">
        <v>50</v>
      </c>
      <c r="H37" s="29">
        <v>1140.8900000000001</v>
      </c>
      <c r="I37" s="29">
        <v>348.59</v>
      </c>
      <c r="J37" s="29"/>
      <c r="K37" s="107">
        <v>5.0319496542215347E-2</v>
      </c>
      <c r="L37" s="119">
        <v>1.2406789064407349</v>
      </c>
      <c r="M37" s="106">
        <v>2.1316066384315491E-2</v>
      </c>
      <c r="N37" s="32">
        <f>$Y$2*(G37-F37)</f>
        <v>1417.6424875</v>
      </c>
      <c r="O37" s="29">
        <f>H37-I37</f>
        <v>792.30000000000018</v>
      </c>
      <c r="P37" s="33">
        <f>H37/N37</f>
        <v>0.80477977350407259</v>
      </c>
      <c r="Q37" s="33">
        <f>O37/N37</f>
        <v>0.55888561960160643</v>
      </c>
      <c r="R37" s="34">
        <f>Q37*10^4*(G37-F37)/100</f>
        <v>1117.7712392032129</v>
      </c>
      <c r="S37" s="30">
        <f t="shared" si="4"/>
        <v>0.56245686006073836</v>
      </c>
      <c r="T37" s="34">
        <f t="shared" si="4"/>
        <v>13.867951987055472</v>
      </c>
      <c r="U37" s="33">
        <f t="shared" si="4"/>
        <v>0.23826485937334274</v>
      </c>
      <c r="V37" s="30">
        <f t="shared" si="1"/>
        <v>24.656027816174035</v>
      </c>
      <c r="W37" s="14"/>
      <c r="Z37" s="13">
        <f t="shared" si="5"/>
        <v>121.35218202950313</v>
      </c>
      <c r="AA37" s="13">
        <f t="shared" si="6"/>
        <v>0.29748799555009064</v>
      </c>
      <c r="AB37" s="13">
        <f t="shared" si="6"/>
        <v>7.9093647241378529</v>
      </c>
      <c r="AC37" s="12">
        <f t="shared" si="6"/>
        <v>2.1636928235076396E-2</v>
      </c>
    </row>
    <row r="38" spans="1:29" x14ac:dyDescent="0.2">
      <c r="B38" s="1" t="s">
        <v>34</v>
      </c>
      <c r="C38" s="1" t="s">
        <v>35</v>
      </c>
      <c r="D38" s="1">
        <v>2</v>
      </c>
      <c r="E38" s="1" t="s">
        <v>15</v>
      </c>
      <c r="F38" s="1" t="s">
        <v>47</v>
      </c>
      <c r="H38" s="1">
        <v>23.02</v>
      </c>
      <c r="K38" s="76">
        <v>2.5625827312469482</v>
      </c>
      <c r="L38" s="87">
        <v>50.46014404296875</v>
      </c>
      <c r="M38" s="71">
        <v>0.1756957620382309</v>
      </c>
      <c r="N38" s="25"/>
      <c r="O38" s="13">
        <f>H38-J38</f>
        <v>23.02</v>
      </c>
      <c r="R38" s="14">
        <f>O38/($Y$3)*10^8/10^6</f>
        <v>10.23111111111111</v>
      </c>
      <c r="S38" s="13">
        <f t="shared" si="4"/>
        <v>0.26218068654802107</v>
      </c>
      <c r="T38" s="14">
        <f t="shared" si="4"/>
        <v>5.1626334038628459</v>
      </c>
      <c r="U38" s="12">
        <f t="shared" si="4"/>
        <v>1.7975628631644775E-2</v>
      </c>
      <c r="V38" s="13">
        <f t="shared" si="1"/>
        <v>19.691127793721972</v>
      </c>
      <c r="W38" s="14"/>
      <c r="Z38" s="13">
        <f t="shared" si="5"/>
        <v>211.11761811492352</v>
      </c>
      <c r="AA38" s="13">
        <f t="shared" si="6"/>
        <v>0.3760871194772395</v>
      </c>
      <c r="AB38" s="13">
        <f t="shared" si="6"/>
        <v>8.6589156995187313</v>
      </c>
      <c r="AC38" s="12">
        <f t="shared" si="6"/>
        <v>6.972400608751704E-2</v>
      </c>
    </row>
    <row r="39" spans="1:29" x14ac:dyDescent="0.2">
      <c r="B39" s="1" t="s">
        <v>34</v>
      </c>
      <c r="C39" s="1" t="s">
        <v>35</v>
      </c>
      <c r="D39" s="1">
        <v>2</v>
      </c>
      <c r="E39" s="1" t="s">
        <v>15</v>
      </c>
      <c r="F39" s="1" t="s">
        <v>48</v>
      </c>
      <c r="H39" s="1">
        <v>177.07</v>
      </c>
      <c r="K39" s="76">
        <v>1.6597188711166382</v>
      </c>
      <c r="L39" s="87">
        <v>41.231597900390625</v>
      </c>
      <c r="M39" s="71">
        <v>0.17563013732433319</v>
      </c>
      <c r="N39" s="25"/>
      <c r="O39" s="13">
        <f>H39-J39</f>
        <v>177.07</v>
      </c>
      <c r="R39" s="14">
        <f>O39/($Y$3)*10^8/10^6</f>
        <v>78.697777777777773</v>
      </c>
      <c r="S39" s="13">
        <f t="shared" si="4"/>
        <v>1.3061618689272139</v>
      </c>
      <c r="T39" s="14">
        <f t="shared" si="4"/>
        <v>32.4483512898763</v>
      </c>
      <c r="U39" s="12">
        <f t="shared" si="4"/>
        <v>0.13821701518230967</v>
      </c>
      <c r="V39" s="13">
        <f t="shared" si="1"/>
        <v>24.842519186788856</v>
      </c>
      <c r="W39" s="14"/>
      <c r="Z39" s="30">
        <f t="shared" si="5"/>
        <v>336.64076519599632</v>
      </c>
      <c r="AA39" s="30">
        <f t="shared" si="6"/>
        <v>0.42806892606642605</v>
      </c>
      <c r="AB39" s="30">
        <f t="shared" si="6"/>
        <v>8.8896234890787245</v>
      </c>
      <c r="AC39" s="33">
        <f t="shared" si="6"/>
        <v>5.8427833245964872E-2</v>
      </c>
    </row>
    <row r="40" spans="1:29" x14ac:dyDescent="0.2">
      <c r="B40" s="1" t="s">
        <v>34</v>
      </c>
      <c r="C40" s="1" t="s">
        <v>35</v>
      </c>
      <c r="D40" s="1">
        <v>2</v>
      </c>
      <c r="E40" s="1" t="s">
        <v>15</v>
      </c>
      <c r="F40" s="1">
        <v>0</v>
      </c>
      <c r="G40" s="1">
        <v>10</v>
      </c>
      <c r="H40" s="1">
        <v>799.49</v>
      </c>
      <c r="I40" s="1">
        <v>172.47</v>
      </c>
      <c r="K40" s="76">
        <v>0.20699115097522736</v>
      </c>
      <c r="L40" s="87">
        <v>5.3478055000305176</v>
      </c>
      <c r="M40" s="71">
        <v>3.9304908365011215E-2</v>
      </c>
      <c r="N40" s="26">
        <f>$Y$2*(G40-F40)</f>
        <v>708.82124375000001</v>
      </c>
      <c r="O40" s="1">
        <f>H40-I40</f>
        <v>627.02</v>
      </c>
      <c r="P40" s="12">
        <f>H40/N40</f>
        <v>1.1279148403768477</v>
      </c>
      <c r="Q40" s="12">
        <f>O40/N40</f>
        <v>0.88459538357339196</v>
      </c>
      <c r="R40" s="14">
        <f>Q40*10^4*(G40-F40)/100</f>
        <v>884.59538357339193</v>
      </c>
      <c r="S40" s="13">
        <f t="shared" si="4"/>
        <v>1.8310341659322913</v>
      </c>
      <c r="T40" s="14">
        <f t="shared" si="4"/>
        <v>47.306440575753911</v>
      </c>
      <c r="U40" s="12">
        <f t="shared" si="4"/>
        <v>0.34768940491464118</v>
      </c>
      <c r="V40" s="13">
        <f t="shared" si="1"/>
        <v>25.835913636088442</v>
      </c>
      <c r="W40" s="14"/>
    </row>
    <row r="41" spans="1:29" x14ac:dyDescent="0.2">
      <c r="A41" s="1" t="s">
        <v>36</v>
      </c>
      <c r="B41" s="1" t="s">
        <v>34</v>
      </c>
      <c r="C41" s="1" t="s">
        <v>35</v>
      </c>
      <c r="D41" s="1">
        <v>2</v>
      </c>
      <c r="E41" s="1" t="s">
        <v>15</v>
      </c>
      <c r="F41" s="1">
        <v>10</v>
      </c>
      <c r="G41" s="1">
        <v>25</v>
      </c>
      <c r="H41" s="1">
        <v>1311.48</v>
      </c>
      <c r="I41" s="1">
        <v>729.65</v>
      </c>
      <c r="K41" s="84">
        <v>9.9602989852428436E-2</v>
      </c>
      <c r="L41" s="88">
        <v>2.6080977916717529</v>
      </c>
      <c r="M41" s="82">
        <v>2.2306986153125763E-2</v>
      </c>
      <c r="N41" s="26">
        <f>$Y$2*(G41-F41)</f>
        <v>1063.231865625</v>
      </c>
      <c r="O41" s="1">
        <f>H41-I41</f>
        <v>581.83000000000004</v>
      </c>
      <c r="P41" s="12">
        <f>H41/N41</f>
        <v>1.2334844754009251</v>
      </c>
      <c r="Q41" s="12">
        <f>O41/N41</f>
        <v>0.54722776734873602</v>
      </c>
      <c r="R41" s="14">
        <f>Q41*10^4*(G41-F41)/100</f>
        <v>820.84165102310408</v>
      </c>
      <c r="S41" s="13">
        <f t="shared" si="4"/>
        <v>0.81758282637304835</v>
      </c>
      <c r="T41" s="14">
        <f t="shared" si="4"/>
        <v>21.408352973455536</v>
      </c>
      <c r="U41" s="12">
        <f t="shared" si="4"/>
        <v>0.18310503343281273</v>
      </c>
      <c r="V41" s="13">
        <f t="shared" si="1"/>
        <v>26.184934764869055</v>
      </c>
      <c r="W41" s="14"/>
    </row>
    <row r="42" spans="1:29" x14ac:dyDescent="0.2">
      <c r="B42" s="1" t="s">
        <v>34</v>
      </c>
      <c r="C42" s="1" t="s">
        <v>35</v>
      </c>
      <c r="D42" s="1">
        <v>2</v>
      </c>
      <c r="E42" s="1" t="s">
        <v>15</v>
      </c>
      <c r="F42" s="1">
        <v>25</v>
      </c>
      <c r="G42" s="1">
        <v>30</v>
      </c>
      <c r="H42" s="1">
        <v>740.88</v>
      </c>
      <c r="I42" s="1">
        <v>195.12</v>
      </c>
      <c r="K42" s="84">
        <v>6.3304245471954346E-2</v>
      </c>
      <c r="L42" s="88">
        <v>1.7703533172607422</v>
      </c>
      <c r="M42" s="82">
        <v>2.1696828305721283E-2</v>
      </c>
      <c r="N42" s="26">
        <f>$Y$2*(G42-F42)</f>
        <v>354.410621875</v>
      </c>
      <c r="O42" s="1">
        <f>H42-I42</f>
        <v>545.76</v>
      </c>
      <c r="P42" s="12">
        <f>H42/N42</f>
        <v>2.090456533386031</v>
      </c>
      <c r="Q42" s="12">
        <f>O42/N42</f>
        <v>1.5399087000064253</v>
      </c>
      <c r="R42" s="14">
        <f>Q42*10^4*(G42-F42)/100</f>
        <v>769.95435000321277</v>
      </c>
      <c r="S42" s="13">
        <f t="shared" si="4"/>
        <v>0.48741379174802435</v>
      </c>
      <c r="T42" s="14">
        <f t="shared" si="4"/>
        <v>13.630912376675262</v>
      </c>
      <c r="U42" s="12">
        <f t="shared" si="4"/>
        <v>0.16705567335262939</v>
      </c>
      <c r="V42" s="13">
        <f t="shared" si="1"/>
        <v>27.965791299811968</v>
      </c>
      <c r="W42" s="14"/>
    </row>
    <row r="43" spans="1:29" x14ac:dyDescent="0.2">
      <c r="B43" s="1" t="s">
        <v>34</v>
      </c>
      <c r="C43" s="1" t="s">
        <v>35</v>
      </c>
      <c r="D43" s="1">
        <v>2</v>
      </c>
      <c r="E43" s="29" t="s">
        <v>15</v>
      </c>
      <c r="F43" s="29">
        <v>30</v>
      </c>
      <c r="G43" s="29">
        <v>50</v>
      </c>
      <c r="H43" s="29">
        <v>871.75</v>
      </c>
      <c r="I43" s="29">
        <v>205.33</v>
      </c>
      <c r="J43" s="29"/>
      <c r="K43" s="107">
        <v>5.1385600119829178E-2</v>
      </c>
      <c r="L43" s="119">
        <v>1.3568973541259766</v>
      </c>
      <c r="M43" s="106">
        <v>2.4991439655423164E-2</v>
      </c>
      <c r="N43" s="32">
        <f>$Y$2*(G43-F43)</f>
        <v>1417.6424875</v>
      </c>
      <c r="O43" s="29">
        <f>H43-I43</f>
        <v>666.42</v>
      </c>
      <c r="P43" s="33">
        <f>H43/N43</f>
        <v>0.61492936878417304</v>
      </c>
      <c r="Q43" s="33">
        <f>O43/N43</f>
        <v>0.47009031252669758</v>
      </c>
      <c r="R43" s="34">
        <f>Q43*10^4*(G43-F43)/100</f>
        <v>940.18062505339503</v>
      </c>
      <c r="S43" s="30">
        <f t="shared" si="4"/>
        <v>0.48311745639404813</v>
      </c>
      <c r="T43" s="34">
        <f t="shared" si="4"/>
        <v>12.757286025354587</v>
      </c>
      <c r="U43" s="33">
        <f t="shared" si="4"/>
        <v>0.23496467356219952</v>
      </c>
      <c r="V43" s="30">
        <f t="shared" si="1"/>
        <v>26.406178987143203</v>
      </c>
      <c r="W43" s="14"/>
    </row>
    <row r="44" spans="1:29" x14ac:dyDescent="0.2">
      <c r="B44" s="1" t="s">
        <v>34</v>
      </c>
      <c r="C44" s="1" t="s">
        <v>35</v>
      </c>
      <c r="D44" s="1">
        <v>2</v>
      </c>
      <c r="E44" s="1" t="s">
        <v>16</v>
      </c>
      <c r="F44" s="1" t="s">
        <v>47</v>
      </c>
      <c r="H44" s="1">
        <v>58.06</v>
      </c>
      <c r="K44" s="59">
        <v>2.4030179977416992</v>
      </c>
      <c r="L44" s="28">
        <v>49.990734100341797</v>
      </c>
      <c r="M44" s="58">
        <v>0.2713717520236969</v>
      </c>
      <c r="N44" s="25"/>
      <c r="O44" s="13">
        <f>H44-J44</f>
        <v>58.06</v>
      </c>
      <c r="R44" s="14">
        <f>O44/($Y$3)*10^8/10^6</f>
        <v>25.804444444444449</v>
      </c>
      <c r="S44" s="13">
        <f t="shared" si="4"/>
        <v>0.6200854442172582</v>
      </c>
      <c r="T44" s="14">
        <f t="shared" si="4"/>
        <v>12.899831208292646</v>
      </c>
      <c r="U44" s="12">
        <f t="shared" si="4"/>
        <v>7.0025972988870422E-2</v>
      </c>
      <c r="V44" s="13">
        <f t="shared" si="1"/>
        <v>20.80331239604611</v>
      </c>
      <c r="W44" s="14"/>
    </row>
    <row r="45" spans="1:29" x14ac:dyDescent="0.2">
      <c r="B45" s="1" t="s">
        <v>34</v>
      </c>
      <c r="C45" s="1" t="s">
        <v>35</v>
      </c>
      <c r="D45" s="1">
        <v>2</v>
      </c>
      <c r="E45" s="1" t="s">
        <v>16</v>
      </c>
      <c r="F45" s="1" t="s">
        <v>48</v>
      </c>
      <c r="H45" s="1">
        <v>164.1</v>
      </c>
      <c r="K45" s="76">
        <v>1.3397740125656128</v>
      </c>
      <c r="L45" s="87">
        <v>31.656789779663086</v>
      </c>
      <c r="M45" s="71">
        <v>0.11733714491128922</v>
      </c>
      <c r="N45" s="25"/>
      <c r="O45" s="13">
        <f>H45-J45</f>
        <v>164.1</v>
      </c>
      <c r="R45" s="14">
        <f>O45/($Y$3)*10^8/10^6</f>
        <v>72.933333333333323</v>
      </c>
      <c r="S45" s="13">
        <f t="shared" si="4"/>
        <v>0.97714184649785341</v>
      </c>
      <c r="T45" s="14">
        <f t="shared" si="4"/>
        <v>23.088352012634275</v>
      </c>
      <c r="U45" s="12">
        <f t="shared" si="4"/>
        <v>8.5577891021966918E-2</v>
      </c>
      <c r="V45" s="13">
        <f t="shared" si="1"/>
        <v>23.628454860862409</v>
      </c>
      <c r="W45" s="14"/>
    </row>
    <row r="46" spans="1:29" x14ac:dyDescent="0.2">
      <c r="B46" s="1" t="s">
        <v>34</v>
      </c>
      <c r="C46" s="1" t="s">
        <v>35</v>
      </c>
      <c r="D46" s="1">
        <v>2</v>
      </c>
      <c r="E46" s="1" t="s">
        <v>16</v>
      </c>
      <c r="F46" s="1">
        <v>0</v>
      </c>
      <c r="G46" s="1">
        <v>10</v>
      </c>
      <c r="H46" s="1">
        <v>818.56000000000006</v>
      </c>
      <c r="I46" s="1">
        <v>308.98</v>
      </c>
      <c r="K46" s="76">
        <v>0.1126127615571022</v>
      </c>
      <c r="L46" s="87">
        <v>2.2184343338012695</v>
      </c>
      <c r="M46" s="71">
        <v>2.4023441597819328E-2</v>
      </c>
      <c r="N46" s="26">
        <f>$Y$2*(G46-F46)</f>
        <v>708.82124375000001</v>
      </c>
      <c r="O46" s="1">
        <f>H46-I46</f>
        <v>509.58000000000004</v>
      </c>
      <c r="P46" s="12">
        <f>H46/N46</f>
        <v>1.154818661570342</v>
      </c>
      <c r="Q46" s="12">
        <f>O46/N46</f>
        <v>0.71891186176091526</v>
      </c>
      <c r="R46" s="14">
        <f>Q46*10^4*(G46-F46)/100</f>
        <v>718.91186176091514</v>
      </c>
      <c r="S46" s="13">
        <f t="shared" si="4"/>
        <v>0.80958650069054361</v>
      </c>
      <c r="T46" s="14">
        <f t="shared" si="4"/>
        <v>15.948587571074063</v>
      </c>
      <c r="U46" s="12">
        <f t="shared" si="4"/>
        <v>0.17270737124992908</v>
      </c>
      <c r="V46" s="13">
        <f t="shared" si="1"/>
        <v>19.699670828837412</v>
      </c>
      <c r="W46" s="14"/>
    </row>
    <row r="47" spans="1:29" x14ac:dyDescent="0.2">
      <c r="B47" s="1" t="s">
        <v>34</v>
      </c>
      <c r="C47" s="1" t="s">
        <v>35</v>
      </c>
      <c r="D47" s="1">
        <v>2</v>
      </c>
      <c r="E47" s="1" t="s">
        <v>16</v>
      </c>
      <c r="F47" s="1">
        <v>10</v>
      </c>
      <c r="G47" s="1">
        <v>20</v>
      </c>
      <c r="H47" s="1">
        <v>1056.03</v>
      </c>
      <c r="I47" s="1">
        <v>323.95</v>
      </c>
      <c r="K47" s="84">
        <v>7.4048243463039398E-2</v>
      </c>
      <c r="L47" s="88">
        <v>1.6553914546966553</v>
      </c>
      <c r="M47" s="82">
        <v>1.6217535361647606E-2</v>
      </c>
      <c r="N47" s="26">
        <f>$Y$2*(G47-F47)</f>
        <v>708.82124375000001</v>
      </c>
      <c r="O47" s="1">
        <f>H47-I47</f>
        <v>732.07999999999993</v>
      </c>
      <c r="P47" s="12">
        <f>H47/N47</f>
        <v>1.4898396588864933</v>
      </c>
      <c r="Q47" s="12">
        <f>O47/N47</f>
        <v>1.0328132889005275</v>
      </c>
      <c r="R47" s="14">
        <f>Q47*10^4*(G47-F47)/100</f>
        <v>1032.8132889005276</v>
      </c>
      <c r="S47" s="13">
        <f t="shared" si="4"/>
        <v>0.76478009868368713</v>
      </c>
      <c r="T47" s="14">
        <f t="shared" si="4"/>
        <v>17.097102927430811</v>
      </c>
      <c r="U47" s="12">
        <f t="shared" si="4"/>
        <v>0.16749686034723871</v>
      </c>
      <c r="V47" s="13">
        <f t="shared" si="1"/>
        <v>22.355580325452699</v>
      </c>
      <c r="W47" s="14"/>
    </row>
    <row r="48" spans="1:29" x14ac:dyDescent="0.2">
      <c r="B48" s="1" t="s">
        <v>34</v>
      </c>
      <c r="C48" s="1" t="s">
        <v>35</v>
      </c>
      <c r="D48" s="1">
        <v>2</v>
      </c>
      <c r="E48" s="1" t="s">
        <v>16</v>
      </c>
      <c r="F48" s="1">
        <v>20</v>
      </c>
      <c r="G48" s="1">
        <v>31</v>
      </c>
      <c r="H48" s="1">
        <v>1469.5700000000002</v>
      </c>
      <c r="I48" s="1">
        <v>722.65</v>
      </c>
      <c r="K48" s="84">
        <v>6.5446488559246063E-2</v>
      </c>
      <c r="L48" s="88">
        <v>1.3918230533599854</v>
      </c>
      <c r="M48" s="82">
        <v>2.0168978720903397E-2</v>
      </c>
      <c r="N48" s="26">
        <f>$Y$2*(G48-F48)</f>
        <v>779.703368125</v>
      </c>
      <c r="O48" s="1">
        <f>H48-I48</f>
        <v>746.92000000000019</v>
      </c>
      <c r="P48" s="12">
        <f>H48/N48</f>
        <v>1.8847808795977941</v>
      </c>
      <c r="Q48" s="12">
        <f>O48/N48</f>
        <v>0.95795405090549246</v>
      </c>
      <c r="R48" s="14">
        <f>Q48*10^4*(G48-F48)/100</f>
        <v>1053.7494559960417</v>
      </c>
      <c r="S48" s="13">
        <f t="shared" si="4"/>
        <v>0.68964201716156703</v>
      </c>
      <c r="T48" s="14">
        <f t="shared" si="4"/>
        <v>14.666327853208342</v>
      </c>
      <c r="U48" s="12">
        <f t="shared" si="4"/>
        <v>0.21253050355147696</v>
      </c>
      <c r="V48" s="13">
        <f t="shared" si="1"/>
        <v>21.266581049646753</v>
      </c>
      <c r="W48" s="14"/>
    </row>
    <row r="49" spans="1:30" x14ac:dyDescent="0.2">
      <c r="A49" s="1" t="s">
        <v>14</v>
      </c>
      <c r="B49" s="1" t="s">
        <v>34</v>
      </c>
      <c r="C49" s="1" t="s">
        <v>35</v>
      </c>
      <c r="D49" s="1">
        <v>2</v>
      </c>
      <c r="E49" s="29" t="s">
        <v>16</v>
      </c>
      <c r="F49" s="29">
        <v>31</v>
      </c>
      <c r="G49" s="29">
        <v>42</v>
      </c>
      <c r="H49" s="29">
        <v>1220.78</v>
      </c>
      <c r="I49" s="29">
        <v>658.44</v>
      </c>
      <c r="J49" s="29"/>
      <c r="K49" s="107">
        <v>5.8838639408349991E-2</v>
      </c>
      <c r="L49" s="119">
        <v>1.298986554145813</v>
      </c>
      <c r="M49" s="106">
        <v>2.417578361928463E-2</v>
      </c>
      <c r="N49" s="32">
        <f>$Y$2*(G49-F49)</f>
        <v>779.703368125</v>
      </c>
      <c r="O49" s="29">
        <f>H49-I49</f>
        <v>562.33999999999992</v>
      </c>
      <c r="P49" s="33">
        <f>H49/N49</f>
        <v>1.5656979947844571</v>
      </c>
      <c r="Q49" s="33">
        <f>O49/N49</f>
        <v>0.72122299708964066</v>
      </c>
      <c r="R49" s="34">
        <f>Q49*10^4*(G49-F49)/100</f>
        <v>793.34529679860464</v>
      </c>
      <c r="S49" s="30">
        <f t="shared" si="4"/>
        <v>0.46679357844643493</v>
      </c>
      <c r="T49" s="34">
        <f t="shared" si="4"/>
        <v>10.305448733362066</v>
      </c>
      <c r="U49" s="33">
        <f t="shared" si="4"/>
        <v>0.1917974423078021</v>
      </c>
      <c r="V49" s="30">
        <f t="shared" si="1"/>
        <v>22.077100476960883</v>
      </c>
      <c r="W49" s="14"/>
    </row>
    <row r="50" spans="1:30" x14ac:dyDescent="0.2">
      <c r="B50" s="1" t="s">
        <v>34</v>
      </c>
      <c r="C50" s="1" t="s">
        <v>35</v>
      </c>
      <c r="D50" s="1">
        <v>2</v>
      </c>
      <c r="E50" s="1" t="s">
        <v>10</v>
      </c>
      <c r="F50" s="1" t="s">
        <v>47</v>
      </c>
      <c r="H50" s="1">
        <v>35.79</v>
      </c>
      <c r="K50" s="76">
        <v>2.6107783317565918</v>
      </c>
      <c r="L50" s="87">
        <v>45.613864898681641</v>
      </c>
      <c r="M50" s="71">
        <v>0.26516264677047729</v>
      </c>
      <c r="N50" s="25"/>
      <c r="O50" s="13">
        <f>H50-J50</f>
        <v>35.79</v>
      </c>
      <c r="R50" s="14">
        <f>O50/($Y$3)*10^8/10^6</f>
        <v>15.906666666666666</v>
      </c>
      <c r="S50" s="13">
        <f t="shared" si="4"/>
        <v>0.41528780663808185</v>
      </c>
      <c r="T50" s="14">
        <f t="shared" si="4"/>
        <v>7.2556454432169595</v>
      </c>
      <c r="U50" s="12">
        <f t="shared" si="4"/>
        <v>4.2178538346290588E-2</v>
      </c>
      <c r="V50" s="13">
        <f t="shared" si="1"/>
        <v>17.471366428873178</v>
      </c>
      <c r="W50" s="14"/>
    </row>
    <row r="51" spans="1:30" x14ac:dyDescent="0.2">
      <c r="B51" s="1" t="s">
        <v>34</v>
      </c>
      <c r="C51" s="1" t="s">
        <v>35</v>
      </c>
      <c r="D51" s="1">
        <v>2</v>
      </c>
      <c r="E51" s="1" t="s">
        <v>10</v>
      </c>
      <c r="F51" s="1" t="s">
        <v>48</v>
      </c>
      <c r="H51" s="50">
        <v>290.77999999999997</v>
      </c>
      <c r="K51" s="85">
        <v>0.96356981992721558</v>
      </c>
      <c r="L51" s="89">
        <v>25.286365509033203</v>
      </c>
      <c r="M51" s="83">
        <v>0.23072832822799683</v>
      </c>
      <c r="N51" s="25"/>
      <c r="O51" s="13">
        <f>H51-J51</f>
        <v>290.77999999999997</v>
      </c>
      <c r="R51" s="14">
        <f>O51/($Y$3)*10^8/10^6</f>
        <v>129.23555555555555</v>
      </c>
      <c r="S51" s="13">
        <f t="shared" si="4"/>
        <v>1.2452748099486033</v>
      </c>
      <c r="T51" s="14">
        <f t="shared" si="4"/>
        <v>32.678974945407447</v>
      </c>
      <c r="U51" s="12">
        <f t="shared" si="4"/>
        <v>0.29818303680949743</v>
      </c>
      <c r="V51" s="13">
        <f t="shared" si="1"/>
        <v>26.242380143188008</v>
      </c>
      <c r="W51" s="14"/>
    </row>
    <row r="52" spans="1:30" x14ac:dyDescent="0.2">
      <c r="B52" s="1" t="s">
        <v>34</v>
      </c>
      <c r="C52" s="1" t="s">
        <v>35</v>
      </c>
      <c r="D52" s="1">
        <v>2</v>
      </c>
      <c r="E52" s="1" t="s">
        <v>10</v>
      </c>
      <c r="F52" s="1">
        <v>0</v>
      </c>
      <c r="G52" s="1">
        <v>10</v>
      </c>
      <c r="H52" s="1">
        <v>895.85</v>
      </c>
      <c r="I52" s="1">
        <v>387.94</v>
      </c>
      <c r="K52" s="76">
        <v>3.9703201502561569E-2</v>
      </c>
      <c r="L52" s="87">
        <v>0.91406434774398804</v>
      </c>
      <c r="M52" s="71">
        <v>2.1040786057710648E-2</v>
      </c>
      <c r="N52" s="26">
        <f>$Y$2*(G52-F52)</f>
        <v>708.82124375000001</v>
      </c>
      <c r="O52" s="1">
        <f>H52-I52</f>
        <v>507.91</v>
      </c>
      <c r="P52" s="12">
        <f>H52/N52</f>
        <v>1.263858847204592</v>
      </c>
      <c r="Q52" s="12">
        <f>O52/N52</f>
        <v>0.71655583756620445</v>
      </c>
      <c r="R52" s="14">
        <f>Q52*10^4*(G52-F52)/100</f>
        <v>716.55583756620445</v>
      </c>
      <c r="S52" s="13">
        <f t="shared" si="4"/>
        <v>0.28449560806727792</v>
      </c>
      <c r="T52" s="14">
        <f t="shared" si="4"/>
        <v>6.5497814428709962</v>
      </c>
      <c r="U52" s="12">
        <f t="shared" si="4"/>
        <v>0.15076898076634171</v>
      </c>
      <c r="V52" s="13">
        <f t="shared" si="1"/>
        <v>23.022434291224961</v>
      </c>
      <c r="W52" s="14"/>
    </row>
    <row r="53" spans="1:30" x14ac:dyDescent="0.2">
      <c r="B53" s="1" t="s">
        <v>34</v>
      </c>
      <c r="C53" s="1" t="s">
        <v>35</v>
      </c>
      <c r="D53" s="1">
        <v>2</v>
      </c>
      <c r="E53" s="1" t="s">
        <v>10</v>
      </c>
      <c r="F53" s="1">
        <v>10</v>
      </c>
      <c r="G53" s="1">
        <v>21</v>
      </c>
      <c r="H53" s="1">
        <v>1017.38</v>
      </c>
      <c r="I53" s="1">
        <v>423.42</v>
      </c>
      <c r="K53" s="84">
        <v>0.15399686992168427</v>
      </c>
      <c r="L53" s="88">
        <v>3.5590775012969971</v>
      </c>
      <c r="M53" s="82">
        <v>2.3492809385061264E-2</v>
      </c>
      <c r="N53" s="26">
        <f>$Y$2*(G53-F53)</f>
        <v>779.703368125</v>
      </c>
      <c r="O53" s="1">
        <f>H53-I53</f>
        <v>593.96</v>
      </c>
      <c r="P53" s="12">
        <f>H53/N53</f>
        <v>1.3048295564588306</v>
      </c>
      <c r="Q53" s="12">
        <f>O53/N53</f>
        <v>0.76177688115973086</v>
      </c>
      <c r="R53" s="14">
        <f>Q53*10^4*(G53-F53)/100</f>
        <v>837.95456927570399</v>
      </c>
      <c r="S53" s="13">
        <f t="shared" si="4"/>
        <v>1.2904238080503156</v>
      </c>
      <c r="T53" s="14">
        <f t="shared" si="4"/>
        <v>29.823452546181741</v>
      </c>
      <c r="U53" s="12">
        <f t="shared" si="4"/>
        <v>0.19685906969335226</v>
      </c>
      <c r="V53" s="13">
        <f t="shared" si="1"/>
        <v>23.111362608259377</v>
      </c>
      <c r="W53" s="14"/>
    </row>
    <row r="54" spans="1:30" x14ac:dyDescent="0.2">
      <c r="B54" s="1" t="s">
        <v>34</v>
      </c>
      <c r="C54" s="1" t="s">
        <v>35</v>
      </c>
      <c r="D54" s="1">
        <v>2</v>
      </c>
      <c r="E54" s="1" t="s">
        <v>10</v>
      </c>
      <c r="F54" s="1">
        <v>21</v>
      </c>
      <c r="G54" s="1">
        <v>32</v>
      </c>
      <c r="H54" s="1">
        <v>1166.56</v>
      </c>
      <c r="I54" s="1">
        <v>685.39</v>
      </c>
      <c r="K54" s="84">
        <v>8.8323600590229034E-2</v>
      </c>
      <c r="L54" s="88">
        <v>2.0933327674865723</v>
      </c>
      <c r="M54" s="82">
        <v>2.3259153589606285E-2</v>
      </c>
      <c r="N54" s="26">
        <f>$Y$2*(G54-F54)</f>
        <v>779.703368125</v>
      </c>
      <c r="O54" s="1">
        <f>H54-I54</f>
        <v>481.16999999999996</v>
      </c>
      <c r="P54" s="12">
        <f>H54/N54</f>
        <v>1.4961587286781863</v>
      </c>
      <c r="Q54" s="12">
        <f>O54/N54</f>
        <v>0.61711930417473848</v>
      </c>
      <c r="R54" s="14">
        <f>Q54*10^4*(G54-F54)/100</f>
        <v>678.83123459221247</v>
      </c>
      <c r="S54" s="13">
        <f t="shared" si="4"/>
        <v>0.59956818832294634</v>
      </c>
      <c r="T54" s="14">
        <f t="shared" si="4"/>
        <v>14.210196669652428</v>
      </c>
      <c r="U54" s="12">
        <f t="shared" si="4"/>
        <v>0.15789039946802325</v>
      </c>
      <c r="V54" s="13">
        <f t="shared" si="1"/>
        <v>23.700718194205407</v>
      </c>
      <c r="W54" s="14"/>
      <c r="X54" s="7" t="s">
        <v>78</v>
      </c>
      <c r="Y54" s="7" t="s">
        <v>80</v>
      </c>
      <c r="Z54" s="7" t="s">
        <v>81</v>
      </c>
    </row>
    <row r="55" spans="1:30" x14ac:dyDescent="0.2">
      <c r="B55" s="1" t="s">
        <v>34</v>
      </c>
      <c r="C55" s="1" t="s">
        <v>35</v>
      </c>
      <c r="D55" s="1">
        <v>2</v>
      </c>
      <c r="E55" s="29" t="s">
        <v>10</v>
      </c>
      <c r="F55" s="29">
        <v>32</v>
      </c>
      <c r="G55" s="29">
        <v>50</v>
      </c>
      <c r="H55" s="29">
        <v>1261.75</v>
      </c>
      <c r="I55" s="29">
        <v>647.54</v>
      </c>
      <c r="J55" s="29"/>
      <c r="K55" s="107">
        <v>8.3997003734111786E-2</v>
      </c>
      <c r="L55" s="119">
        <v>1.7474123239517212</v>
      </c>
      <c r="M55" s="106">
        <v>2.8402291238307953E-2</v>
      </c>
      <c r="N55" s="32">
        <f>$Y$2*(G55-F55)</f>
        <v>1275.87823875</v>
      </c>
      <c r="O55" s="29">
        <f>H55-I55</f>
        <v>614.21</v>
      </c>
      <c r="P55" s="33">
        <f>H55/N55</f>
        <v>0.9889266559136225</v>
      </c>
      <c r="Q55" s="33">
        <f>O55/N55</f>
        <v>0.48140173673763115</v>
      </c>
      <c r="R55" s="34">
        <f>Q55*10^4*(G55-F55)/100</f>
        <v>866.52312612773608</v>
      </c>
      <c r="S55" s="30">
        <f t="shared" si="4"/>
        <v>0.72785346261045658</v>
      </c>
      <c r="T55" s="34">
        <f t="shared" si="4"/>
        <v>15.141731895847778</v>
      </c>
      <c r="U55" s="33">
        <f t="shared" si="4"/>
        <v>0.24611242193009017</v>
      </c>
      <c r="V55" s="30">
        <f t="shared" si="1"/>
        <v>20.803269715227767</v>
      </c>
      <c r="W55" s="14"/>
      <c r="X55" s="7" t="s">
        <v>79</v>
      </c>
      <c r="Y55" s="7" t="s">
        <v>79</v>
      </c>
      <c r="Z55" s="7" t="s">
        <v>82</v>
      </c>
      <c r="AA55" s="15" t="s">
        <v>105</v>
      </c>
      <c r="AB55" s="15" t="s">
        <v>106</v>
      </c>
      <c r="AC55" s="74" t="s">
        <v>109</v>
      </c>
      <c r="AD55" s="8"/>
    </row>
    <row r="56" spans="1:30" x14ac:dyDescent="0.2">
      <c r="B56" s="1" t="s">
        <v>34</v>
      </c>
      <c r="C56" s="1" t="s">
        <v>35</v>
      </c>
      <c r="D56" s="1">
        <v>2</v>
      </c>
      <c r="E56" s="1" t="s">
        <v>11</v>
      </c>
      <c r="F56" s="1" t="s">
        <v>47</v>
      </c>
      <c r="H56" s="1">
        <v>23.5</v>
      </c>
      <c r="K56" s="59">
        <v>1.8765200972557068</v>
      </c>
      <c r="L56" s="28">
        <v>38.453409194946289</v>
      </c>
      <c r="M56" s="58">
        <v>0.17896495014429092</v>
      </c>
      <c r="N56" s="25"/>
      <c r="O56" s="13">
        <f>H56-J56</f>
        <v>23.5</v>
      </c>
      <c r="R56" s="14">
        <f>O56/($Y$3)*10^8/10^6</f>
        <v>10.444444444444446</v>
      </c>
      <c r="S56" s="13">
        <f t="shared" si="4"/>
        <v>0.1959920990467072</v>
      </c>
      <c r="T56" s="14">
        <f t="shared" si="4"/>
        <v>4.0162449603610577</v>
      </c>
      <c r="U56" s="12">
        <f t="shared" si="4"/>
        <v>1.8691894792848166E-2</v>
      </c>
      <c r="V56" s="13">
        <f t="shared" si="1"/>
        <v>20.491871763687474</v>
      </c>
      <c r="W56" s="14"/>
      <c r="Z56" s="13">
        <f>AVERAGE(R32,R38,R44,R50,R56)</f>
        <v>15.327999999999999</v>
      </c>
      <c r="AA56" s="13">
        <f t="shared" ref="AA56:AC61" si="7">AVERAGE(S32,S38,S44,S50,S56)</f>
        <v>0.37109828508059184</v>
      </c>
      <c r="AB56" s="13">
        <f t="shared" si="7"/>
        <v>7.3575486796400282</v>
      </c>
      <c r="AC56" s="12">
        <f t="shared" si="7"/>
        <v>3.5500437220997286E-2</v>
      </c>
      <c r="AD56" s="13"/>
    </row>
    <row r="57" spans="1:30" x14ac:dyDescent="0.2">
      <c r="B57" s="1" t="s">
        <v>34</v>
      </c>
      <c r="C57" s="1" t="s">
        <v>35</v>
      </c>
      <c r="D57" s="1">
        <v>2</v>
      </c>
      <c r="E57" s="1" t="s">
        <v>11</v>
      </c>
      <c r="F57" s="1" t="s">
        <v>48</v>
      </c>
      <c r="H57" s="1">
        <v>37.89</v>
      </c>
      <c r="K57" s="76">
        <v>1.4553524255752563</v>
      </c>
      <c r="L57" s="87">
        <v>33.131538391113281</v>
      </c>
      <c r="M57" s="71">
        <v>0.11457446962594986</v>
      </c>
      <c r="N57" s="25"/>
      <c r="O57" s="13">
        <f>H57-J57</f>
        <v>37.89</v>
      </c>
      <c r="R57" s="14">
        <f>O57/($Y$3)*10^8/10^6</f>
        <v>16.84</v>
      </c>
      <c r="S57" s="13">
        <f t="shared" si="4"/>
        <v>0.24508134846687316</v>
      </c>
      <c r="T57" s="14">
        <f t="shared" si="4"/>
        <v>5.5793510650634763</v>
      </c>
      <c r="U57" s="12">
        <f t="shared" si="4"/>
        <v>1.9294340685009955E-2</v>
      </c>
      <c r="V57" s="13">
        <f t="shared" si="1"/>
        <v>22.765302622845731</v>
      </c>
      <c r="W57" s="14"/>
      <c r="Z57" s="13">
        <f>AVERAGE(R33,R39,R45,R51,R57)</f>
        <v>68.303999999999988</v>
      </c>
      <c r="AA57" s="13">
        <f t="shared" si="7"/>
        <v>0.86747608917342289</v>
      </c>
      <c r="AB57" s="13">
        <f t="shared" si="7"/>
        <v>21.285046661851673</v>
      </c>
      <c r="AC57" s="12">
        <f t="shared" si="7"/>
        <v>0.11734694800688159</v>
      </c>
      <c r="AD57" s="13"/>
    </row>
    <row r="58" spans="1:30" x14ac:dyDescent="0.2">
      <c r="B58" s="1" t="s">
        <v>34</v>
      </c>
      <c r="C58" s="1" t="s">
        <v>35</v>
      </c>
      <c r="D58" s="1">
        <v>2</v>
      </c>
      <c r="E58" s="1" t="s">
        <v>11</v>
      </c>
      <c r="F58" s="1">
        <v>0</v>
      </c>
      <c r="G58" s="1">
        <v>10</v>
      </c>
      <c r="H58" s="1">
        <v>953.36</v>
      </c>
      <c r="I58" s="1">
        <v>355.77</v>
      </c>
      <c r="K58" s="76">
        <v>7.021678239107132E-2</v>
      </c>
      <c r="L58" s="87">
        <v>1.7769629955291748</v>
      </c>
      <c r="M58" s="71">
        <v>2.0653853192925453E-2</v>
      </c>
      <c r="N58" s="26">
        <f>$Y$2*(G58-F58)</f>
        <v>708.82124375000001</v>
      </c>
      <c r="O58" s="1">
        <f>H58-I58</f>
        <v>597.59</v>
      </c>
      <c r="P58" s="12">
        <f>H58/N58</f>
        <v>1.3449935486643632</v>
      </c>
      <c r="Q58" s="12">
        <f>O58/N58</f>
        <v>0.84307574761510529</v>
      </c>
      <c r="R58" s="14">
        <f>Q58*10^4*(G58-F58)/100</f>
        <v>843.07574761510534</v>
      </c>
      <c r="S58" s="13">
        <f t="shared" si="4"/>
        <v>0.59198066309479613</v>
      </c>
      <c r="T58" s="14">
        <f t="shared" si="4"/>
        <v>14.981144059401361</v>
      </c>
      <c r="U58" s="12">
        <f t="shared" si="4"/>
        <v>0.17412762721758257</v>
      </c>
      <c r="V58" s="13">
        <f t="shared" si="1"/>
        <v>25.306813200758842</v>
      </c>
      <c r="W58" s="14"/>
      <c r="X58" s="12">
        <f>AVERAGE(P34,P40,P46,P52,P58)</f>
        <v>1.2369945282131649</v>
      </c>
      <c r="Y58" s="12">
        <f>AVERAGE(Q34,Q40,Q46,Q52,Q58)</f>
        <v>0.80824327014959052</v>
      </c>
      <c r="Z58" s="13">
        <f>AVERAGE(R34,R40,R46,R52,R58)</f>
        <v>808.24327014959056</v>
      </c>
      <c r="AA58" s="13">
        <f t="shared" si="7"/>
        <v>1.0569432281945319</v>
      </c>
      <c r="AB58" s="13">
        <f t="shared" si="7"/>
        <v>23.887204372967155</v>
      </c>
      <c r="AC58" s="12">
        <f t="shared" si="7"/>
        <v>0.22668216474214226</v>
      </c>
      <c r="AD58" s="13"/>
    </row>
    <row r="59" spans="1:30" x14ac:dyDescent="0.2">
      <c r="B59" s="1" t="s">
        <v>34</v>
      </c>
      <c r="C59" s="1" t="s">
        <v>35</v>
      </c>
      <c r="D59" s="1">
        <v>2</v>
      </c>
      <c r="E59" s="1" t="s">
        <v>11</v>
      </c>
      <c r="F59" s="1">
        <v>10</v>
      </c>
      <c r="G59" s="1">
        <v>20</v>
      </c>
      <c r="H59" s="1">
        <v>1078.6399999999999</v>
      </c>
      <c r="I59" s="1">
        <v>413.63</v>
      </c>
      <c r="K59" s="84">
        <v>4.2015060782432556E-2</v>
      </c>
      <c r="L59" s="88">
        <v>1.424879789352417</v>
      </c>
      <c r="M59" s="82">
        <v>1.4139360748231411E-2</v>
      </c>
      <c r="N59" s="26">
        <f>$Y$2*(G59-F59)</f>
        <v>708.82124375000001</v>
      </c>
      <c r="O59" s="1">
        <f>H59-I59</f>
        <v>665.00999999999988</v>
      </c>
      <c r="P59" s="12">
        <f>H59/N59</f>
        <v>1.5217376870556016</v>
      </c>
      <c r="Q59" s="12">
        <f>O59/N59</f>
        <v>0.938191407020735</v>
      </c>
      <c r="R59" s="14">
        <f>Q59*10^4*(G59-F59)/100</f>
        <v>938.19140702073491</v>
      </c>
      <c r="S59" s="13">
        <f t="shared" si="4"/>
        <v>0.39418168991532104</v>
      </c>
      <c r="T59" s="14">
        <f t="shared" si="4"/>
        <v>13.368099744079524</v>
      </c>
      <c r="U59" s="12">
        <f t="shared" si="4"/>
        <v>0.13265426754756979</v>
      </c>
      <c r="V59" s="13">
        <f t="shared" si="1"/>
        <v>33.913548209079138</v>
      </c>
      <c r="W59" s="14"/>
      <c r="X59" s="12">
        <f t="shared" ref="X59:Z61" si="8">AVERAGE(P35,P41,P47,P53,P59)</f>
        <v>1.4050879408595347</v>
      </c>
      <c r="Y59" s="12">
        <f t="shared" si="8"/>
        <v>0.83565788388669537</v>
      </c>
      <c r="Z59" s="13">
        <f t="shared" si="8"/>
        <v>905.61619824476361</v>
      </c>
      <c r="AA59" s="13">
        <f t="shared" si="7"/>
        <v>0.85808080535833464</v>
      </c>
      <c r="AB59" s="13">
        <f t="shared" si="7"/>
        <v>21.550297474553879</v>
      </c>
      <c r="AC59" s="12">
        <f t="shared" si="7"/>
        <v>0.17644991444067137</v>
      </c>
      <c r="AD59" s="13"/>
    </row>
    <row r="60" spans="1:30" x14ac:dyDescent="0.2">
      <c r="B60" s="1" t="s">
        <v>34</v>
      </c>
      <c r="C60" s="1" t="s">
        <v>35</v>
      </c>
      <c r="D60" s="1">
        <v>2</v>
      </c>
      <c r="E60" s="1" t="s">
        <v>11</v>
      </c>
      <c r="F60" s="1">
        <v>20</v>
      </c>
      <c r="G60" s="1">
        <v>30</v>
      </c>
      <c r="H60" s="1">
        <v>1472.77</v>
      </c>
      <c r="I60" s="1">
        <v>1030.29</v>
      </c>
      <c r="K60" s="84">
        <v>7.7807612717151642E-2</v>
      </c>
      <c r="L60" s="88">
        <v>2.3935451507568359</v>
      </c>
      <c r="M60" s="82">
        <v>2.8636187314987183E-2</v>
      </c>
      <c r="N60" s="26">
        <f>$Y$2*(G60-F60)</f>
        <v>708.82124375000001</v>
      </c>
      <c r="O60" s="1">
        <f>H60-I60</f>
        <v>442.48</v>
      </c>
      <c r="P60" s="12">
        <f>H60/N60</f>
        <v>2.0777735049366597</v>
      </c>
      <c r="Q60" s="12">
        <f>O60/N60</f>
        <v>0.62424765609319399</v>
      </c>
      <c r="R60" s="14">
        <f>Q60*10^4*(G60-F60)/100</f>
        <v>624.247656093194</v>
      </c>
      <c r="S60" s="13">
        <f t="shared" si="4"/>
        <v>0.48571219864888904</v>
      </c>
      <c r="T60" s="14">
        <f t="shared" si="4"/>
        <v>14.941649501131854</v>
      </c>
      <c r="U60" s="12">
        <f t="shared" si="4"/>
        <v>0.17876072810826402</v>
      </c>
      <c r="V60" s="13">
        <f t="shared" si="1"/>
        <v>30.76235174388291</v>
      </c>
      <c r="W60" s="14"/>
      <c r="X60" s="12">
        <f t="shared" si="8"/>
        <v>1.7919840507550586</v>
      </c>
      <c r="Y60" s="12">
        <f t="shared" si="8"/>
        <v>0.95851682903104418</v>
      </c>
      <c r="Z60" s="13">
        <f t="shared" si="8"/>
        <v>836.02742613200621</v>
      </c>
      <c r="AA60" s="13">
        <f t="shared" si="7"/>
        <v>0.58325378889815949</v>
      </c>
      <c r="AB60" s="13">
        <f t="shared" si="7"/>
        <v>14.61954195399602</v>
      </c>
      <c r="AC60" s="12">
        <f t="shared" si="7"/>
        <v>0.18383272018518865</v>
      </c>
      <c r="AD60" s="13"/>
    </row>
    <row r="61" spans="1:30" x14ac:dyDescent="0.2">
      <c r="A61" s="29"/>
      <c r="B61" s="29" t="s">
        <v>34</v>
      </c>
      <c r="C61" s="29" t="s">
        <v>35</v>
      </c>
      <c r="D61" s="29">
        <v>2</v>
      </c>
      <c r="E61" s="29" t="s">
        <v>11</v>
      </c>
      <c r="F61" s="29">
        <v>30</v>
      </c>
      <c r="G61" s="29">
        <v>41</v>
      </c>
      <c r="H61" s="29">
        <v>1035.9000000000001</v>
      </c>
      <c r="I61" s="29">
        <v>690.04</v>
      </c>
      <c r="J61" s="29"/>
      <c r="K61" s="107">
        <v>8.0842182040214539E-2</v>
      </c>
      <c r="L61" s="119">
        <v>2.2172069549560547</v>
      </c>
      <c r="M61" s="106">
        <v>2.5598235428333282E-2</v>
      </c>
      <c r="N61" s="32">
        <f>$Y$2*(G61-F61)</f>
        <v>779.703368125</v>
      </c>
      <c r="O61" s="29">
        <f>H61-I61</f>
        <v>345.86000000000013</v>
      </c>
      <c r="P61" s="33">
        <f>H61/N61</f>
        <v>1.3285821792601611</v>
      </c>
      <c r="Q61" s="33">
        <f>O61/N61</f>
        <v>0.44357894827581756</v>
      </c>
      <c r="R61" s="34">
        <f>Q61*10^4*(G61-F61)/100</f>
        <v>487.93684310339938</v>
      </c>
      <c r="S61" s="30">
        <f t="shared" si="4"/>
        <v>0.39445879094292613</v>
      </c>
      <c r="T61" s="34">
        <f t="shared" si="4"/>
        <v>10.818569621081583</v>
      </c>
      <c r="U61" s="33">
        <f t="shared" si="4"/>
        <v>0.12490322183918537</v>
      </c>
      <c r="V61" s="30">
        <f t="shared" si="1"/>
        <v>27.426362067430539</v>
      </c>
      <c r="W61" s="34"/>
      <c r="X61" s="33">
        <f t="shared" si="8"/>
        <v>1.0605831944492974</v>
      </c>
      <c r="Y61" s="33">
        <f t="shared" si="8"/>
        <v>0.53503592284627866</v>
      </c>
      <c r="Z61" s="30">
        <f t="shared" si="8"/>
        <v>841.15142605726965</v>
      </c>
      <c r="AA61" s="30">
        <f t="shared" si="7"/>
        <v>0.52693602969092079</v>
      </c>
      <c r="AB61" s="30">
        <f t="shared" si="7"/>
        <v>12.578197652540297</v>
      </c>
      <c r="AC61" s="33">
        <f t="shared" si="7"/>
        <v>0.207208523802524</v>
      </c>
      <c r="AD61" s="13"/>
    </row>
    <row r="62" spans="1:30" x14ac:dyDescent="0.2">
      <c r="B62" s="1" t="s">
        <v>34</v>
      </c>
      <c r="C62" s="1" t="s">
        <v>35</v>
      </c>
      <c r="D62" s="1">
        <v>3</v>
      </c>
      <c r="E62" s="1" t="s">
        <v>8</v>
      </c>
      <c r="F62" s="1" t="s">
        <v>47</v>
      </c>
      <c r="H62" s="1">
        <v>58.52</v>
      </c>
      <c r="K62" s="76">
        <v>2.5168600082397461</v>
      </c>
      <c r="L62" s="87">
        <v>50.739002227783203</v>
      </c>
      <c r="M62" s="71">
        <v>0.28340345621109009</v>
      </c>
      <c r="N62" s="25"/>
      <c r="O62" s="13">
        <f>H62-J62</f>
        <v>58.52</v>
      </c>
      <c r="R62" s="14">
        <f>O62/($Y$3)*10^8/10^6</f>
        <v>26.00888888888889</v>
      </c>
      <c r="S62" s="13">
        <f t="shared" si="4"/>
        <v>0.65460732303195535</v>
      </c>
      <c r="T62" s="14">
        <f t="shared" si="4"/>
        <v>13.196650712754993</v>
      </c>
      <c r="U62" s="12">
        <f t="shared" si="4"/>
        <v>7.3710090033213299E-2</v>
      </c>
      <c r="V62" s="13">
        <f t="shared" si="1"/>
        <v>20.15964418429029</v>
      </c>
      <c r="W62" s="14"/>
      <c r="AA62" s="13">
        <f>SUM(AA56:AA61)</f>
        <v>4.2637882263959614</v>
      </c>
      <c r="AB62" s="13">
        <f>SUM(AB56:AB61)</f>
        <v>101.27783679554906</v>
      </c>
      <c r="AC62" s="12">
        <f>SUM(AC56:AC61)</f>
        <v>0.94702070839840513</v>
      </c>
    </row>
    <row r="63" spans="1:30" x14ac:dyDescent="0.2">
      <c r="B63" s="1" t="s">
        <v>34</v>
      </c>
      <c r="C63" s="1" t="s">
        <v>35</v>
      </c>
      <c r="D63" s="1">
        <v>3</v>
      </c>
      <c r="E63" s="1" t="s">
        <v>8</v>
      </c>
      <c r="F63" s="1" t="s">
        <v>48</v>
      </c>
      <c r="H63" s="68">
        <v>0</v>
      </c>
      <c r="I63" s="3"/>
      <c r="J63" s="3"/>
      <c r="K63" s="76">
        <v>1.6475961208343506</v>
      </c>
      <c r="L63" s="87">
        <v>33.436256408691406</v>
      </c>
      <c r="M63" s="71">
        <v>0.113475501537323</v>
      </c>
      <c r="N63" s="25"/>
      <c r="O63" s="13">
        <f>H63-J63</f>
        <v>0</v>
      </c>
      <c r="R63" s="14">
        <f>O63/($Y$3)*10^8/10^6</f>
        <v>0</v>
      </c>
      <c r="S63" s="13">
        <f t="shared" si="4"/>
        <v>0</v>
      </c>
      <c r="T63" s="14">
        <f t="shared" si="4"/>
        <v>0</v>
      </c>
      <c r="U63" s="12">
        <f t="shared" si="4"/>
        <v>0</v>
      </c>
      <c r="V63" s="13" t="e">
        <f t="shared" si="1"/>
        <v>#DIV/0!</v>
      </c>
      <c r="W63" s="14"/>
      <c r="Z63" s="8" t="s">
        <v>88</v>
      </c>
    </row>
    <row r="64" spans="1:30" x14ac:dyDescent="0.2">
      <c r="B64" s="1" t="s">
        <v>34</v>
      </c>
      <c r="C64" s="1" t="s">
        <v>35</v>
      </c>
      <c r="D64" s="1">
        <v>3</v>
      </c>
      <c r="E64" s="1" t="s">
        <v>8</v>
      </c>
      <c r="F64" s="1">
        <v>0</v>
      </c>
      <c r="G64" s="1">
        <v>10</v>
      </c>
      <c r="H64" s="1">
        <v>628.30999999999995</v>
      </c>
      <c r="I64" s="1">
        <v>226.04</v>
      </c>
      <c r="K64" s="76">
        <v>0.20746110379695892</v>
      </c>
      <c r="L64" s="87">
        <v>4.2948780059814453</v>
      </c>
      <c r="M64" s="71">
        <v>2.8005726635456085E-2</v>
      </c>
      <c r="N64" s="26">
        <f>$Y$2*(G64-F64)</f>
        <v>708.82124375000001</v>
      </c>
      <c r="O64" s="1">
        <f>H64-I64</f>
        <v>402.27</v>
      </c>
      <c r="P64" s="12">
        <f>H64/N64</f>
        <v>0.88641530645433608</v>
      </c>
      <c r="Q64" s="12">
        <f>O64/N64</f>
        <v>0.56751967233910938</v>
      </c>
      <c r="R64" s="14">
        <f>Q64*10^4*(G64-F64)/100</f>
        <v>567.51967233910943</v>
      </c>
      <c r="S64" s="13">
        <f t="shared" si="4"/>
        <v>1.1773825764996011</v>
      </c>
      <c r="T64" s="14">
        <f t="shared" si="4"/>
        <v>24.374277586910374</v>
      </c>
      <c r="U64" s="12">
        <f t="shared" si="4"/>
        <v>0.15893800803772709</v>
      </c>
      <c r="V64" s="13">
        <f t="shared" si="1"/>
        <v>20.702087896846528</v>
      </c>
      <c r="W64" s="14"/>
      <c r="Z64" s="13">
        <f t="shared" ref="Z64:Z69" si="9">STDEV(R32,R38,R44,R50,R56)</f>
        <v>6.3457277550128754</v>
      </c>
      <c r="AA64" s="13">
        <f t="shared" ref="AA64:AC69" si="10">STDEV(S32,S38,S44,S50,S56)</f>
        <v>0.16321482346541613</v>
      </c>
      <c r="AB64" s="13">
        <f t="shared" si="10"/>
        <v>3.4175440289024457</v>
      </c>
      <c r="AC64" s="12">
        <f t="shared" si="10"/>
        <v>2.1641721843259274E-2</v>
      </c>
    </row>
    <row r="65" spans="1:29" x14ac:dyDescent="0.2">
      <c r="B65" s="1" t="s">
        <v>34</v>
      </c>
      <c r="C65" s="1" t="s">
        <v>35</v>
      </c>
      <c r="D65" s="1">
        <v>3</v>
      </c>
      <c r="E65" s="1" t="s">
        <v>8</v>
      </c>
      <c r="F65" s="1">
        <v>10</v>
      </c>
      <c r="G65" s="1">
        <v>20</v>
      </c>
      <c r="H65" s="1">
        <v>1135.0899999999999</v>
      </c>
      <c r="I65" s="1">
        <v>344.79</v>
      </c>
      <c r="K65" s="84">
        <v>0.13579244911670685</v>
      </c>
      <c r="L65" s="88">
        <v>3.680896520614624</v>
      </c>
      <c r="M65" s="82">
        <v>1.3593682087957859E-2</v>
      </c>
      <c r="N65" s="26">
        <f>$Y$2*(G65-F65)</f>
        <v>708.82124375000001</v>
      </c>
      <c r="O65" s="1">
        <f>H65-I65</f>
        <v>790.3</v>
      </c>
      <c r="P65" s="12">
        <f>H65/N65</f>
        <v>1.6013769480085507</v>
      </c>
      <c r="Q65" s="12">
        <f>O65/N65</f>
        <v>1.1149496533412835</v>
      </c>
      <c r="R65" s="14">
        <f>Q65*10^4*(G65-F65)/100</f>
        <v>1114.9496533412835</v>
      </c>
      <c r="S65" s="13">
        <f t="shared" si="4"/>
        <v>1.5140174406903617</v>
      </c>
      <c r="T65" s="14">
        <f t="shared" si="4"/>
        <v>41.040142996444111</v>
      </c>
      <c r="U65" s="12">
        <f t="shared" si="4"/>
        <v>0.15156271131600227</v>
      </c>
      <c r="V65" s="13">
        <f t="shared" si="1"/>
        <v>27.106783510849535</v>
      </c>
      <c r="W65" s="14"/>
      <c r="Z65" s="13">
        <f t="shared" si="9"/>
        <v>42.102410429221486</v>
      </c>
      <c r="AA65" s="13">
        <f t="shared" si="10"/>
        <v>0.45465544442011835</v>
      </c>
      <c r="AB65" s="13">
        <f t="shared" si="10"/>
        <v>12.033994119595906</v>
      </c>
      <c r="AC65" s="12">
        <f t="shared" si="10"/>
        <v>0.11059861848650897</v>
      </c>
    </row>
    <row r="66" spans="1:29" x14ac:dyDescent="0.2">
      <c r="B66" s="1" t="s">
        <v>34</v>
      </c>
      <c r="C66" s="1" t="s">
        <v>35</v>
      </c>
      <c r="D66" s="1">
        <v>3</v>
      </c>
      <c r="E66" s="1" t="s">
        <v>8</v>
      </c>
      <c r="F66" s="1">
        <v>20</v>
      </c>
      <c r="G66" s="1">
        <v>30</v>
      </c>
      <c r="H66" s="1">
        <v>1122.79</v>
      </c>
      <c r="I66" s="1">
        <v>399.78</v>
      </c>
      <c r="K66" s="84">
        <v>0.15178917348384857</v>
      </c>
      <c r="L66" s="88">
        <v>4.5757641792297363</v>
      </c>
      <c r="M66" s="82">
        <v>3.0911833047866821E-2</v>
      </c>
      <c r="N66" s="26">
        <f>$Y$2*(G66-F66)</f>
        <v>708.82124375000001</v>
      </c>
      <c r="O66" s="1">
        <f>H66-I66</f>
        <v>723.01</v>
      </c>
      <c r="P66" s="12">
        <f>H66/N66</f>
        <v>1.5840241949576868</v>
      </c>
      <c r="Q66" s="12">
        <f>O66/N66</f>
        <v>1.020017397016679</v>
      </c>
      <c r="R66" s="14">
        <f>Q66*10^4*(G66-F66)/100</f>
        <v>1020.0173970166791</v>
      </c>
      <c r="S66" s="13">
        <f t="shared" si="4"/>
        <v>1.5482759763230836</v>
      </c>
      <c r="T66" s="14">
        <f t="shared" si="4"/>
        <v>46.673590674600767</v>
      </c>
      <c r="U66" s="12">
        <f t="shared" si="4"/>
        <v>0.31530607482499273</v>
      </c>
      <c r="V66" s="13">
        <f t="shared" si="1"/>
        <v>30.145524046328834</v>
      </c>
      <c r="W66" s="14"/>
      <c r="Z66" s="13">
        <f t="shared" si="9"/>
        <v>84.12261142778928</v>
      </c>
      <c r="AA66" s="13">
        <f t="shared" si="10"/>
        <v>0.70326523885838266</v>
      </c>
      <c r="AB66" s="13">
        <f t="shared" si="10"/>
        <v>16.637500137588898</v>
      </c>
      <c r="AC66" s="12">
        <f t="shared" si="10"/>
        <v>8.6393162945157351E-2</v>
      </c>
    </row>
    <row r="67" spans="1:29" x14ac:dyDescent="0.2">
      <c r="B67" s="1" t="s">
        <v>34</v>
      </c>
      <c r="C67" s="1" t="s">
        <v>35</v>
      </c>
      <c r="D67" s="1">
        <v>3</v>
      </c>
      <c r="E67" s="29" t="s">
        <v>8</v>
      </c>
      <c r="F67" s="29">
        <v>30</v>
      </c>
      <c r="G67" s="29">
        <v>50</v>
      </c>
      <c r="H67" s="29">
        <v>1183.96</v>
      </c>
      <c r="I67" s="29">
        <v>548.37</v>
      </c>
      <c r="J67" s="29"/>
      <c r="K67" s="107">
        <v>7.2211556136608124E-2</v>
      </c>
      <c r="L67" s="119">
        <v>1.7429531812667847</v>
      </c>
      <c r="M67" s="106">
        <v>2.2548435255885124E-2</v>
      </c>
      <c r="N67" s="32">
        <f>$Y$2*(G67-F67)</f>
        <v>1417.6424875</v>
      </c>
      <c r="O67" s="29">
        <f>H67-I67</f>
        <v>635.59</v>
      </c>
      <c r="P67" s="33">
        <f>H67/N67</f>
        <v>0.83516119927239418</v>
      </c>
      <c r="Q67" s="33">
        <f>O67/N67</f>
        <v>0.44834293949587911</v>
      </c>
      <c r="R67" s="34">
        <f>Q67*10^4*(G67-F67)/100</f>
        <v>896.68587899175827</v>
      </c>
      <c r="S67" s="30">
        <f t="shared" si="4"/>
        <v>0.64751082687717154</v>
      </c>
      <c r="T67" s="34">
        <f t="shared" si="4"/>
        <v>15.628815053856883</v>
      </c>
      <c r="U67" s="33">
        <f t="shared" si="4"/>
        <v>0.20218863487312105</v>
      </c>
      <c r="V67" s="30">
        <f t="shared" ref="V67:V121" si="11">T67/S67</f>
        <v>24.136762514430611</v>
      </c>
      <c r="W67" s="14"/>
      <c r="Z67" s="13">
        <f t="shared" si="9"/>
        <v>85.233330765728326</v>
      </c>
      <c r="AA67" s="13">
        <f t="shared" si="10"/>
        <v>0.33159092976548005</v>
      </c>
      <c r="AB67" s="13">
        <f t="shared" si="10"/>
        <v>6.6244282263827383</v>
      </c>
      <c r="AC67" s="12">
        <f t="shared" si="10"/>
        <v>2.7922794757881342E-2</v>
      </c>
    </row>
    <row r="68" spans="1:29" x14ac:dyDescent="0.2">
      <c r="A68" s="1" t="s">
        <v>37</v>
      </c>
      <c r="B68" s="1" t="s">
        <v>34</v>
      </c>
      <c r="C68" s="1" t="s">
        <v>35</v>
      </c>
      <c r="D68" s="1">
        <v>3</v>
      </c>
      <c r="E68" s="1" t="s">
        <v>15</v>
      </c>
      <c r="F68" s="1" t="s">
        <v>47</v>
      </c>
      <c r="H68" s="1">
        <v>135.35</v>
      </c>
      <c r="K68" s="76">
        <v>2.5458681583404541</v>
      </c>
      <c r="L68" s="87">
        <v>48.750102996826172</v>
      </c>
      <c r="M68" s="71">
        <v>0.30514669418334961</v>
      </c>
      <c r="N68" s="25"/>
      <c r="O68" s="13">
        <f>H68-J68</f>
        <v>135.35</v>
      </c>
      <c r="R68" s="14">
        <f>O68/($Y$3)*10^8/10^6</f>
        <v>60.155555555555551</v>
      </c>
      <c r="S68" s="13">
        <f t="shared" si="4"/>
        <v>1.5314811343616908</v>
      </c>
      <c r="T68" s="14">
        <f t="shared" si="4"/>
        <v>29.325895291646319</v>
      </c>
      <c r="U68" s="12">
        <f t="shared" si="4"/>
        <v>0.18356268914540608</v>
      </c>
      <c r="V68" s="13">
        <f t="shared" si="11"/>
        <v>19.14871468780392</v>
      </c>
      <c r="W68" s="14"/>
      <c r="Z68" s="13">
        <f t="shared" si="9"/>
        <v>205.2808293823955</v>
      </c>
      <c r="AA68" s="13">
        <f t="shared" si="10"/>
        <v>9.3914584822556171E-2</v>
      </c>
      <c r="AB68" s="13">
        <f t="shared" si="10"/>
        <v>0.75991821181688912</v>
      </c>
      <c r="AC68" s="12">
        <f t="shared" si="10"/>
        <v>2.3282642852515967E-2</v>
      </c>
    </row>
    <row r="69" spans="1:29" x14ac:dyDescent="0.2">
      <c r="A69" s="1" t="s">
        <v>38</v>
      </c>
      <c r="B69" s="1" t="s">
        <v>34</v>
      </c>
      <c r="C69" s="1" t="s">
        <v>35</v>
      </c>
      <c r="D69" s="1">
        <v>3</v>
      </c>
      <c r="E69" s="1" t="s">
        <v>15</v>
      </c>
      <c r="F69" s="1" t="s">
        <v>48</v>
      </c>
      <c r="H69" s="1">
        <v>244.15</v>
      </c>
      <c r="K69" s="76">
        <v>1.3698189258575439</v>
      </c>
      <c r="L69" s="87">
        <v>29.022237777709961</v>
      </c>
      <c r="M69" s="71">
        <v>0.22974826395511627</v>
      </c>
      <c r="N69" s="25"/>
      <c r="O69" s="13">
        <f>H69-J69</f>
        <v>244.15</v>
      </c>
      <c r="R69" s="14">
        <f>O69/($Y$3)*10^8/10^6</f>
        <v>108.51111111111112</v>
      </c>
      <c r="S69" s="13">
        <f t="shared" si="4"/>
        <v>1.4864057366583083</v>
      </c>
      <c r="T69" s="14">
        <f t="shared" si="4"/>
        <v>31.492352681901721</v>
      </c>
      <c r="U69" s="12">
        <f t="shared" si="4"/>
        <v>0.24930239397618509</v>
      </c>
      <c r="V69" s="13">
        <f t="shared" si="11"/>
        <v>21.186915460042464</v>
      </c>
      <c r="W69" s="14"/>
      <c r="Z69" s="30">
        <f t="shared" si="9"/>
        <v>231.30877309840065</v>
      </c>
      <c r="AA69" s="30">
        <f t="shared" si="10"/>
        <v>0.12719762658448017</v>
      </c>
      <c r="AB69" s="30">
        <f t="shared" si="10"/>
        <v>2.0327890424247874</v>
      </c>
      <c r="AC69" s="33">
        <f t="shared" si="10"/>
        <v>5.0646019789817108E-2</v>
      </c>
    </row>
    <row r="70" spans="1:29" x14ac:dyDescent="0.2">
      <c r="B70" s="1" t="s">
        <v>34</v>
      </c>
      <c r="C70" s="1" t="s">
        <v>35</v>
      </c>
      <c r="D70" s="1">
        <v>3</v>
      </c>
      <c r="E70" s="1" t="s">
        <v>15</v>
      </c>
      <c r="F70" s="1">
        <v>0</v>
      </c>
      <c r="G70" s="1">
        <v>10</v>
      </c>
      <c r="H70" s="1">
        <v>378.02</v>
      </c>
      <c r="I70" s="1">
        <v>57.2</v>
      </c>
      <c r="K70" s="76">
        <v>0.93210494518280029</v>
      </c>
      <c r="L70" s="87">
        <v>19.098232269287109</v>
      </c>
      <c r="M70" s="71">
        <v>9.3408584594726563E-2</v>
      </c>
      <c r="N70" s="26">
        <f>$Y$2*(G70-F70)</f>
        <v>708.82124375000001</v>
      </c>
      <c r="O70" s="1">
        <f>H70-I70</f>
        <v>320.82</v>
      </c>
      <c r="P70" s="12">
        <f>H70/N70</f>
        <v>0.53330794376321899</v>
      </c>
      <c r="Q70" s="12">
        <f>O70/N70</f>
        <v>0.4526105881120468</v>
      </c>
      <c r="R70" s="14">
        <f>Q70*10^4*(G70-F70)/100</f>
        <v>452.61058811204674</v>
      </c>
      <c r="S70" s="13">
        <f t="shared" si="4"/>
        <v>4.2188056742133435</v>
      </c>
      <c r="T70" s="14">
        <f t="shared" si="4"/>
        <v>86.440621393025083</v>
      </c>
      <c r="U70" s="12">
        <f t="shared" si="4"/>
        <v>0.4227771440813306</v>
      </c>
      <c r="V70" s="13">
        <f t="shared" si="11"/>
        <v>20.489358379642166</v>
      </c>
      <c r="W70" s="14"/>
    </row>
    <row r="71" spans="1:29" x14ac:dyDescent="0.2">
      <c r="B71" s="1" t="s">
        <v>34</v>
      </c>
      <c r="C71" s="1" t="s">
        <v>35</v>
      </c>
      <c r="D71" s="1">
        <v>3</v>
      </c>
      <c r="E71" s="1" t="s">
        <v>15</v>
      </c>
      <c r="F71" s="1">
        <v>10</v>
      </c>
      <c r="G71" s="1">
        <v>20</v>
      </c>
      <c r="H71" s="1">
        <v>255.32000000000002</v>
      </c>
      <c r="I71" s="1">
        <v>25.45</v>
      </c>
      <c r="K71" s="84">
        <v>0.8118024468421936</v>
      </c>
      <c r="L71" s="88">
        <v>20.272069931030273</v>
      </c>
      <c r="M71" s="82">
        <v>6.6833063960075378E-2</v>
      </c>
      <c r="N71" s="26">
        <f>$Y$2*(G71-F71)</f>
        <v>708.82124375000001</v>
      </c>
      <c r="O71" s="1">
        <f>H71-I71</f>
        <v>229.87000000000003</v>
      </c>
      <c r="P71" s="12">
        <f>H71/N71</f>
        <v>0.36020365113386887</v>
      </c>
      <c r="Q71" s="12">
        <f>O71/N71</f>
        <v>0.32429897104082106</v>
      </c>
      <c r="R71" s="14">
        <f>Q71*10^4*(G71-F71)/100</f>
        <v>324.29897104082107</v>
      </c>
      <c r="S71" s="13">
        <f t="shared" si="4"/>
        <v>2.6326669819934425</v>
      </c>
      <c r="T71" s="14">
        <f t="shared" si="4"/>
        <v>65.742114195006863</v>
      </c>
      <c r="U71" s="12">
        <f t="shared" si="4"/>
        <v>0.2167389387375783</v>
      </c>
      <c r="V71" s="13">
        <f t="shared" si="11"/>
        <v>24.971678774664944</v>
      </c>
      <c r="W71" s="14"/>
    </row>
    <row r="72" spans="1:29" x14ac:dyDescent="0.2">
      <c r="B72" s="1" t="s">
        <v>34</v>
      </c>
      <c r="C72" s="1" t="s">
        <v>35</v>
      </c>
      <c r="D72" s="1">
        <v>3</v>
      </c>
      <c r="E72" s="1" t="s">
        <v>15</v>
      </c>
      <c r="F72" s="1">
        <v>20</v>
      </c>
      <c r="G72" s="1">
        <v>30</v>
      </c>
      <c r="H72" s="1">
        <v>505.45</v>
      </c>
      <c r="I72" s="1">
        <v>157.27000000000001</v>
      </c>
      <c r="K72" s="84">
        <v>0.47415196895599365</v>
      </c>
      <c r="L72" s="88">
        <v>12.357686996459961</v>
      </c>
      <c r="M72" s="82">
        <v>4.681449756026268E-2</v>
      </c>
      <c r="N72" s="26">
        <f>$Y$2*(G72-F72)</f>
        <v>708.82124375000001</v>
      </c>
      <c r="O72" s="1">
        <f>H72-I72</f>
        <v>348.17999999999995</v>
      </c>
      <c r="P72" s="12">
        <f>H72/N72</f>
        <v>0.71308528695603157</v>
      </c>
      <c r="Q72" s="12">
        <f>O72/N72</f>
        <v>0.49120988270323684</v>
      </c>
      <c r="R72" s="14">
        <f>Q72*10^4*(G72-F72)/100</f>
        <v>491.20988270323687</v>
      </c>
      <c r="S72" s="13">
        <f t="shared" si="4"/>
        <v>2.3290813305438247</v>
      </c>
      <c r="T72" s="14">
        <f t="shared" si="4"/>
        <v>60.70217980014413</v>
      </c>
      <c r="U72" s="12">
        <f t="shared" si="4"/>
        <v>0.22995743855387601</v>
      </c>
      <c r="V72" s="13">
        <f t="shared" si="11"/>
        <v>26.062713656276909</v>
      </c>
      <c r="W72" s="14"/>
    </row>
    <row r="73" spans="1:29" x14ac:dyDescent="0.2">
      <c r="B73" s="1" t="s">
        <v>34</v>
      </c>
      <c r="C73" s="1" t="s">
        <v>35</v>
      </c>
      <c r="D73" s="1">
        <v>3</v>
      </c>
      <c r="E73" s="29" t="s">
        <v>15</v>
      </c>
      <c r="F73" s="29">
        <v>30</v>
      </c>
      <c r="G73" s="29">
        <v>50</v>
      </c>
      <c r="H73" s="29">
        <v>1430.41</v>
      </c>
      <c r="I73" s="29">
        <v>956.39</v>
      </c>
      <c r="J73" s="29"/>
      <c r="K73" s="107">
        <v>0.21848903596401215</v>
      </c>
      <c r="L73" s="119">
        <v>5.1468615531921387</v>
      </c>
      <c r="M73" s="106">
        <v>3.1310558319091797E-2</v>
      </c>
      <c r="N73" s="32">
        <f>$Y$2*(G73-F73)</f>
        <v>1417.6424875</v>
      </c>
      <c r="O73" s="29">
        <f>H73-I73</f>
        <v>474.0200000000001</v>
      </c>
      <c r="P73" s="33">
        <f>H73/N73</f>
        <v>1.0090061581905008</v>
      </c>
      <c r="Q73" s="33">
        <f>O73/N73</f>
        <v>0.33437203256790798</v>
      </c>
      <c r="R73" s="34">
        <f>Q73*10^4*(G73-F73)/100</f>
        <v>668.74406513581607</v>
      </c>
      <c r="S73" s="30">
        <f t="shared" si="4"/>
        <v>1.4611324609817902</v>
      </c>
      <c r="T73" s="34">
        <f t="shared" si="4"/>
        <v>34.419331177729511</v>
      </c>
      <c r="U73" s="33">
        <f t="shared" si="4"/>
        <v>0.20938750051981492</v>
      </c>
      <c r="V73" s="30">
        <f t="shared" si="11"/>
        <v>23.556612488508989</v>
      </c>
      <c r="W73" s="14"/>
    </row>
    <row r="74" spans="1:29" x14ac:dyDescent="0.2">
      <c r="B74" s="1" t="s">
        <v>34</v>
      </c>
      <c r="C74" s="1" t="s">
        <v>35</v>
      </c>
      <c r="D74" s="1">
        <v>3</v>
      </c>
      <c r="E74" s="1" t="s">
        <v>16</v>
      </c>
      <c r="F74" s="1" t="s">
        <v>47</v>
      </c>
      <c r="H74" s="1">
        <v>48.64</v>
      </c>
      <c r="K74" s="76">
        <v>2.3221838474273682</v>
      </c>
      <c r="L74" s="87">
        <v>45.16925048828125</v>
      </c>
      <c r="M74" s="71">
        <v>0.20322838425636292</v>
      </c>
      <c r="N74" s="25"/>
      <c r="O74" s="13">
        <f>H74-J74</f>
        <v>48.64</v>
      </c>
      <c r="R74" s="14">
        <f>O74/($Y$3)*10^8/10^6</f>
        <v>21.617777777777775</v>
      </c>
      <c r="S74" s="13">
        <f t="shared" si="4"/>
        <v>0.5020045437282985</v>
      </c>
      <c r="T74" s="14">
        <f t="shared" si="4"/>
        <v>9.7645881944444426</v>
      </c>
      <c r="U74" s="12">
        <f t="shared" si="4"/>
        <v>4.393346048990885E-2</v>
      </c>
      <c r="V74" s="13">
        <f t="shared" si="11"/>
        <v>19.451194847609511</v>
      </c>
      <c r="W74" s="14"/>
    </row>
    <row r="75" spans="1:29" x14ac:dyDescent="0.2">
      <c r="B75" s="1" t="s">
        <v>34</v>
      </c>
      <c r="C75" s="1" t="s">
        <v>35</v>
      </c>
      <c r="D75" s="1">
        <v>3</v>
      </c>
      <c r="E75" s="1" t="s">
        <v>16</v>
      </c>
      <c r="F75" s="1" t="s">
        <v>48</v>
      </c>
      <c r="H75" s="1">
        <v>330.67</v>
      </c>
      <c r="K75" s="76">
        <v>1.379878044128418</v>
      </c>
      <c r="L75" s="87">
        <v>41.165065765380859</v>
      </c>
      <c r="M75" s="71">
        <v>0.21201930940151215</v>
      </c>
      <c r="N75" s="25"/>
      <c r="O75" s="13">
        <f>H75-J75</f>
        <v>330.67</v>
      </c>
      <c r="R75" s="14">
        <f>O75/($Y$3)*10^8/10^6</f>
        <v>146.96444444444444</v>
      </c>
      <c r="S75" s="13">
        <f t="shared" si="4"/>
        <v>2.0279301015641953</v>
      </c>
      <c r="T75" s="14">
        <f t="shared" si="4"/>
        <v>60.498010207282171</v>
      </c>
      <c r="U75" s="12">
        <f t="shared" si="4"/>
        <v>0.31159300017688008</v>
      </c>
      <c r="V75" s="13">
        <f t="shared" si="11"/>
        <v>29.832394203635758</v>
      </c>
      <c r="W75" s="14"/>
    </row>
    <row r="76" spans="1:29" x14ac:dyDescent="0.2">
      <c r="B76" s="1" t="s">
        <v>34</v>
      </c>
      <c r="C76" s="1" t="s">
        <v>35</v>
      </c>
      <c r="D76" s="1">
        <v>3</v>
      </c>
      <c r="E76" s="1" t="s">
        <v>16</v>
      </c>
      <c r="F76" s="1">
        <v>0</v>
      </c>
      <c r="G76" s="1">
        <v>10</v>
      </c>
      <c r="H76" s="1">
        <v>828.94</v>
      </c>
      <c r="I76" s="1">
        <v>170.38</v>
      </c>
      <c r="K76" s="76">
        <v>0.11031665652990341</v>
      </c>
      <c r="L76" s="87">
        <v>2.8088245391845703</v>
      </c>
      <c r="M76" s="71">
        <v>1.5660995617508888E-2</v>
      </c>
      <c r="N76" s="26">
        <f>$Y$2*(G76-F76)</f>
        <v>708.82124375000001</v>
      </c>
      <c r="O76" s="1">
        <f>H76-I76</f>
        <v>658.56000000000006</v>
      </c>
      <c r="P76" s="12">
        <f>H76/N76</f>
        <v>1.1694626921937539</v>
      </c>
      <c r="Q76" s="12">
        <f>O76/N76</f>
        <v>0.92909179261601393</v>
      </c>
      <c r="R76" s="14">
        <f>Q76*10^4*(G76-F76)/100</f>
        <v>929.09179261601389</v>
      </c>
      <c r="S76" s="13">
        <f t="shared" si="4"/>
        <v>1.0249430017077306</v>
      </c>
      <c r="T76" s="14">
        <f t="shared" si="4"/>
        <v>26.096558262548417</v>
      </c>
      <c r="U76" s="12">
        <f t="shared" si="4"/>
        <v>0.1455050249242287</v>
      </c>
      <c r="V76" s="13">
        <f t="shared" si="11"/>
        <v>25.461472705376867</v>
      </c>
      <c r="W76" s="14"/>
    </row>
    <row r="77" spans="1:29" x14ac:dyDescent="0.2">
      <c r="B77" s="1" t="s">
        <v>34</v>
      </c>
      <c r="C77" s="1" t="s">
        <v>35</v>
      </c>
      <c r="D77" s="1">
        <v>3</v>
      </c>
      <c r="E77" s="1" t="s">
        <v>16</v>
      </c>
      <c r="F77" s="1">
        <v>10</v>
      </c>
      <c r="G77" s="1">
        <v>20</v>
      </c>
      <c r="H77" s="1">
        <v>919.45</v>
      </c>
      <c r="I77" s="1">
        <v>199.99</v>
      </c>
      <c r="K77" s="84">
        <v>9.3875102698802948E-2</v>
      </c>
      <c r="L77" s="88">
        <v>2.6439180374145508</v>
      </c>
      <c r="M77" s="82">
        <v>9.3305483460426331E-3</v>
      </c>
      <c r="N77" s="26">
        <f>$Y$2*(G77-F77)</f>
        <v>708.82124375000001</v>
      </c>
      <c r="O77" s="1">
        <f>H77-I77</f>
        <v>719.46</v>
      </c>
      <c r="P77" s="12">
        <f>H77/N77</f>
        <v>1.2971535603753552</v>
      </c>
      <c r="Q77" s="12">
        <f>O77/N77</f>
        <v>1.015009082111755</v>
      </c>
      <c r="R77" s="14">
        <f>Q77*10^4*(G77-F77)/100</f>
        <v>1015.009082111755</v>
      </c>
      <c r="S77" s="13">
        <f t="shared" si="4"/>
        <v>0.95284081823458711</v>
      </c>
      <c r="T77" s="14">
        <f t="shared" si="4"/>
        <v>26.836008203348559</v>
      </c>
      <c r="U77" s="12">
        <f t="shared" si="4"/>
        <v>9.4705913123160873E-2</v>
      </c>
      <c r="V77" s="13">
        <f t="shared" si="11"/>
        <v>28.164209267472415</v>
      </c>
      <c r="W77" s="14"/>
    </row>
    <row r="78" spans="1:29" x14ac:dyDescent="0.2">
      <c r="B78" s="1" t="s">
        <v>34</v>
      </c>
      <c r="C78" s="1" t="s">
        <v>35</v>
      </c>
      <c r="D78" s="1">
        <v>3</v>
      </c>
      <c r="E78" s="1" t="s">
        <v>16</v>
      </c>
      <c r="F78" s="1">
        <v>20</v>
      </c>
      <c r="G78" s="1">
        <v>30</v>
      </c>
      <c r="H78" s="1">
        <v>703.4</v>
      </c>
      <c r="I78" s="1">
        <v>164.16</v>
      </c>
      <c r="K78" s="84">
        <v>7.3705956339836121E-2</v>
      </c>
      <c r="L78" s="88">
        <v>2.1266689300537109</v>
      </c>
      <c r="M78" s="82">
        <v>1.6955088824033737E-2</v>
      </c>
      <c r="N78" s="26">
        <f>$Y$2*(G78-F78)</f>
        <v>708.82124375000001</v>
      </c>
      <c r="O78" s="1">
        <f>H78-I78</f>
        <v>539.24</v>
      </c>
      <c r="P78" s="12">
        <f>H78/N78</f>
        <v>0.99235174764046419</v>
      </c>
      <c r="Q78" s="12">
        <f>O78/N78</f>
        <v>0.76075598009332379</v>
      </c>
      <c r="R78" s="14">
        <f>Q78*10^4*(G78-F78)/100</f>
        <v>760.75598009332373</v>
      </c>
      <c r="S78" s="13">
        <f t="shared" si="4"/>
        <v>0.56072247054027757</v>
      </c>
      <c r="T78" s="14">
        <f t="shared" si="4"/>
        <v>16.17876106217031</v>
      </c>
      <c r="U78" s="12">
        <f t="shared" si="4"/>
        <v>0.12898685215897146</v>
      </c>
      <c r="V78" s="13">
        <f t="shared" si="11"/>
        <v>28.853420207293375</v>
      </c>
      <c r="W78" s="14"/>
    </row>
    <row r="79" spans="1:29" x14ac:dyDescent="0.2">
      <c r="B79" s="1" t="s">
        <v>34</v>
      </c>
      <c r="C79" s="1" t="s">
        <v>35</v>
      </c>
      <c r="D79" s="1">
        <v>3</v>
      </c>
      <c r="E79" s="41" t="s">
        <v>16</v>
      </c>
      <c r="F79" s="41">
        <v>30</v>
      </c>
      <c r="G79" s="41">
        <v>50</v>
      </c>
      <c r="H79" s="41">
        <v>1764.07</v>
      </c>
      <c r="I79" s="41">
        <v>972.34</v>
      </c>
      <c r="J79" s="41"/>
      <c r="K79" s="120">
        <v>7.3342517018318176E-2</v>
      </c>
      <c r="L79" s="121">
        <v>1.7791198492050171</v>
      </c>
      <c r="M79" s="122">
        <v>2.1503247320652008E-2</v>
      </c>
      <c r="N79" s="65">
        <f>$Y$2*(G79-F79)</f>
        <v>1417.6424875</v>
      </c>
      <c r="O79" s="41">
        <f>H79-I79</f>
        <v>791.7299999999999</v>
      </c>
      <c r="P79" s="81">
        <f>H79/N79</f>
        <v>1.2443687428633166</v>
      </c>
      <c r="Q79" s="81">
        <f>O79/N79</f>
        <v>0.55848354361628139</v>
      </c>
      <c r="R79" s="66">
        <f>Q79*10^4*(G79-F79)/100</f>
        <v>1116.9670872325628</v>
      </c>
      <c r="S79" s="61">
        <f t="shared" si="4"/>
        <v>0.81921177604255524</v>
      </c>
      <c r="T79" s="66">
        <f t="shared" si="4"/>
        <v>19.872183158041643</v>
      </c>
      <c r="U79" s="81">
        <f t="shared" si="4"/>
        <v>0.24018419525790083</v>
      </c>
      <c r="V79" s="30">
        <f t="shared" si="11"/>
        <v>24.257687376077651</v>
      </c>
      <c r="W79" s="14"/>
    </row>
    <row r="80" spans="1:29" x14ac:dyDescent="0.2">
      <c r="B80" s="1" t="s">
        <v>34</v>
      </c>
      <c r="C80" s="1" t="s">
        <v>35</v>
      </c>
      <c r="D80" s="1">
        <v>3</v>
      </c>
      <c r="E80" s="1" t="s">
        <v>10</v>
      </c>
      <c r="F80" s="1" t="s">
        <v>47</v>
      </c>
      <c r="H80" s="1">
        <v>71.569999999999993</v>
      </c>
      <c r="K80" s="76">
        <v>2.3747122287750244</v>
      </c>
      <c r="L80" s="87">
        <v>47.748825073242188</v>
      </c>
      <c r="M80" s="71">
        <v>0.2831975519657135</v>
      </c>
      <c r="N80" s="25"/>
      <c r="O80" s="13">
        <f>H80-J80</f>
        <v>71.569999999999993</v>
      </c>
      <c r="R80" s="14">
        <f>O80/($Y$3)*10^8/10^6</f>
        <v>31.808888888888887</v>
      </c>
      <c r="S80" s="13">
        <f t="shared" si="4"/>
        <v>0.75536957428190432</v>
      </c>
      <c r="T80" s="14">
        <f t="shared" si="4"/>
        <v>15.188370713297525</v>
      </c>
      <c r="U80" s="12">
        <f t="shared" si="4"/>
        <v>9.0081994640827182E-2</v>
      </c>
      <c r="V80" s="13">
        <f t="shared" si="11"/>
        <v>20.107204778186123</v>
      </c>
      <c r="W80" s="14"/>
    </row>
    <row r="81" spans="1:30" x14ac:dyDescent="0.2">
      <c r="B81" s="1" t="s">
        <v>34</v>
      </c>
      <c r="C81" s="1" t="s">
        <v>35</v>
      </c>
      <c r="D81" s="1">
        <v>3</v>
      </c>
      <c r="E81" s="1" t="s">
        <v>10</v>
      </c>
      <c r="F81" s="1" t="s">
        <v>48</v>
      </c>
      <c r="H81" s="1">
        <v>17.5</v>
      </c>
      <c r="K81" s="76">
        <v>1.3794833421707153</v>
      </c>
      <c r="L81" s="87">
        <v>34.623382568359375</v>
      </c>
      <c r="M81" s="71">
        <v>0.12966424226760864</v>
      </c>
      <c r="N81" s="25"/>
      <c r="O81" s="13">
        <f>H81-J81</f>
        <v>17.5</v>
      </c>
      <c r="R81" s="14">
        <f>O81/($Y$3)*10^8/10^6</f>
        <v>7.7777777777777777</v>
      </c>
      <c r="S81" s="13">
        <f t="shared" si="4"/>
        <v>0.10729314883550008</v>
      </c>
      <c r="T81" s="14">
        <f t="shared" si="4"/>
        <v>2.6929297553168401</v>
      </c>
      <c r="U81" s="12">
        <f t="shared" si="4"/>
        <v>1.0084996620814005E-2</v>
      </c>
      <c r="V81" s="13"/>
      <c r="W81" s="14"/>
    </row>
    <row r="82" spans="1:30" x14ac:dyDescent="0.2">
      <c r="B82" s="1" t="s">
        <v>34</v>
      </c>
      <c r="C82" s="1" t="s">
        <v>35</v>
      </c>
      <c r="D82" s="1">
        <v>3</v>
      </c>
      <c r="E82" s="1" t="s">
        <v>10</v>
      </c>
      <c r="F82" s="1">
        <v>0</v>
      </c>
      <c r="G82" s="1">
        <v>10</v>
      </c>
      <c r="H82" s="1">
        <v>765.17000000000007</v>
      </c>
      <c r="I82" s="1">
        <v>299.42</v>
      </c>
      <c r="K82" s="76">
        <v>9.1357596218585968E-2</v>
      </c>
      <c r="L82" s="87">
        <v>2.1630315780639648</v>
      </c>
      <c r="M82" s="71">
        <v>1.7661377787590027E-2</v>
      </c>
      <c r="N82" s="26">
        <f>$Y$2*(G82-F82)</f>
        <v>708.82124375000001</v>
      </c>
      <c r="O82" s="1">
        <f>H82-I82</f>
        <v>465.75000000000006</v>
      </c>
      <c r="P82" s="12">
        <f>H82/N82</f>
        <v>1.0794964269861447</v>
      </c>
      <c r="Q82" s="12">
        <f>O82/N82</f>
        <v>0.65707680759673914</v>
      </c>
      <c r="R82" s="14">
        <f>Q82*10^4*(G82-F82)/100</f>
        <v>657.07680759673906</v>
      </c>
      <c r="S82" s="13">
        <f t="shared" si="4"/>
        <v>0.60028957673020389</v>
      </c>
      <c r="T82" s="14">
        <f t="shared" si="4"/>
        <v>14.212778840452065</v>
      </c>
      <c r="U82" s="12">
        <f t="shared" si="4"/>
        <v>0.11604881734429613</v>
      </c>
      <c r="V82" s="13">
        <f t="shared" si="11"/>
        <v>23.676537776766867</v>
      </c>
      <c r="W82" s="14"/>
    </row>
    <row r="83" spans="1:30" x14ac:dyDescent="0.2">
      <c r="B83" s="1" t="s">
        <v>34</v>
      </c>
      <c r="C83" s="1" t="s">
        <v>35</v>
      </c>
      <c r="D83" s="1">
        <v>3</v>
      </c>
      <c r="E83" s="1" t="s">
        <v>10</v>
      </c>
      <c r="F83" s="1">
        <v>10</v>
      </c>
      <c r="G83" s="1">
        <v>20</v>
      </c>
      <c r="H83" s="1">
        <v>949.77</v>
      </c>
      <c r="I83" s="1">
        <v>278.68</v>
      </c>
      <c r="K83" s="84">
        <v>9.3562901020050049E-2</v>
      </c>
      <c r="L83" s="88">
        <v>2.2477264404296875</v>
      </c>
      <c r="M83" s="82">
        <v>1.4762905426323414E-2</v>
      </c>
      <c r="N83" s="26">
        <f>$Y$2*(G83-F83)</f>
        <v>708.82124375000001</v>
      </c>
      <c r="O83" s="1">
        <f>H83-I83</f>
        <v>671.08999999999992</v>
      </c>
      <c r="P83" s="12">
        <f>H83/N83</f>
        <v>1.3399288020422002</v>
      </c>
      <c r="Q83" s="12">
        <f>O83/N83</f>
        <v>0.94676902804099949</v>
      </c>
      <c r="R83" s="14">
        <f>Q83*10^4*(G83-F83)/100</f>
        <v>946.7690280409995</v>
      </c>
      <c r="S83" s="13">
        <f t="shared" si="4"/>
        <v>0.88582456859449021</v>
      </c>
      <c r="T83" s="14">
        <f t="shared" si="4"/>
        <v>21.280777773076707</v>
      </c>
      <c r="U83" s="12">
        <f t="shared" si="4"/>
        <v>0.13977061621541415</v>
      </c>
      <c r="V83" s="13">
        <f t="shared" si="11"/>
        <v>24.023693322078707</v>
      </c>
      <c r="W83" s="14"/>
    </row>
    <row r="84" spans="1:30" x14ac:dyDescent="0.2">
      <c r="B84" s="1" t="s">
        <v>34</v>
      </c>
      <c r="C84" s="1" t="s">
        <v>35</v>
      </c>
      <c r="D84" s="1">
        <v>3</v>
      </c>
      <c r="E84" s="1" t="s">
        <v>10</v>
      </c>
      <c r="F84" s="1">
        <v>20</v>
      </c>
      <c r="G84" s="1">
        <v>30</v>
      </c>
      <c r="H84" s="1">
        <v>768.28000000000009</v>
      </c>
      <c r="I84" s="1">
        <v>279.29000000000002</v>
      </c>
      <c r="K84" s="84">
        <v>0.18727797269821167</v>
      </c>
      <c r="L84" s="88">
        <v>4.9222369194030762</v>
      </c>
      <c r="M84" s="82">
        <v>2.7217254042625427E-2</v>
      </c>
      <c r="N84" s="26">
        <f>$Y$2*(G84-F84)</f>
        <v>708.82124375000001</v>
      </c>
      <c r="O84" s="1">
        <f>H84-I84</f>
        <v>488.99000000000007</v>
      </c>
      <c r="P84" s="12">
        <f>H84/N84</f>
        <v>1.0838839930014443</v>
      </c>
      <c r="Q84" s="12">
        <f>O84/N84</f>
        <v>0.68986363531235528</v>
      </c>
      <c r="R84" s="14">
        <f>Q84*10^4*(G84-F84)/100</f>
        <v>689.86363531235531</v>
      </c>
      <c r="S84" s="13">
        <f t="shared" si="4"/>
        <v>1.2919626305951633</v>
      </c>
      <c r="T84" s="14">
        <f t="shared" si="4"/>
        <v>33.956722550880947</v>
      </c>
      <c r="U84" s="12">
        <f t="shared" si="4"/>
        <v>0.18776193817065476</v>
      </c>
      <c r="V84" s="13">
        <f t="shared" si="11"/>
        <v>26.283053198867091</v>
      </c>
      <c r="W84" s="14"/>
      <c r="X84" s="7" t="s">
        <v>78</v>
      </c>
      <c r="Y84" s="7" t="s">
        <v>80</v>
      </c>
      <c r="Z84" s="7" t="s">
        <v>81</v>
      </c>
    </row>
    <row r="85" spans="1:30" x14ac:dyDescent="0.2">
      <c r="B85" s="1" t="s">
        <v>34</v>
      </c>
      <c r="C85" s="1" t="s">
        <v>35</v>
      </c>
      <c r="D85" s="1">
        <v>3</v>
      </c>
      <c r="E85" s="29" t="s">
        <v>10</v>
      </c>
      <c r="F85" s="29">
        <v>30</v>
      </c>
      <c r="G85" s="29">
        <v>50</v>
      </c>
      <c r="H85" s="29">
        <v>1313.52</v>
      </c>
      <c r="I85" s="29">
        <v>646.19000000000005</v>
      </c>
      <c r="J85" s="29"/>
      <c r="K85" s="107">
        <v>0.13428042829036713</v>
      </c>
      <c r="L85" s="119">
        <v>3.0423967838287354</v>
      </c>
      <c r="M85" s="106">
        <v>7.0022329688072205E-2</v>
      </c>
      <c r="N85" s="32">
        <f>$Y$2*(G85-F85)</f>
        <v>1417.6424875</v>
      </c>
      <c r="O85" s="29">
        <f>H85-I85</f>
        <v>667.32999999999993</v>
      </c>
      <c r="P85" s="33">
        <f>H85/N85</f>
        <v>0.92655236534027763</v>
      </c>
      <c r="Q85" s="33">
        <f>O85/N85</f>
        <v>0.47073222331028641</v>
      </c>
      <c r="R85" s="34">
        <f>Q85*10^4*(G85-F85)/100</f>
        <v>941.46444662057274</v>
      </c>
      <c r="S85" s="30">
        <f t="shared" si="4"/>
        <v>1.26420249112364</v>
      </c>
      <c r="T85" s="34">
        <f t="shared" si="4"/>
        <v>28.643084044875305</v>
      </c>
      <c r="U85" s="33">
        <f t="shared" si="4"/>
        <v>0.65923533870864204</v>
      </c>
      <c r="V85" s="30">
        <f t="shared" si="11"/>
        <v>22.657038129561784</v>
      </c>
      <c r="W85" s="14"/>
      <c r="X85" s="7" t="s">
        <v>79</v>
      </c>
      <c r="Y85" s="7" t="s">
        <v>79</v>
      </c>
      <c r="Z85" s="7" t="s">
        <v>82</v>
      </c>
      <c r="AA85" s="15" t="s">
        <v>105</v>
      </c>
      <c r="AB85" s="15" t="s">
        <v>106</v>
      </c>
      <c r="AC85" s="74" t="s">
        <v>109</v>
      </c>
      <c r="AD85" s="8"/>
    </row>
    <row r="86" spans="1:30" x14ac:dyDescent="0.2">
      <c r="B86" s="1" t="s">
        <v>34</v>
      </c>
      <c r="C86" s="1" t="s">
        <v>35</v>
      </c>
      <c r="D86" s="1">
        <v>3</v>
      </c>
      <c r="E86" s="1" t="s">
        <v>11</v>
      </c>
      <c r="F86" s="1" t="s">
        <v>47</v>
      </c>
      <c r="H86" s="1">
        <v>34.5</v>
      </c>
      <c r="K86" s="76">
        <v>2.430267333984375</v>
      </c>
      <c r="L86" s="87">
        <v>49.897209167480469</v>
      </c>
      <c r="M86" s="71">
        <v>0.25070014595985413</v>
      </c>
      <c r="N86" s="25"/>
      <c r="O86" s="13">
        <f>H86-J86</f>
        <v>34.5</v>
      </c>
      <c r="R86" s="14">
        <f>O86/($Y$3)*10^8/10^6</f>
        <v>15.333333333333332</v>
      </c>
      <c r="S86" s="13">
        <f t="shared" si="4"/>
        <v>0.37264099121093747</v>
      </c>
      <c r="T86" s="14">
        <f t="shared" si="4"/>
        <v>7.6509054056803372</v>
      </c>
      <c r="U86" s="12">
        <f t="shared" si="4"/>
        <v>3.844068904717763E-2</v>
      </c>
      <c r="V86" s="13">
        <f t="shared" si="11"/>
        <v>20.531572173039489</v>
      </c>
      <c r="W86" s="14"/>
      <c r="Z86" s="13">
        <f>AVERAGE(R62,R68,R74,R80,R86)</f>
        <v>30.984888888888889</v>
      </c>
      <c r="AA86" s="13">
        <f t="shared" ref="AA86:AC91" si="12">AVERAGE(S62,S68,S74,S80,S86)</f>
        <v>0.76322071332295727</v>
      </c>
      <c r="AB86" s="13">
        <f t="shared" si="12"/>
        <v>15.025282063564722</v>
      </c>
      <c r="AC86" s="12">
        <f t="shared" si="12"/>
        <v>8.5945784671306605E-2</v>
      </c>
      <c r="AD86" s="13"/>
    </row>
    <row r="87" spans="1:30" x14ac:dyDescent="0.2">
      <c r="B87" s="1" t="s">
        <v>34</v>
      </c>
      <c r="C87" s="1" t="s">
        <v>35</v>
      </c>
      <c r="D87" s="1">
        <v>3</v>
      </c>
      <c r="E87" s="1" t="s">
        <v>11</v>
      </c>
      <c r="F87" s="1" t="s">
        <v>48</v>
      </c>
      <c r="H87" s="1">
        <v>132.36000000000001</v>
      </c>
      <c r="K87" s="76">
        <v>0.82113891839981079</v>
      </c>
      <c r="L87" s="87">
        <v>17.876136779785156</v>
      </c>
      <c r="M87" s="71">
        <v>6.2912218272686005E-2</v>
      </c>
      <c r="N87" s="25"/>
      <c r="O87" s="13">
        <f>H87-J87</f>
        <v>132.36000000000001</v>
      </c>
      <c r="R87" s="14">
        <f>O87/($Y$3)*10^8/10^6</f>
        <v>58.826666666666675</v>
      </c>
      <c r="S87" s="13">
        <f t="shared" si="4"/>
        <v>0.48304865439732875</v>
      </c>
      <c r="T87" s="14">
        <f t="shared" si="4"/>
        <v>10.515935396321616</v>
      </c>
      <c r="U87" s="12">
        <f t="shared" si="4"/>
        <v>3.7009160935878763E-2</v>
      </c>
      <c r="V87" s="13"/>
      <c r="W87" s="14"/>
      <c r="Z87" s="13">
        <f>AVERAGE(R63,R69,R75,R81,R87)</f>
        <v>64.415999999999997</v>
      </c>
      <c r="AA87" s="13">
        <f t="shared" si="12"/>
        <v>0.82093552829106664</v>
      </c>
      <c r="AB87" s="13">
        <f t="shared" si="12"/>
        <v>21.039845608164473</v>
      </c>
      <c r="AC87" s="12">
        <f t="shared" si="12"/>
        <v>0.1215979103419516</v>
      </c>
      <c r="AD87" s="13"/>
    </row>
    <row r="88" spans="1:30" x14ac:dyDescent="0.2">
      <c r="B88" s="1" t="s">
        <v>34</v>
      </c>
      <c r="C88" s="1" t="s">
        <v>35</v>
      </c>
      <c r="D88" s="1">
        <v>3</v>
      </c>
      <c r="E88" s="1" t="s">
        <v>11</v>
      </c>
      <c r="F88" s="1">
        <v>0</v>
      </c>
      <c r="G88" s="1">
        <v>10</v>
      </c>
      <c r="H88" s="1">
        <v>640.16</v>
      </c>
      <c r="I88" s="1">
        <v>165.55</v>
      </c>
      <c r="K88" s="76">
        <v>0.1579197496175766</v>
      </c>
      <c r="L88" s="87">
        <v>3.0176138877868652</v>
      </c>
      <c r="M88" s="71">
        <v>2.1460717543959618E-2</v>
      </c>
      <c r="N88" s="26">
        <f>$Y$2*(G88-F88)</f>
        <v>708.82124375000001</v>
      </c>
      <c r="O88" s="1">
        <f>H88-I88</f>
        <v>474.60999999999996</v>
      </c>
      <c r="P88" s="12">
        <f>H88/N88</f>
        <v>0.90313320268626607</v>
      </c>
      <c r="Q88" s="12">
        <f>O88/N88</f>
        <v>0.66957643296508484</v>
      </c>
      <c r="R88" s="14">
        <f>Q88*10^4*(G88-F88)/100</f>
        <v>669.57643296508479</v>
      </c>
      <c r="S88" s="13">
        <f t="shared" si="4"/>
        <v>1.0573934264367624</v>
      </c>
      <c r="T88" s="14">
        <f t="shared" si="4"/>
        <v>20.205231430502309</v>
      </c>
      <c r="U88" s="12">
        <f t="shared" si="4"/>
        <v>0.14369590701955698</v>
      </c>
      <c r="V88" s="13">
        <f t="shared" si="11"/>
        <v>19.108527559690373</v>
      </c>
      <c r="W88" s="14"/>
      <c r="X88" s="12">
        <f>AVERAGE(P64,P70,P76,P82,P88)</f>
        <v>0.91436311441674401</v>
      </c>
      <c r="Y88" s="12">
        <f>AVERAGE(Q64,Q70,Q76,Q82,Q88)</f>
        <v>0.65517505872579884</v>
      </c>
      <c r="Z88" s="13">
        <f>AVERAGE(R64,R70,R76,R82,R88)</f>
        <v>655.17505872579875</v>
      </c>
      <c r="AA88" s="13">
        <f t="shared" si="12"/>
        <v>1.6157628511175282</v>
      </c>
      <c r="AB88" s="13">
        <f t="shared" si="12"/>
        <v>34.265893502687653</v>
      </c>
      <c r="AC88" s="12">
        <f t="shared" si="12"/>
        <v>0.1973929802814279</v>
      </c>
      <c r="AD88" s="13"/>
    </row>
    <row r="89" spans="1:30" x14ac:dyDescent="0.2">
      <c r="B89" s="1" t="s">
        <v>34</v>
      </c>
      <c r="C89" s="1" t="s">
        <v>35</v>
      </c>
      <c r="D89" s="1">
        <v>3</v>
      </c>
      <c r="E89" s="1" t="s">
        <v>11</v>
      </c>
      <c r="F89" s="1">
        <v>10</v>
      </c>
      <c r="G89" s="1">
        <v>20</v>
      </c>
      <c r="H89" s="1">
        <v>493.45</v>
      </c>
      <c r="I89" s="1">
        <v>92.38</v>
      </c>
      <c r="K89" s="84">
        <v>0.13510505855083466</v>
      </c>
      <c r="L89" s="88">
        <v>3.9533379077911377</v>
      </c>
      <c r="M89" s="82">
        <v>1.709277369081974E-2</v>
      </c>
      <c r="N89" s="26">
        <f>$Y$2*(G89-F89)</f>
        <v>708.82124375000001</v>
      </c>
      <c r="O89" s="1">
        <f>H89-I89</f>
        <v>401.07</v>
      </c>
      <c r="P89" s="12">
        <f>H89/N89</f>
        <v>0.69615577178445698</v>
      </c>
      <c r="Q89" s="12">
        <f>O89/N89</f>
        <v>0.56582672082195196</v>
      </c>
      <c r="R89" s="14">
        <f>Q89*10^4*(G89-F89)/100</f>
        <v>565.82672082195199</v>
      </c>
      <c r="S89" s="13">
        <f t="shared" si="4"/>
        <v>0.76446052246276597</v>
      </c>
      <c r="T89" s="14">
        <f t="shared" si="4"/>
        <v>22.36904224666576</v>
      </c>
      <c r="U89" s="12">
        <f t="shared" si="4"/>
        <v>9.6715480872282683E-2</v>
      </c>
      <c r="V89" s="13">
        <f t="shared" si="11"/>
        <v>29.261213089986963</v>
      </c>
      <c r="W89" s="14"/>
      <c r="X89" s="12">
        <f t="shared" ref="X89:AA91" si="13">AVERAGE(P65,P71,P77,P83,P89)</f>
        <v>1.0589637466688864</v>
      </c>
      <c r="Y89" s="12">
        <f t="shared" si="13"/>
        <v>0.79337069107136216</v>
      </c>
      <c r="Z89" s="13">
        <f t="shared" si="13"/>
        <v>793.37069107136233</v>
      </c>
      <c r="AA89" s="13">
        <f t="shared" si="13"/>
        <v>1.3499620663951295</v>
      </c>
      <c r="AB89" s="13">
        <f t="shared" si="12"/>
        <v>35.453617082908401</v>
      </c>
      <c r="AC89" s="12">
        <f t="shared" si="12"/>
        <v>0.13989873205288766</v>
      </c>
      <c r="AD89" s="13"/>
    </row>
    <row r="90" spans="1:30" x14ac:dyDescent="0.2">
      <c r="A90" s="1" t="s">
        <v>14</v>
      </c>
      <c r="B90" s="1" t="s">
        <v>34</v>
      </c>
      <c r="C90" s="1" t="s">
        <v>35</v>
      </c>
      <c r="D90" s="1">
        <v>3</v>
      </c>
      <c r="E90" s="1" t="s">
        <v>11</v>
      </c>
      <c r="F90" s="1">
        <v>20</v>
      </c>
      <c r="G90" s="1">
        <v>30</v>
      </c>
      <c r="H90" s="1">
        <v>754.92</v>
      </c>
      <c r="I90" s="1">
        <v>196.51</v>
      </c>
      <c r="K90" s="84">
        <v>3.3254384994506836E-2</v>
      </c>
      <c r="L90" s="88">
        <v>0.92064023017883301</v>
      </c>
      <c r="M90" s="82">
        <v>1.3451256789267063E-2</v>
      </c>
      <c r="N90" s="26">
        <f>$Y$2*(G90-F90)</f>
        <v>708.82124375000001</v>
      </c>
      <c r="O90" s="1">
        <f>H90-I90</f>
        <v>558.41</v>
      </c>
      <c r="P90" s="12">
        <f>H90/N90</f>
        <v>1.0650357994437578</v>
      </c>
      <c r="Q90" s="12">
        <f>O90/N90</f>
        <v>0.78780088057991415</v>
      </c>
      <c r="R90" s="14">
        <f>Q90*10^4*(G90-F90)/100</f>
        <v>787.80088057991406</v>
      </c>
      <c r="S90" s="13">
        <f t="shared" si="4"/>
        <v>0.26197833781815966</v>
      </c>
      <c r="T90" s="14">
        <f t="shared" si="4"/>
        <v>7.2528118403217938</v>
      </c>
      <c r="U90" s="12">
        <f t="shared" si="4"/>
        <v>0.10596911943491139</v>
      </c>
      <c r="V90" s="13">
        <f t="shared" si="11"/>
        <v>27.684776919823054</v>
      </c>
      <c r="W90" s="14"/>
      <c r="X90" s="12">
        <f t="shared" si="13"/>
        <v>1.0876762043998771</v>
      </c>
      <c r="Y90" s="12">
        <f t="shared" si="13"/>
        <v>0.74992955514110193</v>
      </c>
      <c r="Z90" s="13">
        <f t="shared" si="13"/>
        <v>749.92955514110179</v>
      </c>
      <c r="AA90" s="13">
        <f t="shared" si="12"/>
        <v>1.1984041491641018</v>
      </c>
      <c r="AB90" s="13">
        <f t="shared" si="12"/>
        <v>32.952813185623583</v>
      </c>
      <c r="AC90" s="12">
        <f t="shared" si="12"/>
        <v>0.19359628462868128</v>
      </c>
      <c r="AD90" s="13"/>
    </row>
    <row r="91" spans="1:30" x14ac:dyDescent="0.2">
      <c r="A91" s="29"/>
      <c r="B91" s="29" t="s">
        <v>34</v>
      </c>
      <c r="C91" s="29" t="s">
        <v>35</v>
      </c>
      <c r="D91" s="29">
        <v>3</v>
      </c>
      <c r="E91" s="29" t="s">
        <v>11</v>
      </c>
      <c r="F91" s="29">
        <v>30</v>
      </c>
      <c r="G91" s="29">
        <v>50</v>
      </c>
      <c r="H91" s="29">
        <v>1917.83</v>
      </c>
      <c r="I91" s="29">
        <v>846.39</v>
      </c>
      <c r="J91" s="42"/>
      <c r="K91" s="107">
        <v>3.9248865097761154E-2</v>
      </c>
      <c r="L91" s="119">
        <v>1.0595910549163818</v>
      </c>
      <c r="M91" s="106">
        <v>1.9053369760513306E-2</v>
      </c>
      <c r="N91" s="32">
        <f>$Y$2*(G91-F91)</f>
        <v>1417.6424875</v>
      </c>
      <c r="O91" s="29">
        <f>H91-I91</f>
        <v>1071.44</v>
      </c>
      <c r="P91" s="33">
        <f>H91/N91</f>
        <v>1.3528305033958712</v>
      </c>
      <c r="Q91" s="33">
        <f>O91/N91</f>
        <v>0.75578998897632854</v>
      </c>
      <c r="R91" s="34">
        <f>Q91*10^4*(G91-F91)/100</f>
        <v>1511.5799779526571</v>
      </c>
      <c r="S91" s="30">
        <f t="shared" si="4"/>
        <v>0.59327798639140616</v>
      </c>
      <c r="T91" s="34">
        <f t="shared" si="4"/>
        <v>16.016566234293371</v>
      </c>
      <c r="U91" s="33">
        <f t="shared" si="4"/>
        <v>0.28800692242520526</v>
      </c>
      <c r="V91" s="30">
        <f t="shared" si="11"/>
        <v>26.996731046290137</v>
      </c>
      <c r="W91" s="34"/>
      <c r="X91" s="33">
        <f t="shared" si="13"/>
        <v>1.0735837938124722</v>
      </c>
      <c r="Y91" s="33">
        <f t="shared" si="13"/>
        <v>0.51354414559333672</v>
      </c>
      <c r="Z91" s="30">
        <f t="shared" si="13"/>
        <v>1027.0882911866734</v>
      </c>
      <c r="AA91" s="30">
        <f t="shared" si="12"/>
        <v>0.95706710828331265</v>
      </c>
      <c r="AB91" s="30">
        <f t="shared" si="12"/>
        <v>22.915995933759341</v>
      </c>
      <c r="AC91" s="33">
        <f t="shared" si="12"/>
        <v>0.31980051835693685</v>
      </c>
      <c r="AD91" s="13"/>
    </row>
    <row r="92" spans="1:30" x14ac:dyDescent="0.2">
      <c r="B92" s="1" t="s">
        <v>34</v>
      </c>
      <c r="C92" s="1" t="s">
        <v>35</v>
      </c>
      <c r="D92" s="1">
        <v>4</v>
      </c>
      <c r="E92" s="1" t="s">
        <v>8</v>
      </c>
      <c r="F92" s="1" t="s">
        <v>47</v>
      </c>
      <c r="H92" s="1">
        <v>74.930000000000007</v>
      </c>
      <c r="K92" s="76">
        <v>2.2813816070556641</v>
      </c>
      <c r="L92" s="87">
        <v>47.274261474609375</v>
      </c>
      <c r="M92" s="71">
        <v>0.19291527569293976</v>
      </c>
      <c r="N92" s="25"/>
      <c r="O92" s="13">
        <f>H92-J92</f>
        <v>74.930000000000007</v>
      </c>
      <c r="R92" s="14">
        <f>O92/($Y$3)*10^8/10^6</f>
        <v>33.302222222222227</v>
      </c>
      <c r="S92" s="13">
        <f t="shared" si="4"/>
        <v>0.75975077251858192</v>
      </c>
      <c r="T92" s="14">
        <f t="shared" si="4"/>
        <v>15.743379610188803</v>
      </c>
      <c r="U92" s="12">
        <f t="shared" si="4"/>
        <v>6.4245073811875456E-2</v>
      </c>
      <c r="V92" s="13">
        <f t="shared" si="11"/>
        <v>20.721768479417708</v>
      </c>
      <c r="W92" s="14"/>
      <c r="AA92" s="13">
        <f>SUM(AA86:AA91)</f>
        <v>6.7053524165740956</v>
      </c>
      <c r="AB92" s="13">
        <f>SUM(AB86:AB91)</f>
        <v>161.65344737670819</v>
      </c>
      <c r="AC92" s="12">
        <f>SUM(AC86:AC91)</f>
        <v>1.058232210333192</v>
      </c>
    </row>
    <row r="93" spans="1:30" x14ac:dyDescent="0.2">
      <c r="B93" s="1" t="s">
        <v>34</v>
      </c>
      <c r="C93" s="1" t="s">
        <v>35</v>
      </c>
      <c r="D93" s="1">
        <v>4</v>
      </c>
      <c r="E93" s="1" t="s">
        <v>8</v>
      </c>
      <c r="F93" s="1" t="s">
        <v>48</v>
      </c>
      <c r="H93" s="1">
        <v>180.09</v>
      </c>
      <c r="I93" s="3"/>
      <c r="J93" s="3"/>
      <c r="K93" s="76">
        <v>1.1382632255554199</v>
      </c>
      <c r="L93" s="87">
        <v>34.57647705078125</v>
      </c>
      <c r="M93" s="71">
        <v>0.11421599239110947</v>
      </c>
      <c r="N93" s="25"/>
      <c r="O93" s="13">
        <f>H93-J93</f>
        <v>180.09</v>
      </c>
      <c r="R93" s="14">
        <f>O93/($Y$3)*10^8/10^6</f>
        <v>80.040000000000006</v>
      </c>
      <c r="S93" s="13">
        <f t="shared" si="4"/>
        <v>0.91106588573455816</v>
      </c>
      <c r="T93" s="14">
        <f t="shared" si="4"/>
        <v>27.675012231445315</v>
      </c>
      <c r="U93" s="12">
        <f t="shared" si="4"/>
        <v>9.1418480309844022E-2</v>
      </c>
      <c r="V93" s="13">
        <f t="shared" si="11"/>
        <v>30.376521242623408</v>
      </c>
      <c r="W93" s="14"/>
      <c r="Z93" s="8" t="s">
        <v>88</v>
      </c>
      <c r="AC93" s="13">
        <f>AVERAGE(S65,S71,S77,S83,S89)</f>
        <v>1.3499620663951295</v>
      </c>
    </row>
    <row r="94" spans="1:30" x14ac:dyDescent="0.2">
      <c r="B94" s="1" t="s">
        <v>34</v>
      </c>
      <c r="C94" s="1" t="s">
        <v>35</v>
      </c>
      <c r="D94" s="1">
        <v>4</v>
      </c>
      <c r="E94" s="1" t="s">
        <v>8</v>
      </c>
      <c r="F94" s="1">
        <v>0</v>
      </c>
      <c r="G94" s="1">
        <v>10</v>
      </c>
      <c r="H94" s="1">
        <v>824.85</v>
      </c>
      <c r="I94" s="1">
        <v>211.87</v>
      </c>
      <c r="K94" s="76">
        <v>0.19181913137435913</v>
      </c>
      <c r="L94" s="87">
        <v>4.9130210876464844</v>
      </c>
      <c r="M94" s="71">
        <v>2.424200251698494E-2</v>
      </c>
      <c r="N94" s="26">
        <f>$Y$2*(G94-F94)</f>
        <v>708.82124375000001</v>
      </c>
      <c r="O94" s="1">
        <f>H94-I94</f>
        <v>612.98</v>
      </c>
      <c r="P94" s="12">
        <f>H94/N94</f>
        <v>1.1636925491061088</v>
      </c>
      <c r="Q94" s="12">
        <f>O94/N94</f>
        <v>0.86478785082264964</v>
      </c>
      <c r="R94" s="14">
        <f>Q94*10^4*(G94-F94)/100</f>
        <v>864.7878508226496</v>
      </c>
      <c r="S94" s="13">
        <f t="shared" si="4"/>
        <v>1.6588285436789951</v>
      </c>
      <c r="T94" s="14">
        <f t="shared" si="4"/>
        <v>42.487209474321595</v>
      </c>
      <c r="U94" s="12">
        <f t="shared" si="4"/>
        <v>0.20964189256300667</v>
      </c>
      <c r="V94" s="13">
        <f t="shared" si="11"/>
        <v>25.612779353369639</v>
      </c>
      <c r="W94" s="14"/>
      <c r="Z94" s="13">
        <f t="shared" ref="Z94:Z99" si="14">STDEV(R62,R68,R74,R80,R86)</f>
        <v>17.38592324018429</v>
      </c>
      <c r="AA94" s="13">
        <f t="shared" ref="AA94:AC99" si="15">STDEV(S62,S68,S74,S80,S86)</f>
        <v>0.45356063267554636</v>
      </c>
      <c r="AB94" s="13">
        <f t="shared" si="15"/>
        <v>8.5137295044675945</v>
      </c>
      <c r="AC94" s="12">
        <f t="shared" si="15"/>
        <v>5.8561185926931582E-2</v>
      </c>
    </row>
    <row r="95" spans="1:30" x14ac:dyDescent="0.2">
      <c r="B95" s="1" t="s">
        <v>34</v>
      </c>
      <c r="C95" s="1" t="s">
        <v>35</v>
      </c>
      <c r="D95" s="1">
        <v>4</v>
      </c>
      <c r="E95" s="1" t="s">
        <v>8</v>
      </c>
      <c r="F95" s="1">
        <v>10</v>
      </c>
      <c r="G95" s="1">
        <v>26</v>
      </c>
      <c r="H95" s="1">
        <v>980.82999999999993</v>
      </c>
      <c r="I95" s="1">
        <v>439.47</v>
      </c>
      <c r="K95" s="84">
        <v>0.19404292106628418</v>
      </c>
      <c r="L95" s="88">
        <v>5.6020407676696777</v>
      </c>
      <c r="M95" s="82">
        <v>2.7328968048095703E-2</v>
      </c>
      <c r="N95" s="26">
        <f>$Y$2*(G95-F95)</f>
        <v>1134.1139900000001</v>
      </c>
      <c r="O95" s="1">
        <f>H95-I95</f>
        <v>541.3599999999999</v>
      </c>
      <c r="P95" s="12">
        <f>H95/N95</f>
        <v>0.86484251904872445</v>
      </c>
      <c r="Q95" s="12">
        <f>O95/N95</f>
        <v>0.4773417881918553</v>
      </c>
      <c r="R95" s="14">
        <f>Q95*10^4*(G95-F95)/100</f>
        <v>763.74686110696848</v>
      </c>
      <c r="S95" s="13">
        <f t="shared" si="4"/>
        <v>1.481996718844018</v>
      </c>
      <c r="T95" s="14">
        <f t="shared" si="4"/>
        <v>42.785410521009887</v>
      </c>
      <c r="U95" s="12">
        <f t="shared" si="4"/>
        <v>0.2087241356402573</v>
      </c>
      <c r="V95" s="13">
        <f t="shared" si="11"/>
        <v>28.870111503609277</v>
      </c>
      <c r="W95" s="14"/>
      <c r="Z95" s="13">
        <f t="shared" si="14"/>
        <v>63.535766351921232</v>
      </c>
      <c r="AA95" s="13">
        <f t="shared" si="15"/>
        <v>0.89401826394240114</v>
      </c>
      <c r="AB95" s="13">
        <f t="shared" si="15"/>
        <v>25.279629983107899</v>
      </c>
      <c r="AC95" s="12">
        <f t="shared" si="15"/>
        <v>0.14729477889071568</v>
      </c>
    </row>
    <row r="96" spans="1:30" x14ac:dyDescent="0.2">
      <c r="B96" s="1" t="s">
        <v>34</v>
      </c>
      <c r="C96" s="1" t="s">
        <v>35</v>
      </c>
      <c r="D96" s="1">
        <v>4</v>
      </c>
      <c r="E96" s="1" t="s">
        <v>8</v>
      </c>
      <c r="F96" s="1">
        <v>26</v>
      </c>
      <c r="G96" s="1">
        <v>30</v>
      </c>
      <c r="H96" s="1">
        <v>510.55000000000007</v>
      </c>
      <c r="I96" s="1">
        <v>244.48</v>
      </c>
      <c r="K96" s="84">
        <v>0.18068161606788635</v>
      </c>
      <c r="L96" s="88">
        <v>4.2198667526245117</v>
      </c>
      <c r="M96" s="82">
        <v>2.7425797656178474E-2</v>
      </c>
      <c r="N96" s="26">
        <f>$Y$2*(G96-F96)</f>
        <v>283.52849750000001</v>
      </c>
      <c r="O96" s="1">
        <f>H96-I96</f>
        <v>266.07000000000005</v>
      </c>
      <c r="P96" s="12">
        <f>H96/N96</f>
        <v>1.8007008272598772</v>
      </c>
      <c r="Q96" s="12">
        <f>O96/N96</f>
        <v>0.93842418785434445</v>
      </c>
      <c r="R96" s="14">
        <f>Q96*10^4*(G96-F96)/100</f>
        <v>375.36967514173773</v>
      </c>
      <c r="S96" s="13">
        <f t="shared" ref="S96:U121" si="16">K96/100*$R96</f>
        <v>0.67822399527486688</v>
      </c>
      <c r="T96" s="14">
        <f t="shared" si="16"/>
        <v>15.840100120740829</v>
      </c>
      <c r="U96" s="12">
        <f t="shared" si="16"/>
        <v>0.10294812756702747</v>
      </c>
      <c r="V96" s="13">
        <f t="shared" si="11"/>
        <v>23.355263498634017</v>
      </c>
      <c r="W96" s="14"/>
      <c r="Z96" s="13">
        <f t="shared" si="14"/>
        <v>176.03779768238741</v>
      </c>
      <c r="AA96" s="13">
        <f t="shared" si="15"/>
        <v>1.4713972682381351</v>
      </c>
      <c r="AB96" s="13">
        <f t="shared" si="15"/>
        <v>29.523778381529834</v>
      </c>
      <c r="AC96" s="12">
        <f t="shared" si="15"/>
        <v>0.12695413996206387</v>
      </c>
    </row>
    <row r="97" spans="1:29" x14ac:dyDescent="0.2">
      <c r="B97" s="1" t="s">
        <v>34</v>
      </c>
      <c r="C97" s="1" t="s">
        <v>35</v>
      </c>
      <c r="D97" s="1">
        <v>4</v>
      </c>
      <c r="E97" s="29" t="s">
        <v>8</v>
      </c>
      <c r="F97" s="29">
        <v>30</v>
      </c>
      <c r="G97" s="29">
        <v>44</v>
      </c>
      <c r="H97" s="29">
        <v>709.72</v>
      </c>
      <c r="I97" s="29">
        <v>273.07</v>
      </c>
      <c r="J97" s="29"/>
      <c r="K97" s="107">
        <v>9.5804698765277863E-2</v>
      </c>
      <c r="L97" s="119">
        <v>2.4780862331390381</v>
      </c>
      <c r="M97" s="106">
        <v>2.3836536332964897E-2</v>
      </c>
      <c r="N97" s="32">
        <f>$Y$2*(G97-F97)</f>
        <v>992.34974125000008</v>
      </c>
      <c r="O97" s="29">
        <f>H97-I97</f>
        <v>436.65000000000003</v>
      </c>
      <c r="P97" s="33">
        <f>H97/N97</f>
        <v>0.71519139926011444</v>
      </c>
      <c r="Q97" s="33">
        <f>O97/N97</f>
        <v>0.44001623807547902</v>
      </c>
      <c r="R97" s="34">
        <f>Q97*10^4*(G97-F97)/100</f>
        <v>616.02273330567061</v>
      </c>
      <c r="S97" s="30">
        <f t="shared" si="16"/>
        <v>0.59017872396912874</v>
      </c>
      <c r="T97" s="34">
        <f t="shared" si="16"/>
        <v>15.265574547054635</v>
      </c>
      <c r="U97" s="33">
        <f t="shared" si="16"/>
        <v>0.14683848264372962</v>
      </c>
      <c r="V97" s="30">
        <f t="shared" si="11"/>
        <v>25.866019778532632</v>
      </c>
      <c r="W97" s="14"/>
      <c r="Z97" s="13">
        <f t="shared" si="14"/>
        <v>334.61626980464428</v>
      </c>
      <c r="AA97" s="13">
        <f t="shared" si="15"/>
        <v>0.77268800736254961</v>
      </c>
      <c r="AB97" s="13">
        <f t="shared" si="15"/>
        <v>18.674454373828532</v>
      </c>
      <c r="AC97" s="12">
        <f t="shared" si="15"/>
        <v>4.986899401082414E-2</v>
      </c>
    </row>
    <row r="98" spans="1:29" x14ac:dyDescent="0.2">
      <c r="B98" s="1" t="s">
        <v>34</v>
      </c>
      <c r="C98" s="1" t="s">
        <v>35</v>
      </c>
      <c r="D98" s="1">
        <v>4</v>
      </c>
      <c r="E98" s="1" t="s">
        <v>15</v>
      </c>
      <c r="F98" s="1" t="s">
        <v>47</v>
      </c>
      <c r="H98" s="1">
        <v>48.37</v>
      </c>
      <c r="K98" s="76">
        <v>2.2586214542388916</v>
      </c>
      <c r="L98" s="87">
        <v>45.056652069091797</v>
      </c>
      <c r="M98" s="71">
        <v>0.16915054619312286</v>
      </c>
      <c r="N98" s="25"/>
      <c r="O98" s="13">
        <f>H98-J98</f>
        <v>48.37</v>
      </c>
      <c r="R98" s="14">
        <f>O98/($Y$3)*10^8/10^6</f>
        <v>21.497777777777777</v>
      </c>
      <c r="S98" s="13">
        <f t="shared" si="16"/>
        <v>0.4855534210734897</v>
      </c>
      <c r="T98" s="14">
        <f t="shared" si="16"/>
        <v>9.6861789359198678</v>
      </c>
      <c r="U98" s="12">
        <f t="shared" si="16"/>
        <v>3.6363608530494897E-2</v>
      </c>
      <c r="V98" s="13">
        <f t="shared" si="11"/>
        <v>19.948739964605956</v>
      </c>
      <c r="W98" s="14"/>
      <c r="Z98" s="13">
        <f t="shared" si="14"/>
        <v>190.42234291698475</v>
      </c>
      <c r="AA98" s="13">
        <f t="shared" si="15"/>
        <v>0.82053726252795056</v>
      </c>
      <c r="AB98" s="13">
        <f t="shared" si="15"/>
        <v>21.801111268760963</v>
      </c>
      <c r="AC98" s="12">
        <f t="shared" si="15"/>
        <v>8.3699380205214682E-2</v>
      </c>
    </row>
    <row r="99" spans="1:29" x14ac:dyDescent="0.2">
      <c r="B99" s="1" t="s">
        <v>34</v>
      </c>
      <c r="C99" s="1" t="s">
        <v>35</v>
      </c>
      <c r="D99" s="1">
        <v>4</v>
      </c>
      <c r="E99" s="1" t="s">
        <v>15</v>
      </c>
      <c r="F99" s="1" t="s">
        <v>48</v>
      </c>
      <c r="H99" s="1">
        <v>20.25</v>
      </c>
      <c r="K99" s="76">
        <v>1.6632627248764038</v>
      </c>
      <c r="L99" s="87">
        <v>30.902778625488281</v>
      </c>
      <c r="M99" s="71">
        <v>0.13143014907836914</v>
      </c>
      <c r="N99" s="25"/>
      <c r="O99" s="13">
        <f>H99-J99</f>
        <v>20.25</v>
      </c>
      <c r="R99" s="14">
        <f>O99/($Y$3)*10^8/10^6</f>
        <v>9</v>
      </c>
      <c r="S99" s="13">
        <f t="shared" si="16"/>
        <v>0.14969364523887635</v>
      </c>
      <c r="T99" s="14">
        <f t="shared" si="16"/>
        <v>2.7812500762939454</v>
      </c>
      <c r="U99" s="12">
        <f t="shared" si="16"/>
        <v>1.1828713417053223E-2</v>
      </c>
      <c r="V99" s="13">
        <f t="shared" si="11"/>
        <v>18.579613529056061</v>
      </c>
      <c r="W99" s="14"/>
      <c r="Z99" s="30">
        <f t="shared" si="14"/>
        <v>314.46669487106453</v>
      </c>
      <c r="AA99" s="30">
        <f t="shared" si="15"/>
        <v>0.38587100576993599</v>
      </c>
      <c r="AB99" s="30">
        <f t="shared" si="15"/>
        <v>8.2930119910615669</v>
      </c>
      <c r="AC99" s="33">
        <f t="shared" si="15"/>
        <v>0.19273633450765443</v>
      </c>
    </row>
    <row r="100" spans="1:29" x14ac:dyDescent="0.2">
      <c r="B100" s="1" t="s">
        <v>34</v>
      </c>
      <c r="C100" s="1" t="s">
        <v>35</v>
      </c>
      <c r="D100" s="1">
        <v>4</v>
      </c>
      <c r="E100" s="1" t="s">
        <v>15</v>
      </c>
      <c r="F100" s="1">
        <v>0</v>
      </c>
      <c r="G100" s="1">
        <v>10</v>
      </c>
      <c r="H100" s="1">
        <v>829.69</v>
      </c>
      <c r="I100" s="1">
        <v>289.61</v>
      </c>
      <c r="K100" s="76">
        <v>0.18818774819374084</v>
      </c>
      <c r="L100" s="87">
        <v>3.7831435203552246</v>
      </c>
      <c r="M100" s="71">
        <v>2.0561560988426208E-2</v>
      </c>
      <c r="N100" s="26">
        <f>$Y$2*(G100-F100)</f>
        <v>708.82124375000001</v>
      </c>
      <c r="O100" s="1">
        <f>H100-I100</f>
        <v>540.08000000000004</v>
      </c>
      <c r="P100" s="12">
        <f>H100/N100</f>
        <v>1.1705207868919774</v>
      </c>
      <c r="Q100" s="12">
        <f>O100/N100</f>
        <v>0.76194104615533409</v>
      </c>
      <c r="R100" s="14">
        <f>Q100*10^4*(G100-F100)/100</f>
        <v>761.94104615533399</v>
      </c>
      <c r="S100" s="13">
        <f t="shared" si="16"/>
        <v>1.4338796973235546</v>
      </c>
      <c r="T100" s="14">
        <f t="shared" si="16"/>
        <v>28.825323316552332</v>
      </c>
      <c r="U100" s="12">
        <f t="shared" si="16"/>
        <v>0.15666697290108167</v>
      </c>
      <c r="V100" s="13">
        <f t="shared" si="11"/>
        <v>20.103027729841624</v>
      </c>
      <c r="W100" s="14"/>
    </row>
    <row r="101" spans="1:29" x14ac:dyDescent="0.2">
      <c r="A101" s="1" t="s">
        <v>14</v>
      </c>
      <c r="B101" s="1" t="s">
        <v>34</v>
      </c>
      <c r="C101" s="1" t="s">
        <v>35</v>
      </c>
      <c r="D101" s="1">
        <v>4</v>
      </c>
      <c r="E101" s="1" t="s">
        <v>15</v>
      </c>
      <c r="F101" s="1">
        <v>10</v>
      </c>
      <c r="G101" s="1">
        <v>20</v>
      </c>
      <c r="H101" s="1">
        <v>655.86</v>
      </c>
      <c r="I101" s="1">
        <v>258.20999999999998</v>
      </c>
      <c r="K101" s="84">
        <v>0.16238747537136078</v>
      </c>
      <c r="L101" s="88">
        <v>3.2338597774505615</v>
      </c>
      <c r="M101" s="82">
        <v>1.8233153969049454E-2</v>
      </c>
      <c r="N101" s="26">
        <f>$Y$2*(G101-F101)</f>
        <v>708.82124375000001</v>
      </c>
      <c r="O101" s="1">
        <f>H101-I101</f>
        <v>397.65000000000003</v>
      </c>
      <c r="P101" s="12">
        <f>H101/N101</f>
        <v>0.92528265170240953</v>
      </c>
      <c r="Q101" s="12">
        <f>O101/N101</f>
        <v>0.56100180899805319</v>
      </c>
      <c r="R101" s="14">
        <f>Q101*10^4*(G101-F101)/100</f>
        <v>561.00180899805321</v>
      </c>
      <c r="S101" s="13">
        <f t="shared" si="16"/>
        <v>0.91099667441960208</v>
      </c>
      <c r="T101" s="14">
        <f t="shared" si="16"/>
        <v>18.142011851958067</v>
      </c>
      <c r="U101" s="12">
        <f t="shared" si="16"/>
        <v>0.10228832360376777</v>
      </c>
      <c r="V101" s="13">
        <f t="shared" si="11"/>
        <v>19.914465509455763</v>
      </c>
      <c r="W101" s="14"/>
    </row>
    <row r="102" spans="1:29" x14ac:dyDescent="0.2">
      <c r="B102" s="1" t="s">
        <v>34</v>
      </c>
      <c r="C102" s="1" t="s">
        <v>35</v>
      </c>
      <c r="D102" s="1">
        <v>4</v>
      </c>
      <c r="E102" s="1" t="s">
        <v>15</v>
      </c>
      <c r="F102" s="1">
        <v>20</v>
      </c>
      <c r="G102" s="1">
        <v>31</v>
      </c>
      <c r="H102" s="1">
        <v>1794.99</v>
      </c>
      <c r="I102" s="1">
        <v>1247.06</v>
      </c>
      <c r="K102" s="84">
        <v>0.13151676952838898</v>
      </c>
      <c r="L102" s="88">
        <v>2.732919454574585</v>
      </c>
      <c r="M102" s="82">
        <v>2.2238332778215408E-2</v>
      </c>
      <c r="N102" s="26">
        <f>$Y$2*(G102-F102)</f>
        <v>779.703368125</v>
      </c>
      <c r="O102" s="1">
        <f>H102-I102</f>
        <v>547.93000000000006</v>
      </c>
      <c r="P102" s="12">
        <f>H102/N102</f>
        <v>2.3021447301382336</v>
      </c>
      <c r="Q102" s="12">
        <f>O102/N102</f>
        <v>0.70274160969400523</v>
      </c>
      <c r="R102" s="14">
        <f>Q102*10^4*(G102-F102)/100</f>
        <v>773.01577066340587</v>
      </c>
      <c r="S102" s="13">
        <f t="shared" si="16"/>
        <v>1.0166453695214914</v>
      </c>
      <c r="T102" s="14">
        <f t="shared" si="16"/>
        <v>21.125898383389877</v>
      </c>
      <c r="U102" s="12">
        <f t="shared" si="16"/>
        <v>0.17190581950821462</v>
      </c>
      <c r="V102" s="13">
        <f t="shared" si="11"/>
        <v>20.780007480222224</v>
      </c>
      <c r="W102" s="14"/>
    </row>
    <row r="103" spans="1:29" x14ac:dyDescent="0.2">
      <c r="B103" s="1" t="s">
        <v>34</v>
      </c>
      <c r="C103" s="1" t="s">
        <v>35</v>
      </c>
      <c r="D103" s="1">
        <v>4</v>
      </c>
      <c r="E103" s="29" t="s">
        <v>15</v>
      </c>
      <c r="F103" s="29">
        <v>31</v>
      </c>
      <c r="G103" s="29">
        <v>50</v>
      </c>
      <c r="H103" s="29">
        <v>1241.45</v>
      </c>
      <c r="I103" s="29">
        <v>489.11</v>
      </c>
      <c r="J103" s="29"/>
      <c r="K103" s="107">
        <v>7.4037179350852966E-2</v>
      </c>
      <c r="L103" s="119">
        <v>1.4386316537857056</v>
      </c>
      <c r="M103" s="106">
        <v>2.0524434745311737E-2</v>
      </c>
      <c r="N103" s="32">
        <f>$Y$2*(G103-F103)</f>
        <v>1346.7603631250001</v>
      </c>
      <c r="O103" s="29">
        <f>H103-I103</f>
        <v>752.34</v>
      </c>
      <c r="P103" s="33">
        <f>H103/N103</f>
        <v>0.92180467586628423</v>
      </c>
      <c r="Q103" s="33">
        <f>O103/N103</f>
        <v>0.55862944930624703</v>
      </c>
      <c r="R103" s="34">
        <f>Q103*10^4*(G103-F103)/100</f>
        <v>1061.3959536818693</v>
      </c>
      <c r="S103" s="30">
        <f t="shared" si="16"/>
        <v>0.78582762585014188</v>
      </c>
      <c r="T103" s="34">
        <f t="shared" si="16"/>
        <v>15.269578161668038</v>
      </c>
      <c r="U103" s="33">
        <f t="shared" si="16"/>
        <v>0.21784551990281445</v>
      </c>
      <c r="V103" s="30">
        <f t="shared" si="11"/>
        <v>19.431205596963782</v>
      </c>
      <c r="W103" s="14"/>
    </row>
    <row r="104" spans="1:29" x14ac:dyDescent="0.2">
      <c r="B104" s="1" t="s">
        <v>34</v>
      </c>
      <c r="C104" s="1" t="s">
        <v>35</v>
      </c>
      <c r="D104" s="1">
        <v>4</v>
      </c>
      <c r="E104" s="1" t="s">
        <v>16</v>
      </c>
      <c r="F104" s="1" t="s">
        <v>47</v>
      </c>
      <c r="H104" s="1">
        <v>75.28</v>
      </c>
      <c r="K104" s="76">
        <v>2.68328857421875</v>
      </c>
      <c r="L104" s="87">
        <v>49.10845947265625</v>
      </c>
      <c r="M104" s="71">
        <v>0.21951690316200256</v>
      </c>
      <c r="N104" s="25"/>
      <c r="O104" s="13">
        <f>H104-J104</f>
        <v>75.28</v>
      </c>
      <c r="R104" s="14">
        <f>O104/($Y$3)*10^8/10^6</f>
        <v>33.457777777777778</v>
      </c>
      <c r="S104" s="13">
        <f t="shared" si="16"/>
        <v>0.8977687282986111</v>
      </c>
      <c r="T104" s="14">
        <f t="shared" si="16"/>
        <v>16.430599240451389</v>
      </c>
      <c r="U104" s="12">
        <f t="shared" si="16"/>
        <v>7.344547764460245E-2</v>
      </c>
      <c r="V104" s="13">
        <f t="shared" si="11"/>
        <v>18.30159452266679</v>
      </c>
      <c r="W104" s="14"/>
    </row>
    <row r="105" spans="1:29" x14ac:dyDescent="0.2">
      <c r="B105" s="1" t="s">
        <v>34</v>
      </c>
      <c r="C105" s="1" t="s">
        <v>35</v>
      </c>
      <c r="D105" s="1">
        <v>4</v>
      </c>
      <c r="E105" s="1" t="s">
        <v>16</v>
      </c>
      <c r="F105" s="1" t="s">
        <v>48</v>
      </c>
      <c r="H105" s="1">
        <v>293.13</v>
      </c>
      <c r="K105" s="76">
        <v>1.5899237394332886</v>
      </c>
      <c r="L105" s="87">
        <v>37.962459564208984</v>
      </c>
      <c r="M105" s="71">
        <v>0.15645933151245117</v>
      </c>
      <c r="N105" s="25"/>
      <c r="O105" s="13">
        <f>H105-J105</f>
        <v>293.13</v>
      </c>
      <c r="R105" s="14">
        <f>O105/($Y$3)*10^8/10^6</f>
        <v>130.28</v>
      </c>
      <c r="S105" s="13">
        <f t="shared" si="16"/>
        <v>2.0713526477336885</v>
      </c>
      <c r="T105" s="14">
        <f t="shared" si="16"/>
        <v>49.457492320251461</v>
      </c>
      <c r="U105" s="12">
        <f t="shared" si="16"/>
        <v>0.2038352170944214</v>
      </c>
      <c r="V105" s="13">
        <f t="shared" si="11"/>
        <v>23.876905931186545</v>
      </c>
      <c r="W105" s="14"/>
    </row>
    <row r="106" spans="1:29" x14ac:dyDescent="0.2">
      <c r="B106" s="1" t="s">
        <v>34</v>
      </c>
      <c r="C106" s="1" t="s">
        <v>35</v>
      </c>
      <c r="D106" s="1">
        <v>4</v>
      </c>
      <c r="E106" s="1" t="s">
        <v>16</v>
      </c>
      <c r="F106" s="1">
        <v>0</v>
      </c>
      <c r="G106" s="1">
        <v>10</v>
      </c>
      <c r="H106" s="1">
        <v>552.20000000000005</v>
      </c>
      <c r="I106" s="1">
        <v>105.09</v>
      </c>
      <c r="K106" s="76">
        <v>0.22068509459495544</v>
      </c>
      <c r="L106" s="87">
        <v>4.9673318862915039</v>
      </c>
      <c r="M106" s="71">
        <v>2.6424303650856018E-2</v>
      </c>
      <c r="N106" s="26">
        <f>$Y$2*(G106-F106)</f>
        <v>708.82124375000001</v>
      </c>
      <c r="O106" s="1">
        <f>H106-I106</f>
        <v>447.11</v>
      </c>
      <c r="P106" s="12">
        <f>H106/N106</f>
        <v>0.77903985647862439</v>
      </c>
      <c r="Q106" s="12">
        <f>O106/N106</f>
        <v>0.63077962736355986</v>
      </c>
      <c r="R106" s="14">
        <f>Q106*10^4*(G106-F106)/100</f>
        <v>630.77962736355983</v>
      </c>
      <c r="S106" s="13">
        <f t="shared" si="16"/>
        <v>1.3920366173329795</v>
      </c>
      <c r="T106" s="14">
        <f t="shared" si="16"/>
        <v>31.332917562260835</v>
      </c>
      <c r="U106" s="12">
        <f t="shared" si="16"/>
        <v>0.16667912410228511</v>
      </c>
      <c r="V106" s="13">
        <f t="shared" si="11"/>
        <v>22.508687754415519</v>
      </c>
      <c r="W106" s="14"/>
    </row>
    <row r="107" spans="1:29" x14ac:dyDescent="0.2">
      <c r="B107" s="1" t="s">
        <v>34</v>
      </c>
      <c r="C107" s="1" t="s">
        <v>35</v>
      </c>
      <c r="D107" s="1">
        <v>4</v>
      </c>
      <c r="E107" s="1" t="s">
        <v>16</v>
      </c>
      <c r="F107" s="1">
        <v>10</v>
      </c>
      <c r="G107" s="1">
        <v>20</v>
      </c>
      <c r="H107" s="1">
        <v>1192.0899999999999</v>
      </c>
      <c r="I107" s="1">
        <v>504.88</v>
      </c>
      <c r="K107" s="84">
        <v>8.2358695566654205E-2</v>
      </c>
      <c r="L107" s="88">
        <v>1.9061465263366699</v>
      </c>
      <c r="M107" s="82">
        <v>1.4526350423693657E-2</v>
      </c>
      <c r="N107" s="26">
        <f>$Y$2*(G107-F107)</f>
        <v>708.82124375000001</v>
      </c>
      <c r="O107" s="1">
        <f>H107-I107</f>
        <v>687.20999999999992</v>
      </c>
      <c r="P107" s="12">
        <f>H107/N107</f>
        <v>1.6817921450735298</v>
      </c>
      <c r="Q107" s="12">
        <f>O107/N107</f>
        <v>0.96951101008814811</v>
      </c>
      <c r="R107" s="14">
        <f>Q107*10^4*(G107-F107)/100</f>
        <v>969.51101008814805</v>
      </c>
      <c r="S107" s="13">
        <f t="shared" si="16"/>
        <v>0.79847662128369201</v>
      </c>
      <c r="T107" s="14">
        <f t="shared" si="16"/>
        <v>18.480300441246797</v>
      </c>
      <c r="U107" s="12">
        <f t="shared" si="16"/>
        <v>0.14083456672169634</v>
      </c>
      <c r="V107" s="13">
        <f t="shared" si="11"/>
        <v>23.144447750438147</v>
      </c>
      <c r="W107" s="14"/>
    </row>
    <row r="108" spans="1:29" x14ac:dyDescent="0.2">
      <c r="B108" s="1" t="s">
        <v>34</v>
      </c>
      <c r="C108" s="1" t="s">
        <v>35</v>
      </c>
      <c r="D108" s="1">
        <v>4</v>
      </c>
      <c r="E108" s="1" t="s">
        <v>16</v>
      </c>
      <c r="F108" s="1">
        <v>20</v>
      </c>
      <c r="G108" s="1">
        <v>30</v>
      </c>
      <c r="H108" s="1">
        <v>1044.8</v>
      </c>
      <c r="I108" s="1">
        <v>448.02</v>
      </c>
      <c r="K108" s="84">
        <v>4.8237618058919907E-2</v>
      </c>
      <c r="L108" s="88">
        <v>0.99777001142501831</v>
      </c>
      <c r="M108" s="82">
        <v>1.5622496604919434E-2</v>
      </c>
      <c r="N108" s="26">
        <f>$Y$2*(G108-F108)</f>
        <v>708.82124375000001</v>
      </c>
      <c r="O108" s="1">
        <f>H108-I108</f>
        <v>596.78</v>
      </c>
      <c r="P108" s="12">
        <f>H108/N108</f>
        <v>1.4739964542717614</v>
      </c>
      <c r="Q108" s="12">
        <f>O108/N108</f>
        <v>0.84193300534102389</v>
      </c>
      <c r="R108" s="14">
        <f>Q108*10^4*(G108-F108)/100</f>
        <v>841.93300534102377</v>
      </c>
      <c r="S108" s="13">
        <f t="shared" si="16"/>
        <v>0.40612842742838878</v>
      </c>
      <c r="T108" s="14">
        <f t="shared" si="16"/>
        <v>8.4005550435821323</v>
      </c>
      <c r="U108" s="12">
        <f t="shared" si="16"/>
        <v>0.13153095517509758</v>
      </c>
      <c r="V108" s="13">
        <f t="shared" si="11"/>
        <v>20.68447928349801</v>
      </c>
      <c r="W108" s="14"/>
    </row>
    <row r="109" spans="1:29" x14ac:dyDescent="0.2">
      <c r="B109" s="1" t="s">
        <v>34</v>
      </c>
      <c r="C109" s="1" t="s">
        <v>35</v>
      </c>
      <c r="D109" s="1">
        <v>4</v>
      </c>
      <c r="E109" s="29" t="s">
        <v>16</v>
      </c>
      <c r="F109" s="29">
        <v>30</v>
      </c>
      <c r="G109" s="29">
        <v>49</v>
      </c>
      <c r="H109" s="29">
        <v>1323.26</v>
      </c>
      <c r="I109" s="29">
        <v>427.3</v>
      </c>
      <c r="J109" s="29"/>
      <c r="K109" s="107">
        <v>1.1549258604645729E-2</v>
      </c>
      <c r="L109" s="119">
        <v>0.40442633628845215</v>
      </c>
      <c r="M109" s="106">
        <v>1.8958473578095436E-2</v>
      </c>
      <c r="N109" s="32">
        <f>$Y$2*(G109-F109)</f>
        <v>1346.7603631250001</v>
      </c>
      <c r="O109" s="29">
        <f>H109-I109</f>
        <v>895.96</v>
      </c>
      <c r="P109" s="33">
        <f>H109/N109</f>
        <v>0.98255044938323677</v>
      </c>
      <c r="Q109" s="33">
        <f>O109/N109</f>
        <v>0.66527054443526201</v>
      </c>
      <c r="R109" s="34">
        <f>Q109*10^4*(G109-F109)/100</f>
        <v>1264.0140344269978</v>
      </c>
      <c r="S109" s="30">
        <f t="shared" ref="S109" si="17">K109/100*$R109</f>
        <v>0.14598424963498968</v>
      </c>
      <c r="T109" s="34">
        <f t="shared" ref="T109" si="18">L109/100*$R109</f>
        <v>5.1120056496049608</v>
      </c>
      <c r="U109" s="33">
        <f t="shared" ref="U109" si="19">M109/100*$R109</f>
        <v>0.23963776674026052</v>
      </c>
      <c r="V109" s="30"/>
      <c r="W109" s="14"/>
    </row>
    <row r="110" spans="1:29" x14ac:dyDescent="0.2">
      <c r="B110" s="1" t="s">
        <v>34</v>
      </c>
      <c r="C110" s="1" t="s">
        <v>35</v>
      </c>
      <c r="D110" s="1">
        <v>4</v>
      </c>
      <c r="E110" s="1" t="s">
        <v>10</v>
      </c>
      <c r="F110" s="1" t="s">
        <v>47</v>
      </c>
      <c r="H110" s="1">
        <v>39.090000000000003</v>
      </c>
      <c r="K110" s="76">
        <v>2.3822896480560303</v>
      </c>
      <c r="L110" s="87">
        <v>51.821681976318359</v>
      </c>
      <c r="M110" s="71">
        <v>0.19340981543064117</v>
      </c>
      <c r="N110" s="25"/>
      <c r="O110" s="13">
        <f>H110-J110</f>
        <v>39.090000000000003</v>
      </c>
      <c r="R110" s="14">
        <f>O110/($Y$3)*10^8/10^6</f>
        <v>17.373333333333335</v>
      </c>
      <c r="S110" s="13">
        <f t="shared" si="16"/>
        <v>0.41388312152226769</v>
      </c>
      <c r="T110" s="14">
        <f t="shared" si="16"/>
        <v>9.0031535486857095</v>
      </c>
      <c r="U110" s="12">
        <f t="shared" si="16"/>
        <v>3.3601731934150066E-2</v>
      </c>
      <c r="V110" s="13">
        <f t="shared" si="11"/>
        <v>21.752888872520312</v>
      </c>
      <c r="W110" s="14"/>
    </row>
    <row r="111" spans="1:29" x14ac:dyDescent="0.2">
      <c r="B111" s="1" t="s">
        <v>34</v>
      </c>
      <c r="C111" s="1" t="s">
        <v>35</v>
      </c>
      <c r="D111" s="1">
        <v>4</v>
      </c>
      <c r="E111" s="1" t="s">
        <v>10</v>
      </c>
      <c r="F111" s="1" t="s">
        <v>48</v>
      </c>
      <c r="H111" s="1">
        <v>229.86</v>
      </c>
      <c r="K111" s="85">
        <v>1.5837950706481934</v>
      </c>
      <c r="L111" s="89">
        <v>34.801216125488281</v>
      </c>
      <c r="M111" s="83">
        <v>0.32565906643867493</v>
      </c>
      <c r="N111" s="25"/>
      <c r="O111" s="13">
        <f>H111-J111</f>
        <v>229.86</v>
      </c>
      <c r="R111" s="14">
        <f>O111/($Y$3)*10^8/10^6</f>
        <v>102.16</v>
      </c>
      <c r="S111" s="13">
        <f t="shared" si="16"/>
        <v>1.6180050441741942</v>
      </c>
      <c r="T111" s="14">
        <f t="shared" si="16"/>
        <v>35.552922393798831</v>
      </c>
      <c r="U111" s="12">
        <f t="shared" si="16"/>
        <v>0.33269330227375032</v>
      </c>
      <c r="V111" s="13"/>
      <c r="W111" s="14"/>
    </row>
    <row r="112" spans="1:29" x14ac:dyDescent="0.2">
      <c r="B112" s="1" t="s">
        <v>34</v>
      </c>
      <c r="C112" s="1" t="s">
        <v>35</v>
      </c>
      <c r="D112" s="1">
        <v>4</v>
      </c>
      <c r="E112" s="1" t="s">
        <v>10</v>
      </c>
      <c r="F112" s="1">
        <v>0</v>
      </c>
      <c r="G112" s="1">
        <v>10</v>
      </c>
      <c r="H112" s="1">
        <v>762.85</v>
      </c>
      <c r="I112" s="1">
        <v>190.74</v>
      </c>
      <c r="K112" s="76">
        <v>0.17768070101737976</v>
      </c>
      <c r="L112" s="87">
        <v>3.7623758316040039</v>
      </c>
      <c r="M112" s="71">
        <v>1.6879383474588394E-2</v>
      </c>
      <c r="N112" s="26">
        <f>$Y$2*(G112-F112)</f>
        <v>708.82124375000001</v>
      </c>
      <c r="O112" s="1">
        <f>H112-I112</f>
        <v>572.11</v>
      </c>
      <c r="P112" s="12">
        <f>H112/N112</f>
        <v>1.0762233873863067</v>
      </c>
      <c r="Q112" s="12">
        <f>O112/N112</f>
        <v>0.80712874373412857</v>
      </c>
      <c r="R112" s="14">
        <f>Q112*10^4*(G112-F112)/100</f>
        <v>807.12874373412865</v>
      </c>
      <c r="S112" s="13">
        <f t="shared" si="16"/>
        <v>1.4341120099795703</v>
      </c>
      <c r="T112" s="14">
        <f t="shared" si="16"/>
        <v>30.367216784181874</v>
      </c>
      <c r="U112" s="12">
        <f t="shared" si="16"/>
        <v>0.13623835578851143</v>
      </c>
      <c r="V112" s="13">
        <f t="shared" si="11"/>
        <v>21.174926765040112</v>
      </c>
      <c r="W112" s="14"/>
    </row>
    <row r="113" spans="1:30" x14ac:dyDescent="0.2">
      <c r="B113" s="1" t="s">
        <v>34</v>
      </c>
      <c r="C113" s="1" t="s">
        <v>35</v>
      </c>
      <c r="D113" s="1">
        <v>4</v>
      </c>
      <c r="E113" s="1" t="s">
        <v>10</v>
      </c>
      <c r="F113" s="1">
        <v>10</v>
      </c>
      <c r="G113" s="1">
        <v>20</v>
      </c>
      <c r="H113" s="1">
        <v>930.9</v>
      </c>
      <c r="I113" s="1">
        <v>298.22000000000003</v>
      </c>
      <c r="K113" s="84">
        <v>7.6480381190776825E-2</v>
      </c>
      <c r="L113" s="88">
        <v>1.6599524021148682</v>
      </c>
      <c r="M113" s="82">
        <v>1.8073489889502525E-2</v>
      </c>
      <c r="N113" s="26">
        <f>$Y$2*(G113-F113)</f>
        <v>708.82124375000001</v>
      </c>
      <c r="O113" s="1">
        <f>H113-I113</f>
        <v>632.67999999999995</v>
      </c>
      <c r="P113" s="12">
        <f>H113/N113</f>
        <v>1.3133071394348992</v>
      </c>
      <c r="Q113" s="12">
        <f>O113/N113</f>
        <v>0.89258047156265119</v>
      </c>
      <c r="R113" s="14">
        <f>Q113*10^4*(G113-F113)/100</f>
        <v>892.58047156265104</v>
      </c>
      <c r="S113" s="13">
        <f t="shared" si="16"/>
        <v>0.6826489470855488</v>
      </c>
      <c r="T113" s="14">
        <f t="shared" si="16"/>
        <v>14.816410978512444</v>
      </c>
      <c r="U113" s="12">
        <f t="shared" si="16"/>
        <v>0.16132044128354969</v>
      </c>
      <c r="V113" s="13">
        <f t="shared" si="11"/>
        <v>21.704290384931433</v>
      </c>
      <c r="W113" s="14"/>
    </row>
    <row r="114" spans="1:30" x14ac:dyDescent="0.2">
      <c r="B114" s="1" t="s">
        <v>34</v>
      </c>
      <c r="C114" s="1" t="s">
        <v>35</v>
      </c>
      <c r="D114" s="1">
        <v>4</v>
      </c>
      <c r="E114" s="1" t="s">
        <v>10</v>
      </c>
      <c r="F114" s="1">
        <v>20</v>
      </c>
      <c r="G114" s="1">
        <v>30</v>
      </c>
      <c r="H114" s="1">
        <v>1286.04</v>
      </c>
      <c r="I114" s="1">
        <v>611.47</v>
      </c>
      <c r="K114" s="84">
        <v>5.7166274636983871E-2</v>
      </c>
      <c r="L114" s="88">
        <v>1.2576677799224854</v>
      </c>
      <c r="M114" s="82">
        <v>1.9309660419821739E-2</v>
      </c>
      <c r="N114" s="26">
        <f>$Y$2*(G114-F114)</f>
        <v>708.82124375000001</v>
      </c>
      <c r="O114" s="1">
        <f>H114-I114</f>
        <v>674.56999999999994</v>
      </c>
      <c r="P114" s="12">
        <f>H114/N114</f>
        <v>1.8143361409376495</v>
      </c>
      <c r="Q114" s="12">
        <f>O114/N114</f>
        <v>0.95167858744075617</v>
      </c>
      <c r="R114" s="14">
        <f>Q114*10^4*(G114-F114)/100</f>
        <v>951.67858744075625</v>
      </c>
      <c r="S114" s="13">
        <f t="shared" si="16"/>
        <v>0.54403919495775133</v>
      </c>
      <c r="T114" s="14">
        <f t="shared" si="16"/>
        <v>11.968954962663828</v>
      </c>
      <c r="U114" s="12">
        <f t="shared" si="16"/>
        <v>0.18376590352296632</v>
      </c>
      <c r="V114" s="13">
        <f t="shared" si="11"/>
        <v>22.000170343596853</v>
      </c>
      <c r="W114" s="14"/>
      <c r="X114" s="7" t="s">
        <v>78</v>
      </c>
      <c r="Y114" s="7" t="s">
        <v>80</v>
      </c>
      <c r="Z114" s="7" t="s">
        <v>81</v>
      </c>
    </row>
    <row r="115" spans="1:30" x14ac:dyDescent="0.2">
      <c r="B115" s="1" t="s">
        <v>34</v>
      </c>
      <c r="C115" s="1" t="s">
        <v>35</v>
      </c>
      <c r="D115" s="1">
        <v>4</v>
      </c>
      <c r="E115" s="29" t="s">
        <v>10</v>
      </c>
      <c r="F115" s="29">
        <v>30</v>
      </c>
      <c r="G115" s="29">
        <v>49</v>
      </c>
      <c r="H115" s="29">
        <v>1143.3</v>
      </c>
      <c r="I115" s="29">
        <v>423</v>
      </c>
      <c r="J115" s="29"/>
      <c r="K115" s="107">
        <v>3.5212934017181396E-2</v>
      </c>
      <c r="L115" s="119">
        <v>0.93718641996383667</v>
      </c>
      <c r="M115" s="106">
        <v>1.162587758153677E-2</v>
      </c>
      <c r="N115" s="32">
        <f>$Y$2*(G115-F115)</f>
        <v>1346.7603631250001</v>
      </c>
      <c r="O115" s="29">
        <f>H115-I115</f>
        <v>720.3</v>
      </c>
      <c r="P115" s="33">
        <f>H115/N115</f>
        <v>0.84892608314303653</v>
      </c>
      <c r="Q115" s="33">
        <f>O115/N115</f>
        <v>0.53483902535461314</v>
      </c>
      <c r="R115" s="34">
        <f>Q115*10^4*(G115-F115)/100</f>
        <v>1016.194148173765</v>
      </c>
      <c r="S115" s="30">
        <f t="shared" si="16"/>
        <v>0.35783177488288642</v>
      </c>
      <c r="T115" s="34">
        <f t="shared" si="16"/>
        <v>9.5236335571517152</v>
      </c>
      <c r="U115" s="33">
        <f t="shared" si="16"/>
        <v>0.1181414876574223</v>
      </c>
      <c r="V115" s="30">
        <f t="shared" si="11"/>
        <v>26.614834750962721</v>
      </c>
      <c r="W115" s="14"/>
      <c r="X115" s="7" t="s">
        <v>79</v>
      </c>
      <c r="Y115" s="7" t="s">
        <v>79</v>
      </c>
      <c r="Z115" s="7" t="s">
        <v>82</v>
      </c>
      <c r="AA115" s="15" t="s">
        <v>105</v>
      </c>
      <c r="AB115" s="15" t="s">
        <v>106</v>
      </c>
      <c r="AC115" s="74" t="s">
        <v>109</v>
      </c>
      <c r="AD115" s="8"/>
    </row>
    <row r="116" spans="1:30" x14ac:dyDescent="0.2">
      <c r="B116" s="1" t="s">
        <v>34</v>
      </c>
      <c r="C116" s="1" t="s">
        <v>35</v>
      </c>
      <c r="D116" s="1">
        <v>4</v>
      </c>
      <c r="E116" s="1" t="s">
        <v>11</v>
      </c>
      <c r="F116" s="1" t="s">
        <v>47</v>
      </c>
      <c r="H116" s="1">
        <v>118.08</v>
      </c>
      <c r="K116" s="76">
        <v>2.5881342887878418</v>
      </c>
      <c r="L116" s="87">
        <v>45.798664093017578</v>
      </c>
      <c r="M116" s="71">
        <v>0.166098952293396</v>
      </c>
      <c r="N116" s="25"/>
      <c r="O116" s="13">
        <f>H116-J116</f>
        <v>118.08</v>
      </c>
      <c r="R116" s="14">
        <f>O116/($Y$3)*10^8/10^6</f>
        <v>52.480000000000004</v>
      </c>
      <c r="S116" s="13">
        <f t="shared" si="16"/>
        <v>1.3582528747558595</v>
      </c>
      <c r="T116" s="14">
        <f t="shared" si="16"/>
        <v>24.035138916015626</v>
      </c>
      <c r="U116" s="12">
        <f t="shared" si="16"/>
        <v>8.7168730163574223E-2</v>
      </c>
      <c r="V116" s="13">
        <f t="shared" si="11"/>
        <v>17.695628967717699</v>
      </c>
      <c r="W116" s="14"/>
      <c r="Z116" s="13">
        <f>AVERAGE(R92,R98,R104,R110,R116)</f>
        <v>31.622222222222227</v>
      </c>
      <c r="AA116" s="13">
        <f t="shared" ref="AA116:AC121" si="20">AVERAGE(S92,S98,S104,S110,S116)</f>
        <v>0.78304178363376198</v>
      </c>
      <c r="AB116" s="13">
        <f t="shared" si="20"/>
        <v>14.979690050252282</v>
      </c>
      <c r="AC116" s="12">
        <f t="shared" si="20"/>
        <v>5.8964924416939422E-2</v>
      </c>
      <c r="AD116" s="13"/>
    </row>
    <row r="117" spans="1:30" x14ac:dyDescent="0.2">
      <c r="B117" s="1" t="s">
        <v>34</v>
      </c>
      <c r="C117" s="1" t="s">
        <v>35</v>
      </c>
      <c r="D117" s="1">
        <v>4</v>
      </c>
      <c r="E117" s="1" t="s">
        <v>11</v>
      </c>
      <c r="F117" s="1" t="s">
        <v>48</v>
      </c>
      <c r="H117" s="1">
        <v>84.64</v>
      </c>
      <c r="K117" s="76">
        <v>1.5054396390914917</v>
      </c>
      <c r="L117" s="87">
        <v>25.760221481323242</v>
      </c>
      <c r="M117" s="71">
        <v>0.12848338484764099</v>
      </c>
      <c r="N117" s="25"/>
      <c r="O117" s="13">
        <f>H117-J117</f>
        <v>84.64</v>
      </c>
      <c r="R117" s="14">
        <f>O117/($Y$3)*10^8/10^6</f>
        <v>37.617777777777775</v>
      </c>
      <c r="S117" s="13">
        <f t="shared" si="16"/>
        <v>0.5663129380120171</v>
      </c>
      <c r="T117" s="14">
        <f t="shared" si="16"/>
        <v>9.6904228719075505</v>
      </c>
      <c r="U117" s="12">
        <f t="shared" si="16"/>
        <v>4.833259419335259E-2</v>
      </c>
      <c r="V117" s="13">
        <f t="shared" si="11"/>
        <v>17.111427660340546</v>
      </c>
      <c r="W117" s="14"/>
      <c r="Z117" s="13">
        <f>AVERAGE(R93,R99,R105,R111,R117)</f>
        <v>71.819555555555553</v>
      </c>
      <c r="AA117" s="13">
        <f t="shared" si="20"/>
        <v>1.063286032178667</v>
      </c>
      <c r="AB117" s="13">
        <f t="shared" si="20"/>
        <v>25.031419978739422</v>
      </c>
      <c r="AC117" s="12">
        <f t="shared" si="20"/>
        <v>0.13762166145768431</v>
      </c>
      <c r="AD117" s="13"/>
    </row>
    <row r="118" spans="1:30" x14ac:dyDescent="0.2">
      <c r="B118" s="1" t="s">
        <v>34</v>
      </c>
      <c r="C118" s="1" t="s">
        <v>35</v>
      </c>
      <c r="D118" s="1">
        <v>4</v>
      </c>
      <c r="E118" s="1" t="s">
        <v>11</v>
      </c>
      <c r="F118" s="1">
        <v>0</v>
      </c>
      <c r="G118" s="1">
        <v>10</v>
      </c>
      <c r="H118" s="1">
        <v>454.76</v>
      </c>
      <c r="I118" s="1">
        <v>115.66</v>
      </c>
      <c r="K118" s="76">
        <v>0.40075740218162537</v>
      </c>
      <c r="L118" s="87">
        <v>8.0771617889404297</v>
      </c>
      <c r="M118" s="71">
        <v>3.6998596042394638E-2</v>
      </c>
      <c r="N118" s="26">
        <f>$Y$2*(G118-F118)</f>
        <v>708.82124375000001</v>
      </c>
      <c r="O118" s="1">
        <f>H118-I118</f>
        <v>339.1</v>
      </c>
      <c r="P118" s="12">
        <f>H118/N118</f>
        <v>0.64157219328543857</v>
      </c>
      <c r="Q118" s="12">
        <f>O118/N118</f>
        <v>0.47839988289007884</v>
      </c>
      <c r="R118" s="14">
        <f>Q118*10^4*(G118-F118)/100</f>
        <v>478.39988289007886</v>
      </c>
      <c r="S118" s="13">
        <f t="shared" si="16"/>
        <v>1.9172229427102181</v>
      </c>
      <c r="T118" s="14">
        <f t="shared" si="16"/>
        <v>38.64113253913321</v>
      </c>
      <c r="U118" s="12">
        <f t="shared" si="16"/>
        <v>0.17700124013778931</v>
      </c>
      <c r="V118" s="13">
        <f t="shared" si="11"/>
        <v>20.154741359661315</v>
      </c>
      <c r="W118" s="14"/>
      <c r="X118" s="12">
        <f>AVERAGE(P94,P100,P106,P112,P118)</f>
        <v>0.96620975462969105</v>
      </c>
      <c r="Y118" s="12">
        <f>AVERAGE(Q94,Q100,Q106,Q112,Q118)</f>
        <v>0.7086074301931502</v>
      </c>
      <c r="Z118" s="13">
        <f>AVERAGE(R94,R100,R106,R112,R118)</f>
        <v>708.60743019315021</v>
      </c>
      <c r="AA118" s="13">
        <f t="shared" si="20"/>
        <v>1.5672159622050637</v>
      </c>
      <c r="AB118" s="13">
        <f t="shared" si="20"/>
        <v>34.330759935289976</v>
      </c>
      <c r="AC118" s="12">
        <f t="shared" si="20"/>
        <v>0.16924551709853483</v>
      </c>
      <c r="AD118" s="13"/>
    </row>
    <row r="119" spans="1:30" x14ac:dyDescent="0.2">
      <c r="B119" s="1" t="s">
        <v>34</v>
      </c>
      <c r="C119" s="1" t="s">
        <v>35</v>
      </c>
      <c r="D119" s="1">
        <v>4</v>
      </c>
      <c r="E119" s="1" t="s">
        <v>11</v>
      </c>
      <c r="F119" s="1">
        <v>10</v>
      </c>
      <c r="G119" s="1">
        <v>20</v>
      </c>
      <c r="H119" s="1">
        <v>1022.58</v>
      </c>
      <c r="I119" s="1">
        <v>232.13</v>
      </c>
      <c r="K119" s="59">
        <v>0.13919050991535187</v>
      </c>
      <c r="L119" s="28">
        <v>2.1607428789138794</v>
      </c>
      <c r="M119" s="58">
        <v>1.8305222503840923E-2</v>
      </c>
      <c r="N119" s="26">
        <f>$Y$2*(G119-F119)</f>
        <v>708.82124375000001</v>
      </c>
      <c r="O119" s="1">
        <f>H119-I119</f>
        <v>790.45</v>
      </c>
      <c r="P119" s="12">
        <f>H119/N119</f>
        <v>1.4426486353457293</v>
      </c>
      <c r="Q119" s="12">
        <f>O119/N119</f>
        <v>1.1151612722809283</v>
      </c>
      <c r="R119" s="14">
        <f>Q119*10^4*(G119-F119)/100</f>
        <v>1115.1612722809282</v>
      </c>
      <c r="S119" s="13">
        <f t="shared" si="16"/>
        <v>1.5521986612663494</v>
      </c>
      <c r="T119" s="14">
        <f t="shared" si="16"/>
        <v>24.095767779215574</v>
      </c>
      <c r="U119" s="12">
        <f t="shared" si="16"/>
        <v>0.2041327521676872</v>
      </c>
      <c r="V119" s="13">
        <f t="shared" si="11"/>
        <v>15.523636490935527</v>
      </c>
      <c r="W119" s="14"/>
      <c r="X119" s="12">
        <f t="shared" ref="X119:Z121" si="21">AVERAGE(P95,P101,P107,P113,P119)</f>
        <v>1.2455746181210583</v>
      </c>
      <c r="Y119" s="12">
        <f t="shared" si="21"/>
        <v>0.80311927022432728</v>
      </c>
      <c r="Z119" s="13">
        <f t="shared" si="21"/>
        <v>860.40028480734986</v>
      </c>
      <c r="AA119" s="13">
        <f t="shared" si="20"/>
        <v>1.0852635245798421</v>
      </c>
      <c r="AB119" s="13">
        <f t="shared" si="20"/>
        <v>23.663980314388557</v>
      </c>
      <c r="AC119" s="12">
        <f t="shared" si="20"/>
        <v>0.16346004388339169</v>
      </c>
      <c r="AD119" s="13"/>
    </row>
    <row r="120" spans="1:30" x14ac:dyDescent="0.2">
      <c r="B120" s="1" t="s">
        <v>34</v>
      </c>
      <c r="C120" s="1" t="s">
        <v>35</v>
      </c>
      <c r="D120" s="1">
        <v>4</v>
      </c>
      <c r="E120" s="1" t="s">
        <v>11</v>
      </c>
      <c r="F120" s="1">
        <v>20</v>
      </c>
      <c r="G120" s="1">
        <v>30</v>
      </c>
      <c r="H120" s="1">
        <v>1060.93</v>
      </c>
      <c r="I120" s="1">
        <v>323.58</v>
      </c>
      <c r="K120" s="84">
        <v>0.10846906900405884</v>
      </c>
      <c r="L120" s="88">
        <v>1.7587701082229614</v>
      </c>
      <c r="M120" s="82">
        <v>1.8719915300607681E-2</v>
      </c>
      <c r="N120" s="26">
        <f>$Y$2*(G120-F120)</f>
        <v>708.82124375000001</v>
      </c>
      <c r="O120" s="1">
        <f>H120-I120</f>
        <v>737.35000000000014</v>
      </c>
      <c r="P120" s="12">
        <f>H120/N120</f>
        <v>1.4967525442482197</v>
      </c>
      <c r="Q120" s="12">
        <f>O120/N120</f>
        <v>1.0402481676467108</v>
      </c>
      <c r="R120" s="14">
        <f>Q120*10^4*(G120-F120)/100</f>
        <v>1040.248167646711</v>
      </c>
      <c r="S120" s="13">
        <f t="shared" si="16"/>
        <v>1.1283475027781686</v>
      </c>
      <c r="T120" s="14">
        <f t="shared" si="16"/>
        <v>18.295573823907429</v>
      </c>
      <c r="U120" s="12">
        <f t="shared" si="16"/>
        <v>0.19473357589958767</v>
      </c>
      <c r="V120" s="13">
        <f t="shared" si="11"/>
        <v>16.214485146518118</v>
      </c>
      <c r="W120" s="14"/>
      <c r="X120" s="12">
        <f t="shared" si="21"/>
        <v>1.7775861393711481</v>
      </c>
      <c r="Y120" s="12">
        <f t="shared" si="21"/>
        <v>0.89500511159536811</v>
      </c>
      <c r="Z120" s="13">
        <f t="shared" si="21"/>
        <v>796.44904124672689</v>
      </c>
      <c r="AA120" s="13">
        <f t="shared" si="20"/>
        <v>0.75467689799213344</v>
      </c>
      <c r="AB120" s="13">
        <f t="shared" si="20"/>
        <v>15.126216466856821</v>
      </c>
      <c r="AC120" s="12">
        <f t="shared" si="20"/>
        <v>0.15697687633457874</v>
      </c>
      <c r="AD120" s="13"/>
    </row>
    <row r="121" spans="1:30" x14ac:dyDescent="0.2">
      <c r="A121" s="29"/>
      <c r="B121" s="29" t="s">
        <v>34</v>
      </c>
      <c r="C121" s="29" t="s">
        <v>35</v>
      </c>
      <c r="D121" s="29">
        <v>4</v>
      </c>
      <c r="E121" s="29" t="s">
        <v>11</v>
      </c>
      <c r="F121" s="29">
        <v>30</v>
      </c>
      <c r="G121" s="29">
        <v>50</v>
      </c>
      <c r="H121" s="29">
        <v>1863.03</v>
      </c>
      <c r="I121" s="29">
        <v>1333.87</v>
      </c>
      <c r="J121" s="29"/>
      <c r="K121" s="107">
        <v>9.2625044286251068E-2</v>
      </c>
      <c r="L121" s="119">
        <v>1.5732055902481079</v>
      </c>
      <c r="M121" s="106">
        <v>2.1369490772485733E-2</v>
      </c>
      <c r="N121" s="32">
        <f>$Y$2*(G121-F121)</f>
        <v>1417.6424875</v>
      </c>
      <c r="O121" s="29">
        <f>H121-I121</f>
        <v>529.16000000000008</v>
      </c>
      <c r="P121" s="33">
        <f>H121/N121</f>
        <v>1.3141747770874426</v>
      </c>
      <c r="Q121" s="33">
        <f>O121/N121</f>
        <v>0.37326759367460061</v>
      </c>
      <c r="R121" s="34">
        <f>Q121*10^4*(G121-F121)/100</f>
        <v>746.53518734920112</v>
      </c>
      <c r="S121" s="30">
        <f t="shared" si="16"/>
        <v>0.69147854789464491</v>
      </c>
      <c r="T121" s="34">
        <f t="shared" si="16"/>
        <v>11.744533300546816</v>
      </c>
      <c r="U121" s="33">
        <f t="shared" si="16"/>
        <v>0.15953076797394661</v>
      </c>
      <c r="V121" s="13">
        <f t="shared" si="11"/>
        <v>16.984667617391128</v>
      </c>
      <c r="W121" s="34"/>
      <c r="X121" s="33">
        <f t="shared" si="21"/>
        <v>0.95652947694802282</v>
      </c>
      <c r="Y121" s="33">
        <f t="shared" si="21"/>
        <v>0.51440457016924035</v>
      </c>
      <c r="Z121" s="30">
        <f t="shared" si="21"/>
        <v>940.83241138750077</v>
      </c>
      <c r="AA121" s="30">
        <f t="shared" si="20"/>
        <v>0.51426018444635835</v>
      </c>
      <c r="AB121" s="30">
        <f t="shared" si="20"/>
        <v>11.383065043205235</v>
      </c>
      <c r="AC121" s="33">
        <f t="shared" si="20"/>
        <v>0.17639880498363469</v>
      </c>
      <c r="AD121" s="13"/>
    </row>
    <row r="122" spans="1:30" x14ac:dyDescent="0.2">
      <c r="AA122" s="13">
        <f>SUM(AA116:AA121)</f>
        <v>5.7677443850358276</v>
      </c>
      <c r="AB122" s="13">
        <f>SUM(AB116:AB121)</f>
        <v>124.51513178873228</v>
      </c>
      <c r="AC122" s="12">
        <f>SUM(AC116:AC121)</f>
        <v>0.86266782817476373</v>
      </c>
    </row>
    <row r="123" spans="1:30" x14ac:dyDescent="0.2">
      <c r="Z123" s="8" t="s">
        <v>88</v>
      </c>
    </row>
    <row r="124" spans="1:30" x14ac:dyDescent="0.2">
      <c r="Z124" s="13">
        <f t="shared" ref="Z124:Z129" si="22">STDEV(R92,R98,R104,R110,R116)</f>
        <v>13.663580862105965</v>
      </c>
      <c r="AA124" s="13">
        <f t="shared" ref="AA124:AC129" si="23">STDEV(S92,S98,S104,S110,S116)</f>
        <v>0.37727641923777611</v>
      </c>
      <c r="AB124" s="13">
        <f t="shared" si="23"/>
        <v>6.0915876800455928</v>
      </c>
      <c r="AC124" s="12">
        <f t="shared" si="23"/>
        <v>2.338339191992795E-2</v>
      </c>
    </row>
    <row r="125" spans="1:30" x14ac:dyDescent="0.2">
      <c r="Z125" s="13">
        <f t="shared" si="22"/>
        <v>48.789855513084419</v>
      </c>
      <c r="AA125" s="13">
        <f t="shared" si="23"/>
        <v>0.77921687649351401</v>
      </c>
      <c r="AB125" s="13">
        <f t="shared" si="23"/>
        <v>19.004866850500171</v>
      </c>
      <c r="AC125" s="12">
        <f t="shared" si="23"/>
        <v>0.13073667930098934</v>
      </c>
    </row>
    <row r="126" spans="1:30" x14ac:dyDescent="0.2">
      <c r="Z126" s="13">
        <f t="shared" si="22"/>
        <v>154.91604930576577</v>
      </c>
      <c r="AA126" s="13">
        <f t="shared" si="23"/>
        <v>0.2219689032201701</v>
      </c>
      <c r="AB126" s="13">
        <f t="shared" si="23"/>
        <v>5.9184784073673011</v>
      </c>
      <c r="AC126" s="12">
        <f t="shared" si="23"/>
        <v>2.7139902521069254E-2</v>
      </c>
    </row>
    <row r="127" spans="1:30" x14ac:dyDescent="0.2">
      <c r="Z127" s="13">
        <f t="shared" si="22"/>
        <v>210.25294716088746</v>
      </c>
      <c r="AA127" s="13">
        <f t="shared" si="23"/>
        <v>0.4031562384117906</v>
      </c>
      <c r="AB127" s="13">
        <f t="shared" si="23"/>
        <v>11.196625489873039</v>
      </c>
      <c r="AC127" s="12">
        <f t="shared" si="23"/>
        <v>4.4613833840529547E-2</v>
      </c>
    </row>
    <row r="128" spans="1:30" x14ac:dyDescent="0.2">
      <c r="Z128" s="13">
        <f t="shared" si="22"/>
        <v>256.64175798393626</v>
      </c>
      <c r="AA128" s="13">
        <f t="shared" si="23"/>
        <v>0.30820306843151779</v>
      </c>
      <c r="AB128" s="13">
        <f t="shared" si="23"/>
        <v>5.0436460228175086</v>
      </c>
      <c r="AC128" s="12">
        <f t="shared" si="23"/>
        <v>3.851199255123617E-2</v>
      </c>
    </row>
    <row r="129" spans="26:29" x14ac:dyDescent="0.2">
      <c r="Z129" s="30">
        <f t="shared" si="22"/>
        <v>258.80207631366846</v>
      </c>
      <c r="AA129" s="30">
        <f t="shared" si="23"/>
        <v>0.26029591799378149</v>
      </c>
      <c r="AB129" s="30">
        <f t="shared" si="23"/>
        <v>4.274727913502776</v>
      </c>
      <c r="AC129" s="33">
        <f t="shared" si="23"/>
        <v>5.0668665891984009E-2</v>
      </c>
    </row>
  </sheetData>
  <sortState ref="AF2:AM20">
    <sortCondition ref="AH2:AH20"/>
    <sortCondition ref="AI2:AI20"/>
    <sortCondition ref="AJ2:AJ20" customList="Oi/Oe,Oa,0,8,9,10,11,13,19,20,21,22,23,24,25,26,30,40"/>
  </sortState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K4" sqref="K4"/>
    </sheetView>
  </sheetViews>
  <sheetFormatPr defaultRowHeight="12.75" x14ac:dyDescent="0.2"/>
  <cols>
    <col min="1" max="1" width="9.140625" style="1"/>
    <col min="2" max="2" width="6.140625" style="1" customWidth="1"/>
    <col min="3" max="3" width="5" style="1" customWidth="1"/>
    <col min="4" max="4" width="4" style="1" bestFit="1" customWidth="1"/>
    <col min="5" max="5" width="10.85546875" style="1" bestFit="1" customWidth="1"/>
    <col min="6" max="6" width="6.42578125" style="1" customWidth="1"/>
    <col min="7" max="7" width="5.7109375" style="1" customWidth="1"/>
    <col min="8" max="8" width="9" style="13" customWidth="1"/>
    <col min="9" max="9" width="6.85546875" style="13" customWidth="1"/>
    <col min="10" max="10" width="5.5703125" style="13" customWidth="1"/>
    <col min="11" max="11" width="6.85546875" style="11" customWidth="1"/>
    <col min="12" max="12" width="6.7109375" style="12" customWidth="1"/>
    <col min="13" max="13" width="7.42578125" style="11" customWidth="1"/>
    <col min="14" max="14" width="7.42578125" style="27" customWidth="1"/>
    <col min="15" max="15" width="8.42578125" style="1" customWidth="1"/>
    <col min="16" max="17" width="8.28515625" style="1" customWidth="1"/>
    <col min="18" max="18" width="7" style="1" customWidth="1"/>
    <col min="19" max="19" width="5.7109375" style="1" customWidth="1"/>
    <col min="20" max="21" width="6.5703125" style="1" customWidth="1"/>
    <col min="22" max="23" width="5" style="1" customWidth="1"/>
    <col min="24" max="24" width="7.85546875" style="1" customWidth="1"/>
    <col min="25" max="26" width="9.140625" style="1"/>
    <col min="27" max="27" width="7.42578125" style="1" customWidth="1"/>
    <col min="28" max="28" width="7" style="1" customWidth="1"/>
    <col min="29" max="29" width="9.140625" style="12"/>
    <col min="30" max="16384" width="9.140625" style="1"/>
  </cols>
  <sheetData>
    <row r="1" spans="1:28" ht="39" customHeight="1" x14ac:dyDescent="0.2">
      <c r="A1" s="2" t="s">
        <v>13</v>
      </c>
      <c r="B1" s="2" t="s">
        <v>5</v>
      </c>
      <c r="C1" s="2" t="s">
        <v>0</v>
      </c>
      <c r="D1" s="2" t="s">
        <v>1</v>
      </c>
      <c r="E1" s="2" t="s">
        <v>7</v>
      </c>
      <c r="F1" s="5" t="s">
        <v>114</v>
      </c>
      <c r="G1" s="5" t="s">
        <v>115</v>
      </c>
      <c r="H1" s="23" t="s">
        <v>49</v>
      </c>
      <c r="I1" s="23" t="s">
        <v>46</v>
      </c>
      <c r="J1" s="23" t="s">
        <v>64</v>
      </c>
      <c r="K1" s="69" t="s">
        <v>102</v>
      </c>
      <c r="L1" s="74" t="s">
        <v>103</v>
      </c>
      <c r="M1" s="69" t="s">
        <v>104</v>
      </c>
      <c r="N1" s="24" t="s">
        <v>65</v>
      </c>
      <c r="O1" s="15" t="s">
        <v>76</v>
      </c>
      <c r="P1" s="15" t="s">
        <v>67</v>
      </c>
      <c r="Q1" s="15" t="s">
        <v>66</v>
      </c>
      <c r="R1" s="15" t="s">
        <v>77</v>
      </c>
      <c r="S1" s="15" t="s">
        <v>105</v>
      </c>
      <c r="T1" s="15" t="s">
        <v>106</v>
      </c>
      <c r="U1" s="15" t="s">
        <v>109</v>
      </c>
      <c r="V1" s="15" t="s">
        <v>116</v>
      </c>
      <c r="W1" s="15"/>
      <c r="Y1" s="15" t="s">
        <v>73</v>
      </c>
      <c r="AA1" s="15"/>
    </row>
    <row r="2" spans="1:28" x14ac:dyDescent="0.2">
      <c r="B2" s="1" t="s">
        <v>34</v>
      </c>
      <c r="C2" s="1" t="s">
        <v>39</v>
      </c>
      <c r="D2" s="1">
        <v>1</v>
      </c>
      <c r="E2" s="1" t="s">
        <v>8</v>
      </c>
      <c r="F2" s="1" t="s">
        <v>44</v>
      </c>
      <c r="H2" s="13">
        <v>28.86</v>
      </c>
      <c r="I2" s="22"/>
      <c r="J2" s="13">
        <v>19.534761904761904</v>
      </c>
      <c r="K2" s="70">
        <v>2.141822338104248</v>
      </c>
      <c r="L2" s="75">
        <v>49.722316741943359</v>
      </c>
      <c r="M2" s="70">
        <v>0.19855785369873047</v>
      </c>
      <c r="N2" s="25"/>
      <c r="O2" s="13">
        <f>H2-J2</f>
        <v>9.3252380952380953</v>
      </c>
      <c r="R2" s="14">
        <f>O2/($Y$3)*10^8/10^6</f>
        <v>4.1445502645502641</v>
      </c>
      <c r="S2" s="13">
        <f>K2/100*$R2</f>
        <v>8.8768903380096256E-2</v>
      </c>
      <c r="T2" s="14">
        <f>L2/100*$R2</f>
        <v>2.0607664100687337</v>
      </c>
      <c r="U2" s="12">
        <f>M2/100*$R2</f>
        <v>8.2293300507560608E-3</v>
      </c>
      <c r="V2" s="13">
        <f>T2/S2</f>
        <v>23.214958522635058</v>
      </c>
      <c r="W2" s="13"/>
      <c r="X2" s="7" t="s">
        <v>74</v>
      </c>
      <c r="Y2" s="13">
        <f>3.14159*(9.5/2)^2</f>
        <v>70.882124375000004</v>
      </c>
    </row>
    <row r="3" spans="1:28" x14ac:dyDescent="0.2">
      <c r="B3" s="1" t="s">
        <v>34</v>
      </c>
      <c r="C3" s="1" t="s">
        <v>39</v>
      </c>
      <c r="D3" s="1">
        <v>1</v>
      </c>
      <c r="E3" s="1" t="s">
        <v>8</v>
      </c>
      <c r="F3" s="1" t="s">
        <v>45</v>
      </c>
      <c r="H3" s="13">
        <v>116.2</v>
      </c>
      <c r="I3" s="22"/>
      <c r="J3" s="13">
        <v>42.234761904761911</v>
      </c>
      <c r="K3" s="70">
        <v>1.3087278604507446</v>
      </c>
      <c r="L3" s="75">
        <v>32.461803436279297</v>
      </c>
      <c r="M3" s="70">
        <v>0.15504647791385651</v>
      </c>
      <c r="N3" s="25"/>
      <c r="O3" s="13">
        <f>H3-J3</f>
        <v>73.965238095238092</v>
      </c>
      <c r="R3" s="14">
        <f>O3/($Y$3)*10^8/10^6</f>
        <v>32.873439153439151</v>
      </c>
      <c r="S3" s="13">
        <f t="shared" ref="S3:S31" si="0">K3/100*$R3</f>
        <v>0.43022385688938158</v>
      </c>
      <c r="T3" s="14">
        <f t="shared" ref="T3:U31" si="1">L3/100*$R3</f>
        <v>10.671311200734294</v>
      </c>
      <c r="U3" s="12">
        <f t="shared" si="1"/>
        <v>5.0969109576562088E-2</v>
      </c>
      <c r="V3" s="13">
        <f t="shared" ref="V3:V66" si="2">T3/S3</f>
        <v>24.804089847295668</v>
      </c>
      <c r="W3" s="13"/>
      <c r="X3" s="7" t="s">
        <v>75</v>
      </c>
      <c r="Y3" s="1">
        <f>15*15</f>
        <v>225</v>
      </c>
    </row>
    <row r="4" spans="1:28" x14ac:dyDescent="0.2">
      <c r="B4" s="1" t="s">
        <v>34</v>
      </c>
      <c r="C4" s="1" t="s">
        <v>39</v>
      </c>
      <c r="D4" s="1">
        <v>1</v>
      </c>
      <c r="E4" s="1" t="s">
        <v>8</v>
      </c>
      <c r="F4" s="1">
        <v>0</v>
      </c>
      <c r="G4" s="1">
        <v>9</v>
      </c>
      <c r="H4" s="13">
        <v>661.53000000000009</v>
      </c>
      <c r="I4" s="13">
        <v>101.23</v>
      </c>
      <c r="K4" s="71">
        <v>0.17650575935840607</v>
      </c>
      <c r="L4" s="76">
        <v>3.500624418258667</v>
      </c>
      <c r="M4" s="71">
        <v>2.2560490295290947E-2</v>
      </c>
      <c r="N4" s="26">
        <f>$Y$2*(G4-F4)</f>
        <v>637.93911937500002</v>
      </c>
      <c r="O4" s="1">
        <f>H4-I4</f>
        <v>560.30000000000007</v>
      </c>
      <c r="P4" s="12">
        <f>H4/N4</f>
        <v>1.0369798306899762</v>
      </c>
      <c r="Q4" s="12">
        <f>O4/N4</f>
        <v>0.8782969769104858</v>
      </c>
      <c r="R4" s="14">
        <f>Q4*10^4*(G4-F4)/100</f>
        <v>790.46727921943739</v>
      </c>
      <c r="S4" s="13">
        <f t="shared" si="0"/>
        <v>1.3952202736659998</v>
      </c>
      <c r="T4" s="14">
        <f t="shared" si="1"/>
        <v>27.67129059470054</v>
      </c>
      <c r="U4" s="12">
        <f t="shared" si="1"/>
        <v>0.17833329381575158</v>
      </c>
      <c r="V4" s="13">
        <f t="shared" si="2"/>
        <v>19.832918942607581</v>
      </c>
      <c r="W4" s="13"/>
      <c r="AA4" s="12"/>
      <c r="AB4" s="12"/>
    </row>
    <row r="5" spans="1:28" x14ac:dyDescent="0.2">
      <c r="B5" s="1" t="s">
        <v>34</v>
      </c>
      <c r="C5" s="1" t="s">
        <v>39</v>
      </c>
      <c r="D5" s="1">
        <v>1</v>
      </c>
      <c r="E5" s="1" t="s">
        <v>8</v>
      </c>
      <c r="F5" s="1">
        <v>9</v>
      </c>
      <c r="G5" s="1">
        <v>20</v>
      </c>
      <c r="H5" s="13">
        <v>717.72</v>
      </c>
      <c r="I5" s="13">
        <v>219.91</v>
      </c>
      <c r="K5" s="70">
        <v>0.17677527666091919</v>
      </c>
      <c r="L5" s="75">
        <v>3.561553955078125</v>
      </c>
      <c r="M5" s="70">
        <v>1.7625292763113976E-2</v>
      </c>
      <c r="N5" s="26">
        <f>$Y$2*(G5-F5)</f>
        <v>779.703368125</v>
      </c>
      <c r="O5" s="1">
        <f>H5-I5</f>
        <v>497.81000000000006</v>
      </c>
      <c r="P5" s="12">
        <f>H5/N5</f>
        <v>0.92050391128352427</v>
      </c>
      <c r="Q5" s="12">
        <f>O5/N5</f>
        <v>0.6384607536031478</v>
      </c>
      <c r="R5" s="14">
        <f>Q5*10^4*(G5-F5)/100</f>
        <v>702.30682896346264</v>
      </c>
      <c r="S5" s="13">
        <f t="shared" si="0"/>
        <v>1.2415048399086897</v>
      </c>
      <c r="T5" s="14">
        <f t="shared" si="1"/>
        <v>25.013036643731965</v>
      </c>
      <c r="U5" s="12">
        <f t="shared" si="1"/>
        <v>0.12378363470015244</v>
      </c>
      <c r="V5" s="13">
        <f t="shared" si="2"/>
        <v>20.14735330840243</v>
      </c>
      <c r="W5" s="13"/>
      <c r="Z5" s="7" t="s">
        <v>68</v>
      </c>
      <c r="AA5" s="7" t="s">
        <v>69</v>
      </c>
      <c r="AB5" s="12"/>
    </row>
    <row r="6" spans="1:28" x14ac:dyDescent="0.2">
      <c r="B6" s="1" t="s">
        <v>34</v>
      </c>
      <c r="C6" s="1" t="s">
        <v>39</v>
      </c>
      <c r="D6" s="1">
        <v>1</v>
      </c>
      <c r="E6" s="1" t="s">
        <v>8</v>
      </c>
      <c r="F6" s="1">
        <v>20</v>
      </c>
      <c r="G6" s="1">
        <v>30</v>
      </c>
      <c r="H6" s="13">
        <v>741.89</v>
      </c>
      <c r="I6" s="13">
        <v>311.93</v>
      </c>
      <c r="K6" s="70">
        <v>0.15014520287513733</v>
      </c>
      <c r="L6" s="75">
        <v>3.1967360973358154</v>
      </c>
      <c r="M6" s="70">
        <v>2.3788383230566978E-2</v>
      </c>
      <c r="N6" s="26">
        <f>$Y$2*(G6-F6)</f>
        <v>708.82124375000001</v>
      </c>
      <c r="O6" s="1">
        <f>H6-I6</f>
        <v>429.96</v>
      </c>
      <c r="P6" s="12">
        <f>H6/N6</f>
        <v>1.0466531675532897</v>
      </c>
      <c r="Q6" s="12">
        <f>O6/N6</f>
        <v>0.60658452859751777</v>
      </c>
      <c r="R6" s="14">
        <f>Q6*10^4*(G6-F6)/100</f>
        <v>606.58452859751776</v>
      </c>
      <c r="S6" s="13">
        <f t="shared" si="0"/>
        <v>0.91075757107193844</v>
      </c>
      <c r="T6" s="14">
        <f t="shared" si="1"/>
        <v>19.390906586531141</v>
      </c>
      <c r="U6" s="12">
        <f t="shared" si="1"/>
        <v>0.14429665228010569</v>
      </c>
      <c r="V6" s="13">
        <f t="shared" si="2"/>
        <v>21.290963921066876</v>
      </c>
      <c r="W6" s="13"/>
      <c r="Z6" s="7" t="s">
        <v>68</v>
      </c>
      <c r="AA6" s="7" t="s">
        <v>70</v>
      </c>
      <c r="AB6" s="12"/>
    </row>
    <row r="7" spans="1:28" x14ac:dyDescent="0.2">
      <c r="A7" s="1" t="s">
        <v>40</v>
      </c>
      <c r="B7" s="1" t="s">
        <v>34</v>
      </c>
      <c r="C7" s="1" t="s">
        <v>39</v>
      </c>
      <c r="D7" s="1">
        <v>1</v>
      </c>
      <c r="E7" s="29" t="s">
        <v>8</v>
      </c>
      <c r="F7" s="29">
        <v>30</v>
      </c>
      <c r="G7" s="29">
        <v>36</v>
      </c>
      <c r="H7" s="30">
        <v>308.63</v>
      </c>
      <c r="I7" s="30">
        <v>173.02</v>
      </c>
      <c r="J7" s="30"/>
      <c r="K7" s="98">
        <v>9.4680622220039368E-2</v>
      </c>
      <c r="L7" s="99">
        <v>2.0303151607513428</v>
      </c>
      <c r="M7" s="98">
        <v>1.673402264714241E-2</v>
      </c>
      <c r="N7" s="32">
        <f>$Y$2*(G7-F7)</f>
        <v>425.29274625000005</v>
      </c>
      <c r="O7" s="29">
        <f>H7-I7</f>
        <v>135.60999999999999</v>
      </c>
      <c r="P7" s="33">
        <f>H7/N7</f>
        <v>0.72568837047264823</v>
      </c>
      <c r="Q7" s="33">
        <f>O7/N7</f>
        <v>0.31886271561350421</v>
      </c>
      <c r="R7" s="34">
        <f>Q7*10^4*(G7-F7)/100</f>
        <v>191.31762936810253</v>
      </c>
      <c r="S7" s="30">
        <f t="shared" si="0"/>
        <v>0.18114072190234823</v>
      </c>
      <c r="T7" s="34">
        <f t="shared" si="1"/>
        <v>3.884350834250649</v>
      </c>
      <c r="U7" s="33">
        <f t="shared" si="1"/>
        <v>3.2015135426434256E-2</v>
      </c>
      <c r="V7" s="30">
        <f t="shared" si="2"/>
        <v>21.443829932093774</v>
      </c>
      <c r="W7" s="13"/>
      <c r="Z7" s="7" t="s">
        <v>71</v>
      </c>
      <c r="AA7" s="7" t="s">
        <v>72</v>
      </c>
      <c r="AB7" s="12"/>
    </row>
    <row r="8" spans="1:28" x14ac:dyDescent="0.2">
      <c r="B8" s="1" t="s">
        <v>34</v>
      </c>
      <c r="C8" s="1" t="s">
        <v>39</v>
      </c>
      <c r="D8" s="1">
        <v>1</v>
      </c>
      <c r="E8" s="1" t="s">
        <v>15</v>
      </c>
      <c r="F8" s="1" t="s">
        <v>44</v>
      </c>
      <c r="H8" s="13">
        <v>43.69</v>
      </c>
      <c r="J8" s="13">
        <v>27.474761904761902</v>
      </c>
      <c r="K8" s="70">
        <v>1.6388169527053833</v>
      </c>
      <c r="L8" s="75">
        <v>36.743419647216797</v>
      </c>
      <c r="M8" s="70">
        <v>0.15787792205810547</v>
      </c>
      <c r="N8" s="25"/>
      <c r="O8" s="13">
        <f>H8-J8</f>
        <v>16.215238095238096</v>
      </c>
      <c r="R8" s="14">
        <f>O8/($Y$3)*10^8/10^6</f>
        <v>7.2067724867724863</v>
      </c>
      <c r="S8" s="13">
        <f t="shared" si="0"/>
        <v>0.11810580925613483</v>
      </c>
      <c r="T8" s="14">
        <f t="shared" si="1"/>
        <v>2.6480146578349761</v>
      </c>
      <c r="U8" s="12">
        <f t="shared" si="1"/>
        <v>1.1377902649571656E-2</v>
      </c>
      <c r="V8" s="13">
        <f t="shared" si="2"/>
        <v>22.420697800666641</v>
      </c>
      <c r="W8" s="13"/>
    </row>
    <row r="9" spans="1:28" x14ac:dyDescent="0.2">
      <c r="B9" s="1" t="s">
        <v>34</v>
      </c>
      <c r="C9" s="1" t="s">
        <v>39</v>
      </c>
      <c r="D9" s="1">
        <v>1</v>
      </c>
      <c r="E9" s="1" t="s">
        <v>15</v>
      </c>
      <c r="F9" s="1" t="s">
        <v>45</v>
      </c>
      <c r="H9" s="13">
        <v>54.76</v>
      </c>
      <c r="J9" s="13">
        <v>7.6347619047619038</v>
      </c>
      <c r="K9" s="70">
        <v>0.59703165292739868</v>
      </c>
      <c r="L9" s="75">
        <v>11.377590179443359</v>
      </c>
      <c r="M9" s="70">
        <v>4.7301404178142548E-2</v>
      </c>
      <c r="N9" s="25"/>
      <c r="O9" s="13">
        <f>H9-J9</f>
        <v>47.125238095238096</v>
      </c>
      <c r="R9" s="14">
        <f>O9/($Y$3)*10^8/10^6</f>
        <v>20.944550264550266</v>
      </c>
      <c r="S9" s="13">
        <f t="shared" si="0"/>
        <v>0.1250455946426543</v>
      </c>
      <c r="T9" s="14">
        <f t="shared" si="1"/>
        <v>2.382985094028049</v>
      </c>
      <c r="U9" s="12">
        <f t="shared" si="1"/>
        <v>9.9070663739291454E-3</v>
      </c>
      <c r="V9" s="13">
        <f t="shared" si="2"/>
        <v>19.056929601062404</v>
      </c>
      <c r="W9" s="13"/>
    </row>
    <row r="10" spans="1:28" x14ac:dyDescent="0.2">
      <c r="B10" s="1" t="s">
        <v>34</v>
      </c>
      <c r="C10" s="1" t="s">
        <v>39</v>
      </c>
      <c r="D10" s="1">
        <v>1</v>
      </c>
      <c r="E10" s="1" t="s">
        <v>15</v>
      </c>
      <c r="F10" s="1">
        <v>0</v>
      </c>
      <c r="G10" s="1">
        <v>10</v>
      </c>
      <c r="H10" s="13">
        <v>1040.54</v>
      </c>
      <c r="I10" s="13">
        <v>248.1</v>
      </c>
      <c r="K10" s="71">
        <v>0.12597860395908356</v>
      </c>
      <c r="L10" s="76">
        <v>2.252582311630249</v>
      </c>
      <c r="M10" s="71">
        <v>2.2703256458044052E-2</v>
      </c>
      <c r="N10" s="26">
        <f>$Y$2*(G10-F10)</f>
        <v>708.82124375000001</v>
      </c>
      <c r="O10" s="1">
        <f>H10-I10</f>
        <v>792.43999999999994</v>
      </c>
      <c r="P10" s="12">
        <f>H10/N10</f>
        <v>1.4679864763858526</v>
      </c>
      <c r="Q10" s="12">
        <f>O10/N10</f>
        <v>1.1179687502135476</v>
      </c>
      <c r="R10" s="14">
        <f>Q10*10^4*(G10-F10)/100</f>
        <v>1117.9687502135475</v>
      </c>
      <c r="S10" s="13">
        <f t="shared" si="0"/>
        <v>1.4084014242178411</v>
      </c>
      <c r="T10" s="14">
        <f t="shared" si="1"/>
        <v>25.183166316864131</v>
      </c>
      <c r="U10" s="12">
        <f t="shared" si="1"/>
        <v>0.25381531248177158</v>
      </c>
      <c r="V10" s="13">
        <f t="shared" si="2"/>
        <v>17.880673708385135</v>
      </c>
      <c r="W10" s="13"/>
    </row>
    <row r="11" spans="1:28" x14ac:dyDescent="0.2">
      <c r="B11" s="1" t="s">
        <v>34</v>
      </c>
      <c r="C11" s="1" t="s">
        <v>39</v>
      </c>
      <c r="D11" s="1">
        <v>1</v>
      </c>
      <c r="E11" s="1" t="s">
        <v>15</v>
      </c>
      <c r="F11" s="1">
        <v>10</v>
      </c>
      <c r="G11" s="1">
        <v>20</v>
      </c>
      <c r="H11" s="13">
        <v>1160.43</v>
      </c>
      <c r="I11" s="13">
        <v>366.22</v>
      </c>
      <c r="K11" s="70">
        <v>6.0569804161787033E-2</v>
      </c>
      <c r="L11" s="75">
        <v>1.3401210308074951</v>
      </c>
      <c r="M11" s="70">
        <v>1.1933676898479462E-2</v>
      </c>
      <c r="N11" s="26">
        <f>$Y$2*(G11-F11)</f>
        <v>708.82124375000001</v>
      </c>
      <c r="O11" s="1">
        <f>H11-I11</f>
        <v>794.21</v>
      </c>
      <c r="P11" s="12">
        <f>H11/N11</f>
        <v>1.6371264408791926</v>
      </c>
      <c r="Q11" s="12">
        <f>O11/N11</f>
        <v>1.120465853701355</v>
      </c>
      <c r="R11" s="14">
        <f>Q11*10^4*(G11-F11)/100</f>
        <v>1120.4658537013549</v>
      </c>
      <c r="S11" s="13">
        <f t="shared" si="0"/>
        <v>0.67866397328660588</v>
      </c>
      <c r="T11" s="14">
        <f t="shared" si="1"/>
        <v>15.015598548468597</v>
      </c>
      <c r="U11" s="12">
        <f t="shared" si="1"/>
        <v>0.13371277473850929</v>
      </c>
      <c r="V11" s="13">
        <f t="shared" si="2"/>
        <v>22.125233015908709</v>
      </c>
      <c r="W11" s="13"/>
    </row>
    <row r="12" spans="1:28" x14ac:dyDescent="0.2">
      <c r="B12" s="1" t="s">
        <v>34</v>
      </c>
      <c r="C12" s="1" t="s">
        <v>39</v>
      </c>
      <c r="D12" s="1">
        <v>1</v>
      </c>
      <c r="E12" s="1" t="s">
        <v>15</v>
      </c>
      <c r="F12" s="1">
        <v>20</v>
      </c>
      <c r="G12" s="1">
        <v>33</v>
      </c>
      <c r="H12" s="13">
        <v>974.43999999999994</v>
      </c>
      <c r="I12" s="13">
        <v>250.53</v>
      </c>
      <c r="K12" s="70">
        <v>4.3987870216369629E-2</v>
      </c>
      <c r="L12" s="75">
        <v>1.1052161455154419</v>
      </c>
      <c r="M12" s="70">
        <v>1.1275576427578926E-2</v>
      </c>
      <c r="N12" s="26">
        <f>$Y$2*(G12-F12)</f>
        <v>921.46761687500009</v>
      </c>
      <c r="O12" s="1">
        <f>H12-I12</f>
        <v>723.91</v>
      </c>
      <c r="P12" s="12">
        <f>H12/N12</f>
        <v>1.0574869720377658</v>
      </c>
      <c r="Q12" s="12">
        <f>O12/N12</f>
        <v>0.78560546973426693</v>
      </c>
      <c r="R12" s="14">
        <f>Q12*10^4*(G12-F12)/100</f>
        <v>1021.287110654547</v>
      </c>
      <c r="S12" s="13">
        <f t="shared" si="0"/>
        <v>0.44924244877123337</v>
      </c>
      <c r="T12" s="14">
        <f t="shared" si="1"/>
        <v>11.28743003902221</v>
      </c>
      <c r="U12" s="12">
        <f t="shared" si="1"/>
        <v>0.115156008706866</v>
      </c>
      <c r="V12" s="13">
        <f t="shared" si="2"/>
        <v>25.125475274866734</v>
      </c>
      <c r="W12" s="13"/>
    </row>
    <row r="13" spans="1:28" x14ac:dyDescent="0.2">
      <c r="B13" s="1" t="s">
        <v>34</v>
      </c>
      <c r="C13" s="1" t="s">
        <v>39</v>
      </c>
      <c r="D13" s="1">
        <v>1</v>
      </c>
      <c r="E13" s="29" t="s">
        <v>15</v>
      </c>
      <c r="F13" s="29">
        <v>33</v>
      </c>
      <c r="G13" s="29">
        <v>50</v>
      </c>
      <c r="H13" s="30">
        <v>926.15</v>
      </c>
      <c r="I13" s="30">
        <v>319.47000000000003</v>
      </c>
      <c r="J13" s="30"/>
      <c r="K13" s="98">
        <v>6.3250653445720673E-2</v>
      </c>
      <c r="L13" s="99">
        <v>1.5543351173400879</v>
      </c>
      <c r="M13" s="98">
        <v>1.6717255115509033E-2</v>
      </c>
      <c r="N13" s="32">
        <f>$Y$2*(G13-F13)</f>
        <v>1204.9961143750002</v>
      </c>
      <c r="O13" s="29">
        <f>H13-I13</f>
        <v>606.67999999999995</v>
      </c>
      <c r="P13" s="33">
        <f>H13/N13</f>
        <v>0.76859169000753969</v>
      </c>
      <c r="Q13" s="33">
        <f>O13/N13</f>
        <v>0.50347050315151343</v>
      </c>
      <c r="R13" s="34">
        <f>Q13*10^4*(G13-F13)/100</f>
        <v>855.89985535757285</v>
      </c>
      <c r="S13" s="30">
        <f t="shared" si="0"/>
        <v>0.54136225135464289</v>
      </c>
      <c r="T13" s="34">
        <f t="shared" si="1"/>
        <v>13.303552021085773</v>
      </c>
      <c r="U13" s="33">
        <f t="shared" si="1"/>
        <v>0.14308296235339826</v>
      </c>
      <c r="V13" s="30">
        <f t="shared" si="2"/>
        <v>24.574214378258713</v>
      </c>
      <c r="W13" s="13"/>
    </row>
    <row r="14" spans="1:28" x14ac:dyDescent="0.2">
      <c r="B14" s="1" t="s">
        <v>34</v>
      </c>
      <c r="C14" s="1" t="s">
        <v>39</v>
      </c>
      <c r="D14" s="1">
        <v>1</v>
      </c>
      <c r="E14" s="1" t="s">
        <v>16</v>
      </c>
      <c r="F14" s="1" t="s">
        <v>44</v>
      </c>
      <c r="H14" s="13">
        <v>23.06</v>
      </c>
      <c r="J14" s="13">
        <v>9.4647619047619038</v>
      </c>
      <c r="K14" s="70">
        <v>2.1184079647064209</v>
      </c>
      <c r="L14" s="75">
        <v>48.609535217285156</v>
      </c>
      <c r="M14" s="70">
        <v>0.18404114246368408</v>
      </c>
      <c r="N14" s="25"/>
      <c r="O14" s="13">
        <f>H14-J14</f>
        <v>13.595238095238095</v>
      </c>
      <c r="R14" s="14">
        <f>O14/($Y$3)*10^8/10^6</f>
        <v>6.0423280423280419</v>
      </c>
      <c r="S14" s="13">
        <f t="shared" si="0"/>
        <v>0.12800115850236679</v>
      </c>
      <c r="T14" s="14">
        <f t="shared" si="1"/>
        <v>2.9371475776793461</v>
      </c>
      <c r="U14" s="12">
        <f t="shared" si="1"/>
        <v>1.1120369560504086E-2</v>
      </c>
      <c r="V14" s="13">
        <f t="shared" si="2"/>
        <v>22.946257768636031</v>
      </c>
      <c r="W14" s="13"/>
    </row>
    <row r="15" spans="1:28" x14ac:dyDescent="0.2">
      <c r="B15" s="1" t="s">
        <v>34</v>
      </c>
      <c r="C15" s="1" t="s">
        <v>39</v>
      </c>
      <c r="D15" s="1">
        <v>1</v>
      </c>
      <c r="E15" s="1" t="s">
        <v>16</v>
      </c>
      <c r="F15" s="1" t="s">
        <v>45</v>
      </c>
      <c r="H15" s="13">
        <v>86.1</v>
      </c>
      <c r="J15" s="28"/>
      <c r="K15" s="70">
        <v>1.6762267351150513</v>
      </c>
      <c r="L15" s="75">
        <v>42.370059967041016</v>
      </c>
      <c r="M15" s="70">
        <v>0.15897458791732788</v>
      </c>
      <c r="N15" s="25"/>
      <c r="O15" s="13">
        <f>H15-J15</f>
        <v>86.1</v>
      </c>
      <c r="R15" s="14">
        <f>O15/($Y$3)*10^8/10^6</f>
        <v>38.266666666666666</v>
      </c>
      <c r="S15" s="13">
        <f t="shared" si="0"/>
        <v>0.64143609730402629</v>
      </c>
      <c r="T15" s="14">
        <f t="shared" si="1"/>
        <v>16.213609614054363</v>
      </c>
      <c r="U15" s="12">
        <f t="shared" si="1"/>
        <v>6.0834275643030795E-2</v>
      </c>
      <c r="V15" s="13">
        <f t="shared" si="2"/>
        <v>25.277045807369767</v>
      </c>
      <c r="W15" s="13"/>
    </row>
    <row r="16" spans="1:28" x14ac:dyDescent="0.2">
      <c r="B16" s="1" t="s">
        <v>34</v>
      </c>
      <c r="C16" s="1" t="s">
        <v>39</v>
      </c>
      <c r="D16" s="1">
        <v>1</v>
      </c>
      <c r="E16" s="1" t="s">
        <v>16</v>
      </c>
      <c r="F16" s="1">
        <v>0</v>
      </c>
      <c r="G16" s="1">
        <v>10</v>
      </c>
      <c r="H16" s="13">
        <v>738.72</v>
      </c>
      <c r="I16" s="13">
        <v>149.36000000000001</v>
      </c>
      <c r="K16" s="71">
        <v>0.12523695826530457</v>
      </c>
      <c r="L16" s="76">
        <v>3.0805366039276123</v>
      </c>
      <c r="M16" s="71">
        <v>1.9261980429291725E-2</v>
      </c>
      <c r="N16" s="26">
        <f>$Y$2*(G16-F16)</f>
        <v>708.82124375000001</v>
      </c>
      <c r="O16" s="1">
        <f>H16-I16</f>
        <v>589.36</v>
      </c>
      <c r="P16" s="12">
        <f>H16/N16</f>
        <v>1.0421809539621323</v>
      </c>
      <c r="Q16" s="12">
        <f>O16/N16</f>
        <v>0.83146492179326703</v>
      </c>
      <c r="R16" s="14">
        <f>Q16*10^4*(G16-F16)/100</f>
        <v>831.46492179326708</v>
      </c>
      <c r="S16" s="13">
        <f t="shared" si="0"/>
        <v>1.0413013770968813</v>
      </c>
      <c r="T16" s="14">
        <f t="shared" si="1"/>
        <v>25.61358126465969</v>
      </c>
      <c r="U16" s="12">
        <f t="shared" si="1"/>
        <v>0.16015661051224486</v>
      </c>
      <c r="V16" s="13">
        <f t="shared" si="2"/>
        <v>24.597663873325153</v>
      </c>
      <c r="W16" s="13"/>
    </row>
    <row r="17" spans="1:29" x14ac:dyDescent="0.2">
      <c r="B17" s="1" t="s">
        <v>34</v>
      </c>
      <c r="C17" s="1" t="s">
        <v>39</v>
      </c>
      <c r="D17" s="1">
        <v>1</v>
      </c>
      <c r="E17" s="1" t="s">
        <v>16</v>
      </c>
      <c r="F17" s="1">
        <v>10</v>
      </c>
      <c r="G17" s="1">
        <v>20</v>
      </c>
      <c r="H17" s="13">
        <v>1017.88</v>
      </c>
      <c r="I17" s="13">
        <v>162.96</v>
      </c>
      <c r="K17" s="70">
        <v>3.394949808716774E-2</v>
      </c>
      <c r="L17" s="75">
        <v>0.77429407835006714</v>
      </c>
      <c r="M17" s="70">
        <v>1.2821976095438004E-2</v>
      </c>
      <c r="N17" s="26">
        <f>$Y$2*(G17-F17)</f>
        <v>708.82124375000001</v>
      </c>
      <c r="O17" s="1">
        <f>H17-I17</f>
        <v>854.92</v>
      </c>
      <c r="P17" s="12">
        <f>H17/N17</f>
        <v>1.4360179085701958</v>
      </c>
      <c r="Q17" s="12">
        <f>O17/N17</f>
        <v>1.2061150925402127</v>
      </c>
      <c r="R17" s="14">
        <f>Q17*10^4*(G17-F17)/100</f>
        <v>1206.1150925402126</v>
      </c>
      <c r="S17" s="13">
        <f t="shared" si="0"/>
        <v>0.40947002027098089</v>
      </c>
      <c r="T17" s="14">
        <f t="shared" si="1"/>
        <v>9.338877739625298</v>
      </c>
      <c r="U17" s="12">
        <f t="shared" si="1"/>
        <v>0.15464778884897604</v>
      </c>
      <c r="V17" s="13">
        <f t="shared" si="2"/>
        <v>22.80723197621397</v>
      </c>
      <c r="W17" s="13"/>
    </row>
    <row r="18" spans="1:29" x14ac:dyDescent="0.2">
      <c r="B18" s="1" t="s">
        <v>34</v>
      </c>
      <c r="C18" s="1" t="s">
        <v>39</v>
      </c>
      <c r="D18" s="1">
        <v>1</v>
      </c>
      <c r="E18" s="1" t="s">
        <v>16</v>
      </c>
      <c r="F18" s="1">
        <v>20</v>
      </c>
      <c r="G18" s="1">
        <v>30</v>
      </c>
      <c r="H18" s="13">
        <v>936.1400000000001</v>
      </c>
      <c r="I18" s="13">
        <v>188.18</v>
      </c>
      <c r="K18" s="70">
        <v>4.043709859251976E-2</v>
      </c>
      <c r="L18" s="75">
        <v>0.71582090854644775</v>
      </c>
      <c r="M18" s="70">
        <v>1.3347656466066837E-2</v>
      </c>
      <c r="N18" s="26">
        <f>$Y$2*(G18-F18)</f>
        <v>708.82124375000001</v>
      </c>
      <c r="O18" s="1">
        <f>H18-I18</f>
        <v>747.96</v>
      </c>
      <c r="P18" s="12">
        <f>H18/N18</f>
        <v>1.3206996943931537</v>
      </c>
      <c r="Q18" s="12">
        <f>O18/N18</f>
        <v>1.0552166806442447</v>
      </c>
      <c r="R18" s="14">
        <f>Q18*10^4*(G18-F18)/100</f>
        <v>1055.2166806442447</v>
      </c>
      <c r="S18" s="13">
        <f t="shared" si="0"/>
        <v>0.42669900951682754</v>
      </c>
      <c r="T18" s="14">
        <f t="shared" si="1"/>
        <v>7.5534616305213005</v>
      </c>
      <c r="U18" s="12">
        <f t="shared" si="1"/>
        <v>0.14084669750502737</v>
      </c>
      <c r="V18" s="13">
        <f t="shared" si="2"/>
        <v>17.702083815649022</v>
      </c>
      <c r="W18" s="13"/>
    </row>
    <row r="19" spans="1:29" x14ac:dyDescent="0.2">
      <c r="B19" s="1" t="s">
        <v>34</v>
      </c>
      <c r="C19" s="1" t="s">
        <v>39</v>
      </c>
      <c r="D19" s="4">
        <v>1</v>
      </c>
      <c r="E19" s="29" t="s">
        <v>16</v>
      </c>
      <c r="F19" s="29">
        <v>30</v>
      </c>
      <c r="G19" s="29">
        <v>49</v>
      </c>
      <c r="H19" s="30">
        <v>1203.1199999999999</v>
      </c>
      <c r="I19" s="30">
        <v>282.86</v>
      </c>
      <c r="J19" s="30"/>
      <c r="K19" s="98">
        <v>3.6431446671485901E-2</v>
      </c>
      <c r="L19" s="99">
        <v>0.56451600790023804</v>
      </c>
      <c r="M19" s="98">
        <v>1.3917763717472553E-2</v>
      </c>
      <c r="N19" s="32">
        <f>$Y$2*(G19-F19)</f>
        <v>1346.7603631250001</v>
      </c>
      <c r="O19" s="29">
        <f>H19-I19</f>
        <v>920.25999999999988</v>
      </c>
      <c r="P19" s="33">
        <f>H19/N19</f>
        <v>0.89334378479056242</v>
      </c>
      <c r="Q19" s="33">
        <f>O19/N19</f>
        <v>0.68331384349970326</v>
      </c>
      <c r="R19" s="34">
        <f>Q19*10^4*(G19-F19)/100</f>
        <v>1298.296302649436</v>
      </c>
      <c r="S19" s="30">
        <f t="shared" si="0"/>
        <v>0.47298812513760247</v>
      </c>
      <c r="T19" s="34">
        <f t="shared" si="1"/>
        <v>7.3290904584329892</v>
      </c>
      <c r="U19" s="33">
        <f t="shared" si="1"/>
        <v>0.18069381175543087</v>
      </c>
      <c r="V19" s="30">
        <f t="shared" si="2"/>
        <v>15.495294847626035</v>
      </c>
      <c r="W19" s="13"/>
    </row>
    <row r="20" spans="1:29" x14ac:dyDescent="0.2">
      <c r="B20" s="1" t="s">
        <v>34</v>
      </c>
      <c r="C20" s="1" t="s">
        <v>39</v>
      </c>
      <c r="D20" s="1">
        <v>1</v>
      </c>
      <c r="E20" s="1" t="s">
        <v>10</v>
      </c>
      <c r="F20" s="1" t="s">
        <v>44</v>
      </c>
      <c r="H20" s="13">
        <v>25.17</v>
      </c>
      <c r="J20" s="13">
        <v>5.8147619047619035</v>
      </c>
      <c r="K20" s="70">
        <v>2.0389783382415771</v>
      </c>
      <c r="L20" s="75">
        <v>45.964439392089844</v>
      </c>
      <c r="M20" s="70">
        <v>0.17854921519756317</v>
      </c>
      <c r="N20" s="25"/>
      <c r="O20" s="13">
        <f>H20-J20</f>
        <v>19.3552380952381</v>
      </c>
      <c r="R20" s="14">
        <f>O20/($Y$3)*10^8/10^6</f>
        <v>8.602328042328045</v>
      </c>
      <c r="S20" s="13">
        <f t="shared" si="0"/>
        <v>0.17539960536754956</v>
      </c>
      <c r="T20" s="14">
        <f t="shared" si="1"/>
        <v>3.954011859324623</v>
      </c>
      <c r="U20" s="12">
        <f t="shared" si="1"/>
        <v>1.5359389208296626E-2</v>
      </c>
      <c r="V20" s="13">
        <f t="shared" si="2"/>
        <v>22.542877739314168</v>
      </c>
      <c r="W20" s="13"/>
    </row>
    <row r="21" spans="1:29" x14ac:dyDescent="0.2">
      <c r="B21" s="1" t="s">
        <v>34</v>
      </c>
      <c r="C21" s="1" t="s">
        <v>39</v>
      </c>
      <c r="D21" s="1">
        <v>1</v>
      </c>
      <c r="E21" s="1" t="s">
        <v>10</v>
      </c>
      <c r="F21" s="1" t="s">
        <v>45</v>
      </c>
      <c r="H21" s="13">
        <v>20.46</v>
      </c>
      <c r="J21" s="13">
        <v>3.1947619047619042</v>
      </c>
      <c r="K21" s="70">
        <v>1.3107619285583496</v>
      </c>
      <c r="L21" s="75">
        <v>29.459447860717773</v>
      </c>
      <c r="M21" s="70">
        <v>0.11428944021463394</v>
      </c>
      <c r="N21" s="25"/>
      <c r="O21" s="13">
        <f>H21-J21</f>
        <v>17.265238095238097</v>
      </c>
      <c r="R21" s="14">
        <f>O21/($Y$3)*10^8/10^6</f>
        <v>7.6734391534391548</v>
      </c>
      <c r="S21" s="13">
        <f t="shared" si="0"/>
        <v>0.10058051903437056</v>
      </c>
      <c r="T21" s="14">
        <f t="shared" si="1"/>
        <v>2.2605528065313112</v>
      </c>
      <c r="U21" s="12">
        <f t="shared" si="1"/>
        <v>8.7699306536761553E-3</v>
      </c>
      <c r="V21" s="13">
        <f t="shared" si="2"/>
        <v>22.475056086744104</v>
      </c>
      <c r="W21" s="13"/>
    </row>
    <row r="22" spans="1:29" x14ac:dyDescent="0.2">
      <c r="B22" s="1" t="s">
        <v>34</v>
      </c>
      <c r="C22" s="1" t="s">
        <v>39</v>
      </c>
      <c r="D22" s="1">
        <v>1</v>
      </c>
      <c r="E22" s="1" t="s">
        <v>10</v>
      </c>
      <c r="F22" s="1">
        <v>0</v>
      </c>
      <c r="G22" s="1">
        <v>10</v>
      </c>
      <c r="H22" s="13">
        <v>602.42999999999995</v>
      </c>
      <c r="I22" s="13">
        <v>136.91999999999999</v>
      </c>
      <c r="K22" s="71">
        <v>0.49356529116630554</v>
      </c>
      <c r="L22" s="76">
        <v>10.013189315795898</v>
      </c>
      <c r="M22" s="71">
        <v>4.5552235096693039E-2</v>
      </c>
      <c r="N22" s="26">
        <f>$Y$2*(G22-F22)</f>
        <v>708.82124375000001</v>
      </c>
      <c r="O22" s="1">
        <f>H22-I22</f>
        <v>465.51</v>
      </c>
      <c r="P22" s="12">
        <f>H22/N22</f>
        <v>0.84990398540097356</v>
      </c>
      <c r="Q22" s="12">
        <f>O22/N22</f>
        <v>0.6567382172933075</v>
      </c>
      <c r="R22" s="14">
        <f>Q22*10^4*(G22-F22)/100</f>
        <v>656.73821729330757</v>
      </c>
      <c r="S22" s="13">
        <f t="shared" si="0"/>
        <v>3.2414318943841178</v>
      </c>
      <c r="T22" s="14">
        <f t="shared" si="1"/>
        <v>65.760441006761923</v>
      </c>
      <c r="U22" s="12">
        <f t="shared" si="1"/>
        <v>0.29915893671127824</v>
      </c>
      <c r="V22" s="13">
        <f t="shared" si="2"/>
        <v>20.287466511541997</v>
      </c>
      <c r="W22" s="13"/>
    </row>
    <row r="23" spans="1:29" x14ac:dyDescent="0.2">
      <c r="B23" s="1" t="s">
        <v>34</v>
      </c>
      <c r="C23" s="1" t="s">
        <v>39</v>
      </c>
      <c r="D23" s="1">
        <v>1</v>
      </c>
      <c r="E23" s="1" t="s">
        <v>10</v>
      </c>
      <c r="F23" s="1">
        <v>10</v>
      </c>
      <c r="G23" s="1">
        <v>23</v>
      </c>
      <c r="H23" s="13">
        <v>739.04</v>
      </c>
      <c r="I23" s="13">
        <v>190.02</v>
      </c>
      <c r="K23" s="70">
        <v>0.15607729554176331</v>
      </c>
      <c r="L23" s="75">
        <v>2.9634521007537842</v>
      </c>
      <c r="M23" s="70">
        <v>2.6986870914697647E-2</v>
      </c>
      <c r="N23" s="26">
        <f>$Y$2*(G23-F23)</f>
        <v>921.46761687500009</v>
      </c>
      <c r="O23" s="1">
        <f>H23-I23</f>
        <v>549.02</v>
      </c>
      <c r="P23" s="12">
        <f>H23/N23</f>
        <v>0.80202492900003131</v>
      </c>
      <c r="Q23" s="12">
        <f>O23/N23</f>
        <v>0.59581041150627456</v>
      </c>
      <c r="R23" s="14">
        <f>Q23*10^4*(G23-F23)/100</f>
        <v>774.55353495815677</v>
      </c>
      <c r="S23" s="13">
        <f t="shared" si="0"/>
        <v>1.2089022098858173</v>
      </c>
      <c r="T23" s="14">
        <f t="shared" si="1"/>
        <v>22.953523003180194</v>
      </c>
      <c r="U23" s="12">
        <f t="shared" si="1"/>
        <v>0.2090277626443853</v>
      </c>
      <c r="V23" s="13">
        <f t="shared" si="2"/>
        <v>18.987080026388728</v>
      </c>
      <c r="W23" s="13"/>
    </row>
    <row r="24" spans="1:29" x14ac:dyDescent="0.2">
      <c r="B24" s="1" t="s">
        <v>34</v>
      </c>
      <c r="C24" s="1" t="s">
        <v>39</v>
      </c>
      <c r="D24" s="1">
        <v>1</v>
      </c>
      <c r="E24" s="1" t="s">
        <v>10</v>
      </c>
      <c r="F24" s="1">
        <v>23</v>
      </c>
      <c r="G24" s="1">
        <v>30</v>
      </c>
      <c r="H24" s="13">
        <v>610.87</v>
      </c>
      <c r="I24" s="13">
        <v>163.32</v>
      </c>
      <c r="K24" s="70">
        <v>0.13138741254806519</v>
      </c>
      <c r="L24" s="75">
        <v>3.0175447463989258</v>
      </c>
      <c r="M24" s="70">
        <v>2.4107391014695168E-2</v>
      </c>
      <c r="N24" s="26">
        <f>$Y$2*(G24-F24)</f>
        <v>496.17487062500004</v>
      </c>
      <c r="O24" s="1">
        <f>H24-I24</f>
        <v>447.55</v>
      </c>
      <c r="P24" s="12">
        <f>H24/N24</f>
        <v>1.2311586824833063</v>
      </c>
      <c r="Q24" s="12">
        <f>O24/N24</f>
        <v>0.90200053750454878</v>
      </c>
      <c r="R24" s="14">
        <f>Q24*10^4*(G24-F24)/100</f>
        <v>631.40037625318416</v>
      </c>
      <c r="S24" s="13">
        <f t="shared" si="0"/>
        <v>0.82958061717780696</v>
      </c>
      <c r="T24" s="14">
        <f t="shared" si="1"/>
        <v>19.052788882371008</v>
      </c>
      <c r="U24" s="12">
        <f t="shared" si="1"/>
        <v>0.15221415757161161</v>
      </c>
      <c r="V24" s="13">
        <f t="shared" si="2"/>
        <v>22.966771990391567</v>
      </c>
      <c r="W24" s="13"/>
      <c r="X24" s="7" t="s">
        <v>78</v>
      </c>
      <c r="Y24" s="7" t="s">
        <v>80</v>
      </c>
      <c r="Z24" s="7" t="s">
        <v>81</v>
      </c>
    </row>
    <row r="25" spans="1:29" x14ac:dyDescent="0.2">
      <c r="B25" s="1" t="s">
        <v>34</v>
      </c>
      <c r="C25" s="1" t="s">
        <v>39</v>
      </c>
      <c r="D25" s="1">
        <v>1</v>
      </c>
      <c r="E25" s="29" t="s">
        <v>10</v>
      </c>
      <c r="F25" s="29">
        <v>30</v>
      </c>
      <c r="G25" s="29">
        <v>49</v>
      </c>
      <c r="H25" s="30">
        <v>1037.06</v>
      </c>
      <c r="I25" s="30">
        <v>198.42</v>
      </c>
      <c r="J25" s="30"/>
      <c r="K25" s="98">
        <v>5.1514275372028351E-2</v>
      </c>
      <c r="L25" s="99">
        <v>1.3446935415267944</v>
      </c>
      <c r="M25" s="98">
        <v>1.5705380588769913E-2</v>
      </c>
      <c r="N25" s="32">
        <f>$Y$2*(G25-F25)</f>
        <v>1346.7603631250001</v>
      </c>
      <c r="O25" s="29">
        <f>H25-I25</f>
        <v>838.64</v>
      </c>
      <c r="P25" s="33">
        <f>H25/N25</f>
        <v>0.77004048262426084</v>
      </c>
      <c r="Q25" s="33">
        <f>O25/N25</f>
        <v>0.62270914927584731</v>
      </c>
      <c r="R25" s="34">
        <f>Q25*10^4*(G25-F25)/100</f>
        <v>1183.1473836241098</v>
      </c>
      <c r="S25" s="30">
        <f t="shared" si="0"/>
        <v>0.60948980125707253</v>
      </c>
      <c r="T25" s="34">
        <f t="shared" si="1"/>
        <v>15.909706454336652</v>
      </c>
      <c r="U25" s="33">
        <f t="shared" si="1"/>
        <v>0.18581779952424002</v>
      </c>
      <c r="V25" s="30">
        <f t="shared" si="2"/>
        <v>26.10331858141496</v>
      </c>
      <c r="W25" s="13"/>
      <c r="X25" s="7" t="s">
        <v>79</v>
      </c>
      <c r="Y25" s="7" t="s">
        <v>79</v>
      </c>
      <c r="Z25" s="7" t="s">
        <v>82</v>
      </c>
      <c r="AA25" s="15" t="s">
        <v>105</v>
      </c>
      <c r="AB25" s="15" t="s">
        <v>106</v>
      </c>
      <c r="AC25" s="74" t="s">
        <v>109</v>
      </c>
    </row>
    <row r="26" spans="1:29" x14ac:dyDescent="0.2">
      <c r="B26" s="1" t="s">
        <v>34</v>
      </c>
      <c r="C26" s="1" t="s">
        <v>39</v>
      </c>
      <c r="D26" s="1">
        <v>1</v>
      </c>
      <c r="E26" s="1" t="s">
        <v>11</v>
      </c>
      <c r="F26" s="1" t="s">
        <v>44</v>
      </c>
      <c r="H26" s="13">
        <v>23.02</v>
      </c>
      <c r="J26" s="13">
        <v>15.684761904761903</v>
      </c>
      <c r="K26" s="70">
        <v>1.8050355911254883</v>
      </c>
      <c r="L26" s="75">
        <v>39.218196868896484</v>
      </c>
      <c r="M26" s="70">
        <v>0.15429815649986267</v>
      </c>
      <c r="N26" s="25"/>
      <c r="O26" s="13">
        <f>H26-J26</f>
        <v>7.3352380952380969</v>
      </c>
      <c r="R26" s="14">
        <f>O26/($Y$3)*10^8/10^6</f>
        <v>3.2601058201058208</v>
      </c>
      <c r="S26" s="13">
        <f t="shared" si="0"/>
        <v>5.8846070361263547E-2</v>
      </c>
      <c r="T26" s="14">
        <f t="shared" si="1"/>
        <v>1.2785547186634529</v>
      </c>
      <c r="U26" s="12">
        <f t="shared" si="1"/>
        <v>5.0302831803680113E-3</v>
      </c>
      <c r="V26" s="13">
        <f t="shared" si="2"/>
        <v>21.727104474678463</v>
      </c>
      <c r="W26" s="13"/>
      <c r="Z26" s="13">
        <f>AVERAGE(R2,R8,R14,R20,R26)</f>
        <v>5.851216931216932</v>
      </c>
      <c r="AA26" s="13">
        <f t="shared" ref="AA26:AC26" si="3">AVERAGE(S2,S8,S14,S20,S26)</f>
        <v>0.1138243093734822</v>
      </c>
      <c r="AB26" s="13">
        <f t="shared" si="3"/>
        <v>2.5756990447142263</v>
      </c>
      <c r="AC26" s="12">
        <f t="shared" si="3"/>
        <v>1.0223454929899286E-2</v>
      </c>
    </row>
    <row r="27" spans="1:29" x14ac:dyDescent="0.2">
      <c r="B27" s="1" t="s">
        <v>34</v>
      </c>
      <c r="C27" s="1" t="s">
        <v>39</v>
      </c>
      <c r="D27" s="1">
        <v>1</v>
      </c>
      <c r="E27" s="1" t="s">
        <v>11</v>
      </c>
      <c r="F27" s="1" t="s">
        <v>45</v>
      </c>
      <c r="H27" s="13">
        <v>34.659999999999997</v>
      </c>
      <c r="J27" s="13">
        <v>3.4447619047619042</v>
      </c>
      <c r="K27" s="70">
        <v>0.97212547063827515</v>
      </c>
      <c r="L27" s="75">
        <v>16.066801071166992</v>
      </c>
      <c r="M27" s="70">
        <v>8.0147527158260345E-2</v>
      </c>
      <c r="N27" s="25"/>
      <c r="O27" s="13">
        <f>H27-J27</f>
        <v>31.215238095238092</v>
      </c>
      <c r="R27" s="14">
        <f>O27/($Y$3)*10^8/10^6</f>
        <v>13.873439153439151</v>
      </c>
      <c r="S27" s="13">
        <f t="shared" si="0"/>
        <v>0.13486723566408507</v>
      </c>
      <c r="T27" s="14">
        <f t="shared" si="1"/>
        <v>2.2290178705124624</v>
      </c>
      <c r="U27" s="12">
        <f t="shared" si="1"/>
        <v>1.1119218413287368E-2</v>
      </c>
      <c r="V27" s="13">
        <f t="shared" si="2"/>
        <v>16.527497279356236</v>
      </c>
      <c r="W27" s="13"/>
      <c r="Z27" s="13">
        <f>AVERAGE(R3,R9,R15,R21,R27)</f>
        <v>22.726306878306875</v>
      </c>
      <c r="AA27" s="13">
        <f t="shared" ref="AA27:AC27" si="4">AVERAGE(S3,S9,S15,S21,S27)</f>
        <v>0.28643066070690348</v>
      </c>
      <c r="AB27" s="13">
        <f t="shared" si="4"/>
        <v>6.7514953171720959</v>
      </c>
      <c r="AC27" s="12">
        <f t="shared" si="4"/>
        <v>2.8319920132097109E-2</v>
      </c>
    </row>
    <row r="28" spans="1:29" x14ac:dyDescent="0.2">
      <c r="B28" s="1" t="s">
        <v>34</v>
      </c>
      <c r="C28" s="1" t="s">
        <v>39</v>
      </c>
      <c r="D28" s="1">
        <v>1</v>
      </c>
      <c r="E28" s="1" t="s">
        <v>11</v>
      </c>
      <c r="F28" s="1">
        <v>0</v>
      </c>
      <c r="G28" s="1">
        <v>10</v>
      </c>
      <c r="H28" s="13">
        <v>420.01</v>
      </c>
      <c r="I28" s="13">
        <v>85.08</v>
      </c>
      <c r="K28" s="71">
        <v>0.33588650822639465</v>
      </c>
      <c r="L28" s="76">
        <v>6.3618950843811035</v>
      </c>
      <c r="M28" s="71">
        <v>3.2400917261838913E-2</v>
      </c>
      <c r="N28" s="26">
        <f>$Y$2*(G28-F28)</f>
        <v>708.82124375000001</v>
      </c>
      <c r="O28" s="1">
        <f>H28-I28</f>
        <v>334.93</v>
      </c>
      <c r="P28" s="12">
        <f>H28/N28</f>
        <v>0.59254713893442046</v>
      </c>
      <c r="Q28" s="12">
        <f>O28/N28</f>
        <v>0.47251687636795664</v>
      </c>
      <c r="R28" s="14">
        <f>Q28*10^4*(G28-F28)/100</f>
        <v>472.51687636795674</v>
      </c>
      <c r="S28" s="13">
        <f t="shared" si="0"/>
        <v>1.58712043681276</v>
      </c>
      <c r="T28" s="14">
        <f t="shared" si="1"/>
        <v>30.061027930524173</v>
      </c>
      <c r="U28" s="12">
        <f t="shared" si="1"/>
        <v>0.15309980216020733</v>
      </c>
      <c r="V28" s="13">
        <f t="shared" si="2"/>
        <v>18.940609189616662</v>
      </c>
      <c r="W28" s="13"/>
      <c r="X28" s="12">
        <f>AVERAGE(P4,P10,P16,P22,P28)</f>
        <v>0.99791967707467089</v>
      </c>
      <c r="Y28" s="12">
        <f>AVERAGE(Q4,Q10,Q16,Q22,Q28)</f>
        <v>0.79139714851571286</v>
      </c>
      <c r="Z28" s="13">
        <f>AVERAGE(R4,R10,R16,R22,R28)</f>
        <v>773.83120897750325</v>
      </c>
      <c r="AA28" s="13">
        <f t="shared" ref="AA28:AC31" si="5">AVERAGE(S4,S10,S16,S22,S28)</f>
        <v>1.7346950812355204</v>
      </c>
      <c r="AB28" s="13">
        <f t="shared" si="5"/>
        <v>34.857901422702092</v>
      </c>
      <c r="AC28" s="12">
        <f t="shared" si="5"/>
        <v>0.20891279113625072</v>
      </c>
    </row>
    <row r="29" spans="1:29" x14ac:dyDescent="0.2">
      <c r="B29" s="1" t="s">
        <v>34</v>
      </c>
      <c r="C29" s="1" t="s">
        <v>39</v>
      </c>
      <c r="D29" s="1">
        <v>1</v>
      </c>
      <c r="E29" s="1" t="s">
        <v>11</v>
      </c>
      <c r="F29" s="1">
        <v>10</v>
      </c>
      <c r="G29" s="1">
        <v>20</v>
      </c>
      <c r="H29" s="13">
        <v>1080.04</v>
      </c>
      <c r="I29" s="13">
        <v>516.74</v>
      </c>
      <c r="K29" s="70">
        <v>0.11754333972930908</v>
      </c>
      <c r="L29" s="75">
        <v>2.7751064300537109</v>
      </c>
      <c r="M29" s="70">
        <v>1.6532422974705696E-2</v>
      </c>
      <c r="N29" s="26">
        <f>$Y$2*(G29-F29)</f>
        <v>708.82124375000001</v>
      </c>
      <c r="O29" s="1">
        <f>H29-I29</f>
        <v>563.29999999999995</v>
      </c>
      <c r="P29" s="12">
        <f>H29/N29</f>
        <v>1.5237127971589521</v>
      </c>
      <c r="Q29" s="12">
        <f>O29/N29</f>
        <v>0.79469965801233078</v>
      </c>
      <c r="R29" s="14">
        <f>Q29*10^4*(G29-F29)/100</f>
        <v>794.69965801233081</v>
      </c>
      <c r="S29" s="13">
        <f t="shared" si="0"/>
        <v>0.9341165188450915</v>
      </c>
      <c r="T29" s="14">
        <f t="shared" si="1"/>
        <v>22.053761309115043</v>
      </c>
      <c r="U29" s="12">
        <f t="shared" si="1"/>
        <v>0.13138310884113819</v>
      </c>
      <c r="V29" s="13">
        <f t="shared" si="2"/>
        <v>23.609218833193882</v>
      </c>
      <c r="W29" s="13"/>
      <c r="X29" s="12">
        <f t="shared" ref="X29:X31" si="6">AVERAGE(P5,P11,P17,P23,P29)</f>
        <v>1.2638771973783791</v>
      </c>
      <c r="Y29" s="12">
        <f t="shared" ref="Y29:Y31" si="7">AVERAGE(Q5,Q11,Q17,Q23,Q29)</f>
        <v>0.87111035387266411</v>
      </c>
      <c r="Z29" s="13">
        <f t="shared" ref="Z29:Z31" si="8">AVERAGE(R5,R11,R17,R23,R29)</f>
        <v>919.62819363510357</v>
      </c>
      <c r="AA29" s="13">
        <f t="shared" si="5"/>
        <v>0.89453151243943707</v>
      </c>
      <c r="AB29" s="13">
        <f t="shared" si="5"/>
        <v>18.874959448824221</v>
      </c>
      <c r="AC29" s="12">
        <f t="shared" si="5"/>
        <v>0.15051101395463223</v>
      </c>
    </row>
    <row r="30" spans="1:29" x14ac:dyDescent="0.2">
      <c r="B30" s="1" t="s">
        <v>34</v>
      </c>
      <c r="C30" s="1" t="s">
        <v>39</v>
      </c>
      <c r="D30" s="1">
        <v>1</v>
      </c>
      <c r="E30" s="1" t="s">
        <v>11</v>
      </c>
      <c r="F30" s="1">
        <v>20</v>
      </c>
      <c r="G30" s="1">
        <v>30</v>
      </c>
      <c r="H30" s="13">
        <v>1222.75</v>
      </c>
      <c r="I30" s="13">
        <v>849.48</v>
      </c>
      <c r="K30" s="70">
        <v>0.10271499305963516</v>
      </c>
      <c r="L30" s="75">
        <v>2.5868728160858154</v>
      </c>
      <c r="M30" s="70">
        <v>1.6039924696087837E-2</v>
      </c>
      <c r="N30" s="26">
        <f>$Y$2*(G30-F30)</f>
        <v>708.82124375000001</v>
      </c>
      <c r="O30" s="1">
        <f>H30-I30</f>
        <v>373.27</v>
      </c>
      <c r="P30" s="12">
        <f>H30/N30</f>
        <v>1.7250470563369031</v>
      </c>
      <c r="Q30" s="12">
        <f>O30/N30</f>
        <v>0.52660667734113742</v>
      </c>
      <c r="R30" s="14">
        <f>Q30*10^4*(G30-F30)/100</f>
        <v>526.60667734113736</v>
      </c>
      <c r="S30" s="13">
        <f t="shared" si="0"/>
        <v>0.54090401208252459</v>
      </c>
      <c r="T30" s="14">
        <f t="shared" si="1"/>
        <v>13.622644983830623</v>
      </c>
      <c r="U30" s="12">
        <f t="shared" si="1"/>
        <v>8.446731449008868E-2</v>
      </c>
      <c r="V30" s="13">
        <f t="shared" si="2"/>
        <v>25.184958291180589</v>
      </c>
      <c r="W30" s="13"/>
      <c r="X30" s="12">
        <f t="shared" si="6"/>
        <v>1.2762091145608836</v>
      </c>
      <c r="Y30" s="12">
        <f t="shared" si="7"/>
        <v>0.77520277876434307</v>
      </c>
      <c r="Z30" s="13">
        <f t="shared" si="8"/>
        <v>768.21907469812618</v>
      </c>
      <c r="AA30" s="13">
        <f t="shared" si="5"/>
        <v>0.63143673172406622</v>
      </c>
      <c r="AB30" s="13">
        <f t="shared" si="5"/>
        <v>14.181446424455256</v>
      </c>
      <c r="AC30" s="12">
        <f t="shared" si="5"/>
        <v>0.12739616611073987</v>
      </c>
    </row>
    <row r="31" spans="1:29" x14ac:dyDescent="0.2">
      <c r="A31" s="29"/>
      <c r="B31" s="29" t="s">
        <v>34</v>
      </c>
      <c r="C31" s="29" t="s">
        <v>39</v>
      </c>
      <c r="D31" s="29">
        <v>1</v>
      </c>
      <c r="E31" s="29" t="s">
        <v>11</v>
      </c>
      <c r="F31" s="29">
        <v>30</v>
      </c>
      <c r="G31" s="29">
        <v>50</v>
      </c>
      <c r="H31" s="30">
        <v>1104.44</v>
      </c>
      <c r="I31" s="30">
        <v>484.54</v>
      </c>
      <c r="J31" s="31"/>
      <c r="K31" s="98">
        <v>9.215410053730011E-2</v>
      </c>
      <c r="L31" s="99">
        <v>2.1493654251098633</v>
      </c>
      <c r="M31" s="98">
        <v>1.9002946093678474E-2</v>
      </c>
      <c r="N31" s="32">
        <f>$Y$2*(G31-F31)</f>
        <v>1417.6424875</v>
      </c>
      <c r="O31" s="29">
        <f>H31-I31</f>
        <v>619.90000000000009</v>
      </c>
      <c r="P31" s="33">
        <f>H31/N31</f>
        <v>0.77906807233724362</v>
      </c>
      <c r="Q31" s="33">
        <f>O31/N31</f>
        <v>0.43727526895246221</v>
      </c>
      <c r="R31" s="34">
        <f>Q31*10^4*(G31-F31)/100</f>
        <v>874.55053790492445</v>
      </c>
      <c r="S31" s="30">
        <f t="shared" si="0"/>
        <v>0.80593418195040301</v>
      </c>
      <c r="T31" s="34">
        <f t="shared" si="1"/>
        <v>18.797286886840777</v>
      </c>
      <c r="U31" s="33">
        <f t="shared" si="1"/>
        <v>0.16619036728004791</v>
      </c>
      <c r="V31" s="30">
        <f t="shared" si="2"/>
        <v>23.323600497189926</v>
      </c>
      <c r="W31" s="30"/>
      <c r="X31" s="33">
        <f t="shared" si="6"/>
        <v>0.78734648004645091</v>
      </c>
      <c r="Y31" s="33">
        <f t="shared" si="7"/>
        <v>0.51312629609860605</v>
      </c>
      <c r="Z31" s="30">
        <f t="shared" si="8"/>
        <v>880.64234178082916</v>
      </c>
      <c r="AA31" s="30">
        <f t="shared" si="5"/>
        <v>0.52218301632041375</v>
      </c>
      <c r="AB31" s="30">
        <f t="shared" si="5"/>
        <v>11.844797330989369</v>
      </c>
      <c r="AC31" s="33">
        <f t="shared" si="5"/>
        <v>0.14156001526791026</v>
      </c>
    </row>
    <row r="32" spans="1:29" x14ac:dyDescent="0.2">
      <c r="B32" s="1" t="s">
        <v>34</v>
      </c>
      <c r="C32" s="1" t="s">
        <v>39</v>
      </c>
      <c r="D32" s="1">
        <v>2</v>
      </c>
      <c r="E32" s="1" t="s">
        <v>8</v>
      </c>
      <c r="F32" s="1" t="s">
        <v>44</v>
      </c>
      <c r="H32" s="13">
        <v>25.62</v>
      </c>
      <c r="J32" s="13">
        <v>13.174761904761905</v>
      </c>
      <c r="K32" s="70">
        <v>1.5522311925888062</v>
      </c>
      <c r="L32" s="75">
        <v>35.897823333740234</v>
      </c>
      <c r="M32" s="70">
        <v>0.13301914930343628</v>
      </c>
      <c r="N32" s="25"/>
      <c r="O32" s="13">
        <f>H32-J32</f>
        <v>12.445238095238096</v>
      </c>
      <c r="R32" s="14">
        <f>O32/($Y$3)*10^8/10^6</f>
        <v>5.5312169312169317</v>
      </c>
      <c r="S32" s="13">
        <f t="shared" ref="S32:S95" si="9">K32/100*$R32</f>
        <v>8.5857274536102549E-2</v>
      </c>
      <c r="T32" s="14">
        <f t="shared" ref="T32:U95" si="10">L32/100*$R32</f>
        <v>1.9855864821741824</v>
      </c>
      <c r="U32" s="12">
        <f t="shared" si="10"/>
        <v>7.3575777080323963E-3</v>
      </c>
      <c r="V32" s="13">
        <f t="shared" si="2"/>
        <v>23.126595770743378</v>
      </c>
      <c r="W32" s="13"/>
      <c r="AA32" s="13">
        <f>SUM(AA26:AA31)</f>
        <v>4.183101311799823</v>
      </c>
      <c r="AB32" s="13">
        <f>SUM(AB26:AB31)</f>
        <v>89.086298988857251</v>
      </c>
      <c r="AC32" s="12">
        <f>SUM(AC26:AC31)</f>
        <v>0.66692336153152953</v>
      </c>
    </row>
    <row r="33" spans="2:29" x14ac:dyDescent="0.2">
      <c r="B33" s="1" t="s">
        <v>34</v>
      </c>
      <c r="C33" s="1" t="s">
        <v>39</v>
      </c>
      <c r="D33" s="1">
        <v>2</v>
      </c>
      <c r="E33" s="1" t="s">
        <v>8</v>
      </c>
      <c r="F33" s="1" t="s">
        <v>45</v>
      </c>
      <c r="H33" s="13">
        <v>54.48</v>
      </c>
      <c r="I33" s="22"/>
      <c r="J33" s="13">
        <v>9.5747619047619033</v>
      </c>
      <c r="K33" s="70">
        <v>1.0829391479492187</v>
      </c>
      <c r="L33" s="75">
        <v>25.416765213012695</v>
      </c>
      <c r="M33" s="70">
        <v>9.5542848110198975E-2</v>
      </c>
      <c r="N33" s="25"/>
      <c r="O33" s="13">
        <f>H33-J33</f>
        <v>44.90523809523809</v>
      </c>
      <c r="R33" s="14">
        <f>O33/($Y$3)*10^8/10^6</f>
        <v>19.957883597883598</v>
      </c>
      <c r="S33" s="13">
        <f t="shared" si="9"/>
        <v>0.21613173458361754</v>
      </c>
      <c r="T33" s="14">
        <f t="shared" si="10"/>
        <v>5.0726484155604439</v>
      </c>
      <c r="U33" s="12">
        <f t="shared" si="10"/>
        <v>1.906833041193624E-2</v>
      </c>
      <c r="V33" s="13">
        <f t="shared" si="2"/>
        <v>23.470169363758686</v>
      </c>
      <c r="W33" s="13"/>
      <c r="Z33" s="8" t="s">
        <v>88</v>
      </c>
    </row>
    <row r="34" spans="2:29" x14ac:dyDescent="0.2">
      <c r="B34" s="1" t="s">
        <v>34</v>
      </c>
      <c r="C34" s="1" t="s">
        <v>39</v>
      </c>
      <c r="D34" s="1">
        <v>2</v>
      </c>
      <c r="E34" s="1" t="s">
        <v>8</v>
      </c>
      <c r="F34" s="1">
        <v>0</v>
      </c>
      <c r="G34" s="1">
        <v>10</v>
      </c>
      <c r="H34" s="13">
        <v>513.74</v>
      </c>
      <c r="I34" s="13">
        <v>52.66</v>
      </c>
      <c r="K34" s="71">
        <v>0.36974149942398071</v>
      </c>
      <c r="L34" s="76">
        <v>7.8734502792358398</v>
      </c>
      <c r="M34" s="71">
        <v>3.3276472240686417E-2</v>
      </c>
      <c r="N34" s="26">
        <f>$Y$2*(G34-F34)</f>
        <v>708.82124375000001</v>
      </c>
      <c r="O34" s="1">
        <f>H34-I34</f>
        <v>461.08000000000004</v>
      </c>
      <c r="P34" s="12">
        <f>H34/N34</f>
        <v>0.72478076035372774</v>
      </c>
      <c r="Q34" s="12">
        <f>O34/N34</f>
        <v>0.6504884046091346</v>
      </c>
      <c r="R34" s="14">
        <f>Q34*10^4*(G34-F34)/100</f>
        <v>650.48840460913459</v>
      </c>
      <c r="S34" s="13">
        <f t="shared" si="9"/>
        <v>2.4051255807809446</v>
      </c>
      <c r="T34" s="14">
        <f t="shared" si="10"/>
        <v>51.215881109094667</v>
      </c>
      <c r="U34" s="12">
        <f t="shared" si="10"/>
        <v>0.21645959338864262</v>
      </c>
      <c r="V34" s="13">
        <f t="shared" si="2"/>
        <v>21.294472737038895</v>
      </c>
      <c r="W34" s="13"/>
      <c r="Z34" s="13">
        <f t="shared" ref="Z34:Z39" si="11">STDEV(R2,R8,R14,R20,R26)</f>
        <v>2.1834167357550669</v>
      </c>
      <c r="AA34" s="13">
        <f t="shared" ref="AA34:AC34" si="12">STDEV(S2,S8,S14,S20,S26)</f>
        <v>4.3764173428740033E-2</v>
      </c>
      <c r="AB34" s="13">
        <f t="shared" si="12"/>
        <v>0.99791781044727912</v>
      </c>
      <c r="AC34" s="12">
        <f t="shared" si="12"/>
        <v>3.8555347605038629E-3</v>
      </c>
    </row>
    <row r="35" spans="2:29" x14ac:dyDescent="0.2">
      <c r="B35" s="1" t="s">
        <v>34</v>
      </c>
      <c r="C35" s="1" t="s">
        <v>39</v>
      </c>
      <c r="D35" s="1">
        <v>2</v>
      </c>
      <c r="E35" s="1" t="s">
        <v>8</v>
      </c>
      <c r="F35" s="1">
        <v>10</v>
      </c>
      <c r="G35" s="1">
        <v>20</v>
      </c>
      <c r="H35" s="13">
        <v>480.46</v>
      </c>
      <c r="I35" s="13">
        <v>46.54</v>
      </c>
      <c r="K35" s="70">
        <v>0.18136060237884521</v>
      </c>
      <c r="L35" s="75">
        <v>4.5940537452697754</v>
      </c>
      <c r="M35" s="70">
        <v>2.563953585922718E-2</v>
      </c>
      <c r="N35" s="26">
        <f>$Y$2*(G35-F35)</f>
        <v>708.82124375000001</v>
      </c>
      <c r="O35" s="1">
        <f>H35-I35</f>
        <v>433.91999999999996</v>
      </c>
      <c r="P35" s="12">
        <f>H35/N35</f>
        <v>0.67782957161122748</v>
      </c>
      <c r="Q35" s="12">
        <f>O35/N35</f>
        <v>0.61217126860413729</v>
      </c>
      <c r="R35" s="14">
        <f>Q35*10^4*(G35-F35)/100</f>
        <v>612.17126860413725</v>
      </c>
      <c r="S35" s="13">
        <f t="shared" si="9"/>
        <v>1.1102375003306819</v>
      </c>
      <c r="T35" s="14">
        <f t="shared" si="10"/>
        <v>28.123477092773861</v>
      </c>
      <c r="U35" s="12">
        <f t="shared" si="10"/>
        <v>0.15695787193364372</v>
      </c>
      <c r="V35" s="13">
        <f t="shared" si="2"/>
        <v>25.331045910804978</v>
      </c>
      <c r="W35" s="13"/>
      <c r="Z35" s="13">
        <f t="shared" si="11"/>
        <v>12.773055880326131</v>
      </c>
      <c r="AA35" s="13">
        <f t="shared" ref="AA35:AC35" si="13">STDEV(S3,S9,S15,S21,S27)</f>
        <v>0.23992823395802093</v>
      </c>
      <c r="AB35" s="13">
        <f t="shared" si="13"/>
        <v>6.4148618844724536</v>
      </c>
      <c r="AC35" s="12">
        <f t="shared" si="13"/>
        <v>2.5432599692757341E-2</v>
      </c>
    </row>
    <row r="36" spans="2:29" x14ac:dyDescent="0.2">
      <c r="B36" s="1" t="s">
        <v>34</v>
      </c>
      <c r="C36" s="1" t="s">
        <v>39</v>
      </c>
      <c r="D36" s="1">
        <v>2</v>
      </c>
      <c r="E36" s="1" t="s">
        <v>8</v>
      </c>
      <c r="F36" s="1">
        <v>20</v>
      </c>
      <c r="G36" s="1">
        <v>30</v>
      </c>
      <c r="H36" s="13">
        <v>676.84</v>
      </c>
      <c r="I36" s="13">
        <v>137.69999999999999</v>
      </c>
      <c r="K36" s="70">
        <v>0.15202389657497406</v>
      </c>
      <c r="L36" s="75">
        <v>3.4124660491943359</v>
      </c>
      <c r="M36" s="70">
        <v>2.3472161963582039E-2</v>
      </c>
      <c r="N36" s="26">
        <f>$Y$2*(G36-F36)</f>
        <v>708.82124375000001</v>
      </c>
      <c r="O36" s="1">
        <f>H36-I36</f>
        <v>539.1400000000001</v>
      </c>
      <c r="P36" s="12">
        <f>H36/N36</f>
        <v>0.95488108739404587</v>
      </c>
      <c r="Q36" s="12">
        <f>O36/N36</f>
        <v>0.76061490080022742</v>
      </c>
      <c r="R36" s="14">
        <f>Q36*10^4*(G36-F36)/100</f>
        <v>760.61490080022747</v>
      </c>
      <c r="S36" s="13">
        <f t="shared" si="9"/>
        <v>1.1563164101263792</v>
      </c>
      <c r="T36" s="14">
        <f t="shared" si="10"/>
        <v>25.955725254920942</v>
      </c>
      <c r="U36" s="12">
        <f t="shared" si="10"/>
        <v>0.17853276143496827</v>
      </c>
      <c r="V36" s="13">
        <f t="shared" si="2"/>
        <v>22.446905559425659</v>
      </c>
      <c r="W36" s="13"/>
      <c r="Z36" s="13">
        <f t="shared" si="11"/>
        <v>237.97591617194502</v>
      </c>
      <c r="AA36" s="13">
        <f t="shared" ref="AA36:AC36" si="14">STDEV(S4,S10,S16,S22,S28)</f>
        <v>0.86523690748504378</v>
      </c>
      <c r="AB36" s="13">
        <f t="shared" si="14"/>
        <v>17.38305408860893</v>
      </c>
      <c r="AC36" s="12">
        <f t="shared" si="14"/>
        <v>6.4397134560066127E-2</v>
      </c>
    </row>
    <row r="37" spans="2:29" x14ac:dyDescent="0.2">
      <c r="B37" s="1" t="s">
        <v>34</v>
      </c>
      <c r="C37" s="1" t="s">
        <v>39</v>
      </c>
      <c r="D37" s="1">
        <v>2</v>
      </c>
      <c r="E37" s="29" t="s">
        <v>8</v>
      </c>
      <c r="F37" s="29">
        <v>30</v>
      </c>
      <c r="G37" s="29">
        <v>50</v>
      </c>
      <c r="H37" s="30">
        <v>839.08999999999992</v>
      </c>
      <c r="I37" s="30">
        <v>252.99</v>
      </c>
      <c r="J37" s="30"/>
      <c r="K37" s="98">
        <v>8.4746308624744415E-2</v>
      </c>
      <c r="L37" s="99">
        <v>1.7455840110778809</v>
      </c>
      <c r="M37" s="98">
        <v>2.3063786327838898E-2</v>
      </c>
      <c r="N37" s="32">
        <f>$Y$2*(G37-F37)</f>
        <v>1417.6424875</v>
      </c>
      <c r="O37" s="29">
        <f>H37-I37</f>
        <v>586.09999999999991</v>
      </c>
      <c r="P37" s="33">
        <f>H37/N37</f>
        <v>0.5918911202215219</v>
      </c>
      <c r="Q37" s="33">
        <f>O37/N37</f>
        <v>0.41343286841916121</v>
      </c>
      <c r="R37" s="34">
        <f>Q37*10^4*(G37-F37)/100</f>
        <v>826.8657368383225</v>
      </c>
      <c r="S37" s="30">
        <f t="shared" si="9"/>
        <v>0.7007381892532718</v>
      </c>
      <c r="T37" s="34">
        <f t="shared" si="10"/>
        <v>14.433636095331066</v>
      </c>
      <c r="U37" s="33">
        <f t="shared" si="10"/>
        <v>0.19070654676250137</v>
      </c>
      <c r="V37" s="30">
        <f t="shared" si="2"/>
        <v>20.597758644654423</v>
      </c>
      <c r="W37" s="13"/>
      <c r="Z37" s="13">
        <f t="shared" si="11"/>
        <v>227.09738004377152</v>
      </c>
      <c r="AA37" s="13">
        <f t="shared" ref="AA37:AC37" si="15">STDEV(S5,S11,S17,S23,S29)</f>
        <v>0.35449606618576629</v>
      </c>
      <c r="AB37" s="13">
        <f t="shared" si="15"/>
        <v>6.5239362065448576</v>
      </c>
      <c r="AC37" s="12">
        <f t="shared" si="15"/>
        <v>3.4654484487407829E-2</v>
      </c>
    </row>
    <row r="38" spans="2:29" x14ac:dyDescent="0.2">
      <c r="B38" s="1" t="s">
        <v>34</v>
      </c>
      <c r="C38" s="1" t="s">
        <v>39</v>
      </c>
      <c r="D38" s="1">
        <v>2</v>
      </c>
      <c r="E38" s="1" t="s">
        <v>15</v>
      </c>
      <c r="F38" s="1" t="s">
        <v>44</v>
      </c>
      <c r="H38" s="13">
        <v>41.74</v>
      </c>
      <c r="J38" s="13">
        <v>19.994761904761905</v>
      </c>
      <c r="K38" s="70">
        <v>2.0949039459228516</v>
      </c>
      <c r="L38" s="75">
        <v>46.735630035400391</v>
      </c>
      <c r="M38" s="70">
        <v>0.21786966919898987</v>
      </c>
      <c r="N38" s="25"/>
      <c r="O38" s="13">
        <f>H38-J38</f>
        <v>21.745238095238097</v>
      </c>
      <c r="R38" s="14">
        <f>O38/($Y$3)*10^8/10^6</f>
        <v>9.6645502645502663</v>
      </c>
      <c r="S38" s="13">
        <f t="shared" si="9"/>
        <v>0.20246304484776093</v>
      </c>
      <c r="T38" s="14">
        <f t="shared" si="10"/>
        <v>4.5167884562255223</v>
      </c>
      <c r="U38" s="12">
        <f t="shared" si="10"/>
        <v>2.1056123690945762E-2</v>
      </c>
      <c r="V38" s="13">
        <f t="shared" si="2"/>
        <v>22.30919948685872</v>
      </c>
      <c r="W38" s="13"/>
      <c r="Z38" s="13">
        <f t="shared" si="11"/>
        <v>249.81627745983315</v>
      </c>
      <c r="AA38" s="13">
        <f t="shared" ref="AA38:AC38" si="16">STDEV(S6,S12,S18,S24,S30)</f>
        <v>0.22393614915735713</v>
      </c>
      <c r="AB38" s="13">
        <f t="shared" si="16"/>
        <v>5.0864089699995416</v>
      </c>
      <c r="AC38" s="12">
        <f t="shared" si="16"/>
        <v>2.7727169358054877E-2</v>
      </c>
    </row>
    <row r="39" spans="2:29" x14ac:dyDescent="0.2">
      <c r="B39" s="1" t="s">
        <v>34</v>
      </c>
      <c r="C39" s="1" t="s">
        <v>39</v>
      </c>
      <c r="D39" s="1">
        <v>2</v>
      </c>
      <c r="E39" s="1" t="s">
        <v>15</v>
      </c>
      <c r="F39" s="1" t="s">
        <v>45</v>
      </c>
      <c r="H39" s="13">
        <v>107.6</v>
      </c>
      <c r="J39" s="13">
        <v>26.284761904761904</v>
      </c>
      <c r="K39" s="70">
        <v>0.88288074731826782</v>
      </c>
      <c r="L39" s="75">
        <v>15.378241539001465</v>
      </c>
      <c r="M39" s="70">
        <v>7.2405785322189331E-2</v>
      </c>
      <c r="N39" s="25"/>
      <c r="O39" s="13">
        <f>H39-J39</f>
        <v>81.315238095238087</v>
      </c>
      <c r="R39" s="14">
        <f>O39/($Y$3)*10^8/10^6</f>
        <v>36.140105820105816</v>
      </c>
      <c r="S39" s="13">
        <f t="shared" si="9"/>
        <v>0.31907403634616305</v>
      </c>
      <c r="T39" s="14">
        <f t="shared" si="10"/>
        <v>5.5577127654665981</v>
      </c>
      <c r="U39" s="12">
        <f t="shared" si="10"/>
        <v>2.6167527435317868E-2</v>
      </c>
      <c r="V39" s="13">
        <f t="shared" si="2"/>
        <v>17.41825448761065</v>
      </c>
      <c r="W39" s="13"/>
      <c r="Z39" s="30">
        <f t="shared" si="11"/>
        <v>430.62802719446762</v>
      </c>
      <c r="AA39" s="30">
        <f t="shared" ref="AA39:AC39" si="17">STDEV(S7,S13,S19,S25,S31)</f>
        <v>0.22761536945540342</v>
      </c>
      <c r="AB39" s="30">
        <f t="shared" si="17"/>
        <v>6.1389917624449089</v>
      </c>
      <c r="AC39" s="33">
        <f t="shared" si="17"/>
        <v>6.3441429291821866E-2</v>
      </c>
    </row>
    <row r="40" spans="2:29" x14ac:dyDescent="0.2">
      <c r="B40" s="1" t="s">
        <v>34</v>
      </c>
      <c r="C40" s="1" t="s">
        <v>39</v>
      </c>
      <c r="D40" s="1">
        <v>2</v>
      </c>
      <c r="E40" s="1" t="s">
        <v>15</v>
      </c>
      <c r="F40" s="1">
        <v>0</v>
      </c>
      <c r="G40" s="1">
        <v>10</v>
      </c>
      <c r="H40" s="13">
        <v>899.12</v>
      </c>
      <c r="I40" s="13">
        <v>307.5</v>
      </c>
      <c r="K40" s="71">
        <v>0.15963855385780334</v>
      </c>
      <c r="L40" s="76">
        <v>2.8724894523620605</v>
      </c>
      <c r="M40" s="71">
        <v>1.660056971013546E-2</v>
      </c>
      <c r="N40" s="26">
        <f>$Y$2*(G40-F40)</f>
        <v>708.82124375000001</v>
      </c>
      <c r="O40" s="1">
        <f>H40-I40</f>
        <v>591.62</v>
      </c>
      <c r="P40" s="12">
        <f>H40/N40</f>
        <v>1.2684721400888459</v>
      </c>
      <c r="Q40" s="12">
        <f>O40/N40</f>
        <v>0.83465331381724683</v>
      </c>
      <c r="R40" s="14">
        <f>Q40*10^4*(G40-F40)/100</f>
        <v>834.65331381724684</v>
      </c>
      <c r="S40" s="13">
        <f t="shared" si="9"/>
        <v>1.332428479904086</v>
      </c>
      <c r="T40" s="14">
        <f t="shared" si="10"/>
        <v>23.975328403190826</v>
      </c>
      <c r="U40" s="12">
        <f t="shared" si="10"/>
        <v>0.13855720519818776</v>
      </c>
      <c r="V40" s="13">
        <f t="shared" si="2"/>
        <v>17.993707553381533</v>
      </c>
      <c r="W40" s="13"/>
    </row>
    <row r="41" spans="2:29" x14ac:dyDescent="0.2">
      <c r="B41" s="1" t="s">
        <v>34</v>
      </c>
      <c r="C41" s="1" t="s">
        <v>39</v>
      </c>
      <c r="D41" s="1">
        <v>2</v>
      </c>
      <c r="E41" s="1" t="s">
        <v>15</v>
      </c>
      <c r="F41" s="1">
        <v>10</v>
      </c>
      <c r="G41" s="1">
        <v>19</v>
      </c>
      <c r="H41" s="13">
        <v>521.41</v>
      </c>
      <c r="I41" s="13">
        <v>145.96</v>
      </c>
      <c r="K41" s="70">
        <v>0.26917269825935364</v>
      </c>
      <c r="L41" s="75">
        <v>3.938845157623291</v>
      </c>
      <c r="M41" s="70">
        <v>2.8512917459011078E-2</v>
      </c>
      <c r="N41" s="26">
        <f>$Y$2*(G41-F41)</f>
        <v>637.93911937500002</v>
      </c>
      <c r="O41" s="1">
        <f>H41-I41</f>
        <v>375.44999999999993</v>
      </c>
      <c r="P41" s="12">
        <f>H41/N41</f>
        <v>0.81733504681580649</v>
      </c>
      <c r="Q41" s="12">
        <f>O41/N41</f>
        <v>0.58853578436737786</v>
      </c>
      <c r="R41" s="14">
        <f>Q41*10^4*(G41-F41)/100</f>
        <v>529.68220593064007</v>
      </c>
      <c r="S41" s="13">
        <f t="shared" si="9"/>
        <v>1.4257598859031699</v>
      </c>
      <c r="T41" s="14">
        <f t="shared" si="10"/>
        <v>20.863361919091247</v>
      </c>
      <c r="U41" s="12">
        <f t="shared" si="10"/>
        <v>0.15102785017207249</v>
      </c>
      <c r="V41" s="13">
        <f t="shared" si="2"/>
        <v>14.633152556312119</v>
      </c>
      <c r="W41" s="13"/>
    </row>
    <row r="42" spans="2:29" x14ac:dyDescent="0.2">
      <c r="B42" s="1" t="s">
        <v>34</v>
      </c>
      <c r="C42" s="1" t="s">
        <v>39</v>
      </c>
      <c r="D42" s="1">
        <v>2</v>
      </c>
      <c r="E42" s="1" t="s">
        <v>15</v>
      </c>
      <c r="F42" s="1">
        <v>19</v>
      </c>
      <c r="G42" s="1">
        <v>30</v>
      </c>
      <c r="H42" s="13">
        <v>1374.68</v>
      </c>
      <c r="I42" s="13">
        <v>961.66</v>
      </c>
      <c r="K42" s="70">
        <v>0.12872330844402313</v>
      </c>
      <c r="L42" s="75">
        <v>2.4970276355743408</v>
      </c>
      <c r="M42" s="70">
        <v>1.866697333753109E-2</v>
      </c>
      <c r="N42" s="26">
        <f>$Y$2*(G42-F42)</f>
        <v>779.703368125</v>
      </c>
      <c r="O42" s="1">
        <f>H42-I42</f>
        <v>413.0200000000001</v>
      </c>
      <c r="P42" s="12">
        <f>H42/N42</f>
        <v>1.7630807512166793</v>
      </c>
      <c r="Q42" s="12">
        <f>O42/N42</f>
        <v>0.52971426940634403</v>
      </c>
      <c r="R42" s="14">
        <f>Q42*10^4*(G42-F42)/100</f>
        <v>582.68569634697849</v>
      </c>
      <c r="S42" s="13">
        <f t="shared" si="9"/>
        <v>0.75005230616792518</v>
      </c>
      <c r="T42" s="14">
        <f t="shared" si="10"/>
        <v>14.54982286632284</v>
      </c>
      <c r="U42" s="12">
        <f t="shared" si="10"/>
        <v>0.10876978357869785</v>
      </c>
      <c r="V42" s="13">
        <f t="shared" si="2"/>
        <v>19.398410946376529</v>
      </c>
      <c r="W42" s="13"/>
    </row>
    <row r="43" spans="2:29" x14ac:dyDescent="0.2">
      <c r="B43" s="1" t="s">
        <v>34</v>
      </c>
      <c r="C43" s="1" t="s">
        <v>39</v>
      </c>
      <c r="D43" s="1">
        <v>2</v>
      </c>
      <c r="E43" s="29" t="s">
        <v>15</v>
      </c>
      <c r="F43" s="29">
        <v>30</v>
      </c>
      <c r="G43" s="29">
        <v>50</v>
      </c>
      <c r="H43" s="30">
        <v>1158.32</v>
      </c>
      <c r="I43" s="30">
        <v>441.96</v>
      </c>
      <c r="J43" s="30"/>
      <c r="K43" s="98">
        <v>9.0830333530902863E-2</v>
      </c>
      <c r="L43" s="99">
        <v>1.3137543201446533</v>
      </c>
      <c r="M43" s="98">
        <v>1.8379976972937584E-2</v>
      </c>
      <c r="N43" s="32">
        <f>$Y$2*(G43-F43)</f>
        <v>1417.6424875</v>
      </c>
      <c r="O43" s="29">
        <f>H43-I43</f>
        <v>716.3599999999999</v>
      </c>
      <c r="P43" s="33">
        <f>H43/N43</f>
        <v>0.81707483389742852</v>
      </c>
      <c r="Q43" s="33">
        <f>O43/N43</f>
        <v>0.50531781201288228</v>
      </c>
      <c r="R43" s="34">
        <f>Q43*10^4*(G43-F43)/100</f>
        <v>1010.6356240257647</v>
      </c>
      <c r="S43" s="30">
        <f t="shared" si="9"/>
        <v>0.91796370808472361</v>
      </c>
      <c r="T43" s="34">
        <f t="shared" si="10"/>
        <v>13.277269171559359</v>
      </c>
      <c r="U43" s="33">
        <f t="shared" si="10"/>
        <v>0.18575459497623961</v>
      </c>
      <c r="V43" s="30">
        <f t="shared" si="2"/>
        <v>14.463827986469735</v>
      </c>
      <c r="W43" s="13"/>
    </row>
    <row r="44" spans="2:29" x14ac:dyDescent="0.2">
      <c r="B44" s="1" t="s">
        <v>34</v>
      </c>
      <c r="C44" s="1" t="s">
        <v>39</v>
      </c>
      <c r="D44" s="1">
        <v>2</v>
      </c>
      <c r="E44" s="1" t="s">
        <v>16</v>
      </c>
      <c r="F44" s="1" t="s">
        <v>44</v>
      </c>
      <c r="H44" s="13">
        <v>34.950000000000003</v>
      </c>
      <c r="J44" s="13">
        <v>12.254761904761903</v>
      </c>
      <c r="K44" s="70">
        <v>2.0770251750946045</v>
      </c>
      <c r="L44" s="75">
        <v>47.445934295654297</v>
      </c>
      <c r="M44" s="70">
        <v>0.18817803263664246</v>
      </c>
      <c r="N44" s="25"/>
      <c r="O44" s="13">
        <f>H44-J44</f>
        <v>22.6952380952381</v>
      </c>
      <c r="R44" s="14">
        <f>O44/($Y$3)*10^8/10^6</f>
        <v>10.086772486772489</v>
      </c>
      <c r="S44" s="13">
        <f t="shared" si="9"/>
        <v>0.20950480390478068</v>
      </c>
      <c r="T44" s="14">
        <f t="shared" si="10"/>
        <v>4.78576344662621</v>
      </c>
      <c r="U44" s="12">
        <f t="shared" si="10"/>
        <v>1.8981090022142606E-2</v>
      </c>
      <c r="V44" s="13">
        <f t="shared" si="2"/>
        <v>22.843215799487467</v>
      </c>
      <c r="W44" s="13"/>
    </row>
    <row r="45" spans="2:29" x14ac:dyDescent="0.2">
      <c r="B45" s="1" t="s">
        <v>34</v>
      </c>
      <c r="C45" s="1" t="s">
        <v>39</v>
      </c>
      <c r="D45" s="1">
        <v>2</v>
      </c>
      <c r="E45" s="1" t="s">
        <v>16</v>
      </c>
      <c r="F45" s="1" t="s">
        <v>45</v>
      </c>
      <c r="H45" s="13">
        <v>42.84</v>
      </c>
      <c r="J45" s="13">
        <v>5.5547619047619037</v>
      </c>
      <c r="K45" s="72">
        <v>1.1253288984298706</v>
      </c>
      <c r="L45" s="77">
        <v>27.038919448852539</v>
      </c>
      <c r="M45" s="72">
        <v>0.27529633045196533</v>
      </c>
      <c r="N45" s="25"/>
      <c r="O45" s="13">
        <f>H45-J45</f>
        <v>37.2852380952381</v>
      </c>
      <c r="R45" s="14">
        <f>O45/($Y$3)*10^8/10^6</f>
        <v>16.571216931216934</v>
      </c>
      <c r="S45" s="13">
        <f t="shared" si="9"/>
        <v>0.18648069294848774</v>
      </c>
      <c r="T45" s="14">
        <f t="shared" si="10"/>
        <v>4.4806779977263602</v>
      </c>
      <c r="U45" s="12">
        <f t="shared" si="10"/>
        <v>4.5619952122875E-2</v>
      </c>
      <c r="V45" s="13">
        <f t="shared" si="2"/>
        <v>24.027570505457501</v>
      </c>
      <c r="W45" s="13"/>
    </row>
    <row r="46" spans="2:29" x14ac:dyDescent="0.2">
      <c r="B46" s="1" t="s">
        <v>34</v>
      </c>
      <c r="C46" s="1" t="s">
        <v>39</v>
      </c>
      <c r="D46" s="1">
        <v>2</v>
      </c>
      <c r="E46" s="1" t="s">
        <v>16</v>
      </c>
      <c r="F46" s="1">
        <v>0</v>
      </c>
      <c r="G46" s="1">
        <v>10</v>
      </c>
      <c r="H46" s="13">
        <v>423.37</v>
      </c>
      <c r="I46" s="13">
        <v>143.75</v>
      </c>
      <c r="K46" s="71">
        <v>0.45280939340591431</v>
      </c>
      <c r="L46" s="76">
        <v>9.8093442916870117</v>
      </c>
      <c r="M46" s="71">
        <v>3.9891455322504044E-2</v>
      </c>
      <c r="N46" s="26">
        <f>$Y$2*(G46-F46)</f>
        <v>708.82124375000001</v>
      </c>
      <c r="O46" s="1">
        <f>H46-I46</f>
        <v>279.62</v>
      </c>
      <c r="P46" s="12">
        <f>H46/N46</f>
        <v>0.59728740318246143</v>
      </c>
      <c r="Q46" s="12">
        <f>O46/N46</f>
        <v>0.39448591935630739</v>
      </c>
      <c r="R46" s="14">
        <f>Q46*10^4*(G46-F46)/100</f>
        <v>394.48591935630742</v>
      </c>
      <c r="S46" s="13">
        <f t="shared" si="9"/>
        <v>1.7862692985090398</v>
      </c>
      <c r="T46" s="14">
        <f t="shared" si="10"/>
        <v>38.696482011886971</v>
      </c>
      <c r="U46" s="12">
        <f t="shared" si="10"/>
        <v>0.1573661742735907</v>
      </c>
      <c r="V46" s="13">
        <f t="shared" si="2"/>
        <v>21.663296818786552</v>
      </c>
      <c r="W46" s="13"/>
    </row>
    <row r="47" spans="2:29" x14ac:dyDescent="0.2">
      <c r="B47" s="1" t="s">
        <v>34</v>
      </c>
      <c r="C47" s="1" t="s">
        <v>39</v>
      </c>
      <c r="D47" s="1">
        <v>2</v>
      </c>
      <c r="E47" s="1" t="s">
        <v>16</v>
      </c>
      <c r="F47" s="1">
        <v>10</v>
      </c>
      <c r="G47" s="1">
        <v>20</v>
      </c>
      <c r="H47" s="13">
        <v>959.94</v>
      </c>
      <c r="I47" s="13">
        <v>578.63</v>
      </c>
      <c r="K47" s="70">
        <v>0.19554407894611359</v>
      </c>
      <c r="L47" s="75">
        <v>4.0480294227600098</v>
      </c>
      <c r="M47" s="70">
        <v>2.6539867743849754E-2</v>
      </c>
      <c r="N47" s="26">
        <f>$Y$2*(G47-F47)</f>
        <v>708.82124375000001</v>
      </c>
      <c r="O47" s="1">
        <f>H47-I47</f>
        <v>381.31000000000006</v>
      </c>
      <c r="P47" s="12">
        <f>H47/N47</f>
        <v>1.3542765661501099</v>
      </c>
      <c r="Q47" s="12">
        <f>O47/N47</f>
        <v>0.5379494525060925</v>
      </c>
      <c r="R47" s="14">
        <f>Q47*10^4*(G47-F47)/100</f>
        <v>537.94945250609248</v>
      </c>
      <c r="S47" s="13">
        <f t="shared" si="9"/>
        <v>1.0519283020986994</v>
      </c>
      <c r="T47" s="14">
        <f t="shared" si="10"/>
        <v>21.776352117023009</v>
      </c>
      <c r="U47" s="12">
        <f t="shared" si="10"/>
        <v>0.14277107322388077</v>
      </c>
      <c r="V47" s="13">
        <f t="shared" si="2"/>
        <v>20.701365362617459</v>
      </c>
      <c r="W47" s="13"/>
    </row>
    <row r="48" spans="2:29" x14ac:dyDescent="0.2">
      <c r="B48" s="1" t="s">
        <v>34</v>
      </c>
      <c r="C48" s="1" t="s">
        <v>39</v>
      </c>
      <c r="D48" s="1">
        <v>2</v>
      </c>
      <c r="E48" s="1" t="s">
        <v>16</v>
      </c>
      <c r="F48" s="1">
        <v>20</v>
      </c>
      <c r="G48" s="1">
        <v>30</v>
      </c>
      <c r="H48" s="13">
        <v>862.90000000000009</v>
      </c>
      <c r="I48" s="13">
        <v>123.83</v>
      </c>
      <c r="K48" s="70">
        <v>8.6051829159259796E-2</v>
      </c>
      <c r="L48" s="75">
        <v>1.9221367835998535</v>
      </c>
      <c r="M48" s="70">
        <v>1.9970795139670372E-2</v>
      </c>
      <c r="N48" s="26">
        <f>$Y$2*(G48-F48)</f>
        <v>708.82124375000001</v>
      </c>
      <c r="O48" s="1">
        <f>H48-I48</f>
        <v>739.07</v>
      </c>
      <c r="P48" s="12">
        <f>H48/N48</f>
        <v>1.2173732201293102</v>
      </c>
      <c r="Q48" s="12">
        <f>O48/N48</f>
        <v>1.0426747314879699</v>
      </c>
      <c r="R48" s="14">
        <f>Q48*10^4*(G48-F48)/100</f>
        <v>1042.6747314879699</v>
      </c>
      <c r="S48" s="13">
        <f t="shared" si="9"/>
        <v>0.89724067862679868</v>
      </c>
      <c r="T48" s="14">
        <f t="shared" si="10"/>
        <v>20.041634547231272</v>
      </c>
      <c r="U48" s="12">
        <f t="shared" si="10"/>
        <v>0.2082304345985706</v>
      </c>
      <c r="V48" s="13">
        <f t="shared" si="2"/>
        <v>22.336966016637167</v>
      </c>
      <c r="W48" s="13"/>
    </row>
    <row r="49" spans="1:29" x14ac:dyDescent="0.2">
      <c r="B49" s="1" t="s">
        <v>34</v>
      </c>
      <c r="C49" s="1" t="s">
        <v>39</v>
      </c>
      <c r="D49" s="1">
        <v>2</v>
      </c>
      <c r="E49" s="29" t="s">
        <v>16</v>
      </c>
      <c r="F49" s="29">
        <v>30</v>
      </c>
      <c r="G49" s="29">
        <v>50</v>
      </c>
      <c r="H49" s="30">
        <v>1182.4000000000001</v>
      </c>
      <c r="I49" s="30">
        <v>474</v>
      </c>
      <c r="J49" s="30"/>
      <c r="K49" s="106">
        <v>4.6087201684713364E-2</v>
      </c>
      <c r="L49" s="107">
        <v>1.4844530820846558</v>
      </c>
      <c r="M49" s="106">
        <v>1.5055372379720211E-2</v>
      </c>
      <c r="N49" s="32">
        <f>$Y$2*(G49-F49)</f>
        <v>1417.6424875</v>
      </c>
      <c r="O49" s="29">
        <f>H49-I49</f>
        <v>708.40000000000009</v>
      </c>
      <c r="P49" s="33">
        <f>H49/N49</f>
        <v>0.8340607807862418</v>
      </c>
      <c r="Q49" s="33">
        <f>O49/N49</f>
        <v>0.49970285614764354</v>
      </c>
      <c r="R49" s="34">
        <f>Q49*10^4*(G49-F49)/100</f>
        <v>999.40571229528712</v>
      </c>
      <c r="S49" s="30">
        <f t="shared" si="9"/>
        <v>0.46059812627407515</v>
      </c>
      <c r="T49" s="34">
        <f t="shared" si="10"/>
        <v>14.835708898697497</v>
      </c>
      <c r="U49" s="33">
        <f t="shared" si="10"/>
        <v>0.15046425157025067</v>
      </c>
      <c r="V49" s="30">
        <f t="shared" si="2"/>
        <v>32.209659684697954</v>
      </c>
      <c r="W49" s="13"/>
    </row>
    <row r="50" spans="1:29" x14ac:dyDescent="0.2">
      <c r="B50" s="1" t="s">
        <v>34</v>
      </c>
      <c r="C50" s="1" t="s">
        <v>39</v>
      </c>
      <c r="D50" s="1">
        <v>2</v>
      </c>
      <c r="E50" s="1" t="s">
        <v>10</v>
      </c>
      <c r="F50" s="1" t="s">
        <v>44</v>
      </c>
      <c r="H50" s="13">
        <v>23.4</v>
      </c>
      <c r="J50" s="13">
        <v>12.214761904761904</v>
      </c>
      <c r="K50" s="72">
        <v>1.7327935695648193</v>
      </c>
      <c r="L50" s="77">
        <v>45.120941162109375</v>
      </c>
      <c r="M50" s="72">
        <v>0.32952031493186951</v>
      </c>
      <c r="N50" s="25"/>
      <c r="O50" s="13">
        <f>H50-J50</f>
        <v>11.185238095238095</v>
      </c>
      <c r="R50" s="14">
        <f>O50/($Y$3)*10^8/10^6</f>
        <v>4.9712169312169312</v>
      </c>
      <c r="S50" s="13">
        <f t="shared" si="9"/>
        <v>8.6140927313244534E-2</v>
      </c>
      <c r="T50" s="14">
        <f t="shared" si="10"/>
        <v>2.2430598665752108</v>
      </c>
      <c r="U50" s="12">
        <f t="shared" si="10"/>
        <v>1.6381169687692449E-2</v>
      </c>
      <c r="V50" s="13">
        <f t="shared" si="2"/>
        <v>26.039420941203762</v>
      </c>
      <c r="W50" s="13"/>
    </row>
    <row r="51" spans="1:29" x14ac:dyDescent="0.2">
      <c r="B51" s="1" t="s">
        <v>34</v>
      </c>
      <c r="C51" s="1" t="s">
        <v>39</v>
      </c>
      <c r="D51" s="1">
        <v>2</v>
      </c>
      <c r="E51" s="1" t="s">
        <v>10</v>
      </c>
      <c r="F51" s="1" t="s">
        <v>45</v>
      </c>
      <c r="H51" s="13">
        <v>81.48</v>
      </c>
      <c r="J51" s="13">
        <v>14.054761904761904</v>
      </c>
      <c r="K51" s="70">
        <v>1.2471719980239868</v>
      </c>
      <c r="L51" s="75">
        <v>34.209709167480469</v>
      </c>
      <c r="M51" s="70">
        <v>0.14136829972267151</v>
      </c>
      <c r="N51" s="25"/>
      <c r="O51" s="13">
        <f>H51-J51</f>
        <v>67.4252380952381</v>
      </c>
      <c r="R51" s="14">
        <f>O51/($Y$3)*10^8/10^6</f>
        <v>29.966772486772491</v>
      </c>
      <c r="S51" s="13">
        <f t="shared" si="9"/>
        <v>0.37373719516658283</v>
      </c>
      <c r="T51" s="14">
        <f t="shared" si="10"/>
        <v>10.251545714605424</v>
      </c>
      <c r="U51" s="12">
        <f t="shared" si="10"/>
        <v>4.23635167463116E-2</v>
      </c>
      <c r="V51" s="13">
        <f t="shared" si="2"/>
        <v>27.429824612549165</v>
      </c>
      <c r="W51" s="13"/>
    </row>
    <row r="52" spans="1:29" x14ac:dyDescent="0.2">
      <c r="B52" s="1" t="s">
        <v>34</v>
      </c>
      <c r="C52" s="1" t="s">
        <v>39</v>
      </c>
      <c r="D52" s="1">
        <v>2</v>
      </c>
      <c r="E52" s="1" t="s">
        <v>10</v>
      </c>
      <c r="F52" s="1">
        <v>0</v>
      </c>
      <c r="G52" s="1">
        <v>10</v>
      </c>
      <c r="H52" s="13">
        <v>705.12</v>
      </c>
      <c r="I52" s="13">
        <v>190.27</v>
      </c>
      <c r="K52" s="71">
        <v>0.21040408313274384</v>
      </c>
      <c r="L52" s="76">
        <v>4.5123043060302734</v>
      </c>
      <c r="M52" s="71">
        <v>1.6244977712631226E-2</v>
      </c>
      <c r="N52" s="26">
        <f>$Y$2*(G52-F52)</f>
        <v>708.82124375000001</v>
      </c>
      <c r="O52" s="1">
        <f>H52-I52</f>
        <v>514.85</v>
      </c>
      <c r="P52" s="12">
        <f>H52/N52</f>
        <v>0.99477831148172324</v>
      </c>
      <c r="Q52" s="12">
        <f>O52/N52</f>
        <v>0.72634674050709847</v>
      </c>
      <c r="R52" s="14">
        <f>Q52*10^4*(G52-F52)/100</f>
        <v>726.34674050709839</v>
      </c>
      <c r="S52" s="13">
        <f t="shared" si="9"/>
        <v>1.5282631997285305</v>
      </c>
      <c r="T52" s="14">
        <f t="shared" si="10"/>
        <v>32.774975248612336</v>
      </c>
      <c r="U52" s="12">
        <f t="shared" si="10"/>
        <v>0.11799486611180149</v>
      </c>
      <c r="V52" s="13">
        <f t="shared" si="2"/>
        <v>21.445897051263319</v>
      </c>
      <c r="W52" s="13"/>
    </row>
    <row r="53" spans="1:29" x14ac:dyDescent="0.2">
      <c r="A53" s="1" t="s">
        <v>41</v>
      </c>
      <c r="B53" s="1" t="s">
        <v>34</v>
      </c>
      <c r="C53" s="1" t="s">
        <v>39</v>
      </c>
      <c r="D53" s="1">
        <v>2</v>
      </c>
      <c r="E53" s="1" t="s">
        <v>10</v>
      </c>
      <c r="F53" s="1">
        <v>10</v>
      </c>
      <c r="G53" s="1">
        <v>20</v>
      </c>
      <c r="H53" s="13">
        <v>1054.1099999999999</v>
      </c>
      <c r="I53" s="13">
        <v>282.76</v>
      </c>
      <c r="K53" s="70">
        <v>6.9566845893859863E-2</v>
      </c>
      <c r="L53" s="75">
        <v>1.5203874111175537</v>
      </c>
      <c r="M53" s="70">
        <v>1.6616817563772202E-2</v>
      </c>
      <c r="N53" s="26">
        <f>$Y$2*(G53-F53)</f>
        <v>708.82124375000001</v>
      </c>
      <c r="O53" s="1">
        <f>H53-I53</f>
        <v>771.34999999999991</v>
      </c>
      <c r="P53" s="12">
        <f>H53/N53</f>
        <v>1.4871309364590413</v>
      </c>
      <c r="Q53" s="12">
        <f>O53/N53</f>
        <v>1.0882151272995053</v>
      </c>
      <c r="R53" s="14">
        <f>Q53*10^4*(G53-F53)/100</f>
        <v>1088.2151272995054</v>
      </c>
      <c r="S53" s="13">
        <f t="shared" si="9"/>
        <v>0.75703694060211779</v>
      </c>
      <c r="T53" s="14">
        <f t="shared" si="10"/>
        <v>16.545085801338541</v>
      </c>
      <c r="U53" s="12">
        <f t="shared" si="10"/>
        <v>0.18082672240473024</v>
      </c>
      <c r="V53" s="13">
        <f t="shared" si="2"/>
        <v>21.855057413947623</v>
      </c>
      <c r="W53" s="13"/>
    </row>
    <row r="54" spans="1:29" x14ac:dyDescent="0.2">
      <c r="B54" s="1" t="s">
        <v>34</v>
      </c>
      <c r="C54" s="1" t="s">
        <v>39</v>
      </c>
      <c r="D54" s="1">
        <v>2</v>
      </c>
      <c r="E54" s="1" t="s">
        <v>10</v>
      </c>
      <c r="F54" s="1">
        <v>20</v>
      </c>
      <c r="G54" s="1">
        <v>43</v>
      </c>
      <c r="H54" s="13">
        <v>1309.74</v>
      </c>
      <c r="I54" s="13">
        <v>386.75</v>
      </c>
      <c r="K54" s="70">
        <v>5.6176334619522095E-2</v>
      </c>
      <c r="L54" s="75">
        <v>1.3304893970489502</v>
      </c>
      <c r="M54" s="70">
        <v>1.8064286559820175E-2</v>
      </c>
      <c r="N54" s="26">
        <f>$Y$2*(G54-F54)</f>
        <v>1630.2888606250001</v>
      </c>
      <c r="O54" s="1">
        <f>H54-I54</f>
        <v>922.99</v>
      </c>
      <c r="P54" s="12">
        <f>H54/N54</f>
        <v>0.803379101478917</v>
      </c>
      <c r="Q54" s="12">
        <f>O54/N54</f>
        <v>0.56615120319607382</v>
      </c>
      <c r="R54" s="14">
        <f>Q54*10^4*(G54-F54)/100</f>
        <v>1302.1477673509698</v>
      </c>
      <c r="S54" s="13">
        <f t="shared" si="9"/>
        <v>0.73149888702771693</v>
      </c>
      <c r="T54" s="14">
        <f t="shared" si="10"/>
        <v>17.324937978514285</v>
      </c>
      <c r="U54" s="12">
        <f t="shared" si="10"/>
        <v>0.23522370412657972</v>
      </c>
      <c r="V54" s="13">
        <f t="shared" si="2"/>
        <v>23.684161774887066</v>
      </c>
      <c r="W54" s="13"/>
      <c r="X54" s="7" t="s">
        <v>78</v>
      </c>
      <c r="Y54" s="7" t="s">
        <v>80</v>
      </c>
      <c r="Z54" s="7" t="s">
        <v>81</v>
      </c>
    </row>
    <row r="55" spans="1:29" x14ac:dyDescent="0.2">
      <c r="A55" s="1" t="s">
        <v>41</v>
      </c>
      <c r="B55" s="1" t="s">
        <v>34</v>
      </c>
      <c r="C55" s="1" t="s">
        <v>39</v>
      </c>
      <c r="D55" s="1">
        <v>2</v>
      </c>
      <c r="E55" s="29" t="s">
        <v>10</v>
      </c>
      <c r="F55" s="29">
        <v>43</v>
      </c>
      <c r="G55" s="29">
        <v>50</v>
      </c>
      <c r="H55" s="30">
        <v>330.96999999999997</v>
      </c>
      <c r="I55" s="30">
        <v>96.72</v>
      </c>
      <c r="J55" s="30"/>
      <c r="K55" s="106">
        <v>3.6627553403377533E-2</v>
      </c>
      <c r="L55" s="107">
        <v>1.1734229326248169</v>
      </c>
      <c r="M55" s="106">
        <v>1.5560763888061047E-2</v>
      </c>
      <c r="N55" s="32">
        <f>$Y$2*(G55-F55)</f>
        <v>496.17487062500004</v>
      </c>
      <c r="O55" s="29">
        <f>H55-I55</f>
        <v>234.24999999999997</v>
      </c>
      <c r="P55" s="33">
        <f>H55/N55</f>
        <v>0.6670430519447671</v>
      </c>
      <c r="Q55" s="33">
        <f>O55/N55</f>
        <v>0.47211177725492243</v>
      </c>
      <c r="R55" s="34">
        <f>Q55*10^4*(G55-F55)/100</f>
        <v>330.4782440784457</v>
      </c>
      <c r="S55" s="30">
        <f t="shared" si="9"/>
        <v>0.12104609533637704</v>
      </c>
      <c r="T55" s="34">
        <f t="shared" si="10"/>
        <v>3.8779075033522981</v>
      </c>
      <c r="U55" s="33">
        <f t="shared" si="10"/>
        <v>5.1424939262457017E-2</v>
      </c>
      <c r="V55" s="30">
        <f t="shared" si="2"/>
        <v>32.036617889870094</v>
      </c>
      <c r="W55" s="13"/>
      <c r="X55" s="7" t="s">
        <v>79</v>
      </c>
      <c r="Y55" s="7" t="s">
        <v>79</v>
      </c>
      <c r="Z55" s="7" t="s">
        <v>82</v>
      </c>
      <c r="AA55" s="15" t="s">
        <v>105</v>
      </c>
      <c r="AB55" s="15" t="s">
        <v>106</v>
      </c>
      <c r="AC55" s="74" t="s">
        <v>109</v>
      </c>
    </row>
    <row r="56" spans="1:29" x14ac:dyDescent="0.2">
      <c r="B56" s="1" t="s">
        <v>34</v>
      </c>
      <c r="C56" s="1" t="s">
        <v>39</v>
      </c>
      <c r="D56" s="1">
        <v>2</v>
      </c>
      <c r="E56" s="1" t="s">
        <v>11</v>
      </c>
      <c r="F56" s="1" t="s">
        <v>44</v>
      </c>
      <c r="H56" s="13">
        <v>30.93</v>
      </c>
      <c r="J56" s="13">
        <v>14.664761904761903</v>
      </c>
      <c r="K56" s="72">
        <v>1.9518401622772217</v>
      </c>
      <c r="L56" s="77">
        <v>44.522186279296875</v>
      </c>
      <c r="M56" s="72">
        <v>0.34559297561645508</v>
      </c>
      <c r="N56" s="25"/>
      <c r="O56" s="13">
        <f>H56-J56</f>
        <v>16.265238095238097</v>
      </c>
      <c r="R56" s="14">
        <f>O56/($Y$3)*10^8/10^6</f>
        <v>7.2289947089947102</v>
      </c>
      <c r="S56" s="13">
        <f t="shared" si="9"/>
        <v>0.14109842205905412</v>
      </c>
      <c r="T56" s="14">
        <f t="shared" si="10"/>
        <v>3.2185064904591401</v>
      </c>
      <c r="U56" s="12">
        <f t="shared" si="10"/>
        <v>2.4982897921970917E-2</v>
      </c>
      <c r="V56" s="13">
        <f t="shared" si="2"/>
        <v>22.810364875038037</v>
      </c>
      <c r="W56" s="13"/>
      <c r="Z56" s="13">
        <f>AVERAGE(R32,R38,R44,R50,R56)</f>
        <v>7.4965502645502653</v>
      </c>
      <c r="AA56" s="13">
        <f t="shared" ref="AA56:AA61" si="18">AVERAGE(S32,S38,S44,S50,S56)</f>
        <v>0.14501289453218855</v>
      </c>
      <c r="AB56" s="13">
        <f t="shared" ref="AB56:AC61" si="19">AVERAGE(T32,T38,T44,T50,T56)</f>
        <v>3.3499409484120526</v>
      </c>
      <c r="AC56" s="12">
        <f t="shared" si="19"/>
        <v>1.7751771806156828E-2</v>
      </c>
    </row>
    <row r="57" spans="1:29" x14ac:dyDescent="0.2">
      <c r="B57" s="1" t="s">
        <v>34</v>
      </c>
      <c r="C57" s="1" t="s">
        <v>39</v>
      </c>
      <c r="D57" s="1">
        <v>2</v>
      </c>
      <c r="E57" s="1" t="s">
        <v>11</v>
      </c>
      <c r="F57" s="1" t="s">
        <v>45</v>
      </c>
      <c r="H57" s="13">
        <v>147.55000000000001</v>
      </c>
      <c r="J57" s="13">
        <v>41.684761904761899</v>
      </c>
      <c r="K57" s="70">
        <v>0.98082494735717773</v>
      </c>
      <c r="L57" s="75">
        <v>43.491100311279297</v>
      </c>
      <c r="M57" s="70">
        <v>0.11785998940467834</v>
      </c>
      <c r="N57" s="25"/>
      <c r="O57" s="13">
        <f>H57-J57</f>
        <v>105.86523809523811</v>
      </c>
      <c r="R57" s="14">
        <f>O57/($Y$3)*10^8/10^6</f>
        <v>47.051216931216942</v>
      </c>
      <c r="S57" s="13">
        <f t="shared" si="9"/>
        <v>0.46149007369652006</v>
      </c>
      <c r="T57" s="14">
        <f t="shared" si="10"/>
        <v>20.463091953233189</v>
      </c>
      <c r="U57" s="12">
        <f t="shared" si="10"/>
        <v>5.5454559289904511E-2</v>
      </c>
      <c r="V57" s="13">
        <f t="shared" si="2"/>
        <v>44.341347993304616</v>
      </c>
      <c r="W57" s="13"/>
      <c r="Z57" s="13">
        <f>AVERAGE(R33,R39,R45,R51,R57)</f>
        <v>29.937439153439158</v>
      </c>
      <c r="AA57" s="13">
        <f t="shared" si="18"/>
        <v>0.31138274654827425</v>
      </c>
      <c r="AB57" s="13">
        <f t="shared" si="19"/>
        <v>9.1651353693184028</v>
      </c>
      <c r="AC57" s="12">
        <f t="shared" si="19"/>
        <v>3.773477720126904E-2</v>
      </c>
    </row>
    <row r="58" spans="1:29" x14ac:dyDescent="0.2">
      <c r="B58" s="1" t="s">
        <v>34</v>
      </c>
      <c r="C58" s="1" t="s">
        <v>39</v>
      </c>
      <c r="D58" s="1">
        <v>2</v>
      </c>
      <c r="E58" s="1" t="s">
        <v>11</v>
      </c>
      <c r="F58" s="1">
        <v>0</v>
      </c>
      <c r="G58" s="1">
        <v>10</v>
      </c>
      <c r="H58" s="13">
        <v>565.66</v>
      </c>
      <c r="I58" s="13">
        <v>70.14</v>
      </c>
      <c r="K58" s="71">
        <v>0.20659747719764709</v>
      </c>
      <c r="L58" s="76">
        <v>4.7741231918334961</v>
      </c>
      <c r="M58" s="71">
        <v>2.1126097068190575E-2</v>
      </c>
      <c r="N58" s="26">
        <f>$Y$2*(G58-F58)</f>
        <v>708.82124375000001</v>
      </c>
      <c r="O58" s="1">
        <f>H58-I58</f>
        <v>495.52</v>
      </c>
      <c r="P58" s="12">
        <f>H58/N58</f>
        <v>0.79802912932940717</v>
      </c>
      <c r="Q58" s="12">
        <f>O58/N58</f>
        <v>0.6990761131515536</v>
      </c>
      <c r="R58" s="14">
        <f>Q58*10^4*(G58-F58)/100</f>
        <v>699.07611315155361</v>
      </c>
      <c r="S58" s="13">
        <f t="shared" si="9"/>
        <v>1.4442736134624785</v>
      </c>
      <c r="T58" s="14">
        <f t="shared" si="10"/>
        <v>33.37475484653649</v>
      </c>
      <c r="U58" s="12">
        <f t="shared" si="10"/>
        <v>0.14768749824493099</v>
      </c>
      <c r="V58" s="13">
        <f t="shared" si="2"/>
        <v>23.108332476229617</v>
      </c>
      <c r="W58" s="13"/>
      <c r="X58" s="12">
        <f>AVERAGE(P34,P40,P46,P52,P58)</f>
        <v>0.87666954888723314</v>
      </c>
      <c r="Y58" s="12">
        <f>AVERAGE(Q34,Q40,Q46,Q52,Q58)</f>
        <v>0.66101009828826829</v>
      </c>
      <c r="Z58" s="13">
        <f>AVERAGE(R34,R40,R46,R52,R58)</f>
        <v>661.01009828826818</v>
      </c>
      <c r="AA58" s="13">
        <f t="shared" si="18"/>
        <v>1.699272034477016</v>
      </c>
      <c r="AB58" s="13">
        <f t="shared" si="19"/>
        <v>36.007484323864261</v>
      </c>
      <c r="AC58" s="12">
        <f t="shared" si="19"/>
        <v>0.1556130674434307</v>
      </c>
    </row>
    <row r="59" spans="1:29" x14ac:dyDescent="0.2">
      <c r="B59" s="1" t="s">
        <v>34</v>
      </c>
      <c r="C59" s="1" t="s">
        <v>39</v>
      </c>
      <c r="D59" s="1">
        <v>2</v>
      </c>
      <c r="E59" s="1" t="s">
        <v>11</v>
      </c>
      <c r="F59" s="1">
        <v>10</v>
      </c>
      <c r="G59" s="1">
        <v>20</v>
      </c>
      <c r="H59" s="13">
        <v>677</v>
      </c>
      <c r="I59" s="13">
        <v>147.25</v>
      </c>
      <c r="K59" s="70">
        <v>0.22881998121738434</v>
      </c>
      <c r="L59" s="75">
        <v>5.8351149559020996</v>
      </c>
      <c r="M59" s="70">
        <v>3.3353891223669052E-2</v>
      </c>
      <c r="N59" s="26">
        <f>$Y$2*(G59-F59)</f>
        <v>708.82124375000001</v>
      </c>
      <c r="O59" s="1">
        <f>H59-I59</f>
        <v>529.75</v>
      </c>
      <c r="P59" s="12">
        <f>H59/N59</f>
        <v>0.95510681426300015</v>
      </c>
      <c r="Q59" s="12">
        <f>O59/N59</f>
        <v>0.7473675551784702</v>
      </c>
      <c r="R59" s="14">
        <f>Q59*10^4*(G59-F59)/100</f>
        <v>747.36755517847018</v>
      </c>
      <c r="S59" s="13">
        <f t="shared" si="9"/>
        <v>1.7101262993841999</v>
      </c>
      <c r="T59" s="14">
        <f t="shared" si="10"/>
        <v>43.60975598777879</v>
      </c>
      <c r="U59" s="12">
        <f t="shared" si="10"/>
        <v>0.24927616139522171</v>
      </c>
      <c r="V59" s="13">
        <f t="shared" si="2"/>
        <v>25.500897801222195</v>
      </c>
      <c r="W59" s="13"/>
      <c r="X59" s="12">
        <f t="shared" ref="X59:X61" si="20">AVERAGE(P35,P41,P47,P53,P59)</f>
        <v>1.0583357870598369</v>
      </c>
      <c r="Y59" s="12">
        <f t="shared" ref="Y59:Y61" si="21">AVERAGE(Q35,Q41,Q47,Q53,Q59)</f>
        <v>0.71484783759111659</v>
      </c>
      <c r="Z59" s="13">
        <f t="shared" ref="Z59:Z61" si="22">AVERAGE(R35,R41,R47,R53,R59)</f>
        <v>703.07712190376913</v>
      </c>
      <c r="AA59" s="13">
        <f t="shared" si="18"/>
        <v>1.2110177856637736</v>
      </c>
      <c r="AB59" s="13">
        <f t="shared" si="19"/>
        <v>26.18360658360109</v>
      </c>
      <c r="AC59" s="12">
        <f t="shared" si="19"/>
        <v>0.17617193582590979</v>
      </c>
    </row>
    <row r="60" spans="1:29" x14ac:dyDescent="0.2">
      <c r="B60" s="1" t="s">
        <v>34</v>
      </c>
      <c r="C60" s="1" t="s">
        <v>39</v>
      </c>
      <c r="D60" s="1">
        <v>2</v>
      </c>
      <c r="E60" s="1" t="s">
        <v>11</v>
      </c>
      <c r="F60" s="1">
        <v>20</v>
      </c>
      <c r="G60" s="1">
        <v>30</v>
      </c>
      <c r="H60" s="13">
        <v>964.2399999999999</v>
      </c>
      <c r="I60" s="13">
        <v>93.66</v>
      </c>
      <c r="J60" s="22"/>
      <c r="K60" s="70">
        <v>8.8175073266029358E-2</v>
      </c>
      <c r="L60" s="75">
        <v>2.2033231258392334</v>
      </c>
      <c r="M60" s="70">
        <v>1.8326824530959129E-2</v>
      </c>
      <c r="N60" s="26">
        <f>$Y$2*(G60-F60)</f>
        <v>708.82124375000001</v>
      </c>
      <c r="O60" s="1">
        <f>H60-I60</f>
        <v>870.57999999999993</v>
      </c>
      <c r="P60" s="12">
        <f>H60/N60</f>
        <v>1.3603429757532572</v>
      </c>
      <c r="Q60" s="12">
        <f>O60/N60</f>
        <v>1.2282081098391175</v>
      </c>
      <c r="R60" s="14">
        <f>Q60*10^4*(G60-F60)/100</f>
        <v>1228.2081098391177</v>
      </c>
      <c r="S60" s="13">
        <f t="shared" si="9"/>
        <v>1.0829734007099563</v>
      </c>
      <c r="T60" s="14">
        <f t="shared" si="10"/>
        <v>27.061393317518217</v>
      </c>
      <c r="U60" s="12">
        <f t="shared" si="10"/>
        <v>0.22509154516522487</v>
      </c>
      <c r="V60" s="13">
        <f t="shared" si="2"/>
        <v>24.988049844786396</v>
      </c>
      <c r="W60" s="13"/>
      <c r="X60" s="12">
        <f t="shared" si="20"/>
        <v>1.219811427194442</v>
      </c>
      <c r="Y60" s="12">
        <f t="shared" si="21"/>
        <v>0.82547264294594647</v>
      </c>
      <c r="Z60" s="13">
        <f t="shared" si="22"/>
        <v>983.26624116505263</v>
      </c>
      <c r="AA60" s="13">
        <f t="shared" si="18"/>
        <v>0.92361633653175512</v>
      </c>
      <c r="AB60" s="13">
        <f t="shared" si="19"/>
        <v>20.986702792901514</v>
      </c>
      <c r="AC60" s="12">
        <f t="shared" si="19"/>
        <v>0.19116964578080825</v>
      </c>
    </row>
    <row r="61" spans="1:29" x14ac:dyDescent="0.2">
      <c r="A61" s="29"/>
      <c r="B61" s="29" t="s">
        <v>34</v>
      </c>
      <c r="C61" s="29" t="s">
        <v>39</v>
      </c>
      <c r="D61" s="29">
        <v>2</v>
      </c>
      <c r="E61" s="29" t="s">
        <v>11</v>
      </c>
      <c r="F61" s="29">
        <v>30</v>
      </c>
      <c r="G61" s="29">
        <v>48</v>
      </c>
      <c r="H61" s="30">
        <v>1078.1399999999999</v>
      </c>
      <c r="I61" s="30">
        <v>341.18</v>
      </c>
      <c r="J61" s="30"/>
      <c r="K61" s="106">
        <v>4.4250175356864929E-2</v>
      </c>
      <c r="L61" s="107">
        <v>1.163604736328125</v>
      </c>
      <c r="M61" s="106">
        <v>1.9637575373053551E-2</v>
      </c>
      <c r="N61" s="32">
        <f>$Y$2*(G61-F61)</f>
        <v>1275.87823875</v>
      </c>
      <c r="O61" s="29">
        <f>H61-I61</f>
        <v>736.95999999999981</v>
      </c>
      <c r="P61" s="33">
        <f>H61/N61</f>
        <v>0.84501793921673296</v>
      </c>
      <c r="Q61" s="33">
        <f>O61/N61</f>
        <v>0.57760997689090787</v>
      </c>
      <c r="R61" s="34">
        <f>Q61*10^4*(G61-F61)/100</f>
        <v>1039.6979584036342</v>
      </c>
      <c r="S61" s="30">
        <f t="shared" si="9"/>
        <v>0.4600681697753527</v>
      </c>
      <c r="T61" s="34">
        <f t="shared" si="10"/>
        <v>12.097974687491506</v>
      </c>
      <c r="U61" s="33">
        <f t="shared" si="10"/>
        <v>0.2041714702336126</v>
      </c>
      <c r="V61" s="30">
        <f t="shared" si="2"/>
        <v>26.296048025662898</v>
      </c>
      <c r="W61" s="30"/>
      <c r="X61" s="33">
        <f t="shared" si="20"/>
        <v>0.75101754521333852</v>
      </c>
      <c r="Y61" s="33">
        <f t="shared" si="21"/>
        <v>0.4936350581451035</v>
      </c>
      <c r="Z61" s="30">
        <f t="shared" si="22"/>
        <v>841.41665512829081</v>
      </c>
      <c r="AA61" s="30">
        <f t="shared" si="18"/>
        <v>0.53208285774476005</v>
      </c>
      <c r="AB61" s="30">
        <f t="shared" si="19"/>
        <v>11.704499271286346</v>
      </c>
      <c r="AC61" s="33">
        <f t="shared" si="19"/>
        <v>0.15650436056101227</v>
      </c>
    </row>
    <row r="62" spans="1:29" x14ac:dyDescent="0.2">
      <c r="B62" s="1" t="s">
        <v>34</v>
      </c>
      <c r="C62" s="1" t="s">
        <v>39</v>
      </c>
      <c r="D62" s="1">
        <v>3</v>
      </c>
      <c r="E62" s="1" t="s">
        <v>8</v>
      </c>
      <c r="F62" s="1" t="s">
        <v>44</v>
      </c>
      <c r="H62" s="13">
        <v>26.03</v>
      </c>
      <c r="J62" s="13">
        <v>11.664761904761903</v>
      </c>
      <c r="K62" s="70">
        <v>2.0138347148895264</v>
      </c>
      <c r="L62" s="75">
        <v>42.991573333740234</v>
      </c>
      <c r="M62" s="70">
        <v>0.19494369626045227</v>
      </c>
      <c r="N62" s="25"/>
      <c r="O62" s="13">
        <f>H62-J62</f>
        <v>14.365238095238098</v>
      </c>
      <c r="R62" s="14">
        <f>O62/($Y$3)*10^8/10^6</f>
        <v>6.384550264550267</v>
      </c>
      <c r="S62" s="13">
        <f t="shared" si="9"/>
        <v>0.12857428961708439</v>
      </c>
      <c r="T62" s="14">
        <f t="shared" si="10"/>
        <v>2.7448186090136342</v>
      </c>
      <c r="U62" s="12">
        <f t="shared" si="10"/>
        <v>1.2446278275320775E-2</v>
      </c>
      <c r="V62" s="13">
        <f t="shared" si="2"/>
        <v>21.348114130656761</v>
      </c>
      <c r="W62" s="13"/>
      <c r="AA62" s="13">
        <f>SUM(AA56:AA61)</f>
        <v>4.8223846554977676</v>
      </c>
      <c r="AB62" s="13">
        <f>SUM(AB56:AB61)</f>
        <v>107.39736928938366</v>
      </c>
      <c r="AC62" s="12">
        <f>SUM(AC56:AC61)</f>
        <v>0.73494555861858679</v>
      </c>
    </row>
    <row r="63" spans="1:29" x14ac:dyDescent="0.2">
      <c r="B63" s="1" t="s">
        <v>34</v>
      </c>
      <c r="C63" s="1" t="s">
        <v>39</v>
      </c>
      <c r="D63" s="1">
        <v>3</v>
      </c>
      <c r="E63" s="1" t="s">
        <v>8</v>
      </c>
      <c r="F63" s="1" t="s">
        <v>45</v>
      </c>
      <c r="H63" s="13">
        <v>65.680000000000007</v>
      </c>
      <c r="I63" s="22"/>
      <c r="J63" s="13">
        <v>13.314761904761905</v>
      </c>
      <c r="K63" s="72">
        <v>0.80364793539047241</v>
      </c>
      <c r="L63" s="77">
        <v>16.285331726074219</v>
      </c>
      <c r="M63" s="72">
        <v>0.2152085155248642</v>
      </c>
      <c r="N63" s="25"/>
      <c r="O63" s="13">
        <f>H63-J63</f>
        <v>52.365238095238098</v>
      </c>
      <c r="R63" s="14">
        <f>O63/($Y$3)*10^8/10^6</f>
        <v>23.273439153439153</v>
      </c>
      <c r="S63" s="13">
        <f t="shared" si="9"/>
        <v>0.18703651325097159</v>
      </c>
      <c r="T63" s="14">
        <f t="shared" si="10"/>
        <v>3.790156770203605</v>
      </c>
      <c r="U63" s="12">
        <f t="shared" si="10"/>
        <v>5.0086422913698921E-2</v>
      </c>
      <c r="V63" s="13">
        <f t="shared" si="2"/>
        <v>20.26426126281477</v>
      </c>
      <c r="W63" s="13"/>
      <c r="Z63" s="8" t="s">
        <v>88</v>
      </c>
    </row>
    <row r="64" spans="1:29" x14ac:dyDescent="0.2">
      <c r="B64" s="1" t="s">
        <v>34</v>
      </c>
      <c r="C64" s="1" t="s">
        <v>39</v>
      </c>
      <c r="D64" s="1">
        <v>3</v>
      </c>
      <c r="E64" s="1" t="s">
        <v>8</v>
      </c>
      <c r="F64" s="1">
        <v>0</v>
      </c>
      <c r="G64" s="1">
        <v>10</v>
      </c>
      <c r="H64" s="13">
        <v>913.88</v>
      </c>
      <c r="I64" s="13">
        <v>372.75</v>
      </c>
      <c r="K64" s="71">
        <v>0.23431284725666046</v>
      </c>
      <c r="L64" s="76">
        <v>4.7274746894836426</v>
      </c>
      <c r="M64" s="71">
        <v>2.2831881418824196E-2</v>
      </c>
      <c r="N64" s="26">
        <f>$Y$2*(G64-F64)</f>
        <v>708.82124375000001</v>
      </c>
      <c r="O64" s="1">
        <f>H64-I64</f>
        <v>541.13</v>
      </c>
      <c r="P64" s="12">
        <f>H64/N64</f>
        <v>1.2892954437498827</v>
      </c>
      <c r="Q64" s="12">
        <f>O64/N64</f>
        <v>0.7634223787328468</v>
      </c>
      <c r="R64" s="14">
        <f>Q64*10^4*(G64-F64)/100</f>
        <v>763.42237873284671</v>
      </c>
      <c r="S64" s="13">
        <f t="shared" si="9"/>
        <v>1.7887967122034591</v>
      </c>
      <c r="T64" s="14">
        <f t="shared" si="10"/>
        <v>36.090599728449284</v>
      </c>
      <c r="U64" s="12">
        <f t="shared" si="10"/>
        <v>0.1743036922370505</v>
      </c>
      <c r="V64" s="13">
        <f t="shared" si="2"/>
        <v>20.17590902433653</v>
      </c>
      <c r="W64" s="13"/>
      <c r="Z64" s="13">
        <f t="shared" ref="Z64:Z69" si="23">STDEV(R32,R38,R44,R50,R56)</f>
        <v>2.3302845690686569</v>
      </c>
      <c r="AA64" s="13">
        <f t="shared" ref="AA64:AA69" si="24">STDEV(S32,S38,S44,S50,S56)</f>
        <v>6.008399358792902E-2</v>
      </c>
      <c r="AB64" s="13">
        <f t="shared" ref="AB64:AC69" si="25">STDEV(T32,T38,T44,T50,T56)</f>
        <v>1.2774039306810283</v>
      </c>
      <c r="AC64" s="12">
        <f t="shared" si="25"/>
        <v>6.6075141065701599E-3</v>
      </c>
    </row>
    <row r="65" spans="2:29" x14ac:dyDescent="0.2">
      <c r="B65" s="1" t="s">
        <v>34</v>
      </c>
      <c r="C65" s="1" t="s">
        <v>39</v>
      </c>
      <c r="D65" s="1">
        <v>3</v>
      </c>
      <c r="E65" s="1" t="s">
        <v>8</v>
      </c>
      <c r="F65" s="1">
        <v>10</v>
      </c>
      <c r="G65" s="1">
        <v>22</v>
      </c>
      <c r="H65" s="13">
        <v>1147.77</v>
      </c>
      <c r="I65" s="13">
        <v>422.13</v>
      </c>
      <c r="K65" s="70">
        <v>0.14218689501285553</v>
      </c>
      <c r="L65" s="75">
        <v>2.9233689308166504</v>
      </c>
      <c r="M65" s="70">
        <v>2.0927142351865768E-2</v>
      </c>
      <c r="N65" s="26">
        <f>$Y$2*(G65-F65)</f>
        <v>850.5854925000001</v>
      </c>
      <c r="O65" s="1">
        <f>H65-I65</f>
        <v>725.64</v>
      </c>
      <c r="P65" s="12">
        <f>H65/N65</f>
        <v>1.3493881686443174</v>
      </c>
      <c r="Q65" s="12">
        <f>O65/N65</f>
        <v>0.85310648535426303</v>
      </c>
      <c r="R65" s="14">
        <f>Q65*10^4*(G65-F65)/100</f>
        <v>1023.7277824251156</v>
      </c>
      <c r="S65" s="13">
        <f t="shared" si="9"/>
        <v>1.4556067472142331</v>
      </c>
      <c r="T65" s="14">
        <f t="shared" si="10"/>
        <v>29.927339927554105</v>
      </c>
      <c r="U65" s="12">
        <f t="shared" si="10"/>
        <v>0.21423697032370262</v>
      </c>
      <c r="V65" s="13">
        <f t="shared" si="2"/>
        <v>20.560044795635633</v>
      </c>
      <c r="W65" s="13"/>
      <c r="Z65" s="13">
        <f t="shared" si="23"/>
        <v>12.345067331019596</v>
      </c>
      <c r="AA65" s="13">
        <f t="shared" si="24"/>
        <v>0.113084836669836</v>
      </c>
      <c r="AB65" s="13">
        <f t="shared" si="25"/>
        <v>6.7180763352706308</v>
      </c>
      <c r="AC65" s="12">
        <f t="shared" si="25"/>
        <v>1.4830959118308736E-2</v>
      </c>
    </row>
    <row r="66" spans="2:29" x14ac:dyDescent="0.2">
      <c r="B66" s="1" t="s">
        <v>34</v>
      </c>
      <c r="C66" s="1" t="s">
        <v>39</v>
      </c>
      <c r="D66" s="1">
        <v>3</v>
      </c>
      <c r="E66" s="1" t="s">
        <v>8</v>
      </c>
      <c r="F66" s="1">
        <v>22</v>
      </c>
      <c r="G66" s="1">
        <v>30</v>
      </c>
      <c r="H66" s="13">
        <v>726.53</v>
      </c>
      <c r="I66" s="13">
        <v>83.93</v>
      </c>
      <c r="K66" s="70">
        <v>0.12231358140707016</v>
      </c>
      <c r="L66" s="75">
        <v>2.5047793388366699</v>
      </c>
      <c r="M66" s="70">
        <v>2.1877739578485489E-2</v>
      </c>
      <c r="N66" s="26">
        <f>$Y$2*(G66-F66)</f>
        <v>567.05699500000003</v>
      </c>
      <c r="O66" s="1">
        <f>H66-I66</f>
        <v>642.59999999999991</v>
      </c>
      <c r="P66" s="12">
        <f>H66/N66</f>
        <v>1.2812292351670926</v>
      </c>
      <c r="Q66" s="12">
        <f>O66/N66</f>
        <v>1.1332194217972744</v>
      </c>
      <c r="R66" s="14">
        <f>Q66*10^4*(G66-F66)/100</f>
        <v>906.57553743781955</v>
      </c>
      <c r="S66" s="13">
        <f t="shared" si="9"/>
        <v>1.1088650080005913</v>
      </c>
      <c r="T66" s="14">
        <f t="shared" si="10"/>
        <v>22.707716752690004</v>
      </c>
      <c r="U66" s="12">
        <f t="shared" si="10"/>
        <v>0.19833823516290139</v>
      </c>
      <c r="V66" s="13">
        <f t="shared" si="2"/>
        <v>20.478341898113079</v>
      </c>
      <c r="W66" s="13"/>
      <c r="Z66" s="13">
        <f t="shared" si="23"/>
        <v>163.5662775425302</v>
      </c>
      <c r="AA66" s="13">
        <f t="shared" si="24"/>
        <v>0.42855576142216717</v>
      </c>
      <c r="AB66" s="13">
        <f t="shared" si="25"/>
        <v>10.008486359896938</v>
      </c>
      <c r="AC66" s="12">
        <f t="shared" si="25"/>
        <v>3.6993983492708736E-2</v>
      </c>
    </row>
    <row r="67" spans="2:29" x14ac:dyDescent="0.2">
      <c r="B67" s="1" t="s">
        <v>34</v>
      </c>
      <c r="C67" s="1" t="s">
        <v>39</v>
      </c>
      <c r="D67" s="1">
        <v>3</v>
      </c>
      <c r="E67" s="29" t="s">
        <v>8</v>
      </c>
      <c r="F67" s="29">
        <v>30</v>
      </c>
      <c r="G67" s="29">
        <v>50</v>
      </c>
      <c r="H67" s="30">
        <v>934.56000000000006</v>
      </c>
      <c r="I67" s="30">
        <v>247.25</v>
      </c>
      <c r="J67" s="30"/>
      <c r="K67" s="106">
        <v>0.10915642976760864</v>
      </c>
      <c r="L67" s="107">
        <v>2.1891884803771973</v>
      </c>
      <c r="M67" s="106">
        <v>2.9560839757323265E-2</v>
      </c>
      <c r="N67" s="32">
        <f>$Y$2*(G67-F67)</f>
        <v>1417.6424875</v>
      </c>
      <c r="O67" s="29">
        <f>H67-I67</f>
        <v>687.31000000000006</v>
      </c>
      <c r="P67" s="33">
        <f>H67/N67</f>
        <v>0.6592353207811148</v>
      </c>
      <c r="Q67" s="33">
        <f>O67/N67</f>
        <v>0.48482604469062235</v>
      </c>
      <c r="R67" s="34">
        <f>Q67*10^4*(G67-F67)/100</f>
        <v>969.65208938124476</v>
      </c>
      <c r="S67" s="30">
        <f t="shared" si="9"/>
        <v>1.0584376019355881</v>
      </c>
      <c r="T67" s="34">
        <f t="shared" si="10"/>
        <v>21.227511840471013</v>
      </c>
      <c r="U67" s="33">
        <f t="shared" si="10"/>
        <v>0.2866373003455267</v>
      </c>
      <c r="V67" s="30">
        <f t="shared" ref="V67:V121" si="26">T67/S67</f>
        <v>20.055515603047166</v>
      </c>
      <c r="W67" s="13"/>
      <c r="Z67" s="13">
        <f t="shared" si="23"/>
        <v>232.31968487949806</v>
      </c>
      <c r="AA67" s="13">
        <f t="shared" si="24"/>
        <v>0.36632916054388764</v>
      </c>
      <c r="AB67" s="13">
        <f t="shared" si="25"/>
        <v>10.583758296826868</v>
      </c>
      <c r="AC67" s="12">
        <f t="shared" si="25"/>
        <v>4.3251929874187252E-2</v>
      </c>
    </row>
    <row r="68" spans="2:29" x14ac:dyDescent="0.2">
      <c r="B68" s="1" t="s">
        <v>34</v>
      </c>
      <c r="C68" s="1" t="s">
        <v>39</v>
      </c>
      <c r="D68" s="1">
        <v>3</v>
      </c>
      <c r="E68" s="1" t="s">
        <v>15</v>
      </c>
      <c r="F68" s="1" t="s">
        <v>44</v>
      </c>
      <c r="H68" s="13">
        <v>81.11</v>
      </c>
      <c r="J68" s="13">
        <v>19.154761904761905</v>
      </c>
      <c r="K68" s="70">
        <v>1.7992349863052368</v>
      </c>
      <c r="L68" s="75">
        <v>47.025493621826172</v>
      </c>
      <c r="M68" s="70">
        <v>0.17100745439529419</v>
      </c>
      <c r="N68" s="25"/>
      <c r="O68" s="13">
        <f>H68-J68</f>
        <v>61.955238095238094</v>
      </c>
      <c r="R68" s="14">
        <f>O68/($Y$3)*10^8/10^6</f>
        <v>27.535661375661373</v>
      </c>
      <c r="S68" s="13">
        <f t="shared" si="9"/>
        <v>0.49543125318143727</v>
      </c>
      <c r="T68" s="14">
        <f t="shared" si="10"/>
        <v>12.948780683939292</v>
      </c>
      <c r="U68" s="12">
        <f t="shared" si="10"/>
        <v>4.7088033569426764E-2</v>
      </c>
      <c r="V68" s="13">
        <f t="shared" si="26"/>
        <v>26.136382395716925</v>
      </c>
      <c r="W68" s="13"/>
      <c r="Z68" s="13">
        <f t="shared" si="23"/>
        <v>306.28814364404042</v>
      </c>
      <c r="AA68" s="13">
        <f t="shared" si="24"/>
        <v>0.19188099210476298</v>
      </c>
      <c r="AB68" s="13">
        <f t="shared" si="25"/>
        <v>5.4159059244961787</v>
      </c>
      <c r="AC68" s="12">
        <f t="shared" si="25"/>
        <v>5.0823109818664947E-2</v>
      </c>
    </row>
    <row r="69" spans="2:29" x14ac:dyDescent="0.2">
      <c r="B69" s="1" t="s">
        <v>34</v>
      </c>
      <c r="C69" s="1" t="s">
        <v>39</v>
      </c>
      <c r="D69" s="1">
        <v>3</v>
      </c>
      <c r="E69" s="1" t="s">
        <v>15</v>
      </c>
      <c r="F69" s="1" t="s">
        <v>45</v>
      </c>
      <c r="H69" s="13">
        <v>88.58</v>
      </c>
      <c r="J69" s="13">
        <v>24.004761904761903</v>
      </c>
      <c r="K69" s="72">
        <v>0.80317622423171997</v>
      </c>
      <c r="L69" s="77">
        <v>22.436630249023438</v>
      </c>
      <c r="M69" s="72">
        <v>0.22087672352790833</v>
      </c>
      <c r="N69" s="25"/>
      <c r="O69" s="13">
        <f>H69-J69</f>
        <v>64.575238095238092</v>
      </c>
      <c r="R69" s="14">
        <f>O69/($Y$3)*10^8/10^6</f>
        <v>28.700105820105822</v>
      </c>
      <c r="S69" s="13">
        <f t="shared" si="9"/>
        <v>0.23051242627643403</v>
      </c>
      <c r="T69" s="14">
        <f t="shared" si="10"/>
        <v>6.4393366239355991</v>
      </c>
      <c r="U69" s="12">
        <f t="shared" si="10"/>
        <v>6.3391853384492255E-2</v>
      </c>
      <c r="V69" s="13">
        <f t="shared" si="26"/>
        <v>27.934878513722502</v>
      </c>
      <c r="W69" s="13"/>
      <c r="Z69" s="30">
        <f t="shared" si="23"/>
        <v>297.56548269121873</v>
      </c>
      <c r="AA69" s="30">
        <f t="shared" si="24"/>
        <v>0.29857832040909793</v>
      </c>
      <c r="AB69" s="30">
        <f t="shared" si="25"/>
        <v>4.503793631467941</v>
      </c>
      <c r="AC69" s="33">
        <f t="shared" si="25"/>
        <v>6.199936853691803E-2</v>
      </c>
    </row>
    <row r="70" spans="2:29" x14ac:dyDescent="0.2">
      <c r="B70" s="1" t="s">
        <v>34</v>
      </c>
      <c r="C70" s="1" t="s">
        <v>39</v>
      </c>
      <c r="D70" s="1">
        <v>3</v>
      </c>
      <c r="E70" s="1" t="s">
        <v>15</v>
      </c>
      <c r="F70" s="1">
        <v>0</v>
      </c>
      <c r="G70" s="1">
        <v>10</v>
      </c>
      <c r="H70" s="13">
        <v>589.43999999999994</v>
      </c>
      <c r="I70" s="13">
        <v>138.16</v>
      </c>
      <c r="K70" s="71">
        <v>0.24330580234527588</v>
      </c>
      <c r="L70" s="76">
        <v>5.592249870300293</v>
      </c>
      <c r="M70" s="71">
        <v>2.3653443902730942E-2</v>
      </c>
      <c r="N70" s="26">
        <f>$Y$2*(G70-F70)</f>
        <v>708.82124375000001</v>
      </c>
      <c r="O70" s="1">
        <f>H70-I70</f>
        <v>451.28</v>
      </c>
      <c r="P70" s="12">
        <f>H70/N70</f>
        <v>0.83157778522774406</v>
      </c>
      <c r="Q70" s="12">
        <f>O70/N70</f>
        <v>0.63666263388568189</v>
      </c>
      <c r="R70" s="14">
        <f>Q70*10^4*(G70-F70)/100</f>
        <v>636.66263388568188</v>
      </c>
      <c r="S70" s="13">
        <f t="shared" si="9"/>
        <v>1.5490371296081247</v>
      </c>
      <c r="T70" s="14">
        <f t="shared" si="10"/>
        <v>35.60376531772247</v>
      </c>
      <c r="U70" s="12">
        <f t="shared" si="10"/>
        <v>0.15059263895579905</v>
      </c>
      <c r="V70" s="13">
        <f t="shared" si="26"/>
        <v>22.984449266706413</v>
      </c>
      <c r="W70" s="13"/>
    </row>
    <row r="71" spans="2:29" x14ac:dyDescent="0.2">
      <c r="B71" s="1" t="s">
        <v>34</v>
      </c>
      <c r="C71" s="1" t="s">
        <v>39</v>
      </c>
      <c r="D71" s="1">
        <v>3</v>
      </c>
      <c r="E71" s="1" t="s">
        <v>15</v>
      </c>
      <c r="F71" s="1">
        <v>10</v>
      </c>
      <c r="G71" s="1">
        <v>20</v>
      </c>
      <c r="H71" s="13">
        <v>713.70999999999992</v>
      </c>
      <c r="I71" s="13">
        <v>236.86</v>
      </c>
      <c r="K71" s="70">
        <v>0.22786027193069458</v>
      </c>
      <c r="L71" s="75">
        <v>5.3738412857055664</v>
      </c>
      <c r="M71" s="70">
        <v>3.4989457577466965E-2</v>
      </c>
      <c r="N71" s="26">
        <f>$Y$2*(G71-F71)</f>
        <v>708.82124375000001</v>
      </c>
      <c r="O71" s="1">
        <f>H71-I71</f>
        <v>476.84999999999991</v>
      </c>
      <c r="P71" s="12">
        <f>H71/N71</f>
        <v>1.0068970227587086</v>
      </c>
      <c r="Q71" s="12">
        <f>O71/N71</f>
        <v>0.67273660913044542</v>
      </c>
      <c r="R71" s="14">
        <f>Q71*10^4*(G71-F71)/100</f>
        <v>672.73660913044546</v>
      </c>
      <c r="S71" s="13">
        <f t="shared" si="9"/>
        <v>1.5328994669419669</v>
      </c>
      <c r="T71" s="14">
        <f t="shared" si="10"/>
        <v>36.151797645507557</v>
      </c>
      <c r="U71" s="12">
        <f t="shared" si="10"/>
        <v>0.23538689045978697</v>
      </c>
      <c r="V71" s="13">
        <f t="shared" si="26"/>
        <v>23.58393255731767</v>
      </c>
      <c r="W71" s="13"/>
    </row>
    <row r="72" spans="2:29" x14ac:dyDescent="0.2">
      <c r="B72" s="1" t="s">
        <v>34</v>
      </c>
      <c r="C72" s="1" t="s">
        <v>39</v>
      </c>
      <c r="D72" s="1">
        <v>3</v>
      </c>
      <c r="E72" s="1" t="s">
        <v>15</v>
      </c>
      <c r="F72" s="1">
        <v>20</v>
      </c>
      <c r="G72" s="1">
        <v>30</v>
      </c>
      <c r="H72" s="13">
        <v>1029.0700000000002</v>
      </c>
      <c r="I72" s="13">
        <v>382.36</v>
      </c>
      <c r="K72" s="70">
        <v>0.11611998826265335</v>
      </c>
      <c r="L72" s="75">
        <v>2.9642558097839355</v>
      </c>
      <c r="M72" s="70">
        <v>2.2706370800733566E-2</v>
      </c>
      <c r="N72" s="26">
        <f>$Y$2*(G72-F72)</f>
        <v>708.82124375000001</v>
      </c>
      <c r="O72" s="1">
        <f>H72-I72</f>
        <v>646.71000000000015</v>
      </c>
      <c r="P72" s="12">
        <f>H72/N72</f>
        <v>1.4518046814676893</v>
      </c>
      <c r="Q72" s="12">
        <f>O72/N72</f>
        <v>0.91237389638408417</v>
      </c>
      <c r="R72" s="14">
        <f>Q72*10^4*(G72-F72)/100</f>
        <v>912.37389638408422</v>
      </c>
      <c r="S72" s="13">
        <f t="shared" si="9"/>
        <v>1.0594484613927115</v>
      </c>
      <c r="T72" s="14">
        <f t="shared" si="10"/>
        <v>27.045096230517281</v>
      </c>
      <c r="U72" s="12">
        <f t="shared" si="10"/>
        <v>0.20716700000207081</v>
      </c>
      <c r="V72" s="13">
        <f t="shared" si="26"/>
        <v>25.527524194017708</v>
      </c>
      <c r="W72" s="13"/>
    </row>
    <row r="73" spans="2:29" x14ac:dyDescent="0.2">
      <c r="B73" s="1" t="s">
        <v>34</v>
      </c>
      <c r="C73" s="1" t="s">
        <v>39</v>
      </c>
      <c r="D73" s="1">
        <v>3</v>
      </c>
      <c r="E73" s="29" t="s">
        <v>15</v>
      </c>
      <c r="F73" s="29">
        <v>30</v>
      </c>
      <c r="G73" s="29">
        <v>50</v>
      </c>
      <c r="H73" s="30">
        <v>864.41000000000008</v>
      </c>
      <c r="I73" s="30">
        <v>315.86</v>
      </c>
      <c r="J73" s="30"/>
      <c r="K73" s="106">
        <v>8.6966373026371002E-2</v>
      </c>
      <c r="L73" s="107">
        <v>2.5254294872283936</v>
      </c>
      <c r="M73" s="106">
        <v>2.615915983915329E-2</v>
      </c>
      <c r="N73" s="32">
        <f>$Y$2*(G73-F73)</f>
        <v>1417.6424875</v>
      </c>
      <c r="O73" s="29">
        <f>H73-I73</f>
        <v>548.55000000000007</v>
      </c>
      <c r="P73" s="33">
        <f>H73/N73</f>
        <v>0.60975175872753329</v>
      </c>
      <c r="Q73" s="33">
        <f>O73/N73</f>
        <v>0.38694523114030194</v>
      </c>
      <c r="R73" s="34">
        <f>Q73*10^4*(G73-F73)/100</f>
        <v>773.89046228060386</v>
      </c>
      <c r="S73" s="30">
        <f t="shared" si="9"/>
        <v>0.67302446624245693</v>
      </c>
      <c r="T73" s="34">
        <f t="shared" si="10"/>
        <v>19.544057933282499</v>
      </c>
      <c r="U73" s="33">
        <f t="shared" si="10"/>
        <v>0.20244324300794547</v>
      </c>
      <c r="V73" s="30">
        <f t="shared" si="26"/>
        <v>29.039149263619425</v>
      </c>
      <c r="W73" s="13"/>
    </row>
    <row r="74" spans="2:29" x14ac:dyDescent="0.2">
      <c r="B74" s="1" t="s">
        <v>34</v>
      </c>
      <c r="C74" s="1" t="s">
        <v>39</v>
      </c>
      <c r="D74" s="1">
        <v>3</v>
      </c>
      <c r="E74" s="1" t="s">
        <v>16</v>
      </c>
      <c r="F74" s="1" t="s">
        <v>44</v>
      </c>
      <c r="H74" s="13">
        <v>37.49</v>
      </c>
      <c r="J74" s="13">
        <v>13.184761904761903</v>
      </c>
      <c r="K74" s="70">
        <v>2.0084972381591797</v>
      </c>
      <c r="L74" s="75">
        <v>45.243343353271484</v>
      </c>
      <c r="M74" s="70">
        <v>0.21843993663787842</v>
      </c>
      <c r="N74" s="25"/>
      <c r="O74" s="13">
        <f>H74-J74</f>
        <v>24.305238095238099</v>
      </c>
      <c r="R74" s="14">
        <f>O74/($Y$3)*10^8/10^6</f>
        <v>10.802328042328043</v>
      </c>
      <c r="S74" s="13">
        <f t="shared" si="9"/>
        <v>0.2169644603870533</v>
      </c>
      <c r="T74" s="14">
        <f t="shared" si="10"/>
        <v>4.887334366337206</v>
      </c>
      <c r="U74" s="12">
        <f t="shared" si="10"/>
        <v>2.3596598531077147E-2</v>
      </c>
      <c r="V74" s="13">
        <f t="shared" si="26"/>
        <v>22.52596742166185</v>
      </c>
      <c r="W74" s="13"/>
    </row>
    <row r="75" spans="2:29" x14ac:dyDescent="0.2">
      <c r="B75" s="1" t="s">
        <v>34</v>
      </c>
      <c r="C75" s="1" t="s">
        <v>39</v>
      </c>
      <c r="D75" s="1">
        <v>3</v>
      </c>
      <c r="E75" s="1" t="s">
        <v>16</v>
      </c>
      <c r="F75" s="1" t="s">
        <v>45</v>
      </c>
      <c r="H75" s="13">
        <v>69.400000000000006</v>
      </c>
      <c r="J75" s="13">
        <v>14.204761904761906</v>
      </c>
      <c r="K75" s="70">
        <v>1.1967020034790039</v>
      </c>
      <c r="L75" s="75">
        <v>26.636251449584961</v>
      </c>
      <c r="M75" s="70">
        <v>0.12470713257789612</v>
      </c>
      <c r="N75" s="25"/>
      <c r="O75" s="13">
        <f>H75-J75</f>
        <v>55.195238095238096</v>
      </c>
      <c r="R75" s="14">
        <f>O75/($Y$3)*10^8/10^6</f>
        <v>24.531216931216932</v>
      </c>
      <c r="S75" s="13">
        <f t="shared" si="9"/>
        <v>0.29356556449365362</v>
      </c>
      <c r="T75" s="14">
        <f t="shared" si="10"/>
        <v>6.5341966254421022</v>
      </c>
      <c r="U75" s="12">
        <f t="shared" si="10"/>
        <v>3.0592177221383996E-2</v>
      </c>
      <c r="V75" s="13">
        <f t="shared" si="26"/>
        <v>22.258048680581403</v>
      </c>
      <c r="W75" s="13"/>
    </row>
    <row r="76" spans="2:29" x14ac:dyDescent="0.2">
      <c r="B76" s="1" t="s">
        <v>34</v>
      </c>
      <c r="C76" s="1" t="s">
        <v>39</v>
      </c>
      <c r="D76" s="1">
        <v>3</v>
      </c>
      <c r="E76" s="1" t="s">
        <v>16</v>
      </c>
      <c r="F76" s="1">
        <v>0</v>
      </c>
      <c r="G76" s="1">
        <v>10</v>
      </c>
      <c r="H76" s="13">
        <v>600.48</v>
      </c>
      <c r="I76" s="13">
        <v>64.739999999999995</v>
      </c>
      <c r="K76" s="71">
        <v>0.16980087757110596</v>
      </c>
      <c r="L76" s="76">
        <v>3.1718807220458984</v>
      </c>
      <c r="M76" s="71">
        <v>1.8706114962697029E-2</v>
      </c>
      <c r="N76" s="26">
        <f>$Y$2*(G76-F76)</f>
        <v>708.82124375000001</v>
      </c>
      <c r="O76" s="1">
        <f>H76-I76</f>
        <v>535.74</v>
      </c>
      <c r="P76" s="12">
        <f>H76/N76</f>
        <v>0.84715293918559287</v>
      </c>
      <c r="Q76" s="12">
        <f>O76/N76</f>
        <v>0.75581820483494788</v>
      </c>
      <c r="R76" s="14">
        <f>Q76*10^4*(G76-F76)/100</f>
        <v>755.81820483494778</v>
      </c>
      <c r="S76" s="13">
        <f t="shared" si="9"/>
        <v>1.2833859446519205</v>
      </c>
      <c r="T76" s="14">
        <f t="shared" si="10"/>
        <v>23.973651932873089</v>
      </c>
      <c r="U76" s="12">
        <f t="shared" si="10"/>
        <v>0.14138422230541825</v>
      </c>
      <c r="V76" s="13">
        <f t="shared" si="26"/>
        <v>18.680001937667484</v>
      </c>
      <c r="W76" s="13"/>
    </row>
    <row r="77" spans="2:29" x14ac:dyDescent="0.2">
      <c r="B77" s="1" t="s">
        <v>34</v>
      </c>
      <c r="C77" s="1" t="s">
        <v>39</v>
      </c>
      <c r="D77" s="1">
        <v>3</v>
      </c>
      <c r="E77" s="1" t="s">
        <v>16</v>
      </c>
      <c r="F77" s="1">
        <v>10</v>
      </c>
      <c r="G77" s="1">
        <v>20</v>
      </c>
      <c r="H77" s="13">
        <v>685.11</v>
      </c>
      <c r="I77" s="13">
        <v>253.23</v>
      </c>
      <c r="K77" s="70">
        <v>0.26115643978118896</v>
      </c>
      <c r="L77" s="75">
        <v>4.925663948059082</v>
      </c>
      <c r="M77" s="70">
        <v>3.5556040704250336E-2</v>
      </c>
      <c r="N77" s="26">
        <f>$Y$2*(G77-F77)</f>
        <v>708.82124375000001</v>
      </c>
      <c r="O77" s="1">
        <f>H77-I77</f>
        <v>431.88</v>
      </c>
      <c r="P77" s="12">
        <f>H77/N77</f>
        <v>0.96654834493312269</v>
      </c>
      <c r="Q77" s="12">
        <f>O77/N77</f>
        <v>0.60929325102496967</v>
      </c>
      <c r="R77" s="14">
        <f>Q77*10^4*(G77-F77)/100</f>
        <v>609.29325102496966</v>
      </c>
      <c r="S77" s="13">
        <f t="shared" si="9"/>
        <v>1.5912085622038734</v>
      </c>
      <c r="T77" s="14">
        <f t="shared" si="10"/>
        <v>30.011738003694056</v>
      </c>
      <c r="U77" s="12">
        <f t="shared" si="10"/>
        <v>0.21664055634268839</v>
      </c>
      <c r="V77" s="13">
        <f t="shared" si="26"/>
        <v>18.860970658759442</v>
      </c>
      <c r="W77" s="13"/>
    </row>
    <row r="78" spans="2:29" x14ac:dyDescent="0.2">
      <c r="B78" s="1" t="s">
        <v>34</v>
      </c>
      <c r="C78" s="1" t="s">
        <v>39</v>
      </c>
      <c r="D78" s="1">
        <v>3</v>
      </c>
      <c r="E78" s="1" t="s">
        <v>16</v>
      </c>
      <c r="F78" s="1">
        <v>20</v>
      </c>
      <c r="G78" s="1">
        <v>30</v>
      </c>
      <c r="H78" s="13">
        <v>731.38</v>
      </c>
      <c r="I78" s="13">
        <v>187.17</v>
      </c>
      <c r="K78" s="70">
        <v>0.21859614551067352</v>
      </c>
      <c r="L78" s="75">
        <v>5.4304428100585937</v>
      </c>
      <c r="M78" s="70">
        <v>3.1959105283021927E-2</v>
      </c>
      <c r="N78" s="26">
        <f>$Y$2*(G78-F78)</f>
        <v>708.82124375000001</v>
      </c>
      <c r="O78" s="1">
        <f>H78-I78</f>
        <v>544.21</v>
      </c>
      <c r="P78" s="12">
        <f>H78/N78</f>
        <v>1.0318257338488523</v>
      </c>
      <c r="Q78" s="12">
        <f>O78/N78</f>
        <v>0.76776762096021767</v>
      </c>
      <c r="R78" s="14">
        <f>Q78*10^4*(G78-F78)/100</f>
        <v>767.76762096021764</v>
      </c>
      <c r="S78" s="13">
        <f t="shared" si="9"/>
        <v>1.6783104258980339</v>
      </c>
      <c r="T78" s="14">
        <f t="shared" si="10"/>
        <v>41.693181570392056</v>
      </c>
      <c r="U78" s="12">
        <f t="shared" si="10"/>
        <v>0.24537166231162869</v>
      </c>
      <c r="V78" s="13">
        <f t="shared" si="26"/>
        <v>24.842353909636699</v>
      </c>
      <c r="W78" s="13"/>
    </row>
    <row r="79" spans="2:29" x14ac:dyDescent="0.2">
      <c r="B79" s="1" t="s">
        <v>34</v>
      </c>
      <c r="C79" s="1" t="s">
        <v>39</v>
      </c>
      <c r="D79" s="1">
        <v>3</v>
      </c>
      <c r="E79" s="29" t="s">
        <v>16</v>
      </c>
      <c r="F79" s="29">
        <v>30</v>
      </c>
      <c r="G79" s="29">
        <v>50</v>
      </c>
      <c r="H79" s="30">
        <v>653.79999999999995</v>
      </c>
      <c r="I79" s="30">
        <v>120.52</v>
      </c>
      <c r="J79" s="30"/>
      <c r="K79" s="106">
        <v>0.10818937420845032</v>
      </c>
      <c r="L79" s="107">
        <v>2.3698465824127197</v>
      </c>
      <c r="M79" s="106">
        <v>2.5629293173551559E-2</v>
      </c>
      <c r="N79" s="32">
        <f>$Y$2*(G79-F79)</f>
        <v>1417.6424875</v>
      </c>
      <c r="O79" s="29">
        <f>H79-I79</f>
        <v>533.28</v>
      </c>
      <c r="P79" s="33">
        <f>H79/N79</f>
        <v>0.46118820913231123</v>
      </c>
      <c r="Q79" s="33">
        <f>O79/N79</f>
        <v>0.3761738271123875</v>
      </c>
      <c r="R79" s="34">
        <f>Q79*10^4*(G79-F79)/100</f>
        <v>752.34765422477506</v>
      </c>
      <c r="S79" s="30">
        <f t="shared" si="9"/>
        <v>0.81396021897773985</v>
      </c>
      <c r="T79" s="34">
        <f t="shared" si="10"/>
        <v>17.8294851715081</v>
      </c>
      <c r="U79" s="33">
        <f t="shared" si="10"/>
        <v>0.19282138598560555</v>
      </c>
      <c r="V79" s="30">
        <f t="shared" si="26"/>
        <v>21.904614937939247</v>
      </c>
      <c r="W79" s="13"/>
    </row>
    <row r="80" spans="2:29" x14ac:dyDescent="0.2">
      <c r="B80" s="1" t="s">
        <v>34</v>
      </c>
      <c r="C80" s="1" t="s">
        <v>39</v>
      </c>
      <c r="D80" s="1">
        <v>3</v>
      </c>
      <c r="E80" s="1" t="s">
        <v>10</v>
      </c>
      <c r="F80" s="1" t="s">
        <v>44</v>
      </c>
      <c r="H80" s="13">
        <v>74.92</v>
      </c>
      <c r="J80" s="13">
        <v>18.284761904761904</v>
      </c>
      <c r="K80" s="72">
        <v>1.0585966110229492</v>
      </c>
      <c r="L80" s="77">
        <v>29.202445983886719</v>
      </c>
      <c r="M80" s="72">
        <v>0.28046378493309021</v>
      </c>
      <c r="N80" s="25"/>
      <c r="O80" s="13">
        <f>H80-J80</f>
        <v>56.635238095238094</v>
      </c>
      <c r="R80" s="14">
        <f>O80/($Y$3)*10^8/10^6</f>
        <v>25.171216931216932</v>
      </c>
      <c r="S80" s="13">
        <f t="shared" si="9"/>
        <v>0.26646164938709727</v>
      </c>
      <c r="T80" s="14">
        <f t="shared" si="10"/>
        <v>7.3506110278255736</v>
      </c>
      <c r="U80" s="12">
        <f t="shared" si="10"/>
        <v>7.059614771900985E-2</v>
      </c>
      <c r="V80" s="13">
        <f t="shared" si="26"/>
        <v>27.585999879281346</v>
      </c>
      <c r="W80" s="13"/>
    </row>
    <row r="81" spans="1:29" x14ac:dyDescent="0.2">
      <c r="A81" s="1" t="s">
        <v>30</v>
      </c>
      <c r="B81" s="1" t="s">
        <v>34</v>
      </c>
      <c r="C81" s="1" t="s">
        <v>39</v>
      </c>
      <c r="D81" s="1">
        <v>3</v>
      </c>
      <c r="E81" s="1" t="s">
        <v>10</v>
      </c>
      <c r="F81" s="1" t="s">
        <v>45</v>
      </c>
      <c r="H81" s="13">
        <v>0</v>
      </c>
      <c r="J81" s="13">
        <v>0</v>
      </c>
      <c r="K81" s="11">
        <v>0</v>
      </c>
      <c r="L81" s="12">
        <v>0</v>
      </c>
      <c r="M81" s="11">
        <v>0</v>
      </c>
      <c r="N81" s="25"/>
      <c r="O81" s="13">
        <f>H81-J81</f>
        <v>0</v>
      </c>
      <c r="R81" s="14">
        <f>O81/($Y$3)*10^8/10^6</f>
        <v>0</v>
      </c>
      <c r="S81" s="13">
        <f t="shared" si="9"/>
        <v>0</v>
      </c>
      <c r="T81" s="14">
        <f t="shared" si="10"/>
        <v>0</v>
      </c>
      <c r="U81" s="12">
        <f t="shared" si="10"/>
        <v>0</v>
      </c>
      <c r="V81" s="13"/>
      <c r="W81" s="13"/>
    </row>
    <row r="82" spans="1:29" x14ac:dyDescent="0.2">
      <c r="B82" s="1" t="s">
        <v>34</v>
      </c>
      <c r="C82" s="1" t="s">
        <v>39</v>
      </c>
      <c r="D82" s="1">
        <v>3</v>
      </c>
      <c r="E82" s="1" t="s">
        <v>10</v>
      </c>
      <c r="F82" s="1">
        <v>0</v>
      </c>
      <c r="G82" s="1">
        <v>10</v>
      </c>
      <c r="H82" s="13">
        <v>658.66000000000008</v>
      </c>
      <c r="I82" s="13">
        <v>10.79</v>
      </c>
      <c r="K82" s="73">
        <v>0.13535664975643158</v>
      </c>
      <c r="L82" s="78">
        <v>3.0751230716705322</v>
      </c>
      <c r="M82" s="73">
        <v>2.1993367001414299E-2</v>
      </c>
      <c r="N82" s="26">
        <f>$Y$2*(G82-F82)</f>
        <v>708.82124375000001</v>
      </c>
      <c r="O82" s="1">
        <f>H82-I82</f>
        <v>647.87000000000012</v>
      </c>
      <c r="P82" s="12">
        <f>H82/N82</f>
        <v>0.92923287190911041</v>
      </c>
      <c r="Q82" s="12">
        <f>O82/N82</f>
        <v>0.91401041618400292</v>
      </c>
      <c r="R82" s="14">
        <f>Q82*10^4*(G82-F82)/100</f>
        <v>914.01041618400279</v>
      </c>
      <c r="S82" s="13">
        <f t="shared" si="9"/>
        <v>1.2371738777714834</v>
      </c>
      <c r="T82" s="14">
        <f t="shared" si="10"/>
        <v>28.10694518554612</v>
      </c>
      <c r="U82" s="12">
        <f t="shared" si="10"/>
        <v>0.20102166526250198</v>
      </c>
      <c r="V82" s="13">
        <f t="shared" si="26"/>
        <v>22.718670100095434</v>
      </c>
      <c r="W82" s="13"/>
    </row>
    <row r="83" spans="1:29" x14ac:dyDescent="0.2">
      <c r="B83" s="1" t="s">
        <v>34</v>
      </c>
      <c r="C83" s="1" t="s">
        <v>39</v>
      </c>
      <c r="D83" s="1">
        <v>3</v>
      </c>
      <c r="E83" s="1" t="s">
        <v>10</v>
      </c>
      <c r="F83" s="1">
        <v>10</v>
      </c>
      <c r="G83" s="1">
        <v>20</v>
      </c>
      <c r="H83" s="13">
        <v>825.2</v>
      </c>
      <c r="I83" s="13">
        <v>231.4</v>
      </c>
      <c r="K83" s="70">
        <v>0.20786811411380768</v>
      </c>
      <c r="L83" s="75">
        <v>4.9297494888305664</v>
      </c>
      <c r="M83" s="70">
        <v>2.9170950874686241E-2</v>
      </c>
      <c r="N83" s="26">
        <f>$Y$2*(G83-F83)</f>
        <v>708.82124375000001</v>
      </c>
      <c r="O83" s="1">
        <f>H83-I83</f>
        <v>593.80000000000007</v>
      </c>
      <c r="P83" s="12">
        <f>H83/N83</f>
        <v>1.1641863266319465</v>
      </c>
      <c r="Q83" s="12">
        <f>O83/N83</f>
        <v>0.83772884240674972</v>
      </c>
      <c r="R83" s="14">
        <f>Q83*10^4*(G83-F83)/100</f>
        <v>837.72884240674978</v>
      </c>
      <c r="S83" s="13">
        <f t="shared" si="9"/>
        <v>1.7413711460983425</v>
      </c>
      <c r="T83" s="14">
        <f t="shared" si="10"/>
        <v>41.297933326332966</v>
      </c>
      <c r="U83" s="12">
        <f t="shared" si="10"/>
        <v>0.24437346908155069</v>
      </c>
      <c r="V83" s="13">
        <f t="shared" si="26"/>
        <v>23.715756068925181</v>
      </c>
      <c r="W83" s="13"/>
    </row>
    <row r="84" spans="1:29" x14ac:dyDescent="0.2">
      <c r="B84" s="1" t="s">
        <v>34</v>
      </c>
      <c r="C84" s="1" t="s">
        <v>39</v>
      </c>
      <c r="D84" s="1">
        <v>3</v>
      </c>
      <c r="E84" s="1" t="s">
        <v>10</v>
      </c>
      <c r="F84" s="1">
        <v>20</v>
      </c>
      <c r="G84" s="1">
        <v>30</v>
      </c>
      <c r="H84" s="13">
        <v>919.82999999999993</v>
      </c>
      <c r="I84" s="13">
        <v>308.79000000000002</v>
      </c>
      <c r="K84" s="70">
        <v>0.11181605607271194</v>
      </c>
      <c r="L84" s="75">
        <v>3.0027778148651123</v>
      </c>
      <c r="M84" s="70">
        <v>1.9234035164117813E-2</v>
      </c>
      <c r="N84" s="26">
        <f>$Y$2*(G84-F84)</f>
        <v>708.82124375000001</v>
      </c>
      <c r="O84" s="1">
        <f>H84-I84</f>
        <v>611.04</v>
      </c>
      <c r="P84" s="12">
        <f>H84/N84</f>
        <v>1.2976896616891216</v>
      </c>
      <c r="Q84" s="12">
        <f>O84/N84</f>
        <v>0.8620509125365784</v>
      </c>
      <c r="R84" s="14">
        <f>Q84*10^4*(G84-F84)/100</f>
        <v>862.05091253657849</v>
      </c>
      <c r="S84" s="13">
        <f t="shared" si="9"/>
        <v>0.96391133173722565</v>
      </c>
      <c r="T84" s="14">
        <f t="shared" si="10"/>
        <v>25.885473554490634</v>
      </c>
      <c r="U84" s="12">
        <f t="shared" si="10"/>
        <v>0.16580717564988401</v>
      </c>
      <c r="V84" s="13">
        <f t="shared" si="26"/>
        <v>26.854621065443954</v>
      </c>
      <c r="W84" s="13"/>
      <c r="X84" s="7" t="s">
        <v>78</v>
      </c>
      <c r="Y84" s="7" t="s">
        <v>80</v>
      </c>
      <c r="Z84" s="7" t="s">
        <v>81</v>
      </c>
    </row>
    <row r="85" spans="1:29" x14ac:dyDescent="0.2">
      <c r="B85" s="1" t="s">
        <v>34</v>
      </c>
      <c r="C85" s="1" t="s">
        <v>39</v>
      </c>
      <c r="D85" s="1">
        <v>3</v>
      </c>
      <c r="E85" s="29" t="s">
        <v>10</v>
      </c>
      <c r="F85" s="29">
        <v>30</v>
      </c>
      <c r="G85" s="29">
        <v>40</v>
      </c>
      <c r="H85" s="30">
        <v>742.25</v>
      </c>
      <c r="I85" s="30">
        <v>428.35</v>
      </c>
      <c r="J85" s="30"/>
      <c r="K85" s="106">
        <v>4.6824280172586441E-2</v>
      </c>
      <c r="L85" s="107">
        <v>1.4964570999145508</v>
      </c>
      <c r="M85" s="106">
        <v>1.9892862066626549E-2</v>
      </c>
      <c r="N85" s="32">
        <f>$Y$2*(G85-F85)</f>
        <v>708.82124375000001</v>
      </c>
      <c r="O85" s="29">
        <f>H85-I85</f>
        <v>313.89999999999998</v>
      </c>
      <c r="P85" s="33">
        <f>H85/N85</f>
        <v>1.047161053008437</v>
      </c>
      <c r="Q85" s="33">
        <f>O85/N85</f>
        <v>0.44284790102977212</v>
      </c>
      <c r="R85" s="34">
        <f>Q85*10^4*(G85-F85)/100</f>
        <v>442.84790102977212</v>
      </c>
      <c r="S85" s="30">
        <f t="shared" si="9"/>
        <v>0.2073603419165988</v>
      </c>
      <c r="T85" s="34">
        <f t="shared" si="10"/>
        <v>6.6270288567825881</v>
      </c>
      <c r="U85" s="33">
        <f t="shared" si="10"/>
        <v>8.8095122116803426E-2</v>
      </c>
      <c r="V85" s="30">
        <f t="shared" si="26"/>
        <v>31.958998502461995</v>
      </c>
      <c r="W85" s="13"/>
      <c r="X85" s="7" t="s">
        <v>79</v>
      </c>
      <c r="Y85" s="7" t="s">
        <v>79</v>
      </c>
      <c r="Z85" s="7" t="s">
        <v>82</v>
      </c>
      <c r="AA85" s="15" t="s">
        <v>105</v>
      </c>
      <c r="AB85" s="15" t="s">
        <v>106</v>
      </c>
      <c r="AC85" s="74" t="s">
        <v>109</v>
      </c>
    </row>
    <row r="86" spans="1:29" x14ac:dyDescent="0.2">
      <c r="B86" s="1" t="s">
        <v>34</v>
      </c>
      <c r="C86" s="1" t="s">
        <v>39</v>
      </c>
      <c r="D86" s="1">
        <v>3</v>
      </c>
      <c r="E86" s="1" t="s">
        <v>11</v>
      </c>
      <c r="F86" s="1" t="s">
        <v>44</v>
      </c>
      <c r="H86" s="13">
        <v>66.02</v>
      </c>
      <c r="J86" s="13">
        <v>22.004761904761903</v>
      </c>
      <c r="K86" s="70">
        <v>1.2493976354598999</v>
      </c>
      <c r="L86" s="75">
        <v>31.058023452758789</v>
      </c>
      <c r="M86" s="70">
        <v>0.12949910759925842</v>
      </c>
      <c r="N86" s="25"/>
      <c r="O86" s="13">
        <f>H86-J86</f>
        <v>44.015238095238089</v>
      </c>
      <c r="R86" s="14">
        <f>O86/($Y$3)*10^8/10^6</f>
        <v>19.562328042328041</v>
      </c>
      <c r="S86" s="13">
        <f t="shared" si="9"/>
        <v>0.24441126400175547</v>
      </c>
      <c r="T86" s="14">
        <f t="shared" si="10"/>
        <v>6.075672431291852</v>
      </c>
      <c r="U86" s="12">
        <f t="shared" si="10"/>
        <v>2.5333040240454293E-2</v>
      </c>
      <c r="V86" s="13">
        <f t="shared" si="26"/>
        <v>24.858397816101526</v>
      </c>
      <c r="W86" s="13"/>
      <c r="Z86" s="13">
        <f>AVERAGE(R62,R68,R74,R80,R86)</f>
        <v>17.891216931216928</v>
      </c>
      <c r="AA86" s="13">
        <f t="shared" ref="AA86:AA91" si="27">AVERAGE(S62,S68,S74,S80,S86)</f>
        <v>0.27036858331488556</v>
      </c>
      <c r="AB86" s="13">
        <f t="shared" ref="AB86:AC91" si="28">AVERAGE(T62,T68,T74,T80,T86)</f>
        <v>6.8014434236815102</v>
      </c>
      <c r="AC86" s="12">
        <f t="shared" si="28"/>
        <v>3.5812019667057771E-2</v>
      </c>
    </row>
    <row r="87" spans="1:29" x14ac:dyDescent="0.2">
      <c r="A87" s="1" t="s">
        <v>30</v>
      </c>
      <c r="B87" s="1" t="s">
        <v>34</v>
      </c>
      <c r="C87" s="1" t="s">
        <v>39</v>
      </c>
      <c r="D87" s="1">
        <v>3</v>
      </c>
      <c r="E87" s="1" t="s">
        <v>11</v>
      </c>
      <c r="F87" s="1" t="s">
        <v>45</v>
      </c>
      <c r="H87" s="13">
        <v>0</v>
      </c>
      <c r="J87" s="13">
        <v>0</v>
      </c>
      <c r="K87" s="11">
        <v>0</v>
      </c>
      <c r="L87" s="59">
        <v>0</v>
      </c>
      <c r="M87" s="58">
        <v>0</v>
      </c>
      <c r="N87" s="25"/>
      <c r="O87" s="13">
        <f>H87-J87</f>
        <v>0</v>
      </c>
      <c r="R87" s="14">
        <f>O87/($Y$3)*10^8/10^6</f>
        <v>0</v>
      </c>
      <c r="S87" s="13">
        <f t="shared" si="9"/>
        <v>0</v>
      </c>
      <c r="T87" s="14">
        <f t="shared" si="10"/>
        <v>0</v>
      </c>
      <c r="U87" s="12">
        <f t="shared" si="10"/>
        <v>0</v>
      </c>
      <c r="V87" s="13"/>
      <c r="W87" s="13"/>
      <c r="Z87" s="13">
        <f>AVERAGE(R63,R69,R75,R81,R87)</f>
        <v>15.300952380952381</v>
      </c>
      <c r="AA87" s="13">
        <f t="shared" si="27"/>
        <v>0.14222290080421185</v>
      </c>
      <c r="AB87" s="13">
        <f t="shared" si="28"/>
        <v>3.3527380039162615</v>
      </c>
      <c r="AC87" s="12">
        <f t="shared" si="28"/>
        <v>2.8814090703915034E-2</v>
      </c>
    </row>
    <row r="88" spans="1:29" x14ac:dyDescent="0.2">
      <c r="B88" s="1" t="s">
        <v>34</v>
      </c>
      <c r="C88" s="1" t="s">
        <v>39</v>
      </c>
      <c r="D88" s="1">
        <v>3</v>
      </c>
      <c r="E88" s="1" t="s">
        <v>11</v>
      </c>
      <c r="F88" s="1">
        <v>0</v>
      </c>
      <c r="G88" s="1">
        <v>10</v>
      </c>
      <c r="H88" s="13">
        <v>667.22</v>
      </c>
      <c r="I88" s="13">
        <v>105.56</v>
      </c>
      <c r="K88" s="71">
        <v>0.20610295236110687</v>
      </c>
      <c r="L88" s="76">
        <v>4.5940976142883301</v>
      </c>
      <c r="M88" s="71">
        <v>2.1992817521095276E-2</v>
      </c>
      <c r="N88" s="26">
        <f>$Y$2*(G88-F88)</f>
        <v>708.82124375000001</v>
      </c>
      <c r="O88" s="1">
        <f>H88-I88</f>
        <v>561.66000000000008</v>
      </c>
      <c r="P88" s="12">
        <f>H88/N88</f>
        <v>0.9413092593981669</v>
      </c>
      <c r="Q88" s="12">
        <f>O88/N88</f>
        <v>0.79238595760554908</v>
      </c>
      <c r="R88" s="14">
        <f>Q88*10^4*(G88-F88)/100</f>
        <v>792.38595760554904</v>
      </c>
      <c r="S88" s="13">
        <f t="shared" si="9"/>
        <v>1.6331308527198654</v>
      </c>
      <c r="T88" s="14">
        <f t="shared" si="10"/>
        <v>36.402984374312268</v>
      </c>
      <c r="U88" s="12">
        <f t="shared" si="10"/>
        <v>0.17426799771897175</v>
      </c>
      <c r="V88" s="13">
        <f t="shared" si="26"/>
        <v>22.290304731972725</v>
      </c>
      <c r="W88" s="13"/>
      <c r="X88" s="12">
        <f>AVERAGE(P64,P70,P76,P82,P88)</f>
        <v>0.96771365989409941</v>
      </c>
      <c r="Y88" s="12">
        <f>AVERAGE(Q64,Q70,Q76,Q82,Q88)</f>
        <v>0.77245991824860571</v>
      </c>
      <c r="Z88" s="13">
        <f>AVERAGE(R64,R70,R76,R82,R88)</f>
        <v>772.45991824860562</v>
      </c>
      <c r="AA88" s="13">
        <f t="shared" si="27"/>
        <v>1.4983049033909706</v>
      </c>
      <c r="AB88" s="13">
        <f t="shared" si="28"/>
        <v>32.035589307780647</v>
      </c>
      <c r="AC88" s="12">
        <f t="shared" si="28"/>
        <v>0.16831404329594829</v>
      </c>
    </row>
    <row r="89" spans="1:29" x14ac:dyDescent="0.2">
      <c r="B89" s="1" t="s">
        <v>34</v>
      </c>
      <c r="C89" s="1" t="s">
        <v>39</v>
      </c>
      <c r="D89" s="1">
        <v>3</v>
      </c>
      <c r="E89" s="1" t="s">
        <v>11</v>
      </c>
      <c r="F89" s="1">
        <v>10</v>
      </c>
      <c r="G89" s="1">
        <v>20</v>
      </c>
      <c r="H89" s="13">
        <v>729.38</v>
      </c>
      <c r="I89" s="13">
        <v>84</v>
      </c>
      <c r="K89" s="70">
        <v>0.12885887920856476</v>
      </c>
      <c r="L89" s="75">
        <v>2.8577039241790771</v>
      </c>
      <c r="M89" s="70">
        <v>2.6227843016386032E-2</v>
      </c>
      <c r="N89" s="26">
        <f>$Y$2*(G89-F89)</f>
        <v>708.82124375000001</v>
      </c>
      <c r="O89" s="1">
        <f>H89-I89</f>
        <v>645.38</v>
      </c>
      <c r="P89" s="12">
        <f>H89/N89</f>
        <v>1.0290041479869232</v>
      </c>
      <c r="Q89" s="12">
        <f>O89/N89</f>
        <v>0.91049754178590103</v>
      </c>
      <c r="R89" s="14">
        <f>Q89*10^4*(G89-F89)/100</f>
        <v>910.49754178590092</v>
      </c>
      <c r="S89" s="13">
        <f t="shared" si="9"/>
        <v>1.1732569275668454</v>
      </c>
      <c r="T89" s="14">
        <f t="shared" si="10"/>
        <v>26.019323981169723</v>
      </c>
      <c r="U89" s="12">
        <f t="shared" si="10"/>
        <v>0.23880386592765993</v>
      </c>
      <c r="V89" s="13">
        <f t="shared" si="26"/>
        <v>22.17700434561235</v>
      </c>
      <c r="W89" s="13"/>
      <c r="X89" s="12">
        <f t="shared" ref="X89:X91" si="29">AVERAGE(P65,P71,P77,P83,P89)</f>
        <v>1.1032048021910037</v>
      </c>
      <c r="Y89" s="12">
        <f t="shared" ref="Y89:Y91" si="30">AVERAGE(Q65,Q71,Q77,Q83,Q89)</f>
        <v>0.77667254594046575</v>
      </c>
      <c r="Z89" s="13">
        <f t="shared" ref="Z89:AA91" si="31">AVERAGE(R65,R71,R77,R83,R89)</f>
        <v>810.79680535463626</v>
      </c>
      <c r="AA89" s="13">
        <f t="shared" si="31"/>
        <v>1.4988685700050521</v>
      </c>
      <c r="AB89" s="13">
        <f t="shared" si="28"/>
        <v>32.681626576851677</v>
      </c>
      <c r="AC89" s="12">
        <f t="shared" si="28"/>
        <v>0.22988835042707773</v>
      </c>
    </row>
    <row r="90" spans="1:29" x14ac:dyDescent="0.2">
      <c r="B90" s="1" t="s">
        <v>34</v>
      </c>
      <c r="C90" s="1" t="s">
        <v>39</v>
      </c>
      <c r="D90" s="1">
        <v>3</v>
      </c>
      <c r="E90" s="1" t="s">
        <v>11</v>
      </c>
      <c r="F90" s="1">
        <v>20</v>
      </c>
      <c r="G90" s="1">
        <v>32</v>
      </c>
      <c r="H90" s="13">
        <v>842.16</v>
      </c>
      <c r="I90" s="13">
        <v>176.88</v>
      </c>
      <c r="J90" s="22"/>
      <c r="K90" s="70">
        <v>9.5705889165401459E-2</v>
      </c>
      <c r="L90" s="75">
        <v>2.179797887802124</v>
      </c>
      <c r="M90" s="70">
        <v>6.279706209897995E-2</v>
      </c>
      <c r="N90" s="26">
        <f>$Y$2*(G90-F90)</f>
        <v>850.5854925000001</v>
      </c>
      <c r="O90" s="1">
        <f>H90-I90</f>
        <v>665.28</v>
      </c>
      <c r="P90" s="12">
        <f>H90/N90</f>
        <v>0.99009447895092084</v>
      </c>
      <c r="Q90" s="12">
        <f>O90/N90</f>
        <v>0.78214360092674617</v>
      </c>
      <c r="R90" s="14">
        <f>Q90*10^4*(G90-F90)/100</f>
        <v>938.57232111209532</v>
      </c>
      <c r="S90" s="13">
        <f t="shared" si="9"/>
        <v>0.8982689853806779</v>
      </c>
      <c r="T90" s="14">
        <f t="shared" si="10"/>
        <v>20.458979631096824</v>
      </c>
      <c r="U90" s="12">
        <f t="shared" si="10"/>
        <v>0.58939584333259998</v>
      </c>
      <c r="V90" s="13">
        <f t="shared" si="26"/>
        <v>22.776005811250961</v>
      </c>
      <c r="W90" s="13"/>
      <c r="X90" s="12">
        <f t="shared" si="29"/>
        <v>1.2105287582247353</v>
      </c>
      <c r="Y90" s="12">
        <f t="shared" si="30"/>
        <v>0.8915110905209801</v>
      </c>
      <c r="Z90" s="13">
        <f t="shared" si="31"/>
        <v>877.468057686159</v>
      </c>
      <c r="AA90" s="13">
        <f t="shared" si="27"/>
        <v>1.1417608424818482</v>
      </c>
      <c r="AB90" s="13">
        <f t="shared" si="28"/>
        <v>27.558089547837358</v>
      </c>
      <c r="AC90" s="12">
        <f t="shared" si="28"/>
        <v>0.28121598329181696</v>
      </c>
    </row>
    <row r="91" spans="1:29" x14ac:dyDescent="0.2">
      <c r="A91" s="29"/>
      <c r="B91" s="29" t="s">
        <v>34</v>
      </c>
      <c r="C91" s="29" t="s">
        <v>39</v>
      </c>
      <c r="D91" s="29">
        <v>3</v>
      </c>
      <c r="E91" s="29" t="s">
        <v>11</v>
      </c>
      <c r="F91" s="29">
        <v>32</v>
      </c>
      <c r="G91" s="29">
        <v>43</v>
      </c>
      <c r="H91" s="30">
        <v>744.82999999999993</v>
      </c>
      <c r="I91" s="30">
        <v>317.45</v>
      </c>
      <c r="J91" s="30"/>
      <c r="K91" s="106">
        <v>7.9640336334705353E-2</v>
      </c>
      <c r="L91" s="107">
        <v>2.6306836605072021</v>
      </c>
      <c r="M91" s="106">
        <v>2.9559573158621788E-2</v>
      </c>
      <c r="N91" s="32">
        <f>$Y$2*(G91-F91)</f>
        <v>779.703368125</v>
      </c>
      <c r="O91" s="29">
        <f>H91-I91</f>
        <v>427.37999999999994</v>
      </c>
      <c r="P91" s="33">
        <f>H91/N91</f>
        <v>0.95527354433665945</v>
      </c>
      <c r="Q91" s="33">
        <f>O91/N91</f>
        <v>0.54813152985057201</v>
      </c>
      <c r="R91" s="34">
        <f>Q91*10^4*(G91-F91)/100</f>
        <v>602.94468283562924</v>
      </c>
      <c r="S91" s="30">
        <f t="shared" si="9"/>
        <v>0.48018717332251759</v>
      </c>
      <c r="T91" s="34">
        <f t="shared" si="10"/>
        <v>15.86156725325387</v>
      </c>
      <c r="U91" s="33">
        <f t="shared" si="10"/>
        <v>0.17822787462881792</v>
      </c>
      <c r="V91" s="30">
        <f t="shared" si="26"/>
        <v>33.032051113536205</v>
      </c>
      <c r="W91" s="30"/>
      <c r="X91" s="33">
        <f t="shared" si="29"/>
        <v>0.74652197719721114</v>
      </c>
      <c r="Y91" s="33">
        <f t="shared" si="30"/>
        <v>0.44778490676473115</v>
      </c>
      <c r="Z91" s="30">
        <f t="shared" si="31"/>
        <v>708.33655795040499</v>
      </c>
      <c r="AA91" s="30">
        <f t="shared" si="27"/>
        <v>0.64659396047898021</v>
      </c>
      <c r="AB91" s="30">
        <f t="shared" si="28"/>
        <v>16.217930211059613</v>
      </c>
      <c r="AC91" s="33">
        <f t="shared" si="28"/>
        <v>0.18964498521693982</v>
      </c>
    </row>
    <row r="92" spans="1:29" x14ac:dyDescent="0.2">
      <c r="B92" s="1" t="s">
        <v>34</v>
      </c>
      <c r="C92" s="1" t="s">
        <v>39</v>
      </c>
      <c r="D92" s="1">
        <v>4</v>
      </c>
      <c r="E92" s="1" t="s">
        <v>8</v>
      </c>
      <c r="F92" s="1" t="s">
        <v>44</v>
      </c>
      <c r="H92" s="13">
        <v>75.86</v>
      </c>
      <c r="J92" s="13">
        <v>32.664761904761903</v>
      </c>
      <c r="K92" s="70">
        <v>2.1844913959503174</v>
      </c>
      <c r="L92" s="75">
        <v>48.691287994384766</v>
      </c>
      <c r="M92" s="70">
        <v>0.24389474093914032</v>
      </c>
      <c r="N92" s="25"/>
      <c r="O92" s="13">
        <f>H92-J92</f>
        <v>43.195238095238096</v>
      </c>
      <c r="R92" s="14">
        <f>O92/($Y$3)*10^8/10^6</f>
        <v>19.197883597883596</v>
      </c>
      <c r="S92" s="13">
        <f t="shared" si="9"/>
        <v>0.41937611540032443</v>
      </c>
      <c r="T92" s="14">
        <f t="shared" si="10"/>
        <v>9.3476967914722575</v>
      </c>
      <c r="U92" s="12">
        <f t="shared" si="10"/>
        <v>4.6822628466855906E-2</v>
      </c>
      <c r="V92" s="13">
        <f t="shared" si="26"/>
        <v>22.289530681901649</v>
      </c>
      <c r="W92" s="13"/>
      <c r="AA92" s="13">
        <f>SUM(AA86:AA91)</f>
        <v>5.1981197604759481</v>
      </c>
      <c r="AB92" s="13">
        <f>SUM(AB86:AB91)</f>
        <v>118.64741707112707</v>
      </c>
      <c r="AC92" s="12">
        <f>SUM(AC86:AC91)</f>
        <v>0.9336894726027557</v>
      </c>
    </row>
    <row r="93" spans="1:29" x14ac:dyDescent="0.2">
      <c r="B93" s="1" t="s">
        <v>34</v>
      </c>
      <c r="C93" s="1" t="s">
        <v>39</v>
      </c>
      <c r="D93" s="1">
        <v>4</v>
      </c>
      <c r="E93" s="1" t="s">
        <v>8</v>
      </c>
      <c r="F93" s="1" t="s">
        <v>45</v>
      </c>
      <c r="H93" s="13">
        <v>306.13</v>
      </c>
      <c r="I93" s="22"/>
      <c r="J93" s="13">
        <v>50.474761904761905</v>
      </c>
      <c r="K93" s="70">
        <v>1.6434564590454102</v>
      </c>
      <c r="L93" s="75">
        <v>35.348091125488281</v>
      </c>
      <c r="M93" s="70">
        <v>0.18113061785697937</v>
      </c>
      <c r="N93" s="25"/>
      <c r="O93" s="13">
        <f>H93-J93</f>
        <v>255.65523809523808</v>
      </c>
      <c r="R93" s="14">
        <f>O93/($Y$3)*10^8/10^6</f>
        <v>113.62455026455025</v>
      </c>
      <c r="S93" s="13">
        <f t="shared" si="9"/>
        <v>1.8673700103840498</v>
      </c>
      <c r="T93" s="14">
        <f t="shared" si="10"/>
        <v>40.164109568439457</v>
      </c>
      <c r="U93" s="12">
        <f t="shared" si="10"/>
        <v>0.20580884993139395</v>
      </c>
      <c r="V93" s="13">
        <f t="shared" si="26"/>
        <v>21.508383097669629</v>
      </c>
      <c r="W93" s="13"/>
      <c r="Z93" s="8" t="s">
        <v>88</v>
      </c>
      <c r="AC93" s="13">
        <f>AVERAGE(S65,S71,S77,S83,S89)</f>
        <v>1.4988685700050521</v>
      </c>
    </row>
    <row r="94" spans="1:29" x14ac:dyDescent="0.2">
      <c r="B94" s="1" t="s">
        <v>34</v>
      </c>
      <c r="C94" s="1" t="s">
        <v>39</v>
      </c>
      <c r="D94" s="1">
        <v>4</v>
      </c>
      <c r="E94" s="1" t="s">
        <v>8</v>
      </c>
      <c r="F94" s="1">
        <v>0</v>
      </c>
      <c r="G94" s="1">
        <v>9</v>
      </c>
      <c r="H94" s="13">
        <v>537.55000000000007</v>
      </c>
      <c r="I94" s="13">
        <v>60.57</v>
      </c>
      <c r="K94" s="71">
        <v>0.2424810528755188</v>
      </c>
      <c r="L94" s="76">
        <v>5.0738005638122559</v>
      </c>
      <c r="M94" s="71">
        <v>1.9540088251233101E-2</v>
      </c>
      <c r="N94" s="26">
        <f>$Y$2*(G94-F94)</f>
        <v>637.93911937500002</v>
      </c>
      <c r="O94" s="1">
        <f>H94-I94</f>
        <v>476.98000000000008</v>
      </c>
      <c r="P94" s="12">
        <f>H94/N94</f>
        <v>0.84263526671110422</v>
      </c>
      <c r="Q94" s="12">
        <f>O94/N94</f>
        <v>0.74768890245719</v>
      </c>
      <c r="R94" s="14">
        <f>Q94*10^4*(G94-F94)/100</f>
        <v>672.92001221147109</v>
      </c>
      <c r="S94" s="13">
        <f t="shared" si="9"/>
        <v>1.6317035306204448</v>
      </c>
      <c r="T94" s="14">
        <f t="shared" si="10"/>
        <v>34.142619373591117</v>
      </c>
      <c r="U94" s="12">
        <f t="shared" si="10"/>
        <v>0.13148916424633</v>
      </c>
      <c r="V94" s="13">
        <f t="shared" si="26"/>
        <v>20.924523807709484</v>
      </c>
      <c r="W94" s="13"/>
      <c r="Z94" s="13">
        <f t="shared" ref="Z94:Z99" si="32">STDEV(R62,R68,R74,R80,R86)</f>
        <v>9.1030495500744824</v>
      </c>
      <c r="AA94" s="13">
        <f t="shared" ref="AA94:AA99" si="33">STDEV(S62,S68,S74,S80,S86)</f>
        <v>0.13629001613934311</v>
      </c>
      <c r="AB94" s="13">
        <f t="shared" ref="AB94:AC99" si="34">STDEV(T62,T68,T74,T80,T86)</f>
        <v>3.8320393510693509</v>
      </c>
      <c r="AC94" s="12">
        <f t="shared" si="34"/>
        <v>2.3141237261645548E-2</v>
      </c>
    </row>
    <row r="95" spans="1:29" x14ac:dyDescent="0.2">
      <c r="B95" s="1" t="s">
        <v>34</v>
      </c>
      <c r="C95" s="1" t="s">
        <v>39</v>
      </c>
      <c r="D95" s="1">
        <v>4</v>
      </c>
      <c r="E95" s="1" t="s">
        <v>8</v>
      </c>
      <c r="F95" s="1">
        <v>9</v>
      </c>
      <c r="G95" s="1">
        <v>20</v>
      </c>
      <c r="H95" s="13">
        <v>1344.74</v>
      </c>
      <c r="I95" s="13">
        <v>660.66</v>
      </c>
      <c r="K95" s="70">
        <v>3.7050314247608185E-2</v>
      </c>
      <c r="L95" s="75">
        <v>0.71803730726242065</v>
      </c>
      <c r="M95" s="70">
        <v>1.2923276983201504E-2</v>
      </c>
      <c r="N95" s="26">
        <f>$Y$2*(G95-F95)</f>
        <v>779.703368125</v>
      </c>
      <c r="O95" s="1">
        <f>H95-I95</f>
        <v>684.08</v>
      </c>
      <c r="P95" s="12">
        <f>H95/N95</f>
        <v>1.7246815327138805</v>
      </c>
      <c r="Q95" s="12">
        <f>O95/N95</f>
        <v>0.87735929837657201</v>
      </c>
      <c r="R95" s="14">
        <f>Q95*10^4*(G95-F95)/100</f>
        <v>965.09522821422934</v>
      </c>
      <c r="S95" s="13">
        <f t="shared" si="9"/>
        <v>0.35757081484204334</v>
      </c>
      <c r="T95" s="14">
        <f t="shared" si="10"/>
        <v>6.9297437891875653</v>
      </c>
      <c r="U95" s="12">
        <f t="shared" si="10"/>
        <v>0.12472192949378554</v>
      </c>
      <c r="V95" s="13">
        <f t="shared" si="26"/>
        <v>19.380059841429663</v>
      </c>
      <c r="W95" s="13"/>
      <c r="Z95" s="13">
        <f t="shared" si="32"/>
        <v>14.111466343187631</v>
      </c>
      <c r="AA95" s="13">
        <f t="shared" si="33"/>
        <v>0.13524293793723891</v>
      </c>
      <c r="AB95" s="13">
        <f t="shared" si="34"/>
        <v>3.2527607283850246</v>
      </c>
      <c r="AC95" s="12">
        <f t="shared" si="34"/>
        <v>2.877411609193329E-2</v>
      </c>
    </row>
    <row r="96" spans="1:29" x14ac:dyDescent="0.2">
      <c r="B96" s="1" t="s">
        <v>34</v>
      </c>
      <c r="C96" s="1" t="s">
        <v>39</v>
      </c>
      <c r="D96" s="1">
        <v>4</v>
      </c>
      <c r="E96" s="1" t="s">
        <v>8</v>
      </c>
      <c r="F96" s="1">
        <v>20</v>
      </c>
      <c r="G96" s="1">
        <v>30</v>
      </c>
      <c r="H96" s="13">
        <v>1046.4899999999998</v>
      </c>
      <c r="I96" s="13">
        <v>375.36</v>
      </c>
      <c r="K96" s="70">
        <v>7.3057584464550018E-2</v>
      </c>
      <c r="L96" s="75">
        <v>1.4087686538696289</v>
      </c>
      <c r="M96" s="70">
        <v>5.2554957568645477E-2</v>
      </c>
      <c r="N96" s="26">
        <f>$Y$2*(G96-F96)</f>
        <v>708.82124375000001</v>
      </c>
      <c r="O96" s="1">
        <f>H96-I96</f>
        <v>671.12999999999977</v>
      </c>
      <c r="P96" s="12">
        <f>H96/N96</f>
        <v>1.4763806943250912</v>
      </c>
      <c r="Q96" s="12">
        <f>O96/N96</f>
        <v>0.94682545975823795</v>
      </c>
      <c r="R96" s="14">
        <f>Q96*10^4*(G96-F96)/100</f>
        <v>946.82545975823803</v>
      </c>
      <c r="S96" s="13">
        <f t="shared" ref="S96:S121" si="35">K96/100*$R96</f>
        <v>0.69172780999473871</v>
      </c>
      <c r="T96" s="14">
        <f t="shared" ref="T96:U121" si="36">L96/100*$R96</f>
        <v>13.338580283931055</v>
      </c>
      <c r="U96" s="12">
        <f t="shared" si="36"/>
        <v>0.49760371862507452</v>
      </c>
      <c r="V96" s="13">
        <f t="shared" si="26"/>
        <v>19.282989770257334</v>
      </c>
      <c r="W96" s="13"/>
      <c r="Z96" s="13">
        <f t="shared" si="32"/>
        <v>99.036756682051688</v>
      </c>
      <c r="AA96" s="13">
        <f t="shared" si="33"/>
        <v>0.23426313076490513</v>
      </c>
      <c r="AB96" s="13">
        <f t="shared" si="34"/>
        <v>5.6718208736903817</v>
      </c>
      <c r="AC96" s="12">
        <f t="shared" si="34"/>
        <v>2.3347255902916753E-2</v>
      </c>
    </row>
    <row r="97" spans="1:29" x14ac:dyDescent="0.2">
      <c r="B97" s="1" t="s">
        <v>34</v>
      </c>
      <c r="C97" s="1" t="s">
        <v>39</v>
      </c>
      <c r="D97" s="1">
        <v>4</v>
      </c>
      <c r="E97" s="29" t="s">
        <v>8</v>
      </c>
      <c r="F97" s="29">
        <v>30</v>
      </c>
      <c r="G97" s="29">
        <v>48</v>
      </c>
      <c r="H97" s="30">
        <v>1181.8</v>
      </c>
      <c r="I97" s="30">
        <v>405.99</v>
      </c>
      <c r="J97" s="30"/>
      <c r="K97" s="106">
        <v>6.9282293319702148E-2</v>
      </c>
      <c r="L97" s="107">
        <v>1.967409610748291</v>
      </c>
      <c r="M97" s="106">
        <v>2.2041583433747292E-2</v>
      </c>
      <c r="N97" s="32">
        <f>$Y$2*(G97-F97)</f>
        <v>1275.87823875</v>
      </c>
      <c r="O97" s="29">
        <f>H97-I97</f>
        <v>775.81</v>
      </c>
      <c r="P97" s="33">
        <f>H97/N97</f>
        <v>0.92626393656328043</v>
      </c>
      <c r="Q97" s="33">
        <f>O97/N97</f>
        <v>0.60805959098422624</v>
      </c>
      <c r="R97" s="34">
        <f>Q97*10^4*(G97-F97)/100</f>
        <v>1094.5072637716073</v>
      </c>
      <c r="S97" s="30">
        <f t="shared" si="35"/>
        <v>0.75829973289169106</v>
      </c>
      <c r="T97" s="34">
        <f t="shared" si="36"/>
        <v>21.533441097780749</v>
      </c>
      <c r="U97" s="33">
        <f t="shared" si="36"/>
        <v>0.24124673173264338</v>
      </c>
      <c r="V97" s="30">
        <f t="shared" si="26"/>
        <v>28.397004724853829</v>
      </c>
      <c r="W97" s="13"/>
      <c r="Z97" s="13">
        <f t="shared" si="32"/>
        <v>170.05107515821001</v>
      </c>
      <c r="AA97" s="13">
        <f t="shared" si="33"/>
        <v>0.20999214421019854</v>
      </c>
      <c r="AB97" s="13">
        <f t="shared" si="34"/>
        <v>6.0287541221819261</v>
      </c>
      <c r="AC97" s="12">
        <f t="shared" si="34"/>
        <v>1.3601551095456868E-2</v>
      </c>
    </row>
    <row r="98" spans="1:29" x14ac:dyDescent="0.2">
      <c r="B98" s="1" t="s">
        <v>34</v>
      </c>
      <c r="C98" s="1" t="s">
        <v>39</v>
      </c>
      <c r="D98" s="1">
        <v>4</v>
      </c>
      <c r="E98" s="1" t="s">
        <v>15</v>
      </c>
      <c r="F98" s="1" t="s">
        <v>44</v>
      </c>
      <c r="H98" s="13">
        <v>38.770000000000003</v>
      </c>
      <c r="J98" s="13">
        <v>10.624761904761904</v>
      </c>
      <c r="K98" s="70">
        <v>2.0866775512695313</v>
      </c>
      <c r="L98" s="75">
        <v>44.573562622070313</v>
      </c>
      <c r="M98" s="70">
        <v>0.19184494018554688</v>
      </c>
      <c r="N98" s="25"/>
      <c r="O98" s="13">
        <f>H98-J98</f>
        <v>28.145238095238099</v>
      </c>
      <c r="R98" s="14">
        <f>O98/($Y$3)*10^8/10^6</f>
        <v>12.508994708994711</v>
      </c>
      <c r="S98" s="13">
        <f t="shared" si="35"/>
        <v>0.26102238448208609</v>
      </c>
      <c r="T98" s="14">
        <f t="shared" si="36"/>
        <v>5.5757045900052198</v>
      </c>
      <c r="U98" s="12">
        <f t="shared" si="36"/>
        <v>2.3997873417284127E-2</v>
      </c>
      <c r="V98" s="13">
        <f t="shared" si="26"/>
        <v>21.361020822288438</v>
      </c>
      <c r="W98" s="13"/>
      <c r="Z98" s="13">
        <f t="shared" si="32"/>
        <v>67.214708479525925</v>
      </c>
      <c r="AA98" s="13">
        <f t="shared" si="33"/>
        <v>0.31091061915667201</v>
      </c>
      <c r="AB98" s="13">
        <f t="shared" si="34"/>
        <v>8.3184300014001149</v>
      </c>
      <c r="AC98" s="12">
        <f t="shared" si="34"/>
        <v>0.17459296049940359</v>
      </c>
    </row>
    <row r="99" spans="1:29" x14ac:dyDescent="0.2">
      <c r="B99" s="1" t="s">
        <v>34</v>
      </c>
      <c r="C99" s="1" t="s">
        <v>39</v>
      </c>
      <c r="D99" s="1">
        <v>4</v>
      </c>
      <c r="E99" s="1" t="s">
        <v>15</v>
      </c>
      <c r="F99" s="1" t="s">
        <v>45</v>
      </c>
      <c r="H99" s="13">
        <v>39.450000000000003</v>
      </c>
      <c r="J99" s="13">
        <v>6.4647619047619038</v>
      </c>
      <c r="K99" s="72">
        <v>1.2619744539260864</v>
      </c>
      <c r="L99" s="77">
        <v>25.341072082519531</v>
      </c>
      <c r="M99" s="72">
        <v>0.25078403949737549</v>
      </c>
      <c r="N99" s="25"/>
      <c r="O99" s="13">
        <f>H99-J99</f>
        <v>32.985238095238103</v>
      </c>
      <c r="R99" s="14">
        <f>O99/($Y$3)*10^8/10^6</f>
        <v>14.660105820105823</v>
      </c>
      <c r="S99" s="13">
        <f t="shared" si="35"/>
        <v>0.18500679036826687</v>
      </c>
      <c r="T99" s="14">
        <f t="shared" si="36"/>
        <v>3.7150279832466579</v>
      </c>
      <c r="U99" s="12">
        <f t="shared" si="36"/>
        <v>3.676520557025123E-2</v>
      </c>
      <c r="V99" s="13">
        <f t="shared" si="26"/>
        <v>20.080495293452078</v>
      </c>
      <c r="W99" s="13"/>
      <c r="Z99" s="30">
        <f t="shared" si="32"/>
        <v>197.55491149862399</v>
      </c>
      <c r="AA99" s="30">
        <f t="shared" si="33"/>
        <v>0.32362888144221846</v>
      </c>
      <c r="AB99" s="30">
        <f t="shared" si="34"/>
        <v>5.7198891261542553</v>
      </c>
      <c r="AC99" s="33">
        <f t="shared" si="34"/>
        <v>7.0753302446191893E-2</v>
      </c>
    </row>
    <row r="100" spans="1:29" x14ac:dyDescent="0.2">
      <c r="B100" s="1" t="s">
        <v>34</v>
      </c>
      <c r="C100" s="1" t="s">
        <v>39</v>
      </c>
      <c r="D100" s="1">
        <v>4</v>
      </c>
      <c r="E100" s="1" t="s">
        <v>15</v>
      </c>
      <c r="F100" s="1">
        <v>0</v>
      </c>
      <c r="G100" s="1">
        <v>10</v>
      </c>
      <c r="H100" s="13">
        <v>307.62</v>
      </c>
      <c r="I100" s="13">
        <v>78.06</v>
      </c>
      <c r="K100" s="71">
        <v>0.51958620548248291</v>
      </c>
      <c r="L100" s="76">
        <v>9.9748449325561523</v>
      </c>
      <c r="M100" s="71">
        <v>4.0253221988677979E-2</v>
      </c>
      <c r="N100" s="26">
        <f>$Y$2*(G100-F100)</f>
        <v>708.82124375000001</v>
      </c>
      <c r="O100" s="1">
        <f>H100-I100</f>
        <v>229.56</v>
      </c>
      <c r="P100" s="12">
        <f>H100/N100</f>
        <v>0.43398812142331478</v>
      </c>
      <c r="Q100" s="12">
        <f>O100/N100</f>
        <v>0.32386162523222201</v>
      </c>
      <c r="R100" s="14">
        <f>Q100*10^4*(G100-F100)/100</f>
        <v>323.86162523222197</v>
      </c>
      <c r="S100" s="13">
        <f t="shared" si="35"/>
        <v>1.6827403295580017</v>
      </c>
      <c r="T100" s="14">
        <f t="shared" si="36"/>
        <v>32.304694912970291</v>
      </c>
      <c r="U100" s="12">
        <f t="shared" si="36"/>
        <v>0.13036473894086664</v>
      </c>
      <c r="V100" s="13">
        <f t="shared" si="26"/>
        <v>19.197670814400478</v>
      </c>
      <c r="W100" s="13"/>
    </row>
    <row r="101" spans="1:29" x14ac:dyDescent="0.2">
      <c r="B101" s="1" t="s">
        <v>34</v>
      </c>
      <c r="C101" s="1" t="s">
        <v>39</v>
      </c>
      <c r="D101" s="1">
        <v>4</v>
      </c>
      <c r="E101" s="1" t="s">
        <v>15</v>
      </c>
      <c r="F101" s="1">
        <v>10</v>
      </c>
      <c r="G101" s="1">
        <v>20</v>
      </c>
      <c r="H101" s="13">
        <v>1154.01</v>
      </c>
      <c r="I101" s="13">
        <v>501.44</v>
      </c>
      <c r="K101" s="70">
        <v>0.1226319745182991</v>
      </c>
      <c r="L101" s="75">
        <v>1.9173562526702881</v>
      </c>
      <c r="M101" s="70">
        <v>1.9245963543653488E-2</v>
      </c>
      <c r="N101" s="26">
        <f>$Y$2*(G101-F101)</f>
        <v>708.82124375000001</v>
      </c>
      <c r="O101" s="1">
        <f>H101-I101</f>
        <v>652.56999999999994</v>
      </c>
      <c r="P101" s="12">
        <f>H101/N101</f>
        <v>1.6280691502624001</v>
      </c>
      <c r="Q101" s="12">
        <f>O101/N101</f>
        <v>0.92064114295953614</v>
      </c>
      <c r="R101" s="14">
        <f>Q101*10^4*(G101-F101)/100</f>
        <v>920.64114295953618</v>
      </c>
      <c r="S101" s="13">
        <f t="shared" si="35"/>
        <v>1.1290004118391161</v>
      </c>
      <c r="T101" s="14">
        <f t="shared" si="36"/>
        <v>17.651970519189874</v>
      </c>
      <c r="U101" s="12">
        <f t="shared" si="36"/>
        <v>0.17718625874186711</v>
      </c>
      <c r="V101" s="13">
        <f t="shared" si="26"/>
        <v>15.635043472158893</v>
      </c>
      <c r="W101" s="13"/>
    </row>
    <row r="102" spans="1:29" x14ac:dyDescent="0.2">
      <c r="B102" s="1" t="s">
        <v>34</v>
      </c>
      <c r="C102" s="1" t="s">
        <v>39</v>
      </c>
      <c r="D102" s="1">
        <v>4</v>
      </c>
      <c r="E102" s="1" t="s">
        <v>15</v>
      </c>
      <c r="F102" s="1">
        <v>20</v>
      </c>
      <c r="G102" s="1">
        <v>30</v>
      </c>
      <c r="H102" s="13">
        <v>1406.0400000000002</v>
      </c>
      <c r="I102" s="13">
        <v>695.34</v>
      </c>
      <c r="K102" s="70">
        <v>9.6678882837295532E-2</v>
      </c>
      <c r="L102" s="75">
        <v>1.5800057649612427</v>
      </c>
      <c r="M102" s="70">
        <v>4.5748818665742874E-2</v>
      </c>
      <c r="N102" s="26">
        <f>$Y$2*(G102-F102)</f>
        <v>708.82124375000001</v>
      </c>
      <c r="O102" s="1">
        <f>H102-I102</f>
        <v>710.70000000000016</v>
      </c>
      <c r="P102" s="12">
        <f>H102/N102</f>
        <v>1.9836312926533957</v>
      </c>
      <c r="Q102" s="12">
        <f>O102/N102</f>
        <v>1.0026505360365057</v>
      </c>
      <c r="R102" s="14">
        <f>Q102*10^4*(G102-F102)/100</f>
        <v>1002.6505360365056</v>
      </c>
      <c r="S102" s="13">
        <f t="shared" si="35"/>
        <v>0.96935133700224885</v>
      </c>
      <c r="T102" s="14">
        <f t="shared" si="36"/>
        <v>15.841936271791591</v>
      </c>
      <c r="U102" s="12">
        <f t="shared" si="36"/>
        <v>0.45870077558243988</v>
      </c>
      <c r="V102" s="13">
        <f t="shared" si="26"/>
        <v>16.342821913036509</v>
      </c>
      <c r="W102" s="13"/>
    </row>
    <row r="103" spans="1:29" x14ac:dyDescent="0.2">
      <c r="A103" s="1" t="s">
        <v>42</v>
      </c>
      <c r="B103" s="1" t="s">
        <v>34</v>
      </c>
      <c r="C103" s="1" t="s">
        <v>39</v>
      </c>
      <c r="D103" s="1">
        <v>4</v>
      </c>
      <c r="E103" s="29" t="s">
        <v>15</v>
      </c>
      <c r="F103" s="29">
        <v>30</v>
      </c>
      <c r="G103" s="29">
        <v>50</v>
      </c>
      <c r="H103" s="30">
        <v>1518.24</v>
      </c>
      <c r="I103" s="30">
        <v>840.96</v>
      </c>
      <c r="J103" s="30"/>
      <c r="K103" s="106">
        <v>7.8824572265148163E-2</v>
      </c>
      <c r="L103" s="107">
        <v>1.2957714796066284</v>
      </c>
      <c r="M103" s="106">
        <v>2.2411279380321503E-2</v>
      </c>
      <c r="N103" s="32">
        <f>$Y$2*(G103-F103)</f>
        <v>1417.6424875</v>
      </c>
      <c r="O103" s="29">
        <f>H103-I103</f>
        <v>677.28</v>
      </c>
      <c r="P103" s="33">
        <f>H103/N103</f>
        <v>1.0709611297538089</v>
      </c>
      <c r="Q103" s="33">
        <f>O103/N103</f>
        <v>0.47775091814183507</v>
      </c>
      <c r="R103" s="34">
        <f>Q103*10^4*(G103-F103)/100</f>
        <v>955.50183628367017</v>
      </c>
      <c r="S103" s="30">
        <f t="shared" si="35"/>
        <v>0.75317023543623929</v>
      </c>
      <c r="T103" s="34">
        <f t="shared" si="36"/>
        <v>12.381120281681417</v>
      </c>
      <c r="U103" s="33">
        <f t="shared" si="36"/>
        <v>0.21414018601363549</v>
      </c>
      <c r="V103" s="30">
        <f t="shared" si="26"/>
        <v>16.438674418022138</v>
      </c>
      <c r="W103" s="13"/>
    </row>
    <row r="104" spans="1:29" x14ac:dyDescent="0.2">
      <c r="B104" s="1" t="s">
        <v>34</v>
      </c>
      <c r="C104" s="1" t="s">
        <v>39</v>
      </c>
      <c r="D104" s="1">
        <v>4</v>
      </c>
      <c r="E104" s="1" t="s">
        <v>16</v>
      </c>
      <c r="F104" s="1" t="s">
        <v>44</v>
      </c>
      <c r="H104" s="13">
        <v>57.98</v>
      </c>
      <c r="J104" s="13">
        <v>15.144761904761904</v>
      </c>
      <c r="K104" s="70">
        <v>1.565961480140686</v>
      </c>
      <c r="L104" s="75">
        <v>36.045059204101563</v>
      </c>
      <c r="M104" s="70">
        <v>0.14786241948604584</v>
      </c>
      <c r="N104" s="25"/>
      <c r="O104" s="13">
        <f>H104-J104</f>
        <v>42.835238095238097</v>
      </c>
      <c r="R104" s="14">
        <f>O104/($Y$3)*10^8/10^6</f>
        <v>19.037883597883596</v>
      </c>
      <c r="S104" s="13">
        <f t="shared" si="35"/>
        <v>0.29812592377687885</v>
      </c>
      <c r="T104" s="14">
        <f t="shared" si="36"/>
        <v>6.8622164140650836</v>
      </c>
      <c r="U104" s="12">
        <f t="shared" si="36"/>
        <v>2.8149875306767755E-2</v>
      </c>
      <c r="V104" s="13">
        <f t="shared" si="26"/>
        <v>23.017845369263668</v>
      </c>
      <c r="W104" s="13"/>
    </row>
    <row r="105" spans="1:29" x14ac:dyDescent="0.2">
      <c r="B105" s="1" t="s">
        <v>34</v>
      </c>
      <c r="C105" s="1" t="s">
        <v>39</v>
      </c>
      <c r="D105" s="1">
        <v>4</v>
      </c>
      <c r="E105" s="1" t="s">
        <v>16</v>
      </c>
      <c r="F105" s="1" t="s">
        <v>45</v>
      </c>
      <c r="H105" s="13">
        <v>33.53</v>
      </c>
      <c r="J105" s="13">
        <v>6.8447619047619046</v>
      </c>
      <c r="K105" s="70">
        <v>0.67376679182052612</v>
      </c>
      <c r="L105" s="75">
        <v>17.984394073486328</v>
      </c>
      <c r="M105" s="70">
        <v>5.4103940725326538E-2</v>
      </c>
      <c r="N105" s="25"/>
      <c r="O105" s="13">
        <f>H105-J105</f>
        <v>26.685238095238098</v>
      </c>
      <c r="R105" s="14">
        <f>O105/($Y$3)*10^8/10^6</f>
        <v>11.860105820105822</v>
      </c>
      <c r="S105" s="13">
        <f t="shared" si="35"/>
        <v>7.99094544906465E-2</v>
      </c>
      <c r="T105" s="14">
        <f t="shared" si="36"/>
        <v>2.1329681682203185</v>
      </c>
      <c r="U105" s="12">
        <f t="shared" si="36"/>
        <v>6.4167846228710568E-3</v>
      </c>
      <c r="V105" s="13">
        <f t="shared" si="26"/>
        <v>26.692312966170793</v>
      </c>
      <c r="W105" s="13"/>
    </row>
    <row r="106" spans="1:29" x14ac:dyDescent="0.2">
      <c r="B106" s="1" t="s">
        <v>34</v>
      </c>
      <c r="C106" s="1" t="s">
        <v>39</v>
      </c>
      <c r="D106" s="1">
        <v>4</v>
      </c>
      <c r="E106" s="1" t="s">
        <v>16</v>
      </c>
      <c r="F106" s="1">
        <v>0</v>
      </c>
      <c r="G106" s="1">
        <v>10</v>
      </c>
      <c r="H106" s="13">
        <v>685.57</v>
      </c>
      <c r="I106" s="13">
        <v>79.86</v>
      </c>
      <c r="K106" s="71">
        <v>0.1687600165605545</v>
      </c>
      <c r="L106" s="76">
        <v>3.6621899604797363</v>
      </c>
      <c r="M106" s="71">
        <v>1.7044302076101303E-2</v>
      </c>
      <c r="N106" s="26">
        <f>$Y$2*(G106-F106)</f>
        <v>708.82124375000001</v>
      </c>
      <c r="O106" s="1">
        <f>H106-I106</f>
        <v>605.71</v>
      </c>
      <c r="P106" s="12">
        <f>H106/N106</f>
        <v>0.96719730968136641</v>
      </c>
      <c r="Q106" s="12">
        <f>O106/N106</f>
        <v>0.85453138621453739</v>
      </c>
      <c r="R106" s="14">
        <f>Q106*10^4*(G106-F106)/100</f>
        <v>854.53138621453752</v>
      </c>
      <c r="S106" s="13">
        <f t="shared" si="35"/>
        <v>1.4421073088907894</v>
      </c>
      <c r="T106" s="14">
        <f t="shared" si="36"/>
        <v>31.294562635097115</v>
      </c>
      <c r="U106" s="12">
        <f t="shared" si="36"/>
        <v>0.14564891080150166</v>
      </c>
      <c r="V106" s="13">
        <f t="shared" si="26"/>
        <v>21.700578342653035</v>
      </c>
      <c r="W106" s="13"/>
    </row>
    <row r="107" spans="1:29" x14ac:dyDescent="0.2">
      <c r="B107" s="1" t="s">
        <v>34</v>
      </c>
      <c r="C107" s="1" t="s">
        <v>39</v>
      </c>
      <c r="D107" s="1">
        <v>4</v>
      </c>
      <c r="E107" s="1" t="s">
        <v>16</v>
      </c>
      <c r="F107" s="1">
        <v>10</v>
      </c>
      <c r="G107" s="1">
        <v>20</v>
      </c>
      <c r="H107" s="13">
        <v>849.97</v>
      </c>
      <c r="I107" s="13">
        <v>101.5</v>
      </c>
      <c r="K107" s="70">
        <v>0.12068536877632141</v>
      </c>
      <c r="L107" s="75">
        <v>2.6971433162689209</v>
      </c>
      <c r="M107" s="70">
        <v>2.19926368445158E-2</v>
      </c>
      <c r="N107" s="26">
        <f>$Y$2*(G107-F107)</f>
        <v>708.82124375000001</v>
      </c>
      <c r="O107" s="1">
        <f>H107-I107</f>
        <v>748.47</v>
      </c>
      <c r="P107" s="12">
        <f>H107/N107</f>
        <v>1.1991316675319383</v>
      </c>
      <c r="Q107" s="12">
        <f>O107/N107</f>
        <v>1.0559361850390365</v>
      </c>
      <c r="R107" s="14">
        <f>Q107*10^4*(G107-F107)/100</f>
        <v>1055.9361850390364</v>
      </c>
      <c r="S107" s="13">
        <f t="shared" si="35"/>
        <v>1.2743604789569809</v>
      </c>
      <c r="T107" s="14">
        <f t="shared" si="36"/>
        <v>28.480112238845397</v>
      </c>
      <c r="U107" s="12">
        <f t="shared" si="36"/>
        <v>0.23222821048546968</v>
      </c>
      <c r="V107" s="13">
        <f t="shared" si="26"/>
        <v>22.348552634145847</v>
      </c>
      <c r="W107" s="13"/>
    </row>
    <row r="108" spans="1:29" x14ac:dyDescent="0.2">
      <c r="B108" s="1" t="s">
        <v>34</v>
      </c>
      <c r="C108" s="1" t="s">
        <v>39</v>
      </c>
      <c r="D108" s="1">
        <v>4</v>
      </c>
      <c r="E108" s="1" t="s">
        <v>16</v>
      </c>
      <c r="F108" s="1">
        <v>20</v>
      </c>
      <c r="G108" s="1">
        <v>30</v>
      </c>
      <c r="H108" s="13">
        <v>836.26</v>
      </c>
      <c r="I108" s="13">
        <v>66.13</v>
      </c>
      <c r="K108" s="71">
        <v>8.2013517618179321E-2</v>
      </c>
      <c r="L108" s="76">
        <v>2.1735284328460693</v>
      </c>
      <c r="M108" s="71">
        <v>2.4969747290015221E-2</v>
      </c>
      <c r="N108" s="26">
        <f>$Y$2*(G108-F108)</f>
        <v>708.82124375000001</v>
      </c>
      <c r="O108" s="1">
        <f>H108-I108</f>
        <v>770.13</v>
      </c>
      <c r="P108" s="12">
        <f>H108/N108</f>
        <v>1.1797896964484142</v>
      </c>
      <c r="Q108" s="12">
        <f>O108/N108</f>
        <v>1.0864939599237287</v>
      </c>
      <c r="R108" s="14">
        <f>Q108*10^4*(G108-F108)/100</f>
        <v>1086.4939599237287</v>
      </c>
      <c r="S108" s="13">
        <f t="shared" si="35"/>
        <v>0.89107191524250129</v>
      </c>
      <c r="T108" s="14">
        <f t="shared" si="36"/>
        <v>23.615255140097421</v>
      </c>
      <c r="U108" s="12">
        <f t="shared" si="36"/>
        <v>0.27129479611423429</v>
      </c>
      <c r="V108" s="13">
        <f t="shared" si="26"/>
        <v>26.502075462305008</v>
      </c>
      <c r="W108" s="13"/>
    </row>
    <row r="109" spans="1:29" x14ac:dyDescent="0.2">
      <c r="B109" s="1" t="s">
        <v>34</v>
      </c>
      <c r="C109" s="1" t="s">
        <v>39</v>
      </c>
      <c r="D109" s="1">
        <v>4</v>
      </c>
      <c r="E109" s="29" t="s">
        <v>16</v>
      </c>
      <c r="F109" s="29">
        <v>30</v>
      </c>
      <c r="G109" s="29">
        <v>52</v>
      </c>
      <c r="H109" s="30">
        <v>1227.6100000000001</v>
      </c>
      <c r="I109" s="30">
        <v>689.54</v>
      </c>
      <c r="J109" s="30"/>
      <c r="K109" s="108"/>
      <c r="L109" s="109"/>
      <c r="M109" s="108"/>
      <c r="N109" s="32">
        <f>$Y$2*(G109-F109)</f>
        <v>1559.40673625</v>
      </c>
      <c r="O109" s="29">
        <f>H109-I109</f>
        <v>538.07000000000016</v>
      </c>
      <c r="P109" s="33">
        <f>H109/N109</f>
        <v>0.78722886817335957</v>
      </c>
      <c r="Q109" s="33">
        <f>O109/N109</f>
        <v>0.34504788743822523</v>
      </c>
      <c r="R109" s="34">
        <f>Q109*10^4*(G109-F109)/100</f>
        <v>759.10535236409544</v>
      </c>
      <c r="S109" s="30"/>
      <c r="T109" s="34"/>
      <c r="U109" s="33"/>
      <c r="V109" s="30"/>
      <c r="W109" s="13"/>
    </row>
    <row r="110" spans="1:29" x14ac:dyDescent="0.2">
      <c r="B110" s="1" t="s">
        <v>34</v>
      </c>
      <c r="C110" s="1" t="s">
        <v>39</v>
      </c>
      <c r="D110" s="1">
        <v>4</v>
      </c>
      <c r="E110" s="1" t="s">
        <v>10</v>
      </c>
      <c r="F110" s="1" t="s">
        <v>44</v>
      </c>
      <c r="H110" s="13">
        <v>92.58</v>
      </c>
      <c r="J110" s="13">
        <v>14.274761904761903</v>
      </c>
      <c r="K110" s="70">
        <v>1.4477788209915161</v>
      </c>
      <c r="L110" s="75">
        <v>30.061016082763672</v>
      </c>
      <c r="M110" s="70">
        <v>0.13158492743968964</v>
      </c>
      <c r="N110" s="25"/>
      <c r="O110" s="13">
        <f>H110-J110</f>
        <v>78.305238095238096</v>
      </c>
      <c r="R110" s="14">
        <f>O110/($Y$3)*10^8/10^6</f>
        <v>34.802328042328035</v>
      </c>
      <c r="S110" s="13">
        <f t="shared" si="35"/>
        <v>0.50386073460881664</v>
      </c>
      <c r="T110" s="14">
        <f t="shared" si="36"/>
        <v>10.461933429980402</v>
      </c>
      <c r="U110" s="12">
        <f t="shared" si="36"/>
        <v>4.5794618101820103E-2</v>
      </c>
      <c r="V110" s="13">
        <f t="shared" si="26"/>
        <v>20.763541811017987</v>
      </c>
      <c r="W110" s="13"/>
    </row>
    <row r="111" spans="1:29" x14ac:dyDescent="0.2">
      <c r="A111" s="1" t="s">
        <v>30</v>
      </c>
      <c r="B111" s="1" t="s">
        <v>34</v>
      </c>
      <c r="C111" s="1" t="s">
        <v>39</v>
      </c>
      <c r="D111" s="1">
        <v>4</v>
      </c>
      <c r="E111" s="1" t="s">
        <v>10</v>
      </c>
      <c r="F111" s="1" t="s">
        <v>45</v>
      </c>
      <c r="H111" s="13">
        <v>0</v>
      </c>
      <c r="J111" s="13">
        <v>0</v>
      </c>
      <c r="K111" s="11">
        <v>0</v>
      </c>
      <c r="L111" s="12">
        <v>0</v>
      </c>
      <c r="M111" s="11">
        <v>0</v>
      </c>
      <c r="N111" s="25"/>
      <c r="O111" s="13">
        <f>H111-J111</f>
        <v>0</v>
      </c>
      <c r="R111" s="14">
        <f>O111/($Y$3)*10^8/10^6</f>
        <v>0</v>
      </c>
      <c r="S111" s="13">
        <f t="shared" si="35"/>
        <v>0</v>
      </c>
      <c r="T111" s="14">
        <f t="shared" si="36"/>
        <v>0</v>
      </c>
      <c r="U111" s="12">
        <f t="shared" si="36"/>
        <v>0</v>
      </c>
      <c r="V111" s="13"/>
      <c r="W111" s="13"/>
    </row>
    <row r="112" spans="1:29" x14ac:dyDescent="0.2">
      <c r="B112" s="1" t="s">
        <v>34</v>
      </c>
      <c r="C112" s="1" t="s">
        <v>39</v>
      </c>
      <c r="D112" s="1">
        <v>4</v>
      </c>
      <c r="E112" s="1" t="s">
        <v>10</v>
      </c>
      <c r="F112" s="1">
        <v>0</v>
      </c>
      <c r="G112" s="1">
        <v>10</v>
      </c>
      <c r="H112" s="13">
        <v>783.92000000000007</v>
      </c>
      <c r="I112" s="13">
        <v>400.28</v>
      </c>
      <c r="K112" s="70">
        <v>0.42151886224746704</v>
      </c>
      <c r="L112" s="75">
        <v>9.1707315444946289</v>
      </c>
      <c r="M112" s="70">
        <v>4.3665703386068344E-2</v>
      </c>
      <c r="N112" s="26">
        <f>$Y$2*(G112-F112)</f>
        <v>708.82124375000001</v>
      </c>
      <c r="O112" s="1">
        <f>H112-I112</f>
        <v>383.6400000000001</v>
      </c>
      <c r="P112" s="12">
        <f>H112/N112</f>
        <v>1.1059487944417299</v>
      </c>
      <c r="Q112" s="12">
        <f>O112/N112</f>
        <v>0.54123660003523999</v>
      </c>
      <c r="R112" s="14">
        <f>Q112*10^4*(G112-F112)/100</f>
        <v>541.23660003523992</v>
      </c>
      <c r="S112" s="13">
        <f t="shared" si="35"/>
        <v>2.2814143585354172</v>
      </c>
      <c r="T112" s="14">
        <f t="shared" si="36"/>
        <v>49.635355609781975</v>
      </c>
      <c r="U112" s="12">
        <f t="shared" si="36"/>
        <v>0.23633476838822892</v>
      </c>
      <c r="V112" s="13">
        <f t="shared" si="26"/>
        <v>21.75639660725464</v>
      </c>
      <c r="W112" s="13"/>
    </row>
    <row r="113" spans="2:29" x14ac:dyDescent="0.2">
      <c r="B113" s="1" t="s">
        <v>34</v>
      </c>
      <c r="C113" s="1" t="s">
        <v>39</v>
      </c>
      <c r="D113" s="1">
        <v>4</v>
      </c>
      <c r="E113" s="1" t="s">
        <v>10</v>
      </c>
      <c r="F113" s="1">
        <v>10</v>
      </c>
      <c r="G113" s="1">
        <v>20</v>
      </c>
      <c r="H113" s="13">
        <v>923.93000000000006</v>
      </c>
      <c r="I113" s="13">
        <v>242.5</v>
      </c>
      <c r="K113" s="70">
        <v>0.18389259278774261</v>
      </c>
      <c r="L113" s="75">
        <v>4.0692644119262695</v>
      </c>
      <c r="M113" s="70">
        <v>2.3755071684718132E-2</v>
      </c>
      <c r="N113" s="26">
        <f>$Y$2*(G113-F113)</f>
        <v>708.82124375000001</v>
      </c>
      <c r="O113" s="1">
        <f>H113-I113</f>
        <v>681.43000000000006</v>
      </c>
      <c r="P113" s="12">
        <f>H113/N113</f>
        <v>1.3034739127060764</v>
      </c>
      <c r="Q113" s="12">
        <f>O113/N113</f>
        <v>0.96135662694717317</v>
      </c>
      <c r="R113" s="14">
        <f>Q113*10^4*(G113-F113)/100</f>
        <v>961.35662694717325</v>
      </c>
      <c r="S113" s="13">
        <f t="shared" si="35"/>
        <v>1.7678636272299431</v>
      </c>
      <c r="T113" s="14">
        <f t="shared" si="36"/>
        <v>39.120143092056111</v>
      </c>
      <c r="U113" s="12">
        <f t="shared" si="36"/>
        <v>0.22837095587708928</v>
      </c>
      <c r="V113" s="13">
        <f t="shared" si="26"/>
        <v>22.128484623756457</v>
      </c>
      <c r="W113" s="13"/>
    </row>
    <row r="114" spans="2:29" x14ac:dyDescent="0.2">
      <c r="B114" s="1" t="s">
        <v>34</v>
      </c>
      <c r="C114" s="1" t="s">
        <v>39</v>
      </c>
      <c r="D114" s="1">
        <v>4</v>
      </c>
      <c r="E114" s="1" t="s">
        <v>10</v>
      </c>
      <c r="F114" s="1">
        <v>20</v>
      </c>
      <c r="G114" s="1">
        <v>30</v>
      </c>
      <c r="H114" s="13">
        <v>1098.98</v>
      </c>
      <c r="I114" s="13">
        <v>257.76</v>
      </c>
      <c r="K114" s="70">
        <v>7.0408225059509277E-2</v>
      </c>
      <c r="L114" s="75">
        <v>1.6915274858474731</v>
      </c>
      <c r="M114" s="70">
        <v>1.7037590965628624E-2</v>
      </c>
      <c r="N114" s="26">
        <f>$Y$2*(G114-F114)</f>
        <v>708.82124375000001</v>
      </c>
      <c r="O114" s="1">
        <f>H114-I114</f>
        <v>841.22</v>
      </c>
      <c r="P114" s="12">
        <f>H114/N114</f>
        <v>1.5504332152714209</v>
      </c>
      <c r="Q114" s="12">
        <f>O114/N114</f>
        <v>1.1867872293859985</v>
      </c>
      <c r="R114" s="14">
        <f>Q114*10^4*(G114-F114)/100</f>
        <v>1186.7872293859984</v>
      </c>
      <c r="S114" s="13">
        <f t="shared" si="35"/>
        <v>0.8355958234436085</v>
      </c>
      <c r="T114" s="14">
        <f t="shared" si="36"/>
        <v>20.074832183591862</v>
      </c>
      <c r="U114" s="12">
        <f t="shared" si="36"/>
        <v>0.20219995377510311</v>
      </c>
      <c r="V114" s="13">
        <f t="shared" si="26"/>
        <v>24.02457219192485</v>
      </c>
      <c r="W114" s="13"/>
      <c r="X114" s="7" t="s">
        <v>78</v>
      </c>
      <c r="Y114" s="7" t="s">
        <v>80</v>
      </c>
      <c r="Z114" s="7" t="s">
        <v>81</v>
      </c>
    </row>
    <row r="115" spans="2:29" x14ac:dyDescent="0.2">
      <c r="B115" s="1" t="s">
        <v>34</v>
      </c>
      <c r="C115" s="1" t="s">
        <v>39</v>
      </c>
      <c r="D115" s="1">
        <v>4</v>
      </c>
      <c r="E115" s="29" t="s">
        <v>10</v>
      </c>
      <c r="F115" s="29">
        <v>30</v>
      </c>
      <c r="G115" s="29">
        <v>49</v>
      </c>
      <c r="H115" s="30">
        <v>976.71</v>
      </c>
      <c r="I115" s="30">
        <v>409.6</v>
      </c>
      <c r="J115" s="30"/>
      <c r="K115" s="98">
        <v>4.6367522329092026E-2</v>
      </c>
      <c r="L115" s="99">
        <v>1.3789417743682861</v>
      </c>
      <c r="M115" s="98">
        <v>1.6167372465133667E-2</v>
      </c>
      <c r="N115" s="32">
        <f>$Y$2*(G115-F115)</f>
        <v>1346.7603631250001</v>
      </c>
      <c r="O115" s="29">
        <f>H115-I115</f>
        <v>567.11</v>
      </c>
      <c r="P115" s="33">
        <f>H115/N115</f>
        <v>0.72522924400125544</v>
      </c>
      <c r="Q115" s="33">
        <f>O115/N115</f>
        <v>0.42109198898910827</v>
      </c>
      <c r="R115" s="34">
        <f>Q115*10^4*(G115-F115)/100</f>
        <v>800.0747790793057</v>
      </c>
      <c r="S115" s="30">
        <f t="shared" si="35"/>
        <v>0.37097485183903073</v>
      </c>
      <c r="T115" s="34">
        <f t="shared" si="36"/>
        <v>11.032565354909323</v>
      </c>
      <c r="U115" s="33">
        <f t="shared" si="36"/>
        <v>0.12935106953334669</v>
      </c>
      <c r="V115" s="30">
        <f t="shared" si="26"/>
        <v>29.73938880281958</v>
      </c>
      <c r="W115" s="13"/>
      <c r="X115" s="7" t="s">
        <v>79</v>
      </c>
      <c r="Y115" s="7" t="s">
        <v>79</v>
      </c>
      <c r="Z115" s="7" t="s">
        <v>82</v>
      </c>
      <c r="AA115" s="15" t="s">
        <v>105</v>
      </c>
      <c r="AB115" s="15" t="s">
        <v>106</v>
      </c>
      <c r="AC115" s="74" t="s">
        <v>109</v>
      </c>
    </row>
    <row r="116" spans="2:29" x14ac:dyDescent="0.2">
      <c r="B116" s="1" t="s">
        <v>34</v>
      </c>
      <c r="C116" s="1" t="s">
        <v>39</v>
      </c>
      <c r="D116" s="1">
        <v>4</v>
      </c>
      <c r="E116" s="1" t="s">
        <v>11</v>
      </c>
      <c r="F116" s="1" t="s">
        <v>44</v>
      </c>
      <c r="H116" s="13">
        <v>52.45</v>
      </c>
      <c r="J116" s="13">
        <v>17.964761904761904</v>
      </c>
      <c r="K116" s="70">
        <v>1.9830770492553711</v>
      </c>
      <c r="L116" s="75">
        <v>47.511268615722656</v>
      </c>
      <c r="M116" s="70">
        <v>0.20268340408802032</v>
      </c>
      <c r="N116" s="25"/>
      <c r="O116" s="13">
        <f>H116-J116</f>
        <v>34.485238095238103</v>
      </c>
      <c r="R116" s="14">
        <f>O116/($Y$3)*10^8/10^6</f>
        <v>15.326772486772491</v>
      </c>
      <c r="S116" s="13">
        <f t="shared" si="35"/>
        <v>0.30394170757677197</v>
      </c>
      <c r="T116" s="14">
        <f t="shared" si="36"/>
        <v>7.2819440463111533</v>
      </c>
      <c r="U116" s="12">
        <f t="shared" si="36"/>
        <v>3.1064824213016609E-2</v>
      </c>
      <c r="V116" s="13">
        <f t="shared" si="26"/>
        <v>23.958357358612336</v>
      </c>
      <c r="W116" s="13"/>
      <c r="Z116" s="13">
        <f>AVERAGE(R92,R98,R104,R110,R116)</f>
        <v>20.174772486772486</v>
      </c>
      <c r="AA116" s="13">
        <f t="shared" ref="AA116:AA121" si="37">AVERAGE(S92,S98,S104,S110,S116)</f>
        <v>0.35726537316897555</v>
      </c>
      <c r="AB116" s="13">
        <f t="shared" ref="AB116:AC121" si="38">AVERAGE(T92,T98,T104,T110,T116)</f>
        <v>7.9058990543668228</v>
      </c>
      <c r="AC116" s="12">
        <f t="shared" si="38"/>
        <v>3.51659639011489E-2</v>
      </c>
    </row>
    <row r="117" spans="2:29" x14ac:dyDescent="0.2">
      <c r="B117" s="1" t="s">
        <v>34</v>
      </c>
      <c r="C117" s="1" t="s">
        <v>39</v>
      </c>
      <c r="D117" s="1">
        <v>4</v>
      </c>
      <c r="E117" s="1" t="s">
        <v>11</v>
      </c>
      <c r="F117" s="1" t="s">
        <v>45</v>
      </c>
      <c r="H117" s="13">
        <v>77.64</v>
      </c>
      <c r="K117" s="70">
        <v>1.0588593482971191</v>
      </c>
      <c r="L117" s="75">
        <v>21.4573974609375</v>
      </c>
      <c r="M117" s="70">
        <v>9.2118658125400543E-2</v>
      </c>
      <c r="N117" s="25"/>
      <c r="O117" s="13">
        <f>H117-J117</f>
        <v>77.64</v>
      </c>
      <c r="R117" s="14">
        <f>O117/($Y$3)*10^8/10^6</f>
        <v>34.506666666666675</v>
      </c>
      <c r="S117" s="13">
        <f t="shared" si="35"/>
        <v>0.36537706578572599</v>
      </c>
      <c r="T117" s="14">
        <f t="shared" si="36"/>
        <v>7.4042326171875015</v>
      </c>
      <c r="U117" s="12">
        <f t="shared" si="36"/>
        <v>3.178707829713822E-2</v>
      </c>
      <c r="V117" s="13">
        <f t="shared" si="26"/>
        <v>20.264634292973621</v>
      </c>
      <c r="W117" s="13"/>
      <c r="Z117" s="13">
        <f>AVERAGE(R93,R99,R105,R111,R117)</f>
        <v>34.930285714285709</v>
      </c>
      <c r="AA117" s="13">
        <f t="shared" si="37"/>
        <v>0.49953266420573783</v>
      </c>
      <c r="AB117" s="13">
        <f t="shared" si="38"/>
        <v>10.683267667418786</v>
      </c>
      <c r="AC117" s="12">
        <f t="shared" si="38"/>
        <v>5.6155583684330893E-2</v>
      </c>
    </row>
    <row r="118" spans="2:29" x14ac:dyDescent="0.2">
      <c r="B118" s="1" t="s">
        <v>34</v>
      </c>
      <c r="C118" s="1" t="s">
        <v>39</v>
      </c>
      <c r="D118" s="1">
        <v>4</v>
      </c>
      <c r="E118" s="1" t="s">
        <v>11</v>
      </c>
      <c r="F118" s="1">
        <v>0</v>
      </c>
      <c r="G118" s="1">
        <v>14</v>
      </c>
      <c r="H118" s="13">
        <v>626.85</v>
      </c>
      <c r="I118" s="13">
        <v>198.69</v>
      </c>
      <c r="K118" s="70">
        <v>0.47056937217712402</v>
      </c>
      <c r="L118" s="75">
        <v>9.9024362564086914</v>
      </c>
      <c r="M118" s="70">
        <v>4.3040156364440918E-2</v>
      </c>
      <c r="N118" s="26">
        <f>$Y$2*(G118-F118)</f>
        <v>992.34974125000008</v>
      </c>
      <c r="O118" s="1">
        <f>H118-I118</f>
        <v>428.16</v>
      </c>
      <c r="P118" s="12">
        <f>H118/N118</f>
        <v>0.63168253483937709</v>
      </c>
      <c r="Q118" s="12">
        <f>O118/N118</f>
        <v>0.43146078665841542</v>
      </c>
      <c r="R118" s="14">
        <f>Q118*10^4*(G118-F118)/100</f>
        <v>604.04510132178154</v>
      </c>
      <c r="S118" s="13">
        <f t="shared" si="35"/>
        <v>2.8424512409565801</v>
      </c>
      <c r="T118" s="14">
        <f t="shared" si="36"/>
        <v>59.815181118348718</v>
      </c>
      <c r="U118" s="12">
        <f t="shared" si="36"/>
        <v>0.25998195612064035</v>
      </c>
      <c r="V118" s="13">
        <f t="shared" si="26"/>
        <v>21.043520555947655</v>
      </c>
      <c r="W118" s="13"/>
      <c r="X118" s="12">
        <f>AVERAGE(P94,P100,P106,P112,P118)</f>
        <v>0.79629040541937857</v>
      </c>
      <c r="Y118" s="12">
        <f>AVERAGE(Q94,Q100,Q106,Q112,Q118)</f>
        <v>0.57975586011952096</v>
      </c>
      <c r="Z118" s="13">
        <f>AVERAGE(R94,R100,R106,R112,R118)</f>
        <v>599.31894500305043</v>
      </c>
      <c r="AA118" s="13">
        <f t="shared" si="37"/>
        <v>1.9760833537122466</v>
      </c>
      <c r="AB118" s="13">
        <f t="shared" si="38"/>
        <v>41.43848272995784</v>
      </c>
      <c r="AC118" s="12">
        <f t="shared" si="38"/>
        <v>0.1807639076995135</v>
      </c>
    </row>
    <row r="119" spans="2:29" x14ac:dyDescent="0.2">
      <c r="B119" s="1" t="s">
        <v>34</v>
      </c>
      <c r="C119" s="1" t="s">
        <v>39</v>
      </c>
      <c r="D119" s="1">
        <v>4</v>
      </c>
      <c r="E119" s="1" t="s">
        <v>11</v>
      </c>
      <c r="F119" s="1">
        <v>14</v>
      </c>
      <c r="G119" s="1">
        <v>20</v>
      </c>
      <c r="H119" s="13">
        <v>490.58000000000004</v>
      </c>
      <c r="I119" s="13">
        <v>284.73</v>
      </c>
      <c r="K119" s="72">
        <v>0.29819503426551819</v>
      </c>
      <c r="L119" s="77">
        <v>6.9073195457458496</v>
      </c>
      <c r="M119" s="72">
        <v>3.0894709751009941E-2</v>
      </c>
      <c r="N119" s="26">
        <f>$Y$2*(G119-F119)</f>
        <v>425.29274625000005</v>
      </c>
      <c r="O119" s="1">
        <f>H119-I119</f>
        <v>205.85000000000002</v>
      </c>
      <c r="P119" s="12">
        <f>H119/N119</f>
        <v>1.153511326787648</v>
      </c>
      <c r="Q119" s="12">
        <f>O119/N119</f>
        <v>0.4840195413984209</v>
      </c>
      <c r="R119" s="14">
        <f>Q119*10^4*(G119-F119)/100</f>
        <v>290.41172483905257</v>
      </c>
      <c r="S119" s="13">
        <f t="shared" si="35"/>
        <v>0.86599334239489512</v>
      </c>
      <c r="T119" s="14">
        <f t="shared" si="36"/>
        <v>20.05966583294553</v>
      </c>
      <c r="U119" s="12">
        <f t="shared" si="36"/>
        <v>8.9721859471926929E-2</v>
      </c>
      <c r="V119" s="13">
        <f t="shared" si="26"/>
        <v>23.163764489771648</v>
      </c>
      <c r="W119" s="13"/>
      <c r="X119" s="12">
        <f t="shared" ref="X119:X121" si="39">AVERAGE(P95,P101,P107,P113,P119)</f>
        <v>1.4017735180003885</v>
      </c>
      <c r="Y119" s="12">
        <f t="shared" ref="Y119:Y121" si="40">AVERAGE(Q95,Q101,Q107,Q113,Q119)</f>
        <v>0.85986255894414776</v>
      </c>
      <c r="Z119" s="13">
        <f t="shared" ref="Z119:Z121" si="41">AVERAGE(R95,R101,R107,R113,R119)</f>
        <v>838.68818159980549</v>
      </c>
      <c r="AA119" s="13">
        <f t="shared" si="37"/>
        <v>1.0789577350525956</v>
      </c>
      <c r="AB119" s="13">
        <f t="shared" si="38"/>
        <v>22.448327094444895</v>
      </c>
      <c r="AC119" s="12">
        <f t="shared" si="38"/>
        <v>0.17044584281402769</v>
      </c>
    </row>
    <row r="120" spans="2:29" x14ac:dyDescent="0.2">
      <c r="B120" s="1" t="s">
        <v>34</v>
      </c>
      <c r="C120" s="1" t="s">
        <v>39</v>
      </c>
      <c r="D120" s="1">
        <v>4</v>
      </c>
      <c r="E120" s="1" t="s">
        <v>11</v>
      </c>
      <c r="F120" s="1">
        <v>20</v>
      </c>
      <c r="G120" s="1">
        <v>30</v>
      </c>
      <c r="H120" s="13">
        <v>867.31999999999994</v>
      </c>
      <c r="I120" s="13">
        <v>238.02</v>
      </c>
      <c r="K120" s="72">
        <v>0.18662329018115997</v>
      </c>
      <c r="L120" s="77">
        <v>4.738461971282959</v>
      </c>
      <c r="M120" s="72">
        <v>2.3469546809792519E-2</v>
      </c>
      <c r="N120" s="26">
        <f>$Y$2*(G120-F120)</f>
        <v>708.82124375000001</v>
      </c>
      <c r="O120" s="1">
        <f>H120-I120</f>
        <v>629.29999999999995</v>
      </c>
      <c r="P120" s="12">
        <f>H120/N120</f>
        <v>1.2236089248841731</v>
      </c>
      <c r="Q120" s="12">
        <f>O120/N120</f>
        <v>0.8878119914559911</v>
      </c>
      <c r="R120" s="14">
        <f>Q120*10^4*(G120-F120)/100</f>
        <v>887.81199145599112</v>
      </c>
      <c r="S120" s="13">
        <f t="shared" si="35"/>
        <v>1.6568639490780495</v>
      </c>
      <c r="T120" s="14">
        <f t="shared" si="36"/>
        <v>42.06863359163205</v>
      </c>
      <c r="U120" s="12">
        <f t="shared" si="36"/>
        <v>0.20836545091771499</v>
      </c>
      <c r="V120" s="13">
        <f t="shared" si="26"/>
        <v>25.390517800233901</v>
      </c>
      <c r="W120" s="13"/>
      <c r="X120" s="12">
        <f t="shared" si="39"/>
        <v>1.4827687647164991</v>
      </c>
      <c r="Y120" s="12">
        <f t="shared" si="40"/>
        <v>1.0221138353120922</v>
      </c>
      <c r="Z120" s="13">
        <f t="shared" si="41"/>
        <v>1022.1138353120923</v>
      </c>
      <c r="AA120" s="13">
        <f t="shared" si="37"/>
        <v>1.0089221669522292</v>
      </c>
      <c r="AB120" s="13">
        <f t="shared" si="38"/>
        <v>22.987847494208797</v>
      </c>
      <c r="AC120" s="12">
        <f t="shared" si="38"/>
        <v>0.3276329390029134</v>
      </c>
    </row>
    <row r="121" spans="2:29" x14ac:dyDescent="0.2">
      <c r="B121" s="1" t="s">
        <v>34</v>
      </c>
      <c r="C121" s="1" t="s">
        <v>39</v>
      </c>
      <c r="D121" s="1">
        <v>4</v>
      </c>
      <c r="E121" s="1" t="s">
        <v>11</v>
      </c>
      <c r="F121" s="1">
        <v>30</v>
      </c>
      <c r="G121" s="1">
        <v>50</v>
      </c>
      <c r="H121" s="13">
        <v>1525.98</v>
      </c>
      <c r="I121" s="13">
        <v>983.3</v>
      </c>
      <c r="K121" s="70">
        <v>4.6367522329092026E-2</v>
      </c>
      <c r="L121" s="75">
        <v>1.3789417743682861</v>
      </c>
      <c r="M121" s="70">
        <v>1.6167372465133667E-2</v>
      </c>
      <c r="N121" s="26">
        <f>$Y$2*(G121-F121)</f>
        <v>1417.6424875</v>
      </c>
      <c r="O121" s="1">
        <f>H121-I121</f>
        <v>542.68000000000006</v>
      </c>
      <c r="P121" s="12">
        <f>H121/N121</f>
        <v>1.0764208983966417</v>
      </c>
      <c r="Q121" s="12">
        <f>O121/N121</f>
        <v>0.38280455388792095</v>
      </c>
      <c r="R121" s="14">
        <f>Q121*10^4*(G121-F121)/100</f>
        <v>765.60910777584184</v>
      </c>
      <c r="S121" s="13">
        <f t="shared" si="35"/>
        <v>0.35499397400152566</v>
      </c>
      <c r="T121" s="14">
        <f t="shared" si="36"/>
        <v>10.557303815489398</v>
      </c>
      <c r="U121" s="12">
        <f t="shared" si="36"/>
        <v>0.12377887608110699</v>
      </c>
      <c r="V121" s="13">
        <f t="shared" si="26"/>
        <v>29.739388802819583</v>
      </c>
      <c r="W121" s="13"/>
      <c r="X121" s="33">
        <f t="shared" si="39"/>
        <v>0.9172208153776692</v>
      </c>
      <c r="Y121" s="33">
        <f t="shared" si="40"/>
        <v>0.4469509878882631</v>
      </c>
      <c r="Z121" s="30">
        <f t="shared" si="41"/>
        <v>874.95966785490396</v>
      </c>
      <c r="AA121" s="30">
        <f t="shared" si="37"/>
        <v>0.55935969854212164</v>
      </c>
      <c r="AB121" s="30">
        <f t="shared" si="38"/>
        <v>13.876107637465221</v>
      </c>
      <c r="AC121" s="33">
        <f t="shared" si="38"/>
        <v>0.17712921584018315</v>
      </c>
    </row>
    <row r="122" spans="2:29" x14ac:dyDescent="0.2">
      <c r="AA122" s="13">
        <f>SUM(AA116:AA121)</f>
        <v>5.4801209916339069</v>
      </c>
      <c r="AB122" s="13">
        <f>SUM(AB116:AB121)</f>
        <v>119.33993167786237</v>
      </c>
      <c r="AC122" s="12">
        <f>SUM(AC116:AC121)</f>
        <v>0.94729345294211753</v>
      </c>
    </row>
    <row r="123" spans="2:29" x14ac:dyDescent="0.2">
      <c r="Z123" s="8" t="s">
        <v>88</v>
      </c>
    </row>
    <row r="124" spans="2:29" x14ac:dyDescent="0.2">
      <c r="Z124" s="13">
        <f t="shared" ref="Z124:Z129" si="42">STDEV(R92,R98,R104,R110,R116)</f>
        <v>8.6382790924473074</v>
      </c>
      <c r="AA124" s="13">
        <f t="shared" ref="AA124:AA129" si="43">STDEV(S92,S98,S104,S110,S116)</f>
        <v>0.10118244036662324</v>
      </c>
      <c r="AB124" s="13">
        <f t="shared" ref="AB124:AC129" si="44">STDEV(T92,T98,T104,T110,T116)</f>
        <v>1.969802781468682</v>
      </c>
      <c r="AC124" s="12">
        <f t="shared" si="44"/>
        <v>1.0483525288237054E-2</v>
      </c>
    </row>
    <row r="125" spans="2:29" x14ac:dyDescent="0.2">
      <c r="Z125" s="13">
        <f t="shared" si="42"/>
        <v>45.706140122467133</v>
      </c>
      <c r="AA125" s="13">
        <f t="shared" si="43"/>
        <v>0.77677534980212604</v>
      </c>
      <c r="AB125" s="13">
        <f t="shared" si="44"/>
        <v>16.700810638479513</v>
      </c>
      <c r="AC125" s="12">
        <f t="shared" si="44"/>
        <v>8.5137107990040289E-2</v>
      </c>
    </row>
    <row r="126" spans="2:29" x14ac:dyDescent="0.2">
      <c r="Z126" s="13">
        <f t="shared" si="42"/>
        <v>193.53496945589859</v>
      </c>
      <c r="AA126" s="13">
        <f t="shared" si="43"/>
        <v>0.57740764356094321</v>
      </c>
      <c r="AB126" s="13">
        <f t="shared" si="44"/>
        <v>12.692976262064475</v>
      </c>
      <c r="AC126" s="12">
        <f t="shared" si="44"/>
        <v>6.2379402278363451E-2</v>
      </c>
    </row>
    <row r="127" spans="2:29" x14ac:dyDescent="0.2">
      <c r="Z127" s="13">
        <f t="shared" si="42"/>
        <v>310.4618917153154</v>
      </c>
      <c r="AA127" s="13">
        <f t="shared" si="43"/>
        <v>0.51986314335912498</v>
      </c>
      <c r="AB127" s="13">
        <f t="shared" si="44"/>
        <v>12.081691184472142</v>
      </c>
      <c r="AC127" s="12">
        <f t="shared" si="44"/>
        <v>6.2898431262772392E-2</v>
      </c>
    </row>
    <row r="128" spans="2:29" x14ac:dyDescent="0.2">
      <c r="Z128" s="13">
        <f t="shared" si="42"/>
        <v>117.62894194904686</v>
      </c>
      <c r="AA128" s="13">
        <f t="shared" si="43"/>
        <v>0.37614404384328159</v>
      </c>
      <c r="AB128" s="13">
        <f t="shared" si="44"/>
        <v>11.370225388527244</v>
      </c>
      <c r="AC128" s="12">
        <f t="shared" si="44"/>
        <v>0.1407133589539927</v>
      </c>
    </row>
    <row r="129" spans="26:29" x14ac:dyDescent="0.2">
      <c r="Z129" s="30">
        <f t="shared" si="42"/>
        <v>146.35205989530459</v>
      </c>
      <c r="AA129" s="30">
        <f t="shared" si="43"/>
        <v>0.22685815047627153</v>
      </c>
      <c r="AB129" s="30">
        <f t="shared" si="44"/>
        <v>5.163007341910518</v>
      </c>
      <c r="AC129" s="33">
        <f t="shared" si="44"/>
        <v>5.9469537788480055E-2</v>
      </c>
    </row>
  </sheetData>
  <sortState ref="P2:AB149">
    <sortCondition ref="P2:P149"/>
    <sortCondition ref="Q2:Q149"/>
    <sortCondition ref="R2:R149"/>
    <sortCondition ref="X2:X149"/>
    <sortCondition ref="Y2:Y149" customList="Oi/Oe,Oa,0,8,9,10,11,13,19,20,21,22,23,24,25,26,30,40"/>
  </sortState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Stock</vt:lpstr>
      <vt:lpstr>Summary BD</vt:lpstr>
      <vt:lpstr>HB Mid</vt:lpstr>
      <vt:lpstr>HB Old</vt:lpstr>
      <vt:lpstr>JB Mid</vt:lpstr>
      <vt:lpstr>JB Old</vt:lpstr>
      <vt:lpstr>BEF C5</vt:lpstr>
      <vt:lpstr>BEF C7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Melvin</dc:creator>
  <cp:lastModifiedBy>Christy</cp:lastModifiedBy>
  <cp:lastPrinted>2012-05-08T19:50:58Z</cp:lastPrinted>
  <dcterms:created xsi:type="dcterms:W3CDTF">2010-07-29T00:06:06Z</dcterms:created>
  <dcterms:modified xsi:type="dcterms:W3CDTF">2013-04-04T21:22:43Z</dcterms:modified>
</cp:coreProperties>
</file>