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pivotTables/pivotTable1.xml" ContentType="application/vnd.openxmlformats-officedocument.spreadsheetml.pivotTable+xml"/>
  <Override PartName="/xl/drawings/drawing4.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Yi Dong\Dropbox\Online transfer\"/>
    </mc:Choice>
  </mc:AlternateContent>
  <bookViews>
    <workbookView xWindow="0" yWindow="0" windowWidth="20490" windowHeight="7755" tabRatio="1000" activeTab="2"/>
  </bookViews>
  <sheets>
    <sheet name="Metadata" sheetId="7" r:id="rId1"/>
    <sheet name="Methods" sheetId="36" r:id="rId2"/>
    <sheet name="Notes" sheetId="1" r:id="rId3"/>
    <sheet name="Soil Moisture content &amp;pH" sheetId="37" r:id="rId4"/>
    <sheet name="Soil N mineralization" sheetId="38" r:id="rId5"/>
    <sheet name="Raw Data of Cations from ICP" sheetId="39" r:id="rId6"/>
    <sheet name="Organized Cations" sheetId="40" r:id="rId7"/>
    <sheet name="Soil available P" sheetId="41" r:id="rId8"/>
  </sheets>
  <externalReferences>
    <externalReference r:id="rId9"/>
  </externalReferences>
  <definedNames>
    <definedName name="_xlnm._FilterDatabase" localSheetId="6" hidden="1">'Organized Cations'!$A$1:$L$208</definedName>
  </definedNames>
  <calcPr calcId="152511"/>
  <pivotCaches>
    <pivotCache cacheId="0" r:id="rId10"/>
  </pivotCaches>
</workbook>
</file>

<file path=xl/calcChain.xml><?xml version="1.0" encoding="utf-8"?>
<calcChain xmlns="http://schemas.openxmlformats.org/spreadsheetml/2006/main">
  <c r="G43" i="41" l="1"/>
  <c r="G42" i="41"/>
  <c r="G41" i="41"/>
  <c r="G40" i="41"/>
  <c r="G39" i="41"/>
  <c r="G38" i="41"/>
  <c r="G37" i="41"/>
  <c r="G36" i="41"/>
  <c r="G35" i="41"/>
  <c r="G34" i="41"/>
  <c r="G33" i="41"/>
  <c r="G32" i="41"/>
  <c r="G31" i="41"/>
  <c r="G30" i="41"/>
  <c r="G29" i="41"/>
  <c r="G28" i="41"/>
  <c r="G27" i="41"/>
  <c r="G26" i="41"/>
  <c r="G25" i="41"/>
  <c r="G24" i="41"/>
  <c r="G23" i="41"/>
  <c r="G22" i="41"/>
  <c r="G21" i="41"/>
  <c r="G20" i="41"/>
  <c r="G19" i="41"/>
  <c r="G18" i="41"/>
  <c r="G17" i="41"/>
  <c r="G16" i="41"/>
  <c r="G15" i="41"/>
  <c r="G14" i="41"/>
  <c r="G13" i="41"/>
  <c r="G12" i="41"/>
  <c r="G11" i="41"/>
  <c r="G10" i="41"/>
  <c r="G9" i="41"/>
  <c r="G8" i="41"/>
  <c r="G7" i="41"/>
  <c r="G6" i="41"/>
  <c r="G5" i="41"/>
  <c r="G4" i="41"/>
  <c r="G3" i="41"/>
  <c r="G2" i="41"/>
  <c r="M43" i="38"/>
  <c r="N43" i="38"/>
  <c r="L43" i="38"/>
  <c r="K43" i="38"/>
  <c r="J43" i="38"/>
  <c r="M42" i="38"/>
  <c r="N42" i="38"/>
  <c r="L42" i="38"/>
  <c r="K42" i="38"/>
  <c r="J42" i="38"/>
  <c r="M41" i="38"/>
  <c r="N41" i="38"/>
  <c r="L41" i="38"/>
  <c r="K41" i="38"/>
  <c r="J41" i="38"/>
  <c r="M40" i="38"/>
  <c r="L40" i="38"/>
  <c r="K40" i="38"/>
  <c r="J40" i="38"/>
  <c r="N40" i="38"/>
  <c r="M39" i="38"/>
  <c r="N39" i="38"/>
  <c r="L39" i="38"/>
  <c r="K39" i="38"/>
  <c r="J39" i="38"/>
  <c r="M38" i="38"/>
  <c r="N38" i="38"/>
  <c r="L38" i="38"/>
  <c r="K38" i="38"/>
  <c r="J38" i="38"/>
  <c r="M37" i="38"/>
  <c r="N37" i="38"/>
  <c r="L37" i="38"/>
  <c r="K37" i="38"/>
  <c r="J37" i="38"/>
  <c r="M36" i="38"/>
  <c r="L36" i="38"/>
  <c r="K36" i="38"/>
  <c r="J36" i="38"/>
  <c r="N36" i="38"/>
  <c r="M35" i="38"/>
  <c r="N35" i="38"/>
  <c r="L35" i="38"/>
  <c r="K35" i="38"/>
  <c r="J35" i="38"/>
  <c r="M34" i="38"/>
  <c r="N34" i="38"/>
  <c r="L34" i="38"/>
  <c r="K34" i="38"/>
  <c r="J34" i="38"/>
  <c r="M33" i="38"/>
  <c r="N33" i="38"/>
  <c r="L33" i="38"/>
  <c r="K33" i="38"/>
  <c r="J33" i="38"/>
  <c r="M32" i="38"/>
  <c r="L32" i="38"/>
  <c r="K32" i="38"/>
  <c r="J32" i="38"/>
  <c r="N32" i="38"/>
  <c r="M31" i="38"/>
  <c r="N31" i="38"/>
  <c r="L31" i="38"/>
  <c r="K31" i="38"/>
  <c r="J31" i="38"/>
  <c r="M30" i="38"/>
  <c r="N30" i="38"/>
  <c r="L30" i="38"/>
  <c r="K30" i="38"/>
  <c r="J30" i="38"/>
  <c r="M29" i="38"/>
  <c r="N29" i="38"/>
  <c r="L29" i="38"/>
  <c r="K29" i="38"/>
  <c r="J29" i="38"/>
  <c r="M28" i="38"/>
  <c r="L28" i="38"/>
  <c r="K28" i="38"/>
  <c r="J28" i="38"/>
  <c r="N28" i="38"/>
  <c r="M27" i="38"/>
  <c r="N27" i="38"/>
  <c r="L27" i="38"/>
  <c r="K27" i="38"/>
  <c r="J27" i="38"/>
  <c r="M26" i="38"/>
  <c r="N26" i="38"/>
  <c r="L26" i="38"/>
  <c r="K26" i="38"/>
  <c r="J26" i="38"/>
  <c r="M25" i="38"/>
  <c r="N25" i="38"/>
  <c r="L25" i="38"/>
  <c r="K25" i="38"/>
  <c r="J25" i="38"/>
  <c r="M24" i="38"/>
  <c r="L24" i="38"/>
  <c r="K24" i="38"/>
  <c r="J24" i="38"/>
  <c r="N24" i="38"/>
  <c r="M23" i="38"/>
  <c r="N23" i="38"/>
  <c r="L23" i="38"/>
  <c r="K23" i="38"/>
  <c r="J23" i="38"/>
  <c r="M22" i="38"/>
  <c r="N22" i="38"/>
  <c r="L22" i="38"/>
  <c r="K22" i="38"/>
  <c r="J22" i="38"/>
  <c r="M21" i="38"/>
  <c r="N21" i="38"/>
  <c r="L21" i="38"/>
  <c r="K21" i="38"/>
  <c r="J21" i="38"/>
  <c r="M20" i="38"/>
  <c r="L20" i="38"/>
  <c r="K20" i="38"/>
  <c r="J20" i="38"/>
  <c r="N20" i="38"/>
  <c r="M19" i="38"/>
  <c r="N19" i="38"/>
  <c r="L19" i="38"/>
  <c r="K19" i="38"/>
  <c r="J19" i="38"/>
  <c r="M18" i="38"/>
  <c r="N18" i="38"/>
  <c r="L18" i="38"/>
  <c r="K18" i="38"/>
  <c r="J18" i="38"/>
  <c r="M17" i="38"/>
  <c r="N17" i="38"/>
  <c r="L17" i="38"/>
  <c r="K17" i="38"/>
  <c r="J17" i="38"/>
  <c r="M16" i="38"/>
  <c r="L16" i="38"/>
  <c r="K16" i="38"/>
  <c r="J16" i="38"/>
  <c r="N16" i="38"/>
  <c r="M15" i="38"/>
  <c r="N15" i="38"/>
  <c r="L15" i="38"/>
  <c r="K15" i="38"/>
  <c r="J15" i="38"/>
  <c r="M14" i="38"/>
  <c r="N14" i="38"/>
  <c r="L14" i="38"/>
  <c r="K14" i="38"/>
  <c r="J14" i="38"/>
  <c r="M13" i="38"/>
  <c r="N13" i="38"/>
  <c r="L13" i="38"/>
  <c r="K13" i="38"/>
  <c r="J13" i="38"/>
  <c r="M12" i="38"/>
  <c r="L12" i="38"/>
  <c r="K12" i="38"/>
  <c r="J12" i="38"/>
  <c r="N12" i="38"/>
  <c r="M11" i="38"/>
  <c r="N11" i="38"/>
  <c r="L11" i="38"/>
  <c r="K11" i="38"/>
  <c r="J11" i="38"/>
  <c r="M10" i="38"/>
  <c r="N10" i="38"/>
  <c r="L10" i="38"/>
  <c r="K10" i="38"/>
  <c r="J10" i="38"/>
  <c r="M9" i="38"/>
  <c r="N9" i="38"/>
  <c r="L9" i="38"/>
  <c r="K9" i="38"/>
  <c r="J9" i="38"/>
  <c r="M8" i="38"/>
  <c r="N8" i="38"/>
  <c r="L8" i="38"/>
  <c r="K8" i="38"/>
  <c r="J8" i="38"/>
  <c r="M7" i="38"/>
  <c r="L7" i="38"/>
  <c r="K7" i="38"/>
  <c r="N7" i="38"/>
  <c r="J7" i="38"/>
  <c r="M6" i="38"/>
  <c r="N6" i="38"/>
  <c r="L6" i="38"/>
  <c r="K6" i="38"/>
  <c r="J6" i="38"/>
  <c r="M5" i="38"/>
  <c r="N5" i="38"/>
  <c r="L5" i="38"/>
  <c r="K5" i="38"/>
  <c r="J5" i="38"/>
  <c r="M4" i="38"/>
  <c r="N4" i="38"/>
  <c r="L4" i="38"/>
  <c r="K4" i="38"/>
  <c r="J4" i="38"/>
  <c r="M3" i="38"/>
  <c r="L3" i="38"/>
  <c r="K3" i="38"/>
  <c r="N3" i="38"/>
  <c r="J3" i="38"/>
  <c r="M2" i="38"/>
  <c r="N2" i="38"/>
  <c r="L2" i="38"/>
  <c r="K2" i="38"/>
  <c r="J2" i="38"/>
  <c r="S43" i="37"/>
  <c r="Q43" i="37"/>
  <c r="R43" i="37"/>
  <c r="P43" i="37"/>
  <c r="T43" i="37"/>
  <c r="U43" i="37"/>
  <c r="O43" i="37"/>
  <c r="M43" i="37"/>
  <c r="N43" i="37"/>
  <c r="L43" i="37"/>
  <c r="U42" i="37"/>
  <c r="Q42" i="37"/>
  <c r="P42" i="37"/>
  <c r="T42" i="37"/>
  <c r="M42" i="37"/>
  <c r="L42" i="37"/>
  <c r="S41" i="37"/>
  <c r="Q41" i="37"/>
  <c r="R41" i="37"/>
  <c r="P41" i="37"/>
  <c r="T41" i="37"/>
  <c r="U41" i="37"/>
  <c r="O41" i="37"/>
  <c r="M41" i="37"/>
  <c r="N41" i="37"/>
  <c r="L41" i="37"/>
  <c r="U40" i="37"/>
  <c r="Q40" i="37"/>
  <c r="P40" i="37"/>
  <c r="T40" i="37"/>
  <c r="M40" i="37"/>
  <c r="L40" i="37"/>
  <c r="S39" i="37"/>
  <c r="R39" i="37"/>
  <c r="Q39" i="37"/>
  <c r="P39" i="37"/>
  <c r="T39" i="37"/>
  <c r="U39" i="37"/>
  <c r="O39" i="37"/>
  <c r="N39" i="37"/>
  <c r="M39" i="37"/>
  <c r="L39" i="37"/>
  <c r="Q38" i="37"/>
  <c r="P38" i="37"/>
  <c r="T38" i="37"/>
  <c r="U38" i="37"/>
  <c r="M38" i="37"/>
  <c r="L38" i="37"/>
  <c r="S37" i="37"/>
  <c r="R37" i="37"/>
  <c r="Q37" i="37"/>
  <c r="P37" i="37"/>
  <c r="T37" i="37"/>
  <c r="U37" i="37"/>
  <c r="O37" i="37"/>
  <c r="N37" i="37"/>
  <c r="M37" i="37"/>
  <c r="L37" i="37"/>
  <c r="T36" i="37"/>
  <c r="U36" i="37"/>
  <c r="Q36" i="37"/>
  <c r="P36" i="37"/>
  <c r="M36" i="37"/>
  <c r="L36" i="37"/>
  <c r="S35" i="37"/>
  <c r="R35" i="37"/>
  <c r="Q35" i="37"/>
  <c r="P35" i="37"/>
  <c r="T35" i="37"/>
  <c r="U35" i="37"/>
  <c r="O35" i="37"/>
  <c r="N35" i="37"/>
  <c r="M35" i="37"/>
  <c r="L35" i="37"/>
  <c r="Q34" i="37"/>
  <c r="P34" i="37"/>
  <c r="T34" i="37"/>
  <c r="U34" i="37"/>
  <c r="M34" i="37"/>
  <c r="L34" i="37"/>
  <c r="S33" i="37"/>
  <c r="R33" i="37"/>
  <c r="Q33" i="37"/>
  <c r="P33" i="37"/>
  <c r="T33" i="37"/>
  <c r="U33" i="37"/>
  <c r="O33" i="37"/>
  <c r="N33" i="37"/>
  <c r="M33" i="37"/>
  <c r="L33" i="37"/>
  <c r="T32" i="37"/>
  <c r="U32" i="37"/>
  <c r="Q32" i="37"/>
  <c r="P32" i="37"/>
  <c r="M32" i="37"/>
  <c r="L32" i="37"/>
  <c r="S31" i="37"/>
  <c r="R31" i="37"/>
  <c r="Q31" i="37"/>
  <c r="P31" i="37"/>
  <c r="T31" i="37"/>
  <c r="U31" i="37"/>
  <c r="O31" i="37"/>
  <c r="N31" i="37"/>
  <c r="M31" i="37"/>
  <c r="L31" i="37"/>
  <c r="Q30" i="37"/>
  <c r="P30" i="37"/>
  <c r="T30" i="37"/>
  <c r="U30" i="37"/>
  <c r="M30" i="37"/>
  <c r="L30" i="37"/>
  <c r="S29" i="37"/>
  <c r="R29" i="37"/>
  <c r="Q29" i="37"/>
  <c r="P29" i="37"/>
  <c r="T29" i="37"/>
  <c r="U29" i="37"/>
  <c r="O29" i="37"/>
  <c r="N29" i="37"/>
  <c r="M29" i="37"/>
  <c r="L29" i="37"/>
  <c r="T28" i="37"/>
  <c r="U28" i="37"/>
  <c r="R28" i="37"/>
  <c r="Q28" i="37"/>
  <c r="S28" i="37"/>
  <c r="P28" i="37"/>
  <c r="M28" i="37"/>
  <c r="O28" i="37"/>
  <c r="L28" i="37"/>
  <c r="S27" i="37"/>
  <c r="R27" i="37"/>
  <c r="Q27" i="37"/>
  <c r="P27" i="37"/>
  <c r="T27" i="37"/>
  <c r="U27" i="37"/>
  <c r="O27" i="37"/>
  <c r="N27" i="37"/>
  <c r="M27" i="37"/>
  <c r="L27" i="37"/>
  <c r="T26" i="37"/>
  <c r="U26" i="37"/>
  <c r="R26" i="37"/>
  <c r="Q26" i="37"/>
  <c r="S26" i="37"/>
  <c r="P26" i="37"/>
  <c r="N26" i="37"/>
  <c r="M26" i="37"/>
  <c r="O26" i="37"/>
  <c r="L26" i="37"/>
  <c r="S25" i="37"/>
  <c r="R25" i="37"/>
  <c r="Q25" i="37"/>
  <c r="P25" i="37"/>
  <c r="T25" i="37"/>
  <c r="U25" i="37"/>
  <c r="O25" i="37"/>
  <c r="N25" i="37"/>
  <c r="M25" i="37"/>
  <c r="L25" i="37"/>
  <c r="Q24" i="37"/>
  <c r="S24" i="37"/>
  <c r="P24" i="37"/>
  <c r="T24" i="37"/>
  <c r="U24" i="37"/>
  <c r="N24" i="37"/>
  <c r="M24" i="37"/>
  <c r="O24" i="37"/>
  <c r="L24" i="37"/>
  <c r="S23" i="37"/>
  <c r="R23" i="37"/>
  <c r="Q23" i="37"/>
  <c r="P23" i="37"/>
  <c r="T23" i="37"/>
  <c r="U23" i="37"/>
  <c r="O23" i="37"/>
  <c r="N23" i="37"/>
  <c r="M23" i="37"/>
  <c r="L23" i="37"/>
  <c r="Q22" i="37"/>
  <c r="S22" i="37"/>
  <c r="P22" i="37"/>
  <c r="T22" i="37"/>
  <c r="U22" i="37"/>
  <c r="M22" i="37"/>
  <c r="O22" i="37"/>
  <c r="L22" i="37"/>
  <c r="S21" i="37"/>
  <c r="R21" i="37"/>
  <c r="Q21" i="37"/>
  <c r="P21" i="37"/>
  <c r="T21" i="37"/>
  <c r="U21" i="37"/>
  <c r="O21" i="37"/>
  <c r="N21" i="37"/>
  <c r="M21" i="37"/>
  <c r="L21" i="37"/>
  <c r="T20" i="37"/>
  <c r="U20" i="37"/>
  <c r="R20" i="37"/>
  <c r="Q20" i="37"/>
  <c r="S20" i="37"/>
  <c r="P20" i="37"/>
  <c r="M20" i="37"/>
  <c r="O20" i="37"/>
  <c r="L20" i="37"/>
  <c r="S19" i="37"/>
  <c r="R19" i="37"/>
  <c r="Q19" i="37"/>
  <c r="P19" i="37"/>
  <c r="T19" i="37"/>
  <c r="U19" i="37"/>
  <c r="O19" i="37"/>
  <c r="N19" i="37"/>
  <c r="M19" i="37"/>
  <c r="L19" i="37"/>
  <c r="T18" i="37"/>
  <c r="U18" i="37"/>
  <c r="Q18" i="37"/>
  <c r="S18" i="37"/>
  <c r="P18" i="37"/>
  <c r="N18" i="37"/>
  <c r="M18" i="37"/>
  <c r="O18" i="37"/>
  <c r="L18" i="37"/>
  <c r="S17" i="37"/>
  <c r="R17" i="37"/>
  <c r="Q17" i="37"/>
  <c r="P17" i="37"/>
  <c r="T17" i="37"/>
  <c r="U17" i="37"/>
  <c r="O17" i="37"/>
  <c r="N17" i="37"/>
  <c r="M17" i="37"/>
  <c r="L17" i="37"/>
  <c r="T16" i="37"/>
  <c r="U16" i="37"/>
  <c r="Q16" i="37"/>
  <c r="S16" i="37"/>
  <c r="P16" i="37"/>
  <c r="N16" i="37"/>
  <c r="M16" i="37"/>
  <c r="O16" i="37"/>
  <c r="L16" i="37"/>
  <c r="S15" i="37"/>
  <c r="R15" i="37"/>
  <c r="Q15" i="37"/>
  <c r="P15" i="37"/>
  <c r="T15" i="37"/>
  <c r="U15" i="37"/>
  <c r="O15" i="37"/>
  <c r="N15" i="37"/>
  <c r="M15" i="37"/>
  <c r="L15" i="37"/>
  <c r="Q14" i="37"/>
  <c r="S14" i="37"/>
  <c r="P14" i="37"/>
  <c r="T14" i="37"/>
  <c r="U14" i="37"/>
  <c r="M14" i="37"/>
  <c r="O14" i="37"/>
  <c r="L14" i="37"/>
  <c r="S13" i="37"/>
  <c r="R13" i="37"/>
  <c r="Q13" i="37"/>
  <c r="P13" i="37"/>
  <c r="T13" i="37"/>
  <c r="U13" i="37"/>
  <c r="O13" i="37"/>
  <c r="N13" i="37"/>
  <c r="M13" i="37"/>
  <c r="L13" i="37"/>
  <c r="Q12" i="37"/>
  <c r="S12" i="37"/>
  <c r="P12" i="37"/>
  <c r="T12" i="37"/>
  <c r="U12" i="37"/>
  <c r="M12" i="37"/>
  <c r="O12" i="37"/>
  <c r="L12" i="37"/>
  <c r="S11" i="37"/>
  <c r="R11" i="37"/>
  <c r="Q11" i="37"/>
  <c r="P11" i="37"/>
  <c r="T11" i="37"/>
  <c r="U11" i="37"/>
  <c r="O11" i="37"/>
  <c r="N11" i="37"/>
  <c r="M11" i="37"/>
  <c r="L11" i="37"/>
  <c r="T10" i="37"/>
  <c r="U10" i="37"/>
  <c r="R10" i="37"/>
  <c r="Q10" i="37"/>
  <c r="S10" i="37"/>
  <c r="P10" i="37"/>
  <c r="M10" i="37"/>
  <c r="O10" i="37"/>
  <c r="L10" i="37"/>
  <c r="S9" i="37"/>
  <c r="R9" i="37"/>
  <c r="Q9" i="37"/>
  <c r="P9" i="37"/>
  <c r="T9" i="37"/>
  <c r="U9" i="37"/>
  <c r="O9" i="37"/>
  <c r="N9" i="37"/>
  <c r="M9" i="37"/>
  <c r="L9" i="37"/>
  <c r="T8" i="37"/>
  <c r="U8" i="37"/>
  <c r="Q8" i="37"/>
  <c r="S8" i="37"/>
  <c r="P8" i="37"/>
  <c r="N8" i="37"/>
  <c r="M8" i="37"/>
  <c r="O8" i="37"/>
  <c r="L8" i="37"/>
  <c r="S7" i="37"/>
  <c r="R7" i="37"/>
  <c r="Q7" i="37"/>
  <c r="P7" i="37"/>
  <c r="T7" i="37"/>
  <c r="U7" i="37"/>
  <c r="O7" i="37"/>
  <c r="N7" i="37"/>
  <c r="M7" i="37"/>
  <c r="L7" i="37"/>
  <c r="Q6" i="37"/>
  <c r="S6" i="37"/>
  <c r="P6" i="37"/>
  <c r="T6" i="37"/>
  <c r="U6" i="37"/>
  <c r="M6" i="37"/>
  <c r="O6" i="37"/>
  <c r="L6" i="37"/>
  <c r="S5" i="37"/>
  <c r="R5" i="37"/>
  <c r="Q5" i="37"/>
  <c r="P5" i="37"/>
  <c r="T5" i="37"/>
  <c r="U5" i="37"/>
  <c r="O5" i="37"/>
  <c r="N5" i="37"/>
  <c r="M5" i="37"/>
  <c r="L5" i="37"/>
  <c r="Q4" i="37"/>
  <c r="S4" i="37"/>
  <c r="P4" i="37"/>
  <c r="T4" i="37"/>
  <c r="U4" i="37"/>
  <c r="M4" i="37"/>
  <c r="O4" i="37"/>
  <c r="L4" i="37"/>
  <c r="S3" i="37"/>
  <c r="R3" i="37"/>
  <c r="Q3" i="37"/>
  <c r="P3" i="37"/>
  <c r="T3" i="37"/>
  <c r="U3" i="37"/>
  <c r="O3" i="37"/>
  <c r="N3" i="37"/>
  <c r="M3" i="37"/>
  <c r="L3" i="37"/>
  <c r="T2" i="37"/>
  <c r="U2" i="37"/>
  <c r="R2" i="37"/>
  <c r="Q2" i="37"/>
  <c r="S2" i="37"/>
  <c r="P2" i="37"/>
  <c r="M2" i="37"/>
  <c r="O2" i="37"/>
  <c r="L2" i="37"/>
  <c r="R18" i="37"/>
  <c r="S42" i="37"/>
  <c r="R42" i="37"/>
  <c r="R4" i="37"/>
  <c r="N10" i="37"/>
  <c r="R12" i="37"/>
  <c r="O30" i="37"/>
  <c r="N30" i="37"/>
  <c r="S32" i="37"/>
  <c r="R32" i="37"/>
  <c r="O34" i="37"/>
  <c r="N34" i="37"/>
  <c r="S36" i="37"/>
  <c r="R36" i="37"/>
  <c r="O38" i="37"/>
  <c r="N38" i="37"/>
  <c r="S40" i="37"/>
  <c r="R40" i="37"/>
  <c r="N2" i="37"/>
  <c r="N4" i="37"/>
  <c r="R6" i="37"/>
  <c r="N12" i="37"/>
  <c r="R14" i="37"/>
  <c r="N20" i="37"/>
  <c r="R22" i="37"/>
  <c r="N28" i="37"/>
  <c r="O42" i="37"/>
  <c r="N42" i="37"/>
  <c r="N6" i="37"/>
  <c r="R8" i="37"/>
  <c r="N14" i="37"/>
  <c r="R16" i="37"/>
  <c r="N22" i="37"/>
  <c r="R24" i="37"/>
  <c r="S30" i="37"/>
  <c r="R30" i="37"/>
  <c r="O32" i="37"/>
  <c r="N32" i="37"/>
  <c r="S34" i="37"/>
  <c r="R34" i="37"/>
  <c r="O36" i="37"/>
  <c r="N36" i="37"/>
  <c r="S38" i="37"/>
  <c r="R38" i="37"/>
  <c r="O40" i="37"/>
  <c r="N40" i="37"/>
</calcChain>
</file>

<file path=xl/comments1.xml><?xml version="1.0" encoding="utf-8"?>
<comments xmlns="http://schemas.openxmlformats.org/spreadsheetml/2006/main">
  <authors>
    <author>Author</author>
  </authors>
  <commentList>
    <comment ref="J1" authorId="0" shapeId="0">
      <text>
        <r>
          <rPr>
            <b/>
            <sz val="9"/>
            <color indexed="81"/>
            <rFont val="Tahoma"/>
            <charset val="1"/>
          </rPr>
          <t>Author:</t>
        </r>
        <r>
          <rPr>
            <sz val="9"/>
            <color indexed="81"/>
            <rFont val="Tahoma"/>
            <charset val="1"/>
          </rPr>
          <t xml:space="preserve">
16/08/2013</t>
        </r>
      </text>
    </comment>
    <comment ref="K1" authorId="0" shapeId="0">
      <text>
        <r>
          <rPr>
            <b/>
            <sz val="9"/>
            <color indexed="81"/>
            <rFont val="Tahoma"/>
            <charset val="1"/>
          </rPr>
          <t>Author:</t>
        </r>
        <r>
          <rPr>
            <sz val="9"/>
            <color indexed="81"/>
            <rFont val="Tahoma"/>
            <charset val="1"/>
          </rPr>
          <t xml:space="preserve">
19/08/2013 after drying for three days in oven at 60 degrees</t>
        </r>
      </text>
    </comment>
    <comment ref="R1" authorId="0" shapeId="0">
      <text>
        <r>
          <rPr>
            <b/>
            <sz val="9"/>
            <color indexed="81"/>
            <rFont val="Tahoma"/>
            <charset val="1"/>
          </rPr>
          <t>Author:</t>
        </r>
        <r>
          <rPr>
            <sz val="9"/>
            <color indexed="81"/>
            <rFont val="Tahoma"/>
            <charset val="1"/>
          </rPr>
          <t xml:space="preserve">
For cation analysis</t>
        </r>
      </text>
    </comment>
    <comment ref="S1" authorId="0" shapeId="0">
      <text>
        <r>
          <rPr>
            <b/>
            <sz val="9"/>
            <color indexed="81"/>
            <rFont val="Tahoma"/>
            <charset val="1"/>
          </rPr>
          <t>Author:</t>
        </r>
        <r>
          <rPr>
            <sz val="9"/>
            <color indexed="81"/>
            <rFont val="Tahoma"/>
            <charset val="1"/>
          </rPr>
          <t xml:space="preserve">
For Cation analysis and P analysis</t>
        </r>
      </text>
    </comment>
    <comment ref="V1" authorId="0" shapeId="0">
      <text>
        <r>
          <rPr>
            <b/>
            <sz val="9"/>
            <color indexed="81"/>
            <rFont val="Tahoma"/>
            <charset val="1"/>
          </rPr>
          <t>Author:</t>
        </r>
        <r>
          <rPr>
            <sz val="9"/>
            <color indexed="81"/>
            <rFont val="Tahoma"/>
            <charset val="1"/>
          </rPr>
          <t xml:space="preserve">
2013.08.21 FOREST SOIL LAB</t>
        </r>
      </text>
    </comment>
  </commentList>
</comments>
</file>

<file path=xl/comments2.xml><?xml version="1.0" encoding="utf-8"?>
<comments xmlns="http://schemas.openxmlformats.org/spreadsheetml/2006/main">
  <authors>
    <author>Yi Dong</author>
  </authors>
  <commentList>
    <comment ref="D1" authorId="0" shapeId="0">
      <text>
        <r>
          <rPr>
            <b/>
            <sz val="9"/>
            <color indexed="81"/>
            <rFont val="Tahoma"/>
            <family val="2"/>
          </rPr>
          <t>Yi Dong:</t>
        </r>
        <r>
          <rPr>
            <sz val="9"/>
            <color indexed="81"/>
            <rFont val="Tahoma"/>
            <family val="2"/>
          </rPr>
          <t xml:space="preserve">
Most of the nitrate concentration of the solution is under detection limit (&lt;0.01 mg/l)</t>
        </r>
      </text>
    </comment>
  </commentList>
</comments>
</file>

<file path=xl/sharedStrings.xml><?xml version="1.0" encoding="utf-8"?>
<sst xmlns="http://schemas.openxmlformats.org/spreadsheetml/2006/main" count="3258" uniqueCount="158">
  <si>
    <t>Site</t>
  </si>
  <si>
    <t>Project title</t>
    <phoneticPr fontId="4" type="noConversion"/>
  </si>
  <si>
    <t>Principal Investigator</t>
    <phoneticPr fontId="4" type="noConversion"/>
  </si>
  <si>
    <t>Research Location</t>
    <phoneticPr fontId="4" type="noConversion"/>
  </si>
  <si>
    <t xml:space="preserve"> </t>
  </si>
  <si>
    <t>Persons who carried out</t>
    <phoneticPr fontId="4" type="noConversion"/>
  </si>
  <si>
    <t>Related Datasets</t>
    <phoneticPr fontId="4" type="noConversion"/>
  </si>
  <si>
    <t>N/A</t>
    <phoneticPr fontId="4" type="noConversion"/>
  </si>
  <si>
    <t>Tony Yi Dong (tungprince1234@hotmail.com)</t>
  </si>
  <si>
    <t>Adam Wild (adamwild@gmail.com)</t>
  </si>
  <si>
    <t>Yang Yang (yangy48@gmail.com)</t>
  </si>
  <si>
    <t>Haiyan Wang (haiyanwang72@aliyun.com)</t>
  </si>
  <si>
    <t>Ruth Yanai (rdyanai@syr.edu)</t>
  </si>
  <si>
    <t>fiskmc@muohio.edu</t>
  </si>
  <si>
    <t xml:space="preserve">Project Description           </t>
  </si>
  <si>
    <t xml:space="preserve">We collected forest floor samples (Oe) from the 13 chronsequence stands in White Mountains, NH in July, 2013. We quantified the N mineralization rates, pH, soil exchangeable cations (Ca, Mg, K), and extractable P. </t>
  </si>
  <si>
    <t>Field Collection</t>
  </si>
  <si>
    <t>Data set methods(see method section)</t>
  </si>
  <si>
    <t>Soil extractable P analysis</t>
  </si>
  <si>
    <t>Lab Incubation and N analysis</t>
  </si>
  <si>
    <t>Line</t>
  </si>
  <si>
    <t>Sample No.</t>
  </si>
  <si>
    <t>Collection Date</t>
  </si>
  <si>
    <t>Fresh Soil(5g+-0.5)</t>
  </si>
  <si>
    <t>T0(20g+-2)</t>
  </si>
  <si>
    <t>TF(20g+-2)</t>
  </si>
  <si>
    <t>Fresh soil water content(%)</t>
  </si>
  <si>
    <t>Fresh soil water in sample</t>
  </si>
  <si>
    <t>Air-dry soil water content</t>
  </si>
  <si>
    <t>Air dry soil water in sample</t>
  </si>
  <si>
    <t>PH</t>
  </si>
  <si>
    <t>H1</t>
  </si>
  <si>
    <t>16/07/2013</t>
  </si>
  <si>
    <t>H2</t>
  </si>
  <si>
    <t>H3</t>
  </si>
  <si>
    <t>H4</t>
  </si>
  <si>
    <t>H5</t>
  </si>
  <si>
    <t>H6</t>
  </si>
  <si>
    <t>cc2</t>
  </si>
  <si>
    <t>C3(101)</t>
  </si>
  <si>
    <t>17/07/2013</t>
  </si>
  <si>
    <t>T20</t>
  </si>
  <si>
    <t>T30</t>
  </si>
  <si>
    <t>M3</t>
  </si>
  <si>
    <t>M4</t>
  </si>
  <si>
    <t>M5</t>
  </si>
  <si>
    <t>M6</t>
  </si>
  <si>
    <t>SampleID</t>
  </si>
  <si>
    <t>Initial NO3 (mg/kg)</t>
  </si>
  <si>
    <t>Net Mineralization rate (mg/kg/day)</t>
  </si>
  <si>
    <t>Sample ID</t>
  </si>
  <si>
    <t>Analyte Name</t>
  </si>
  <si>
    <t>Intensity</t>
  </si>
  <si>
    <t xml:space="preserve">SD </t>
  </si>
  <si>
    <t xml:space="preserve">RSD </t>
  </si>
  <si>
    <t xml:space="preserve">Conc </t>
  </si>
  <si>
    <t xml:space="preserve"> Units</t>
  </si>
  <si>
    <t>QC Recovery</t>
  </si>
  <si>
    <t>CCV</t>
  </si>
  <si>
    <t>Ca 315.887</t>
  </si>
  <si>
    <t>mg/L</t>
  </si>
  <si>
    <t>Ca 317.933</t>
  </si>
  <si>
    <t>K 766.490</t>
  </si>
  <si>
    <t>Mg 279.077</t>
  </si>
  <si>
    <t>Mg 285.213</t>
  </si>
  <si>
    <t>Na 589.592</t>
  </si>
  <si>
    <t>Al 396.153</t>
  </si>
  <si>
    <t>ug/L</t>
  </si>
  <si>
    <t>Al 308.215</t>
  </si>
  <si>
    <t>CCB</t>
  </si>
  <si>
    <t>c1</t>
  </si>
  <si>
    <t>c2</t>
  </si>
  <si>
    <t>c3</t>
  </si>
  <si>
    <t>c4</t>
  </si>
  <si>
    <t>c5</t>
  </si>
  <si>
    <t>c6</t>
  </si>
  <si>
    <t>c7</t>
  </si>
  <si>
    <t>c8</t>
  </si>
  <si>
    <t>c9</t>
  </si>
  <si>
    <t>c10</t>
  </si>
  <si>
    <t>c11</t>
  </si>
  <si>
    <t>c12</t>
  </si>
  <si>
    <t>c13</t>
  </si>
  <si>
    <t>c14</t>
  </si>
  <si>
    <t>c15</t>
  </si>
  <si>
    <t>c16</t>
  </si>
  <si>
    <t>c17</t>
  </si>
  <si>
    <t>c18</t>
  </si>
  <si>
    <t>c19</t>
  </si>
  <si>
    <t>c20</t>
  </si>
  <si>
    <t>c21</t>
  </si>
  <si>
    <t>c22</t>
  </si>
  <si>
    <t>c23</t>
  </si>
  <si>
    <t>c24</t>
  </si>
  <si>
    <t>c25</t>
  </si>
  <si>
    <t>c26</t>
  </si>
  <si>
    <t>c27</t>
  </si>
  <si>
    <t>c28</t>
  </si>
  <si>
    <t>c29</t>
  </si>
  <si>
    <t>c30</t>
  </si>
  <si>
    <t>c31</t>
  </si>
  <si>
    <t>c32</t>
  </si>
  <si>
    <t>c33</t>
  </si>
  <si>
    <t>c34</t>
  </si>
  <si>
    <t>c35</t>
  </si>
  <si>
    <t>c36</t>
  </si>
  <si>
    <t>c37</t>
  </si>
  <si>
    <t>c38</t>
  </si>
  <si>
    <t>c39</t>
  </si>
  <si>
    <t>c40</t>
  </si>
  <si>
    <t>c41</t>
  </si>
  <si>
    <t>c42</t>
  </si>
  <si>
    <t>1M_NH4Cl</t>
  </si>
  <si>
    <t>QC</t>
  </si>
  <si>
    <t>BLANK</t>
  </si>
  <si>
    <t>Dry soilweight (g)</t>
  </si>
  <si>
    <t>Concentration (mg/kg)</t>
  </si>
  <si>
    <t>Absorbance</t>
  </si>
  <si>
    <t>P concentration(ppm)</t>
  </si>
  <si>
    <t>soil PO4 (mg/kg)</t>
  </si>
  <si>
    <t>Row Labels</t>
  </si>
  <si>
    <t>Average of soil PO4 (mg/kg)</t>
  </si>
  <si>
    <t>Grand Total</t>
  </si>
  <si>
    <t>Tony Yi Dong (tungprince1234@hotmail.com) at July, 2014</t>
  </si>
  <si>
    <t>Data entered by (or revised by)</t>
  </si>
  <si>
    <t xml:space="preserve"> ID</t>
  </si>
  <si>
    <t>Document started by Tony Yi Dong at July, 2, 2014</t>
  </si>
  <si>
    <t>Tony entered the data</t>
  </si>
  <si>
    <t xml:space="preserve">Updated by </t>
  </si>
  <si>
    <t>Soil moisture content, pH</t>
  </si>
  <si>
    <t>Known problem</t>
  </si>
  <si>
    <t>14 Chronosequence stands in White Mountains, NH (H1, H2, H3, H4, H5, H6, CC2,C3(101), M3, M4, M5, M6, T30, T20)</t>
  </si>
  <si>
    <t>Hongzhang Kang (hk775@cornell.edu OR kanghz@sjtu.edu.cn)</t>
  </si>
  <si>
    <t>Boat(g)</t>
  </si>
  <si>
    <t>Boat+Dry(g)</t>
  </si>
  <si>
    <t>Air Dry(g)</t>
  </si>
  <si>
    <t>Oven Dry(g)</t>
  </si>
  <si>
    <t>Dry soil weight in Initialextr sample(g)</t>
  </si>
  <si>
    <t>Dry soil weight in Finalextr sample(g)</t>
  </si>
  <si>
    <t>Dry soil weight in air dry sample for Cation analysis(g)</t>
  </si>
  <si>
    <t>Dry soil weight in Air dry sample(g)</t>
  </si>
  <si>
    <t>Intial Nitrate(mg/L)</t>
  </si>
  <si>
    <t>Initial NH4(mg/L)</t>
  </si>
  <si>
    <t>Final Nitrate(mg/L)</t>
  </si>
  <si>
    <t>Final NH4(mg/L)</t>
  </si>
  <si>
    <t>Dry weight of Initial soil(g)</t>
  </si>
  <si>
    <t>Dry weight of Final Soil(g)</t>
  </si>
  <si>
    <t>Initial NH4(mg/kg)</t>
  </si>
  <si>
    <t>Final NO3(mg/kg)</t>
  </si>
  <si>
    <t>Final NH4 (mg/kg)</t>
  </si>
  <si>
    <t>Air dry soil (g)</t>
  </si>
  <si>
    <t>1. Tony at July 15</t>
  </si>
  <si>
    <t>2. Tony at July 19</t>
  </si>
  <si>
    <t>3. Tony at July 26</t>
  </si>
  <si>
    <t>2013-N mineralization, exchangeable cations, and extractable P analyses in chronosequence stands</t>
  </si>
  <si>
    <t>Soil cations analysis (As for the line we used during the ICP analysis, I picked the line that had a QC recovery closed to 100. In this experiment, we picked Al 396.153,  Ca 315.887, K 766.49, 279.077, and Na 589.592)</t>
  </si>
  <si>
    <t>Melany's measured the pH, inorganic N, N mineralization, P, and Ca in the MELNHE sites at 2008, 2009. The methods we used in this datasheet were adopted from Melany's lab. You could find data at this link http://www.esf.edu/melnhe/restricted/data/soilchem.htm</t>
  </si>
  <si>
    <t>4. Tony at July 27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</si>
</sst>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8">
    <font>
      <sz val="11"/>
      <color indexed="8"/>
      <name val="Calibri"/>
      <family val="2"/>
    </font>
    <font>
      <sz val="10"/>
      <name val="Arial"/>
      <family val="2"/>
    </font>
    <font>
      <sz val="8"/>
      <name val="Calibri"/>
      <family val="2"/>
    </font>
    <font>
      <sz val="11"/>
      <color indexed="8"/>
      <name val="Calibri"/>
      <family val="2"/>
    </font>
    <font>
      <sz val="8"/>
      <name val="돋움"/>
      <family val="3"/>
      <charset val="129"/>
    </font>
    <font>
      <sz val="11"/>
      <color indexed="8"/>
      <name val="Times New Roman"/>
      <family val="1"/>
    </font>
    <font>
      <sz val="11"/>
      <color indexed="8"/>
      <name val="Calibri"/>
      <family val="2"/>
    </font>
    <font>
      <sz val="11"/>
      <color indexed="8"/>
      <name val="Times New Roman"/>
      <family val="1"/>
    </font>
    <font>
      <sz val="9"/>
      <color indexed="81"/>
      <name val="Tahoma"/>
      <family val="2"/>
    </font>
    <font>
      <b/>
      <sz val="9"/>
      <color indexed="81"/>
      <name val="Tahoma"/>
      <family val="2"/>
    </font>
    <font>
      <b/>
      <sz val="9"/>
      <color indexed="81"/>
      <name val="Tahoma"/>
      <charset val="1"/>
    </font>
    <font>
      <sz val="9"/>
      <color indexed="81"/>
      <name val="Tahoma"/>
      <charset val="1"/>
    </font>
    <font>
      <sz val="14"/>
      <name val="Verdana"/>
      <family val="2"/>
    </font>
    <font>
      <sz val="14"/>
      <name val="Arial"/>
      <family val="2"/>
    </font>
    <font>
      <sz val="14"/>
      <color indexed="8"/>
      <name val="Calibri"/>
      <family val="2"/>
    </font>
    <font>
      <sz val="11"/>
      <color theme="1"/>
      <name val="Calibri"/>
      <family val="2"/>
    </font>
    <font>
      <sz val="11"/>
      <color theme="1"/>
      <name val="Calibri"/>
      <family val="3"/>
      <charset val="129"/>
      <scheme val="minor"/>
    </font>
    <font>
      <sz val="14"/>
      <color rgb="FFFF0000"/>
      <name val="Arial"/>
      <family val="2"/>
    </font>
  </fonts>
  <fills count="7">
    <fill>
      <patternFill patternType="none"/>
    </fill>
    <fill>
      <patternFill patternType="gray125"/>
    </fill>
    <fill>
      <patternFill patternType="solid">
        <fgColor indexed="45"/>
      </patternFill>
    </fill>
    <fill>
      <patternFill patternType="solid">
        <fgColor theme="2" tint="-0.249977111117893"/>
        <bgColor indexed="64"/>
      </patternFill>
    </fill>
    <fill>
      <patternFill patternType="solid">
        <fgColor rgb="FFFFFF00"/>
        <bgColor indexed="64"/>
      </patternFill>
    </fill>
    <fill>
      <patternFill patternType="solid">
        <fgColor theme="5" tint="0.39997558519241921"/>
        <bgColor indexed="64"/>
      </patternFill>
    </fill>
    <fill>
      <patternFill patternType="solid">
        <fgColor rgb="FF92D050"/>
        <bgColor indexed="64"/>
      </patternFill>
    </fill>
  </fills>
  <borders count="12">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s>
  <cellStyleXfs count="13">
    <xf numFmtId="0" fontId="0" fillId="0" borderId="0">
      <alignment vertical="center"/>
    </xf>
    <xf numFmtId="0" fontId="15" fillId="2" borderId="0" applyNumberFormat="0" applyBorder="0" applyAlignment="0" applyProtection="0"/>
    <xf numFmtId="0" fontId="15" fillId="2" borderId="0" applyNumberFormat="0" applyBorder="0" applyAlignment="0" applyProtection="0"/>
    <xf numFmtId="0" fontId="3" fillId="0" borderId="0"/>
    <xf numFmtId="0" fontId="16" fillId="0" borderId="0">
      <alignment vertical="center"/>
    </xf>
    <xf numFmtId="0" fontId="1" fillId="0" borderId="0"/>
    <xf numFmtId="0" fontId="1" fillId="0" borderId="0"/>
    <xf numFmtId="0" fontId="3" fillId="0" borderId="0">
      <alignment vertical="center"/>
    </xf>
    <xf numFmtId="0" fontId="1" fillId="0" borderId="0"/>
    <xf numFmtId="0" fontId="16" fillId="0" borderId="0">
      <alignment vertical="center"/>
    </xf>
    <xf numFmtId="0" fontId="1" fillId="0" borderId="0"/>
    <xf numFmtId="0" fontId="1" fillId="0" borderId="0"/>
    <xf numFmtId="0" fontId="3" fillId="0" borderId="0">
      <alignment vertical="center"/>
    </xf>
  </cellStyleXfs>
  <cellXfs count="42">
    <xf numFmtId="0" fontId="0" fillId="0" borderId="0" xfId="0">
      <alignment vertical="center"/>
    </xf>
    <xf numFmtId="0" fontId="1" fillId="0" borderId="0" xfId="5"/>
    <xf numFmtId="0" fontId="5"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vertical="center" wrapText="1"/>
    </xf>
    <xf numFmtId="0" fontId="5" fillId="0" borderId="8" xfId="0" applyFont="1" applyBorder="1" applyAlignment="1">
      <alignment vertical="center" wrapText="1"/>
    </xf>
    <xf numFmtId="0" fontId="6" fillId="0" borderId="0" xfId="0" applyFont="1" applyAlignment="1">
      <alignment horizontal="left" vertical="center" readingOrder="1"/>
    </xf>
    <xf numFmtId="0" fontId="5" fillId="0" borderId="7" xfId="0" applyFont="1" applyBorder="1">
      <alignment vertical="center"/>
    </xf>
    <xf numFmtId="0" fontId="5" fillId="0" borderId="4" xfId="0" applyFont="1" applyBorder="1" applyAlignment="1">
      <alignment vertical="center" wrapText="1"/>
    </xf>
    <xf numFmtId="0" fontId="7" fillId="0" borderId="8" xfId="0" applyFont="1" applyBorder="1" applyAlignment="1">
      <alignment horizontal="left" vertical="center" readingOrder="1"/>
    </xf>
    <xf numFmtId="0" fontId="0" fillId="0" borderId="0" xfId="0" applyAlignment="1"/>
    <xf numFmtId="164" fontId="0" fillId="0" borderId="0" xfId="0" applyNumberFormat="1" applyAlignment="1"/>
    <xf numFmtId="0" fontId="5" fillId="0" borderId="5" xfId="0" applyFont="1" applyBorder="1" applyAlignment="1">
      <alignment horizontal="left" vertical="center" wrapText="1"/>
    </xf>
    <xf numFmtId="0" fontId="0" fillId="0" borderId="9" xfId="0" applyBorder="1" applyAlignment="1"/>
    <xf numFmtId="0" fontId="0" fillId="3" borderId="10" xfId="0" applyFill="1" applyBorder="1" applyAlignment="1"/>
    <xf numFmtId="0" fontId="0" fillId="0" borderId="10" xfId="0" applyFill="1" applyBorder="1" applyAlignment="1"/>
    <xf numFmtId="0" fontId="0" fillId="4" borderId="10" xfId="0" applyFill="1" applyBorder="1" applyAlignment="1"/>
    <xf numFmtId="0" fontId="0" fillId="5" borderId="10" xfId="0" applyFill="1" applyBorder="1" applyAlignment="1"/>
    <xf numFmtId="0" fontId="0" fillId="6" borderId="10" xfId="0" applyFill="1" applyBorder="1" applyAlignment="1"/>
    <xf numFmtId="2" fontId="0" fillId="0" borderId="9" xfId="0" applyNumberFormat="1" applyBorder="1" applyAlignment="1"/>
    <xf numFmtId="2" fontId="0" fillId="3" borderId="10" xfId="0" applyNumberFormat="1" applyFill="1" applyBorder="1" applyAlignment="1"/>
    <xf numFmtId="2" fontId="0" fillId="3" borderId="11" xfId="0" applyNumberFormat="1" applyFill="1" applyBorder="1" applyAlignment="1"/>
    <xf numFmtId="0" fontId="0" fillId="4" borderId="0" xfId="0" applyFill="1" applyAlignment="1"/>
    <xf numFmtId="0" fontId="0" fillId="5" borderId="0" xfId="0" applyFill="1" applyAlignment="1"/>
    <xf numFmtId="0" fontId="0" fillId="6" borderId="0" xfId="0" applyFill="1" applyAlignment="1"/>
    <xf numFmtId="2" fontId="0" fillId="3" borderId="0" xfId="0" applyNumberFormat="1" applyFill="1" applyBorder="1" applyAlignment="1"/>
    <xf numFmtId="0" fontId="0" fillId="0" borderId="0" xfId="0" pivotButton="1">
      <alignment vertical="center"/>
    </xf>
    <xf numFmtId="0" fontId="0" fillId="0" borderId="0" xfId="0" applyAlignment="1">
      <alignment horizontal="left" vertical="center"/>
    </xf>
    <xf numFmtId="0" fontId="0" fillId="0" borderId="0" xfId="0" applyNumberFormat="1">
      <alignment vertical="center"/>
    </xf>
    <xf numFmtId="0" fontId="12" fillId="0" borderId="0" xfId="0" applyFont="1" applyAlignment="1"/>
    <xf numFmtId="0" fontId="13" fillId="0" borderId="0" xfId="5" applyFont="1"/>
    <xf numFmtId="0" fontId="14" fillId="0" borderId="0" xfId="0" applyFont="1">
      <alignment vertical="center"/>
    </xf>
    <xf numFmtId="0" fontId="6" fillId="0" borderId="0" xfId="0" applyFont="1" applyBorder="1" applyAlignment="1">
      <alignment horizontal="left" vertical="center" readingOrder="1"/>
    </xf>
    <xf numFmtId="0" fontId="17" fillId="0" borderId="0" xfId="5" applyFont="1"/>
    <xf numFmtId="0" fontId="0" fillId="4" borderId="0" xfId="0" applyFill="1">
      <alignment vertical="center"/>
    </xf>
    <xf numFmtId="0" fontId="5" fillId="0" borderId="8" xfId="0" applyFont="1" applyBorder="1" applyAlignment="1">
      <alignment horizontal="left" vertical="center" wrapText="1" readingOrder="1"/>
    </xf>
    <xf numFmtId="0" fontId="17" fillId="0" borderId="0" xfId="0" applyFont="1">
      <alignment vertical="center"/>
    </xf>
  </cellXfs>
  <cellStyles count="13">
    <cellStyle name="20% - 강조색2 2" xfId="1"/>
    <cellStyle name="20% - 강조색2 3" xfId="2"/>
    <cellStyle name="Excel Built-in Normal" xfId="3"/>
    <cellStyle name="Normal" xfId="0" builtinId="0"/>
    <cellStyle name="표준 10" xfId="4"/>
    <cellStyle name="표준 2" xfId="5"/>
    <cellStyle name="표준 3" xfId="6"/>
    <cellStyle name="표준 4" xfId="7"/>
    <cellStyle name="표준 5" xfId="8"/>
    <cellStyle name="표준 6" xfId="9"/>
    <cellStyle name="표준 7" xfId="10"/>
    <cellStyle name="표준 8" xfId="11"/>
    <cellStyle name="표준 9" xfId="1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1171306426453289E-2"/>
          <c:y val="0.12962867663954988"/>
          <c:w val="0.9372596934510975"/>
          <c:h val="0.82399105946496043"/>
        </c:manualLayout>
      </c:layout>
      <c:barChart>
        <c:barDir val="col"/>
        <c:grouping val="stacked"/>
        <c:varyColors val="0"/>
        <c:ser>
          <c:idx val="0"/>
          <c:order val="0"/>
          <c:tx>
            <c:strRef>
              <c:f>[1]Sheet2!$P$1</c:f>
              <c:strCache>
                <c:ptCount val="1"/>
                <c:pt idx="0">
                  <c:v>Net Mineralization rate (mg/kg/day)</c:v>
                </c:pt>
              </c:strCache>
            </c:strRef>
          </c:tx>
          <c:spPr>
            <a:solidFill>
              <a:srgbClr val="4F81BD"/>
            </a:solidFill>
            <a:ln w="25400">
              <a:noFill/>
            </a:ln>
          </c:spPr>
          <c:invertIfNegative val="0"/>
          <c:cat>
            <c:strRef>
              <c:f>[1]Sheet2!$C$2:$C$43</c:f>
              <c:strCache>
                <c:ptCount val="42"/>
                <c:pt idx="0">
                  <c:v>cc2</c:v>
                </c:pt>
                <c:pt idx="1">
                  <c:v>cc2</c:v>
                </c:pt>
                <c:pt idx="2">
                  <c:v>cc2</c:v>
                </c:pt>
                <c:pt idx="3">
                  <c:v>H6</c:v>
                </c:pt>
                <c:pt idx="4">
                  <c:v>H6</c:v>
                </c:pt>
                <c:pt idx="5">
                  <c:v>H6</c:v>
                </c:pt>
                <c:pt idx="6">
                  <c:v>M6</c:v>
                </c:pt>
                <c:pt idx="7">
                  <c:v>M6</c:v>
                </c:pt>
                <c:pt idx="8">
                  <c:v>M6</c:v>
                </c:pt>
                <c:pt idx="9">
                  <c:v>M5</c:v>
                </c:pt>
                <c:pt idx="10">
                  <c:v>M5</c:v>
                </c:pt>
                <c:pt idx="11">
                  <c:v>M5</c:v>
                </c:pt>
                <c:pt idx="12">
                  <c:v>C3(101)</c:v>
                </c:pt>
                <c:pt idx="13">
                  <c:v>C3(101)</c:v>
                </c:pt>
                <c:pt idx="14">
                  <c:v>C3(101)</c:v>
                </c:pt>
                <c:pt idx="15">
                  <c:v>H5</c:v>
                </c:pt>
                <c:pt idx="16">
                  <c:v>H5</c:v>
                </c:pt>
                <c:pt idx="17">
                  <c:v>H5</c:v>
                </c:pt>
                <c:pt idx="18">
                  <c:v>T20</c:v>
                </c:pt>
                <c:pt idx="19">
                  <c:v>T20</c:v>
                </c:pt>
                <c:pt idx="20">
                  <c:v>T20</c:v>
                </c:pt>
                <c:pt idx="21">
                  <c:v>M4</c:v>
                </c:pt>
                <c:pt idx="22">
                  <c:v>M4</c:v>
                </c:pt>
                <c:pt idx="23">
                  <c:v>M4</c:v>
                </c:pt>
                <c:pt idx="24">
                  <c:v>T30</c:v>
                </c:pt>
                <c:pt idx="25">
                  <c:v>T30</c:v>
                </c:pt>
                <c:pt idx="26">
                  <c:v>T30</c:v>
                </c:pt>
                <c:pt idx="27">
                  <c:v>H1</c:v>
                </c:pt>
                <c:pt idx="28">
                  <c:v>H1</c:v>
                </c:pt>
                <c:pt idx="29">
                  <c:v>H1</c:v>
                </c:pt>
                <c:pt idx="30">
                  <c:v>H4</c:v>
                </c:pt>
                <c:pt idx="31">
                  <c:v>H4</c:v>
                </c:pt>
                <c:pt idx="32">
                  <c:v>H4</c:v>
                </c:pt>
                <c:pt idx="33">
                  <c:v>M3</c:v>
                </c:pt>
                <c:pt idx="34">
                  <c:v>M3</c:v>
                </c:pt>
                <c:pt idx="35">
                  <c:v>M3</c:v>
                </c:pt>
                <c:pt idx="36">
                  <c:v>H3</c:v>
                </c:pt>
                <c:pt idx="37">
                  <c:v>H3</c:v>
                </c:pt>
                <c:pt idx="38">
                  <c:v>H3</c:v>
                </c:pt>
                <c:pt idx="39">
                  <c:v>H2</c:v>
                </c:pt>
                <c:pt idx="40">
                  <c:v>H2</c:v>
                </c:pt>
                <c:pt idx="41">
                  <c:v>H2</c:v>
                </c:pt>
              </c:strCache>
            </c:strRef>
          </c:cat>
          <c:val>
            <c:numRef>
              <c:f>[1]Sheet2!$P$2:$P$43</c:f>
              <c:numCache>
                <c:formatCode>General</c:formatCode>
                <c:ptCount val="42"/>
                <c:pt idx="0">
                  <c:v>4.9777711914641376</c:v>
                </c:pt>
                <c:pt idx="1">
                  <c:v>6.1054421768707501</c:v>
                </c:pt>
                <c:pt idx="2">
                  <c:v>7.4094742063492065</c:v>
                </c:pt>
                <c:pt idx="3">
                  <c:v>7.572850035536602</c:v>
                </c:pt>
                <c:pt idx="4">
                  <c:v>5.7703081232493005</c:v>
                </c:pt>
                <c:pt idx="5">
                  <c:v>3.8324652777777795</c:v>
                </c:pt>
                <c:pt idx="6">
                  <c:v>9.810652709359605</c:v>
                </c:pt>
                <c:pt idx="7">
                  <c:v>7.2543630425403816</c:v>
                </c:pt>
                <c:pt idx="8">
                  <c:v>11.680609180609181</c:v>
                </c:pt>
                <c:pt idx="9">
                  <c:v>5.8079365079365077</c:v>
                </c:pt>
                <c:pt idx="10">
                  <c:v>14.304315476190476</c:v>
                </c:pt>
                <c:pt idx="11">
                  <c:v>1.8226308995889926</c:v>
                </c:pt>
                <c:pt idx="12">
                  <c:v>8.2429568686113157</c:v>
                </c:pt>
                <c:pt idx="13">
                  <c:v>9.9003322259136226</c:v>
                </c:pt>
                <c:pt idx="14">
                  <c:v>9.1716529543754657</c:v>
                </c:pt>
                <c:pt idx="15">
                  <c:v>4.7846010868899596</c:v>
                </c:pt>
                <c:pt idx="16">
                  <c:v>4.5328971283169768</c:v>
                </c:pt>
                <c:pt idx="17">
                  <c:v>3.9173738802451687</c:v>
                </c:pt>
                <c:pt idx="18">
                  <c:v>8.1634424603174605</c:v>
                </c:pt>
                <c:pt idx="19">
                  <c:v>13.382796780684105</c:v>
                </c:pt>
                <c:pt idx="20">
                  <c:v>6.1253132832080199</c:v>
                </c:pt>
                <c:pt idx="21">
                  <c:v>-0.78365109596040972</c:v>
                </c:pt>
                <c:pt idx="22">
                  <c:v>0.74607329842931924</c:v>
                </c:pt>
                <c:pt idx="23">
                  <c:v>-0.76063249727371873</c:v>
                </c:pt>
                <c:pt idx="24">
                  <c:v>-0.85240726124704036</c:v>
                </c:pt>
                <c:pt idx="25">
                  <c:v>6.9353741496598653</c:v>
                </c:pt>
                <c:pt idx="26">
                  <c:v>2.5294672324375296</c:v>
                </c:pt>
                <c:pt idx="27">
                  <c:v>8.2818156502367035</c:v>
                </c:pt>
                <c:pt idx="28">
                  <c:v>5.3497485950902117</c:v>
                </c:pt>
                <c:pt idx="29">
                  <c:v>3.5477505919494865</c:v>
                </c:pt>
                <c:pt idx="30">
                  <c:v>6.7670265780730912</c:v>
                </c:pt>
                <c:pt idx="31">
                  <c:v>7.3854166666666696</c:v>
                </c:pt>
                <c:pt idx="32">
                  <c:v>4.9245638849599276</c:v>
                </c:pt>
                <c:pt idx="33">
                  <c:v>7.3431094292021459</c:v>
                </c:pt>
                <c:pt idx="34">
                  <c:v>9.2981423338566245</c:v>
                </c:pt>
                <c:pt idx="35">
                  <c:v>8.9448388050872509</c:v>
                </c:pt>
                <c:pt idx="36">
                  <c:v>2.5089285714285716</c:v>
                </c:pt>
                <c:pt idx="37">
                  <c:v>7.9514175612441518</c:v>
                </c:pt>
                <c:pt idx="38">
                  <c:v>3.162782843633908</c:v>
                </c:pt>
                <c:pt idx="39">
                  <c:v>1.2783595113438049</c:v>
                </c:pt>
                <c:pt idx="40">
                  <c:v>2.0939234589541336</c:v>
                </c:pt>
                <c:pt idx="41">
                  <c:v>2.6776364996260287</c:v>
                </c:pt>
              </c:numCache>
            </c:numRef>
          </c:val>
        </c:ser>
        <c:dLbls>
          <c:showLegendKey val="0"/>
          <c:showVal val="0"/>
          <c:showCatName val="0"/>
          <c:showSerName val="0"/>
          <c:showPercent val="0"/>
          <c:showBubbleSize val="0"/>
        </c:dLbls>
        <c:gapWidth val="150"/>
        <c:overlap val="100"/>
        <c:axId val="1284524352"/>
        <c:axId val="1284527616"/>
      </c:barChart>
      <c:catAx>
        <c:axId val="1284524352"/>
        <c:scaling>
          <c:orientation val="minMax"/>
        </c:scaling>
        <c:delete val="0"/>
        <c:axPos val="b"/>
        <c:title>
          <c:tx>
            <c:rich>
              <a:bodyPr/>
              <a:lstStyle/>
              <a:p>
                <a:pPr>
                  <a:defRPr/>
                </a:pPr>
                <a:r>
                  <a:rPr lang="en-US"/>
                  <a:t>Line</a:t>
                </a:r>
              </a:p>
            </c:rich>
          </c:tx>
          <c:layout/>
          <c:overlay val="0"/>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4527616"/>
        <c:crosses val="autoZero"/>
        <c:auto val="1"/>
        <c:lblAlgn val="ctr"/>
        <c:lblOffset val="100"/>
        <c:noMultiLvlLbl val="0"/>
      </c:catAx>
      <c:valAx>
        <c:axId val="1284527616"/>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en-US"/>
                  <a:t>Net N mineralization rate (mg/kg/day)</a:t>
                </a:r>
              </a:p>
            </c:rich>
          </c:tx>
          <c:layout/>
          <c:overlay val="0"/>
        </c:title>
        <c:numFmt formatCode="General"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4524352"/>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Al</a:t>
            </a:r>
            <a:r>
              <a:rPr lang="en-US" baseline="0"/>
              <a:t> concentration</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7017689861937993E-2"/>
          <c:y val="0.10479606688056814"/>
          <c:w val="0.90594785407921574"/>
          <c:h val="0.65194886780321937"/>
        </c:manualLayout>
      </c:layout>
      <c:barChart>
        <c:barDir val="col"/>
        <c:grouping val="clustered"/>
        <c:varyColors val="0"/>
        <c:ser>
          <c:idx val="0"/>
          <c:order val="0"/>
          <c:spPr>
            <a:solidFill>
              <a:schemeClr val="accent1"/>
            </a:solidFill>
            <a:ln>
              <a:noFill/>
            </a:ln>
            <a:effectLst/>
          </c:spPr>
          <c:invertIfNegative val="0"/>
          <c:cat>
            <c:strRef>
              <c:f>'Organized Cations'!$A$2:$A$40</c:f>
              <c:strCache>
                <c:ptCount val="39"/>
                <c:pt idx="0">
                  <c:v>H1</c:v>
                </c:pt>
                <c:pt idx="1">
                  <c:v>H1</c:v>
                </c:pt>
                <c:pt idx="2">
                  <c:v>H1</c:v>
                </c:pt>
                <c:pt idx="3">
                  <c:v>H2</c:v>
                </c:pt>
                <c:pt idx="4">
                  <c:v>H2</c:v>
                </c:pt>
                <c:pt idx="5">
                  <c:v>H3</c:v>
                </c:pt>
                <c:pt idx="6">
                  <c:v>H3</c:v>
                </c:pt>
                <c:pt idx="7">
                  <c:v>H4</c:v>
                </c:pt>
                <c:pt idx="8">
                  <c:v>H4</c:v>
                </c:pt>
                <c:pt idx="9">
                  <c:v>H4</c:v>
                </c:pt>
                <c:pt idx="10">
                  <c:v>H5</c:v>
                </c:pt>
                <c:pt idx="11">
                  <c:v>H5</c:v>
                </c:pt>
                <c:pt idx="12">
                  <c:v>H5</c:v>
                </c:pt>
                <c:pt idx="13">
                  <c:v>H6</c:v>
                </c:pt>
                <c:pt idx="14">
                  <c:v>H6</c:v>
                </c:pt>
                <c:pt idx="15">
                  <c:v>H6</c:v>
                </c:pt>
                <c:pt idx="16">
                  <c:v>cc2</c:v>
                </c:pt>
                <c:pt idx="17">
                  <c:v>cc2</c:v>
                </c:pt>
                <c:pt idx="18">
                  <c:v>cc2</c:v>
                </c:pt>
                <c:pt idx="19">
                  <c:v>C3(101)</c:v>
                </c:pt>
                <c:pt idx="20">
                  <c:v>C3(101)</c:v>
                </c:pt>
                <c:pt idx="21">
                  <c:v>C3(101)</c:v>
                </c:pt>
                <c:pt idx="22">
                  <c:v>T20</c:v>
                </c:pt>
                <c:pt idx="23">
                  <c:v>T20</c:v>
                </c:pt>
                <c:pt idx="24">
                  <c:v>T20</c:v>
                </c:pt>
                <c:pt idx="25">
                  <c:v>T30</c:v>
                </c:pt>
                <c:pt idx="26">
                  <c:v>T30</c:v>
                </c:pt>
                <c:pt idx="27">
                  <c:v>T30</c:v>
                </c:pt>
                <c:pt idx="28">
                  <c:v>M3</c:v>
                </c:pt>
                <c:pt idx="29">
                  <c:v>M3</c:v>
                </c:pt>
                <c:pt idx="30">
                  <c:v>M4</c:v>
                </c:pt>
                <c:pt idx="31">
                  <c:v>M4</c:v>
                </c:pt>
                <c:pt idx="32">
                  <c:v>M4</c:v>
                </c:pt>
                <c:pt idx="33">
                  <c:v>M5</c:v>
                </c:pt>
                <c:pt idx="34">
                  <c:v>M5</c:v>
                </c:pt>
                <c:pt idx="35">
                  <c:v>M5</c:v>
                </c:pt>
                <c:pt idx="36">
                  <c:v>M6</c:v>
                </c:pt>
                <c:pt idx="37">
                  <c:v>M6</c:v>
                </c:pt>
                <c:pt idx="38">
                  <c:v>M6</c:v>
                </c:pt>
              </c:strCache>
            </c:strRef>
          </c:cat>
          <c:val>
            <c:numRef>
              <c:f>'Organized Cations'!$L$2:$L$40</c:f>
              <c:numCache>
                <c:formatCode>General</c:formatCode>
                <c:ptCount val="39"/>
                <c:pt idx="0">
                  <c:v>1.2812438421052617</c:v>
                </c:pt>
                <c:pt idx="1">
                  <c:v>1.5148658382671487</c:v>
                </c:pt>
                <c:pt idx="2">
                  <c:v>3.1682549778947369</c:v>
                </c:pt>
                <c:pt idx="3">
                  <c:v>26.674059010676146</c:v>
                </c:pt>
                <c:pt idx="4">
                  <c:v>16.064683325088346</c:v>
                </c:pt>
                <c:pt idx="5">
                  <c:v>3.0027374594890515</c:v>
                </c:pt>
                <c:pt idx="6">
                  <c:v>3.4706349355400694</c:v>
                </c:pt>
                <c:pt idx="7">
                  <c:v>3.3552812528571443</c:v>
                </c:pt>
                <c:pt idx="8">
                  <c:v>3.7642684666666666</c:v>
                </c:pt>
                <c:pt idx="9">
                  <c:v>3.2396491408602146</c:v>
                </c:pt>
                <c:pt idx="10">
                  <c:v>11.17548339222615</c:v>
                </c:pt>
                <c:pt idx="11">
                  <c:v>9.7214418117021282</c:v>
                </c:pt>
                <c:pt idx="12">
                  <c:v>102.54552845652175</c:v>
                </c:pt>
                <c:pt idx="13">
                  <c:v>2.1230279501805058</c:v>
                </c:pt>
                <c:pt idx="14">
                  <c:v>2.5641663793478267</c:v>
                </c:pt>
                <c:pt idx="15">
                  <c:v>4.6845680036101056</c:v>
                </c:pt>
                <c:pt idx="16">
                  <c:v>6.1652159382671492</c:v>
                </c:pt>
                <c:pt idx="17">
                  <c:v>7.2731477837545144</c:v>
                </c:pt>
                <c:pt idx="18">
                  <c:v>12.167486187725636</c:v>
                </c:pt>
                <c:pt idx="19">
                  <c:v>23.857401805369136</c:v>
                </c:pt>
                <c:pt idx="20">
                  <c:v>6.92253476859206</c:v>
                </c:pt>
                <c:pt idx="21">
                  <c:v>3.8417757203571443</c:v>
                </c:pt>
                <c:pt idx="22">
                  <c:v>1.5364600483754518</c:v>
                </c:pt>
                <c:pt idx="23">
                  <c:v>2.941363509183673</c:v>
                </c:pt>
                <c:pt idx="24">
                  <c:v>0.42996696405109508</c:v>
                </c:pt>
                <c:pt idx="25">
                  <c:v>1.531633471276596</c:v>
                </c:pt>
                <c:pt idx="26">
                  <c:v>0.19722816215053762</c:v>
                </c:pt>
                <c:pt idx="27">
                  <c:v>11.117582258064516</c:v>
                </c:pt>
                <c:pt idx="28">
                  <c:v>1.5694525313167265</c:v>
                </c:pt>
                <c:pt idx="29">
                  <c:v>0.30299095214788724</c:v>
                </c:pt>
                <c:pt idx="30">
                  <c:v>0.95675937446808512</c:v>
                </c:pt>
                <c:pt idx="31">
                  <c:v>1.9463615067857152</c:v>
                </c:pt>
                <c:pt idx="32">
                  <c:v>5.5918612017482525</c:v>
                </c:pt>
                <c:pt idx="33">
                  <c:v>9.2612930024735025</c:v>
                </c:pt>
                <c:pt idx="34">
                  <c:v>1.7412534717857149</c:v>
                </c:pt>
                <c:pt idx="35">
                  <c:v>3.3390979505454537</c:v>
                </c:pt>
                <c:pt idx="36">
                  <c:v>8.1888188923913052</c:v>
                </c:pt>
                <c:pt idx="37">
                  <c:v>2.804586261702128</c:v>
                </c:pt>
                <c:pt idx="38">
                  <c:v>3.4326144606498206</c:v>
                </c:pt>
              </c:numCache>
            </c:numRef>
          </c:val>
        </c:ser>
        <c:dLbls>
          <c:showLegendKey val="0"/>
          <c:showVal val="0"/>
          <c:showCatName val="0"/>
          <c:showSerName val="0"/>
          <c:showPercent val="0"/>
          <c:showBubbleSize val="0"/>
        </c:dLbls>
        <c:gapWidth val="219"/>
        <c:overlap val="-27"/>
        <c:axId val="1284503136"/>
        <c:axId val="1284509664"/>
      </c:barChart>
      <c:catAx>
        <c:axId val="12845031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Line</a:t>
                </a:r>
              </a:p>
            </c:rich>
          </c:tx>
          <c:layout>
            <c:manualLayout>
              <c:xMode val="edge"/>
              <c:yMode val="edge"/>
              <c:x val="0.51239192661892874"/>
              <c:y val="0.9251548170813790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4509664"/>
        <c:crosses val="autoZero"/>
        <c:auto val="1"/>
        <c:lblAlgn val="ctr"/>
        <c:lblOffset val="100"/>
        <c:noMultiLvlLbl val="0"/>
      </c:catAx>
      <c:valAx>
        <c:axId val="128450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Al concentration</a:t>
                </a:r>
                <a:r>
                  <a:rPr lang="en-US" baseline="0"/>
                  <a:t> in Oe soil (mg/kg)</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4503136"/>
        <c:crosses val="autoZero"/>
        <c:crossBetween val="between"/>
      </c:valAx>
      <c:spPr>
        <a:noFill/>
        <a:ln>
          <a:noFill/>
        </a:ln>
        <a:effectLst/>
      </c:spPr>
    </c:plotArea>
    <c:plotVisOnly val="1"/>
    <c:dispBlanksAs val="gap"/>
    <c:showDLblsOverMax val="0"/>
  </c:chart>
  <c:spPr>
    <a:solidFill>
      <a:schemeClr val="bg2"/>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 concentration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146623717489859"/>
          <c:y val="0.11329803898623063"/>
          <c:w val="0.86466833691243139"/>
          <c:h val="0.68287673617154587"/>
        </c:manualLayout>
      </c:layout>
      <c:barChart>
        <c:barDir val="col"/>
        <c:grouping val="clustered"/>
        <c:varyColors val="0"/>
        <c:ser>
          <c:idx val="0"/>
          <c:order val="0"/>
          <c:spPr>
            <a:solidFill>
              <a:schemeClr val="accent1"/>
            </a:solidFill>
            <a:ln>
              <a:noFill/>
            </a:ln>
            <a:effectLst/>
          </c:spPr>
          <c:invertIfNegative val="0"/>
          <c:cat>
            <c:strRef>
              <c:f>'Organized Cations'!$A$41:$A$82</c:f>
              <c:strCache>
                <c:ptCount val="42"/>
                <c:pt idx="0">
                  <c:v>H1</c:v>
                </c:pt>
                <c:pt idx="1">
                  <c:v>H1</c:v>
                </c:pt>
                <c:pt idx="2">
                  <c:v>H1</c:v>
                </c:pt>
                <c:pt idx="3">
                  <c:v>H2</c:v>
                </c:pt>
                <c:pt idx="4">
                  <c:v>H2</c:v>
                </c:pt>
                <c:pt idx="5">
                  <c:v>H2</c:v>
                </c:pt>
                <c:pt idx="6">
                  <c:v>H3</c:v>
                </c:pt>
                <c:pt idx="7">
                  <c:v>H3</c:v>
                </c:pt>
                <c:pt idx="8">
                  <c:v>H3</c:v>
                </c:pt>
                <c:pt idx="9">
                  <c:v>H4</c:v>
                </c:pt>
                <c:pt idx="10">
                  <c:v>H4</c:v>
                </c:pt>
                <c:pt idx="11">
                  <c:v>H4</c:v>
                </c:pt>
                <c:pt idx="12">
                  <c:v>H5</c:v>
                </c:pt>
                <c:pt idx="13">
                  <c:v>H5</c:v>
                </c:pt>
                <c:pt idx="14">
                  <c:v>H5</c:v>
                </c:pt>
                <c:pt idx="15">
                  <c:v>H6</c:v>
                </c:pt>
                <c:pt idx="16">
                  <c:v>H6</c:v>
                </c:pt>
                <c:pt idx="17">
                  <c:v>H6</c:v>
                </c:pt>
                <c:pt idx="18">
                  <c:v>cc2</c:v>
                </c:pt>
                <c:pt idx="19">
                  <c:v>cc2</c:v>
                </c:pt>
                <c:pt idx="20">
                  <c:v>cc2</c:v>
                </c:pt>
                <c:pt idx="21">
                  <c:v>C3(101)</c:v>
                </c:pt>
                <c:pt idx="22">
                  <c:v>C3(101)</c:v>
                </c:pt>
                <c:pt idx="23">
                  <c:v>C3(101)</c:v>
                </c:pt>
                <c:pt idx="24">
                  <c:v>T20</c:v>
                </c:pt>
                <c:pt idx="25">
                  <c:v>T20</c:v>
                </c:pt>
                <c:pt idx="26">
                  <c:v>T20</c:v>
                </c:pt>
                <c:pt idx="27">
                  <c:v>T30</c:v>
                </c:pt>
                <c:pt idx="28">
                  <c:v>T30</c:v>
                </c:pt>
                <c:pt idx="29">
                  <c:v>T30</c:v>
                </c:pt>
                <c:pt idx="30">
                  <c:v>M3</c:v>
                </c:pt>
                <c:pt idx="31">
                  <c:v>M3</c:v>
                </c:pt>
                <c:pt idx="32">
                  <c:v>M3</c:v>
                </c:pt>
                <c:pt idx="33">
                  <c:v>M4</c:v>
                </c:pt>
                <c:pt idx="34">
                  <c:v>M4</c:v>
                </c:pt>
                <c:pt idx="35">
                  <c:v>M4</c:v>
                </c:pt>
                <c:pt idx="36">
                  <c:v>M5</c:v>
                </c:pt>
                <c:pt idx="37">
                  <c:v>M5</c:v>
                </c:pt>
                <c:pt idx="38">
                  <c:v>M5</c:v>
                </c:pt>
                <c:pt idx="39">
                  <c:v>M6</c:v>
                </c:pt>
                <c:pt idx="40">
                  <c:v>M6</c:v>
                </c:pt>
                <c:pt idx="41">
                  <c:v>M6</c:v>
                </c:pt>
              </c:strCache>
            </c:strRef>
          </c:cat>
          <c:val>
            <c:numRef>
              <c:f>'Organized Cations'!$L$41:$L$82</c:f>
              <c:numCache>
                <c:formatCode>General</c:formatCode>
                <c:ptCount val="42"/>
                <c:pt idx="0">
                  <c:v>5448.74905894737</c:v>
                </c:pt>
                <c:pt idx="1">
                  <c:v>6139.3355458483757</c:v>
                </c:pt>
                <c:pt idx="2">
                  <c:v>6660.5323768421067</c:v>
                </c:pt>
                <c:pt idx="3">
                  <c:v>7597.9535765124565</c:v>
                </c:pt>
                <c:pt idx="4">
                  <c:v>5813.2937786476868</c:v>
                </c:pt>
                <c:pt idx="5">
                  <c:v>9339.4091512367504</c:v>
                </c:pt>
                <c:pt idx="6">
                  <c:v>7840.575695454545</c:v>
                </c:pt>
                <c:pt idx="7">
                  <c:v>5721.9922007299292</c:v>
                </c:pt>
                <c:pt idx="8">
                  <c:v>6085.2856933797912</c:v>
                </c:pt>
                <c:pt idx="9">
                  <c:v>8162.4140507142874</c:v>
                </c:pt>
                <c:pt idx="10">
                  <c:v>6431.3805774193534</c:v>
                </c:pt>
                <c:pt idx="11">
                  <c:v>9322.9676161290317</c:v>
                </c:pt>
                <c:pt idx="12">
                  <c:v>11112.762371024739</c:v>
                </c:pt>
                <c:pt idx="13">
                  <c:v>6332.3293978723405</c:v>
                </c:pt>
                <c:pt idx="14">
                  <c:v>10235.865809782608</c:v>
                </c:pt>
                <c:pt idx="15">
                  <c:v>9974.8248054151663</c:v>
                </c:pt>
                <c:pt idx="16">
                  <c:v>13928.221913043481</c:v>
                </c:pt>
                <c:pt idx="17">
                  <c:v>11330.975220216598</c:v>
                </c:pt>
                <c:pt idx="18">
                  <c:v>7919.2874458483784</c:v>
                </c:pt>
                <c:pt idx="19">
                  <c:v>5014.3547750902526</c:v>
                </c:pt>
                <c:pt idx="20">
                  <c:v>5878.9354635379077</c:v>
                </c:pt>
                <c:pt idx="21">
                  <c:v>5520.0766570469805</c:v>
                </c:pt>
                <c:pt idx="22">
                  <c:v>6585.5700942238263</c:v>
                </c:pt>
                <c:pt idx="23">
                  <c:v>6681.1642500000016</c:v>
                </c:pt>
                <c:pt idx="24">
                  <c:v>5693.3393090252712</c:v>
                </c:pt>
                <c:pt idx="25">
                  <c:v>4240.2688244897954</c:v>
                </c:pt>
                <c:pt idx="26">
                  <c:v>5764.4829624087606</c:v>
                </c:pt>
                <c:pt idx="27">
                  <c:v>8183.3757691489363</c:v>
                </c:pt>
                <c:pt idx="28">
                  <c:v>7986.2724709677404</c:v>
                </c:pt>
                <c:pt idx="29">
                  <c:v>7069.333178494624</c:v>
                </c:pt>
                <c:pt idx="30">
                  <c:v>7803.4521163636373</c:v>
                </c:pt>
                <c:pt idx="31">
                  <c:v>8109.1584341636972</c:v>
                </c:pt>
                <c:pt idx="32">
                  <c:v>7321.1742538732396</c:v>
                </c:pt>
                <c:pt idx="33">
                  <c:v>9604.0421425531931</c:v>
                </c:pt>
                <c:pt idx="34">
                  <c:v>8288.3703867857148</c:v>
                </c:pt>
                <c:pt idx="35">
                  <c:v>8825.3871377622399</c:v>
                </c:pt>
                <c:pt idx="36">
                  <c:v>8652.5680070671369</c:v>
                </c:pt>
                <c:pt idx="37">
                  <c:v>8947.107760714287</c:v>
                </c:pt>
                <c:pt idx="38">
                  <c:v>7715.8073192727279</c:v>
                </c:pt>
                <c:pt idx="39">
                  <c:v>7061.5822586956529</c:v>
                </c:pt>
                <c:pt idx="40">
                  <c:v>7009.4975840425541</c:v>
                </c:pt>
                <c:pt idx="41">
                  <c:v>7832.0213599277977</c:v>
                </c:pt>
              </c:numCache>
            </c:numRef>
          </c:val>
        </c:ser>
        <c:dLbls>
          <c:showLegendKey val="0"/>
          <c:showVal val="0"/>
          <c:showCatName val="0"/>
          <c:showSerName val="0"/>
          <c:showPercent val="0"/>
          <c:showBubbleSize val="0"/>
        </c:dLbls>
        <c:gapWidth val="219"/>
        <c:overlap val="-27"/>
        <c:axId val="1284525440"/>
        <c:axId val="1284517280"/>
      </c:barChart>
      <c:catAx>
        <c:axId val="128452544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Line</a:t>
                </a:r>
              </a:p>
            </c:rich>
          </c:tx>
          <c:layout>
            <c:manualLayout>
              <c:xMode val="edge"/>
              <c:yMode val="edge"/>
              <c:x val="0.49386661894535905"/>
              <c:y val="0.9284889521237710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4517280"/>
        <c:crosses val="autoZero"/>
        <c:auto val="1"/>
        <c:lblAlgn val="ctr"/>
        <c:lblOffset val="100"/>
        <c:noMultiLvlLbl val="0"/>
      </c:catAx>
      <c:valAx>
        <c:axId val="1284517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Ca concentration in</a:t>
                </a:r>
                <a:r>
                  <a:rPr lang="en-US" baseline="0"/>
                  <a:t> </a:t>
                </a:r>
                <a:r>
                  <a:rPr lang="en-US"/>
                  <a:t> Oe soil(mg/kg)</a:t>
                </a:r>
              </a:p>
            </c:rich>
          </c:tx>
          <c:layout>
            <c:manualLayout>
              <c:xMode val="edge"/>
              <c:yMode val="edge"/>
              <c:x val="2.0833333333333332E-2"/>
              <c:y val="8.5079349325899195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4525440"/>
        <c:crosses val="autoZero"/>
        <c:crossBetween val="between"/>
      </c:valAx>
      <c:spPr>
        <a:noFill/>
        <a:ln>
          <a:noFill/>
        </a:ln>
        <a:effectLst/>
      </c:spPr>
    </c:plotArea>
    <c:plotVisOnly val="1"/>
    <c:dispBlanksAs val="gap"/>
    <c:showDLblsOverMax val="0"/>
  </c:chart>
  <c:spPr>
    <a:solidFill>
      <a:schemeClr val="bg2"/>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K concentration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153188074492091"/>
          <c:y val="0.14828583373103468"/>
          <c:w val="0.87789775927377944"/>
          <c:h val="0.66013691419850484"/>
        </c:manualLayout>
      </c:layout>
      <c:barChart>
        <c:barDir val="col"/>
        <c:grouping val="clustered"/>
        <c:varyColors val="0"/>
        <c:ser>
          <c:idx val="0"/>
          <c:order val="0"/>
          <c:spPr>
            <a:solidFill>
              <a:schemeClr val="accent1"/>
            </a:solidFill>
            <a:ln>
              <a:noFill/>
            </a:ln>
            <a:effectLst/>
          </c:spPr>
          <c:invertIfNegative val="0"/>
          <c:cat>
            <c:strRef>
              <c:f>'Organized Cations'!$A$83:$A$124</c:f>
              <c:strCache>
                <c:ptCount val="42"/>
                <c:pt idx="0">
                  <c:v>H1</c:v>
                </c:pt>
                <c:pt idx="1">
                  <c:v>H1</c:v>
                </c:pt>
                <c:pt idx="2">
                  <c:v>H1</c:v>
                </c:pt>
                <c:pt idx="3">
                  <c:v>H2</c:v>
                </c:pt>
                <c:pt idx="4">
                  <c:v>H2</c:v>
                </c:pt>
                <c:pt idx="5">
                  <c:v>H2</c:v>
                </c:pt>
                <c:pt idx="6">
                  <c:v>H3</c:v>
                </c:pt>
                <c:pt idx="7">
                  <c:v>H3</c:v>
                </c:pt>
                <c:pt idx="8">
                  <c:v>H3</c:v>
                </c:pt>
                <c:pt idx="9">
                  <c:v>H4</c:v>
                </c:pt>
                <c:pt idx="10">
                  <c:v>H4</c:v>
                </c:pt>
                <c:pt idx="11">
                  <c:v>H4</c:v>
                </c:pt>
                <c:pt idx="12">
                  <c:v>H5</c:v>
                </c:pt>
                <c:pt idx="13">
                  <c:v>H5</c:v>
                </c:pt>
                <c:pt idx="14">
                  <c:v>H5</c:v>
                </c:pt>
                <c:pt idx="15">
                  <c:v>H6</c:v>
                </c:pt>
                <c:pt idx="16">
                  <c:v>H6</c:v>
                </c:pt>
                <c:pt idx="17">
                  <c:v>H6</c:v>
                </c:pt>
                <c:pt idx="18">
                  <c:v>cc2</c:v>
                </c:pt>
                <c:pt idx="19">
                  <c:v>cc2</c:v>
                </c:pt>
                <c:pt idx="20">
                  <c:v>cc2</c:v>
                </c:pt>
                <c:pt idx="21">
                  <c:v>C3(101)</c:v>
                </c:pt>
                <c:pt idx="22">
                  <c:v>C3(101)</c:v>
                </c:pt>
                <c:pt idx="23">
                  <c:v>C3(101)</c:v>
                </c:pt>
                <c:pt idx="24">
                  <c:v>T20</c:v>
                </c:pt>
                <c:pt idx="25">
                  <c:v>T20</c:v>
                </c:pt>
                <c:pt idx="26">
                  <c:v>T20</c:v>
                </c:pt>
                <c:pt idx="27">
                  <c:v>T30</c:v>
                </c:pt>
                <c:pt idx="28">
                  <c:v>T30</c:v>
                </c:pt>
                <c:pt idx="29">
                  <c:v>T30</c:v>
                </c:pt>
                <c:pt idx="30">
                  <c:v>M3</c:v>
                </c:pt>
                <c:pt idx="31">
                  <c:v>M3</c:v>
                </c:pt>
                <c:pt idx="32">
                  <c:v>M3</c:v>
                </c:pt>
                <c:pt idx="33">
                  <c:v>M4</c:v>
                </c:pt>
                <c:pt idx="34">
                  <c:v>M4</c:v>
                </c:pt>
                <c:pt idx="35">
                  <c:v>M4</c:v>
                </c:pt>
                <c:pt idx="36">
                  <c:v>M5</c:v>
                </c:pt>
                <c:pt idx="37">
                  <c:v>M5</c:v>
                </c:pt>
                <c:pt idx="38">
                  <c:v>M5</c:v>
                </c:pt>
                <c:pt idx="39">
                  <c:v>M6</c:v>
                </c:pt>
                <c:pt idx="40">
                  <c:v>M6</c:v>
                </c:pt>
                <c:pt idx="41">
                  <c:v>M6</c:v>
                </c:pt>
              </c:strCache>
            </c:strRef>
          </c:cat>
          <c:val>
            <c:numRef>
              <c:f>'Organized Cations'!$L$83:$L$124</c:f>
              <c:numCache>
                <c:formatCode>General</c:formatCode>
                <c:ptCount val="42"/>
                <c:pt idx="0">
                  <c:v>875.34040694736848</c:v>
                </c:pt>
                <c:pt idx="1">
                  <c:v>956.9534888447655</c:v>
                </c:pt>
                <c:pt idx="2">
                  <c:v>1056.5595736842108</c:v>
                </c:pt>
                <c:pt idx="3">
                  <c:v>967.26709793594296</c:v>
                </c:pt>
                <c:pt idx="4">
                  <c:v>1102.2682110320279</c:v>
                </c:pt>
                <c:pt idx="5">
                  <c:v>1185.8439667844523</c:v>
                </c:pt>
                <c:pt idx="6">
                  <c:v>1567.8219545454542</c:v>
                </c:pt>
                <c:pt idx="7">
                  <c:v>1425.3257989051097</c:v>
                </c:pt>
                <c:pt idx="8">
                  <c:v>1283.8532414634142</c:v>
                </c:pt>
                <c:pt idx="9">
                  <c:v>1214.2950182142858</c:v>
                </c:pt>
                <c:pt idx="10">
                  <c:v>1497.7015580645161</c:v>
                </c:pt>
                <c:pt idx="11">
                  <c:v>1416.5361602150538</c:v>
                </c:pt>
                <c:pt idx="12">
                  <c:v>1278.962006713781</c:v>
                </c:pt>
                <c:pt idx="13">
                  <c:v>911.66725670212759</c:v>
                </c:pt>
                <c:pt idx="14">
                  <c:v>981.68627945652179</c:v>
                </c:pt>
                <c:pt idx="15">
                  <c:v>1188.2540490974729</c:v>
                </c:pt>
                <c:pt idx="16">
                  <c:v>1071.4902789130435</c:v>
                </c:pt>
                <c:pt idx="17">
                  <c:v>933.39717487364658</c:v>
                </c:pt>
                <c:pt idx="18">
                  <c:v>1398.911609025271</c:v>
                </c:pt>
                <c:pt idx="19">
                  <c:v>926.76481765342976</c:v>
                </c:pt>
                <c:pt idx="20">
                  <c:v>1289.9008884476536</c:v>
                </c:pt>
                <c:pt idx="21">
                  <c:v>895.7448332214766</c:v>
                </c:pt>
                <c:pt idx="22">
                  <c:v>1011.3372818772563</c:v>
                </c:pt>
                <c:pt idx="23">
                  <c:v>827.40126942857148</c:v>
                </c:pt>
                <c:pt idx="24">
                  <c:v>995.96731310469329</c:v>
                </c:pt>
                <c:pt idx="25">
                  <c:v>965.03759581632642</c:v>
                </c:pt>
                <c:pt idx="26">
                  <c:v>1256.5074503649639</c:v>
                </c:pt>
                <c:pt idx="27">
                  <c:v>947.75773425531929</c:v>
                </c:pt>
                <c:pt idx="28">
                  <c:v>1241.9483913978493</c:v>
                </c:pt>
                <c:pt idx="29">
                  <c:v>1268.4787247311829</c:v>
                </c:pt>
                <c:pt idx="30">
                  <c:v>940.00801363636367</c:v>
                </c:pt>
                <c:pt idx="31">
                  <c:v>967.45748241992897</c:v>
                </c:pt>
                <c:pt idx="32">
                  <c:v>1359.4273827464788</c:v>
                </c:pt>
                <c:pt idx="33">
                  <c:v>1326.1639170212766</c:v>
                </c:pt>
                <c:pt idx="34">
                  <c:v>1372.3391657142859</c:v>
                </c:pt>
                <c:pt idx="35">
                  <c:v>1202.7833213286719</c:v>
                </c:pt>
                <c:pt idx="36">
                  <c:v>1258.2069901060074</c:v>
                </c:pt>
                <c:pt idx="37">
                  <c:v>1232.8850957142859</c:v>
                </c:pt>
                <c:pt idx="38">
                  <c:v>1177.1022894545456</c:v>
                </c:pt>
                <c:pt idx="39">
                  <c:v>924.84157478260886</c:v>
                </c:pt>
                <c:pt idx="40">
                  <c:v>1018.2325803191491</c:v>
                </c:pt>
                <c:pt idx="41">
                  <c:v>1056.2678348014442</c:v>
                </c:pt>
              </c:numCache>
            </c:numRef>
          </c:val>
        </c:ser>
        <c:dLbls>
          <c:showLegendKey val="0"/>
          <c:showVal val="0"/>
          <c:showCatName val="0"/>
          <c:showSerName val="0"/>
          <c:showPercent val="0"/>
          <c:showBubbleSize val="0"/>
        </c:dLbls>
        <c:gapWidth val="219"/>
        <c:overlap val="-27"/>
        <c:axId val="1284510208"/>
        <c:axId val="1284528704"/>
      </c:barChart>
      <c:catAx>
        <c:axId val="12845102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Line</a:t>
                </a:r>
              </a:p>
            </c:rich>
          </c:tx>
          <c:layout>
            <c:manualLayout>
              <c:xMode val="edge"/>
              <c:yMode val="edge"/>
              <c:x val="0.60711937655759374"/>
              <c:y val="0.9312142462289727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4528704"/>
        <c:crosses val="autoZero"/>
        <c:auto val="1"/>
        <c:lblAlgn val="ctr"/>
        <c:lblOffset val="100"/>
        <c:noMultiLvlLbl val="0"/>
      </c:catAx>
      <c:valAx>
        <c:axId val="12845287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K concentration in Oe soil</a:t>
                </a:r>
                <a:r>
                  <a:rPr lang="en-US" baseline="0"/>
                  <a:t> (mg/kg)</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4510208"/>
        <c:crosses val="autoZero"/>
        <c:crossBetween val="between"/>
      </c:valAx>
      <c:spPr>
        <a:noFill/>
        <a:ln>
          <a:noFill/>
        </a:ln>
        <a:effectLst/>
      </c:spPr>
    </c:plotArea>
    <c:plotVisOnly val="1"/>
    <c:dispBlanksAs val="gap"/>
    <c:showDLblsOverMax val="0"/>
  </c:chart>
  <c:spPr>
    <a:solidFill>
      <a:schemeClr val="bg2"/>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Mg concentration </a:t>
            </a:r>
          </a:p>
        </c:rich>
      </c:tx>
      <c:layout>
        <c:manualLayout>
          <c:xMode val="edge"/>
          <c:yMode val="edge"/>
          <c:x val="0.40082577968629313"/>
          <c:y val="1.317956938437920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075464871851746"/>
          <c:y val="0.1004265891066881"/>
          <c:w val="0.87883245851594616"/>
          <c:h val="0.65582402057811606"/>
        </c:manualLayout>
      </c:layout>
      <c:barChart>
        <c:barDir val="col"/>
        <c:grouping val="clustered"/>
        <c:varyColors val="0"/>
        <c:ser>
          <c:idx val="0"/>
          <c:order val="0"/>
          <c:spPr>
            <a:solidFill>
              <a:schemeClr val="accent1"/>
            </a:solidFill>
            <a:ln>
              <a:noFill/>
            </a:ln>
            <a:effectLst/>
          </c:spPr>
          <c:invertIfNegative val="0"/>
          <c:cat>
            <c:strRef>
              <c:f>'Organized Cations'!$A$125:$A$166</c:f>
              <c:strCache>
                <c:ptCount val="42"/>
                <c:pt idx="0">
                  <c:v>H1</c:v>
                </c:pt>
                <c:pt idx="1">
                  <c:v>H1</c:v>
                </c:pt>
                <c:pt idx="2">
                  <c:v>H1</c:v>
                </c:pt>
                <c:pt idx="3">
                  <c:v>H2</c:v>
                </c:pt>
                <c:pt idx="4">
                  <c:v>H2</c:v>
                </c:pt>
                <c:pt idx="5">
                  <c:v>H2</c:v>
                </c:pt>
                <c:pt idx="6">
                  <c:v>H3</c:v>
                </c:pt>
                <c:pt idx="7">
                  <c:v>H3</c:v>
                </c:pt>
                <c:pt idx="8">
                  <c:v>H3</c:v>
                </c:pt>
                <c:pt idx="9">
                  <c:v>H4</c:v>
                </c:pt>
                <c:pt idx="10">
                  <c:v>H4</c:v>
                </c:pt>
                <c:pt idx="11">
                  <c:v>H4</c:v>
                </c:pt>
                <c:pt idx="12">
                  <c:v>H5</c:v>
                </c:pt>
                <c:pt idx="13">
                  <c:v>H5</c:v>
                </c:pt>
                <c:pt idx="14">
                  <c:v>H5</c:v>
                </c:pt>
                <c:pt idx="15">
                  <c:v>H6</c:v>
                </c:pt>
                <c:pt idx="16">
                  <c:v>H6</c:v>
                </c:pt>
                <c:pt idx="17">
                  <c:v>H6</c:v>
                </c:pt>
                <c:pt idx="18">
                  <c:v>cc2</c:v>
                </c:pt>
                <c:pt idx="19">
                  <c:v>cc2</c:v>
                </c:pt>
                <c:pt idx="20">
                  <c:v>cc2</c:v>
                </c:pt>
                <c:pt idx="21">
                  <c:v>C3(101)</c:v>
                </c:pt>
                <c:pt idx="22">
                  <c:v>C3(101)</c:v>
                </c:pt>
                <c:pt idx="23">
                  <c:v>C3(101)</c:v>
                </c:pt>
                <c:pt idx="24">
                  <c:v>T20</c:v>
                </c:pt>
                <c:pt idx="25">
                  <c:v>T20</c:v>
                </c:pt>
                <c:pt idx="26">
                  <c:v>T20</c:v>
                </c:pt>
                <c:pt idx="27">
                  <c:v>T30</c:v>
                </c:pt>
                <c:pt idx="28">
                  <c:v>T30</c:v>
                </c:pt>
                <c:pt idx="29">
                  <c:v>T30</c:v>
                </c:pt>
                <c:pt idx="30">
                  <c:v>M3</c:v>
                </c:pt>
                <c:pt idx="31">
                  <c:v>M3</c:v>
                </c:pt>
                <c:pt idx="32">
                  <c:v>M3</c:v>
                </c:pt>
                <c:pt idx="33">
                  <c:v>M4</c:v>
                </c:pt>
                <c:pt idx="34">
                  <c:v>M4</c:v>
                </c:pt>
                <c:pt idx="35">
                  <c:v>M4</c:v>
                </c:pt>
                <c:pt idx="36">
                  <c:v>M5</c:v>
                </c:pt>
                <c:pt idx="37">
                  <c:v>M5</c:v>
                </c:pt>
                <c:pt idx="38">
                  <c:v>M5</c:v>
                </c:pt>
                <c:pt idx="39">
                  <c:v>M6</c:v>
                </c:pt>
                <c:pt idx="40">
                  <c:v>M6</c:v>
                </c:pt>
                <c:pt idx="41">
                  <c:v>M6</c:v>
                </c:pt>
              </c:strCache>
            </c:strRef>
          </c:cat>
          <c:val>
            <c:numRef>
              <c:f>'Organized Cations'!$L$125:$L$166</c:f>
              <c:numCache>
                <c:formatCode>General</c:formatCode>
                <c:ptCount val="42"/>
                <c:pt idx="0">
                  <c:v>458.17532231578895</c:v>
                </c:pt>
                <c:pt idx="1">
                  <c:v>535.95586104693132</c:v>
                </c:pt>
                <c:pt idx="2">
                  <c:v>600.21914936842109</c:v>
                </c:pt>
                <c:pt idx="3">
                  <c:v>617.86109487544491</c:v>
                </c:pt>
                <c:pt idx="4">
                  <c:v>578.07766900355864</c:v>
                </c:pt>
                <c:pt idx="5">
                  <c:v>629.69991805653729</c:v>
                </c:pt>
                <c:pt idx="6">
                  <c:v>742.24062891608389</c:v>
                </c:pt>
                <c:pt idx="7">
                  <c:v>553.71353770072994</c:v>
                </c:pt>
                <c:pt idx="8">
                  <c:v>647.44380512195119</c:v>
                </c:pt>
                <c:pt idx="9">
                  <c:v>739.78564907142868</c:v>
                </c:pt>
                <c:pt idx="10">
                  <c:v>609.49902322580635</c:v>
                </c:pt>
                <c:pt idx="11">
                  <c:v>795.19436365591389</c:v>
                </c:pt>
                <c:pt idx="12">
                  <c:v>905.67396254416985</c:v>
                </c:pt>
                <c:pt idx="13">
                  <c:v>550.8586079787234</c:v>
                </c:pt>
                <c:pt idx="14">
                  <c:v>682.33314597826097</c:v>
                </c:pt>
                <c:pt idx="15">
                  <c:v>1209.2313682310469</c:v>
                </c:pt>
                <c:pt idx="16">
                  <c:v>1379.5195021739132</c:v>
                </c:pt>
                <c:pt idx="17">
                  <c:v>1169.0035050541508</c:v>
                </c:pt>
                <c:pt idx="18">
                  <c:v>800.08551281588461</c:v>
                </c:pt>
                <c:pt idx="19">
                  <c:v>483.86690523465705</c:v>
                </c:pt>
                <c:pt idx="20">
                  <c:v>578.05211945848384</c:v>
                </c:pt>
                <c:pt idx="21">
                  <c:v>790.83343067114106</c:v>
                </c:pt>
                <c:pt idx="22">
                  <c:v>930.99075855595686</c:v>
                </c:pt>
                <c:pt idx="23">
                  <c:v>719.85493382142863</c:v>
                </c:pt>
                <c:pt idx="24">
                  <c:v>441.32653830324915</c:v>
                </c:pt>
                <c:pt idx="25">
                  <c:v>341.1920882653061</c:v>
                </c:pt>
                <c:pt idx="26">
                  <c:v>562.73139262773748</c:v>
                </c:pt>
                <c:pt idx="27">
                  <c:v>1048.5680184042553</c:v>
                </c:pt>
                <c:pt idx="28">
                  <c:v>828.22185172042998</c:v>
                </c:pt>
                <c:pt idx="29">
                  <c:v>956.09002440860195</c:v>
                </c:pt>
                <c:pt idx="30">
                  <c:v>1003.2356806909092</c:v>
                </c:pt>
                <c:pt idx="31">
                  <c:v>883.83784494661938</c:v>
                </c:pt>
                <c:pt idx="32">
                  <c:v>1005.9854634507042</c:v>
                </c:pt>
                <c:pt idx="33">
                  <c:v>1296.5844095744683</c:v>
                </c:pt>
                <c:pt idx="34">
                  <c:v>1042.7903238214287</c:v>
                </c:pt>
                <c:pt idx="35">
                  <c:v>1067.7242989510494</c:v>
                </c:pt>
                <c:pt idx="36">
                  <c:v>1269.6702201413427</c:v>
                </c:pt>
                <c:pt idx="37">
                  <c:v>1288.2397542857145</c:v>
                </c:pt>
                <c:pt idx="38">
                  <c:v>1106.0783323636363</c:v>
                </c:pt>
                <c:pt idx="39">
                  <c:v>642.41068500000006</c:v>
                </c:pt>
                <c:pt idx="40">
                  <c:v>598.22011021276603</c:v>
                </c:pt>
                <c:pt idx="41">
                  <c:v>704.06531111913364</c:v>
                </c:pt>
              </c:numCache>
            </c:numRef>
          </c:val>
        </c:ser>
        <c:dLbls>
          <c:showLegendKey val="0"/>
          <c:showVal val="0"/>
          <c:showCatName val="0"/>
          <c:showSerName val="0"/>
          <c:showPercent val="0"/>
          <c:showBubbleSize val="0"/>
        </c:dLbls>
        <c:gapWidth val="219"/>
        <c:overlap val="-27"/>
        <c:axId val="1284504768"/>
        <c:axId val="1284508576"/>
      </c:barChart>
      <c:catAx>
        <c:axId val="128450476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Line</a:t>
                </a:r>
              </a:p>
            </c:rich>
          </c:tx>
          <c:layout>
            <c:manualLayout>
              <c:xMode val="edge"/>
              <c:yMode val="edge"/>
              <c:x val="0.51351342268247913"/>
              <c:y val="0.9264124066645885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4508576"/>
        <c:crosses val="autoZero"/>
        <c:auto val="1"/>
        <c:lblAlgn val="ctr"/>
        <c:lblOffset val="100"/>
        <c:noMultiLvlLbl val="0"/>
      </c:catAx>
      <c:valAx>
        <c:axId val="12845085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Mg concentration in Oe soil</a:t>
                </a:r>
                <a:r>
                  <a:rPr lang="en-US" baseline="0"/>
                  <a:t> (mg/kg)</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4504768"/>
        <c:crosses val="autoZero"/>
        <c:crossBetween val="between"/>
      </c:valAx>
      <c:spPr>
        <a:noFill/>
        <a:ln>
          <a:noFill/>
        </a:ln>
        <a:effectLst/>
      </c:spPr>
    </c:plotArea>
    <c:plotVisOnly val="1"/>
    <c:dispBlanksAs val="gap"/>
    <c:showDLblsOverMax val="0"/>
  </c:chart>
  <c:spPr>
    <a:solidFill>
      <a:schemeClr val="bg2"/>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Na</a:t>
            </a:r>
            <a:r>
              <a:rPr lang="en-US" baseline="0"/>
              <a:t> concentration</a:t>
            </a:r>
            <a:endParaRPr lang="en-US"/>
          </a:p>
        </c:rich>
      </c:tx>
      <c:layout>
        <c:manualLayout>
          <c:xMode val="edge"/>
          <c:yMode val="edge"/>
          <c:x val="0.41924894688425357"/>
          <c:y val="4.2951360458977558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107349863185384E-2"/>
          <c:y val="9.4879555253881434E-2"/>
          <c:w val="0.9128213726040334"/>
          <c:h val="0.70789523791164388"/>
        </c:manualLayout>
      </c:layout>
      <c:barChart>
        <c:barDir val="col"/>
        <c:grouping val="clustered"/>
        <c:varyColors val="0"/>
        <c:ser>
          <c:idx val="0"/>
          <c:order val="0"/>
          <c:spPr>
            <a:solidFill>
              <a:schemeClr val="accent1"/>
            </a:solidFill>
            <a:ln>
              <a:noFill/>
            </a:ln>
            <a:effectLst/>
          </c:spPr>
          <c:invertIfNegative val="0"/>
          <c:cat>
            <c:strRef>
              <c:f>'Organized Cations'!$A$167:$A$208</c:f>
              <c:strCache>
                <c:ptCount val="42"/>
                <c:pt idx="0">
                  <c:v>H1</c:v>
                </c:pt>
                <c:pt idx="1">
                  <c:v>H1</c:v>
                </c:pt>
                <c:pt idx="2">
                  <c:v>H1</c:v>
                </c:pt>
                <c:pt idx="3">
                  <c:v>H2</c:v>
                </c:pt>
                <c:pt idx="4">
                  <c:v>H2</c:v>
                </c:pt>
                <c:pt idx="5">
                  <c:v>H2</c:v>
                </c:pt>
                <c:pt idx="6">
                  <c:v>H3</c:v>
                </c:pt>
                <c:pt idx="7">
                  <c:v>H3</c:v>
                </c:pt>
                <c:pt idx="8">
                  <c:v>H3</c:v>
                </c:pt>
                <c:pt idx="9">
                  <c:v>H4</c:v>
                </c:pt>
                <c:pt idx="10">
                  <c:v>H4</c:v>
                </c:pt>
                <c:pt idx="11">
                  <c:v>H4</c:v>
                </c:pt>
                <c:pt idx="12">
                  <c:v>H5</c:v>
                </c:pt>
                <c:pt idx="13">
                  <c:v>H5</c:v>
                </c:pt>
                <c:pt idx="14">
                  <c:v>H5</c:v>
                </c:pt>
                <c:pt idx="15">
                  <c:v>H6</c:v>
                </c:pt>
                <c:pt idx="16">
                  <c:v>H6</c:v>
                </c:pt>
                <c:pt idx="17">
                  <c:v>H6</c:v>
                </c:pt>
                <c:pt idx="18">
                  <c:v>cc2</c:v>
                </c:pt>
                <c:pt idx="19">
                  <c:v>cc2</c:v>
                </c:pt>
                <c:pt idx="20">
                  <c:v>cc2</c:v>
                </c:pt>
                <c:pt idx="21">
                  <c:v>C3(101)</c:v>
                </c:pt>
                <c:pt idx="22">
                  <c:v>C3(101)</c:v>
                </c:pt>
                <c:pt idx="23">
                  <c:v>C3(101)</c:v>
                </c:pt>
                <c:pt idx="24">
                  <c:v>T20</c:v>
                </c:pt>
                <c:pt idx="25">
                  <c:v>T20</c:v>
                </c:pt>
                <c:pt idx="26">
                  <c:v>T20</c:v>
                </c:pt>
                <c:pt idx="27">
                  <c:v>T30</c:v>
                </c:pt>
                <c:pt idx="28">
                  <c:v>T30</c:v>
                </c:pt>
                <c:pt idx="29">
                  <c:v>T30</c:v>
                </c:pt>
                <c:pt idx="30">
                  <c:v>M3</c:v>
                </c:pt>
                <c:pt idx="31">
                  <c:v>M3</c:v>
                </c:pt>
                <c:pt idx="32">
                  <c:v>M3</c:v>
                </c:pt>
                <c:pt idx="33">
                  <c:v>M4</c:v>
                </c:pt>
                <c:pt idx="34">
                  <c:v>M4</c:v>
                </c:pt>
                <c:pt idx="35">
                  <c:v>M4</c:v>
                </c:pt>
                <c:pt idx="36">
                  <c:v>M5</c:v>
                </c:pt>
                <c:pt idx="37">
                  <c:v>M5</c:v>
                </c:pt>
                <c:pt idx="38">
                  <c:v>M5</c:v>
                </c:pt>
                <c:pt idx="39">
                  <c:v>M6</c:v>
                </c:pt>
                <c:pt idx="40">
                  <c:v>M6</c:v>
                </c:pt>
                <c:pt idx="41">
                  <c:v>M6</c:v>
                </c:pt>
              </c:strCache>
            </c:strRef>
          </c:cat>
          <c:val>
            <c:numRef>
              <c:f>'Organized Cations'!$L$167:$L$208</c:f>
              <c:numCache>
                <c:formatCode>General</c:formatCode>
                <c:ptCount val="42"/>
                <c:pt idx="0">
                  <c:v>23.439080231578952</c:v>
                </c:pt>
                <c:pt idx="1">
                  <c:v>30.671432729241879</c:v>
                </c:pt>
                <c:pt idx="2">
                  <c:v>28.947072347368422</c:v>
                </c:pt>
                <c:pt idx="3">
                  <c:v>25.975080576512457</c:v>
                </c:pt>
                <c:pt idx="4">
                  <c:v>28.342030505338062</c:v>
                </c:pt>
                <c:pt idx="5">
                  <c:v>38.629851816254423</c:v>
                </c:pt>
                <c:pt idx="6">
                  <c:v>32.745650024475516</c:v>
                </c:pt>
                <c:pt idx="7">
                  <c:v>37.417308000000013</c:v>
                </c:pt>
                <c:pt idx="8">
                  <c:v>28.66271300696863</c:v>
                </c:pt>
                <c:pt idx="9">
                  <c:v>30.313497385714292</c:v>
                </c:pt>
                <c:pt idx="10">
                  <c:v>24.216210064516126</c:v>
                </c:pt>
                <c:pt idx="11">
                  <c:v>33.686422322580647</c:v>
                </c:pt>
                <c:pt idx="12">
                  <c:v>41.151839215547703</c:v>
                </c:pt>
                <c:pt idx="13">
                  <c:v>19.191748202127659</c:v>
                </c:pt>
                <c:pt idx="14">
                  <c:v>33.792483119565219</c:v>
                </c:pt>
                <c:pt idx="15">
                  <c:v>27.884640043321301</c:v>
                </c:pt>
                <c:pt idx="16">
                  <c:v>36.679414554347829</c:v>
                </c:pt>
                <c:pt idx="17">
                  <c:v>32.350503444043319</c:v>
                </c:pt>
                <c:pt idx="18">
                  <c:v>35.615920245487374</c:v>
                </c:pt>
                <c:pt idx="19">
                  <c:v>22.236987357400725</c:v>
                </c:pt>
                <c:pt idx="20">
                  <c:v>38.034676765342965</c:v>
                </c:pt>
                <c:pt idx="21">
                  <c:v>20.87474636577182</c:v>
                </c:pt>
                <c:pt idx="22">
                  <c:v>28.459081137184118</c:v>
                </c:pt>
                <c:pt idx="23">
                  <c:v>21.868068932142858</c:v>
                </c:pt>
                <c:pt idx="24">
                  <c:v>32.444574519855607</c:v>
                </c:pt>
                <c:pt idx="25">
                  <c:v>25.952352591836732</c:v>
                </c:pt>
                <c:pt idx="26">
                  <c:v>33.969204372262787</c:v>
                </c:pt>
                <c:pt idx="27">
                  <c:v>21.723776319148936</c:v>
                </c:pt>
                <c:pt idx="28">
                  <c:v>28.681986924731177</c:v>
                </c:pt>
                <c:pt idx="29">
                  <c:v>30.024299720430108</c:v>
                </c:pt>
                <c:pt idx="30">
                  <c:v>35.777698690909084</c:v>
                </c:pt>
                <c:pt idx="31">
                  <c:v>32.967384128113885</c:v>
                </c:pt>
                <c:pt idx="32">
                  <c:v>42.577378753521117</c:v>
                </c:pt>
                <c:pt idx="33">
                  <c:v>39.553428744680851</c:v>
                </c:pt>
                <c:pt idx="34">
                  <c:v>30.744791421428584</c:v>
                </c:pt>
                <c:pt idx="35">
                  <c:v>40.770210293706313</c:v>
                </c:pt>
                <c:pt idx="36">
                  <c:v>40.847376731448783</c:v>
                </c:pt>
                <c:pt idx="37">
                  <c:v>33.869380275000012</c:v>
                </c:pt>
                <c:pt idx="38">
                  <c:v>34.218914749090899</c:v>
                </c:pt>
                <c:pt idx="39">
                  <c:v>22.642039076086959</c:v>
                </c:pt>
                <c:pt idx="40">
                  <c:v>17.571121010638297</c:v>
                </c:pt>
                <c:pt idx="41">
                  <c:v>18.249804216606503</c:v>
                </c:pt>
              </c:numCache>
            </c:numRef>
          </c:val>
        </c:ser>
        <c:dLbls>
          <c:showLegendKey val="0"/>
          <c:showVal val="0"/>
          <c:showCatName val="0"/>
          <c:showSerName val="0"/>
          <c:showPercent val="0"/>
          <c:showBubbleSize val="0"/>
        </c:dLbls>
        <c:gapWidth val="219"/>
        <c:overlap val="-27"/>
        <c:axId val="1284504224"/>
        <c:axId val="1284522176"/>
      </c:barChart>
      <c:catAx>
        <c:axId val="128450422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Line</a:t>
                </a:r>
              </a:p>
            </c:rich>
          </c:tx>
          <c:layout>
            <c:manualLayout>
              <c:xMode val="edge"/>
              <c:yMode val="edge"/>
              <c:x val="0.50422443854193455"/>
              <c:y val="0.9303971512763825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4522176"/>
        <c:crosses val="autoZero"/>
        <c:auto val="1"/>
        <c:lblAlgn val="ctr"/>
        <c:lblOffset val="100"/>
        <c:noMultiLvlLbl val="0"/>
      </c:catAx>
      <c:valAx>
        <c:axId val="12845221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Na concentration in Oe soil (mg/kg)</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4504224"/>
        <c:crosses val="autoZero"/>
        <c:crossBetween val="between"/>
      </c:valAx>
      <c:spPr>
        <a:noFill/>
        <a:ln>
          <a:noFill/>
        </a:ln>
        <a:effectLst/>
      </c:spPr>
    </c:plotArea>
    <c:plotVisOnly val="1"/>
    <c:dispBlanksAs val="gap"/>
    <c:showDLblsOverMax val="0"/>
  </c:chart>
  <c:spPr>
    <a:solidFill>
      <a:schemeClr val="bg2"/>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soil PO</a:t>
            </a:r>
            <a:r>
              <a:rPr lang="en-US" sz="900"/>
              <a:t>4</a:t>
            </a:r>
            <a:r>
              <a:rPr lang="en-US"/>
              <a:t> by line</a:t>
            </a:r>
          </a:p>
        </c:rich>
      </c:tx>
      <c:layout/>
      <c:overlay val="0"/>
      <c:spPr>
        <a:noFill/>
        <a:ln w="25400">
          <a:noFill/>
        </a:ln>
      </c:spPr>
    </c:title>
    <c:autoTitleDeleted val="0"/>
    <c:plotArea>
      <c:layout/>
      <c:barChart>
        <c:barDir val="col"/>
        <c:grouping val="clustered"/>
        <c:varyColors val="0"/>
        <c:ser>
          <c:idx val="0"/>
          <c:order val="0"/>
          <c:tx>
            <c:strRef>
              <c:f>'Soil available P'!$G$1</c:f>
              <c:strCache>
                <c:ptCount val="1"/>
                <c:pt idx="0">
                  <c:v>soil PO4 (mg/kg)</c:v>
                </c:pt>
              </c:strCache>
            </c:strRef>
          </c:tx>
          <c:spPr>
            <a:solidFill>
              <a:srgbClr val="4F81BD"/>
            </a:solidFill>
            <a:ln w="25400">
              <a:noFill/>
            </a:ln>
          </c:spPr>
          <c:invertIfNegative val="0"/>
          <c:cat>
            <c:strRef>
              <c:f>'Soil available P'!$A$2:$A$43</c:f>
              <c:strCache>
                <c:ptCount val="42"/>
                <c:pt idx="0">
                  <c:v>H1</c:v>
                </c:pt>
                <c:pt idx="1">
                  <c:v>H1</c:v>
                </c:pt>
                <c:pt idx="2">
                  <c:v>H1</c:v>
                </c:pt>
                <c:pt idx="3">
                  <c:v>H2</c:v>
                </c:pt>
                <c:pt idx="4">
                  <c:v>H2</c:v>
                </c:pt>
                <c:pt idx="5">
                  <c:v>H2</c:v>
                </c:pt>
                <c:pt idx="6">
                  <c:v>H3</c:v>
                </c:pt>
                <c:pt idx="7">
                  <c:v>H3</c:v>
                </c:pt>
                <c:pt idx="8">
                  <c:v>H3</c:v>
                </c:pt>
                <c:pt idx="9">
                  <c:v>H4</c:v>
                </c:pt>
                <c:pt idx="10">
                  <c:v>H4</c:v>
                </c:pt>
                <c:pt idx="11">
                  <c:v>H4</c:v>
                </c:pt>
                <c:pt idx="12">
                  <c:v>H5</c:v>
                </c:pt>
                <c:pt idx="13">
                  <c:v>H5</c:v>
                </c:pt>
                <c:pt idx="14">
                  <c:v>H5</c:v>
                </c:pt>
                <c:pt idx="15">
                  <c:v>H6</c:v>
                </c:pt>
                <c:pt idx="16">
                  <c:v>H6</c:v>
                </c:pt>
                <c:pt idx="17">
                  <c:v>H6</c:v>
                </c:pt>
                <c:pt idx="18">
                  <c:v>cc2</c:v>
                </c:pt>
                <c:pt idx="19">
                  <c:v>cc2</c:v>
                </c:pt>
                <c:pt idx="20">
                  <c:v>cc2</c:v>
                </c:pt>
                <c:pt idx="21">
                  <c:v>C3(101)</c:v>
                </c:pt>
                <c:pt idx="22">
                  <c:v>C3(101)</c:v>
                </c:pt>
                <c:pt idx="23">
                  <c:v>C3(101)</c:v>
                </c:pt>
                <c:pt idx="24">
                  <c:v>T20</c:v>
                </c:pt>
                <c:pt idx="25">
                  <c:v>T20</c:v>
                </c:pt>
                <c:pt idx="26">
                  <c:v>T20</c:v>
                </c:pt>
                <c:pt idx="27">
                  <c:v>T30</c:v>
                </c:pt>
                <c:pt idx="28">
                  <c:v>T30</c:v>
                </c:pt>
                <c:pt idx="29">
                  <c:v>T30</c:v>
                </c:pt>
                <c:pt idx="30">
                  <c:v>M3</c:v>
                </c:pt>
                <c:pt idx="31">
                  <c:v>M3</c:v>
                </c:pt>
                <c:pt idx="32">
                  <c:v>M3</c:v>
                </c:pt>
                <c:pt idx="33">
                  <c:v>M4</c:v>
                </c:pt>
                <c:pt idx="34">
                  <c:v>M4</c:v>
                </c:pt>
                <c:pt idx="35">
                  <c:v>M4</c:v>
                </c:pt>
                <c:pt idx="36">
                  <c:v>M5</c:v>
                </c:pt>
                <c:pt idx="37">
                  <c:v>M5</c:v>
                </c:pt>
                <c:pt idx="38">
                  <c:v>M5</c:v>
                </c:pt>
                <c:pt idx="39">
                  <c:v>M6</c:v>
                </c:pt>
                <c:pt idx="40">
                  <c:v>M6</c:v>
                </c:pt>
                <c:pt idx="41">
                  <c:v>M6</c:v>
                </c:pt>
              </c:strCache>
            </c:strRef>
          </c:cat>
          <c:val>
            <c:numRef>
              <c:f>'Soil available P'!$G$2:$G$43</c:f>
              <c:numCache>
                <c:formatCode>General</c:formatCode>
                <c:ptCount val="42"/>
                <c:pt idx="0">
                  <c:v>136.58947368421056</c:v>
                </c:pt>
                <c:pt idx="1">
                  <c:v>142.78700361010831</c:v>
                </c:pt>
                <c:pt idx="2">
                  <c:v>145.32210526315791</c:v>
                </c:pt>
                <c:pt idx="3">
                  <c:v>116.4896797153025</c:v>
                </c:pt>
                <c:pt idx="4">
                  <c:v>115.32811387900355</c:v>
                </c:pt>
                <c:pt idx="5">
                  <c:v>125.65653710247351</c:v>
                </c:pt>
                <c:pt idx="6">
                  <c:v>151.1412587412587</c:v>
                </c:pt>
                <c:pt idx="7">
                  <c:v>143.23795620437957</c:v>
                </c:pt>
                <c:pt idx="8">
                  <c:v>160.66620209059232</c:v>
                </c:pt>
                <c:pt idx="9">
                  <c:v>131.96571428571431</c:v>
                </c:pt>
                <c:pt idx="10">
                  <c:v>150.28817204301075</c:v>
                </c:pt>
                <c:pt idx="11">
                  <c:v>176.44731182795698</c:v>
                </c:pt>
                <c:pt idx="12">
                  <c:v>130.39717314487635</c:v>
                </c:pt>
                <c:pt idx="13">
                  <c:v>137.77021276595744</c:v>
                </c:pt>
                <c:pt idx="14">
                  <c:v>113.09565217391305</c:v>
                </c:pt>
                <c:pt idx="15">
                  <c:v>190.00722021660653</c:v>
                </c:pt>
                <c:pt idx="16">
                  <c:v>156.86956521739131</c:v>
                </c:pt>
                <c:pt idx="17">
                  <c:v>171.32707581227439</c:v>
                </c:pt>
                <c:pt idx="18">
                  <c:v>202.78700361010834</c:v>
                </c:pt>
                <c:pt idx="19">
                  <c:v>102.67651006711411</c:v>
                </c:pt>
                <c:pt idx="20">
                  <c:v>173.61444043321302</c:v>
                </c:pt>
                <c:pt idx="21">
                  <c:v>127.03714285714288</c:v>
                </c:pt>
                <c:pt idx="22">
                  <c:v>154.80433212996391</c:v>
                </c:pt>
                <c:pt idx="23">
                  <c:v>128.28157894736842</c:v>
                </c:pt>
                <c:pt idx="24">
                  <c:v>196.16934306569345</c:v>
                </c:pt>
                <c:pt idx="25">
                  <c:v>194.89361702127661</c:v>
                </c:pt>
                <c:pt idx="26">
                  <c:v>181.29032258064515</c:v>
                </c:pt>
                <c:pt idx="27">
                  <c:v>169.03225806451613</c:v>
                </c:pt>
                <c:pt idx="28">
                  <c:v>283.54909090909098</c:v>
                </c:pt>
                <c:pt idx="29">
                  <c:v>209.29537366548044</c:v>
                </c:pt>
                <c:pt idx="30">
                  <c:v>187.13239436619719</c:v>
                </c:pt>
                <c:pt idx="31">
                  <c:v>180.07659574468084</c:v>
                </c:pt>
                <c:pt idx="32">
                  <c:v>245.52000000000004</c:v>
                </c:pt>
                <c:pt idx="33">
                  <c:v>283.67832167832177</c:v>
                </c:pt>
                <c:pt idx="34">
                  <c:v>271.09823321554768</c:v>
                </c:pt>
                <c:pt idx="35">
                  <c:v>191.04857142857145</c:v>
                </c:pt>
                <c:pt idx="36">
                  <c:v>234.14400000000003</c:v>
                </c:pt>
                <c:pt idx="37">
                  <c:v>258.4434782608696</c:v>
                </c:pt>
                <c:pt idx="38">
                  <c:v>246.54065934065929</c:v>
                </c:pt>
                <c:pt idx="39">
                  <c:v>156.8904593639576</c:v>
                </c:pt>
                <c:pt idx="40">
                  <c:v>154.51914893617024</c:v>
                </c:pt>
                <c:pt idx="41">
                  <c:v>166.72635379061373</c:v>
                </c:pt>
              </c:numCache>
            </c:numRef>
          </c:val>
        </c:ser>
        <c:dLbls>
          <c:showLegendKey val="0"/>
          <c:showVal val="0"/>
          <c:showCatName val="0"/>
          <c:showSerName val="0"/>
          <c:showPercent val="0"/>
          <c:showBubbleSize val="0"/>
        </c:dLbls>
        <c:gapWidth val="219"/>
        <c:overlap val="-27"/>
        <c:axId val="1284515648"/>
        <c:axId val="1284520000"/>
      </c:barChart>
      <c:catAx>
        <c:axId val="128451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4520000"/>
        <c:crosses val="autoZero"/>
        <c:auto val="1"/>
        <c:lblAlgn val="ctr"/>
        <c:lblOffset val="100"/>
        <c:noMultiLvlLbl val="0"/>
      </c:catAx>
      <c:valAx>
        <c:axId val="12845200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451564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5" Type="http://schemas.openxmlformats.org/officeDocument/2006/relationships/chart" Target="../charts/chart6.xml"/><Relationship Id="rId4"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66675</xdr:rowOff>
    </xdr:from>
    <xdr:to>
      <xdr:col>10</xdr:col>
      <xdr:colOff>466725</xdr:colOff>
      <xdr:row>23</xdr:row>
      <xdr:rowOff>66675</xdr:rowOff>
    </xdr:to>
    <xdr:sp macro="" textlink="">
      <xdr:nvSpPr>
        <xdr:cNvPr id="3" name="TextBox 2"/>
        <xdr:cNvSpPr txBox="1"/>
      </xdr:nvSpPr>
      <xdr:spPr>
        <a:xfrm>
          <a:off x="0" y="2162175"/>
          <a:ext cx="6562725" cy="2286000"/>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2. Sample</a:t>
          </a:r>
          <a:r>
            <a:rPr lang="en-US" sz="1100" b="1" baseline="0"/>
            <a:t> processing in the lab</a:t>
          </a:r>
        </a:p>
        <a:p>
          <a:endParaRPr lang="en-US" sz="1100" b="1" baseline="0"/>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Pour the soil on a mesh sieve (1cm*1cm) and gently spread the soil samples the push it through the sieve. Half-decomposed leaf litter will be chopped into pieces using scissors to make it pass through the mesh. Soil samples will be collected from the bin underneath the mesh sieve for further weighing. </a:t>
          </a: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Moisture content:  </a:t>
          </a:r>
          <a:r>
            <a:rPr lang="en-US" sz="1100">
              <a:solidFill>
                <a:schemeClr val="dk1"/>
              </a:solidFill>
              <a:effectLst/>
              <a:latin typeface="+mn-lt"/>
              <a:ea typeface="+mn-ea"/>
              <a:cs typeface="+mn-cs"/>
            </a:rPr>
            <a:t>put the empty foil boat on the scale, record the weight. Tare the scale to 0, and put 5(+-0.2)g of fresh soil in the foil boat. Record the fresh soil weight, put the foil boat in the drying oven for 3 days.  Reweigh  some of them in the second day record value, and then weight it again in the third day to ensure the soil samples are totally dried.</a:t>
          </a:r>
        </a:p>
        <a:p>
          <a:endParaRPr lang="en-US" sz="1100"/>
        </a:p>
      </xdr:txBody>
    </xdr:sp>
    <xdr:clientData/>
  </xdr:twoCellAnchor>
  <xdr:twoCellAnchor>
    <xdr:from>
      <xdr:col>0</xdr:col>
      <xdr:colOff>0</xdr:colOff>
      <xdr:row>23</xdr:row>
      <xdr:rowOff>66675</xdr:rowOff>
    </xdr:from>
    <xdr:to>
      <xdr:col>10</xdr:col>
      <xdr:colOff>466725</xdr:colOff>
      <xdr:row>31</xdr:row>
      <xdr:rowOff>104775</xdr:rowOff>
    </xdr:to>
    <xdr:sp macro="" textlink="">
      <xdr:nvSpPr>
        <xdr:cNvPr id="4" name="TextBox 3"/>
        <xdr:cNvSpPr txBox="1"/>
      </xdr:nvSpPr>
      <xdr:spPr>
        <a:xfrm>
          <a:off x="0" y="4448175"/>
          <a:ext cx="6562725" cy="1562100"/>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en-US" sz="1100" b="1"/>
            <a:t>3. Initial extraction of inorganic</a:t>
          </a:r>
          <a:r>
            <a:rPr lang="en-US" sz="1100" b="1" baseline="0"/>
            <a:t> N</a:t>
          </a:r>
        </a:p>
        <a:p>
          <a:pPr>
            <a:lnSpc>
              <a:spcPts val="1200"/>
            </a:lnSpc>
          </a:pPr>
          <a:r>
            <a:rPr lang="en-US" sz="1100">
              <a:solidFill>
                <a:schemeClr val="dk1"/>
              </a:solidFill>
              <a:effectLst/>
              <a:latin typeface="+mn-lt"/>
              <a:ea typeface="+mn-ea"/>
              <a:cs typeface="+mn-cs"/>
            </a:rPr>
            <a:t>put the Nalgene bottles (250ml) in the scale, tare the scale to 0. Put 20g of fresh soil in the bottle, record the final weight.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Measure 100ml of 2M KCl solution into Nalgene bottle and seal the lids tightly for further shaking.  First, hand shake each sample bottle for 2 minutes then put all the bottles on the shaker and shaking the soil-KCl solution for 30 minutes at high speed (250rpm). The bottles will be sitting overnight</a:t>
          </a:r>
          <a:r>
            <a:rPr lang="en-US" sz="1100" baseline="0">
              <a:solidFill>
                <a:schemeClr val="dk1"/>
              </a:solidFill>
              <a:effectLst/>
              <a:latin typeface="+mn-lt"/>
              <a:ea typeface="+mn-ea"/>
              <a:cs typeface="+mn-cs"/>
            </a:rPr>
            <a:t> for about 14 hours before we do the extraction. </a:t>
          </a:r>
          <a:r>
            <a:rPr lang="en-US" sz="1100">
              <a:solidFill>
                <a:schemeClr val="dk1"/>
              </a:solidFill>
              <a:effectLst/>
              <a:latin typeface="+mn-lt"/>
              <a:ea typeface="+mn-ea"/>
              <a:cs typeface="+mn-cs"/>
            </a:rPr>
            <a:t>The clear solution will be transported into a 50ml centrifuge tube and freezed them in the freezer, later the freezing samples will be analyzed on the autoanalyzer in SUNY-ESF (contact</a:t>
          </a:r>
          <a:r>
            <a:rPr lang="en-US" sz="1100" baseline="0">
              <a:solidFill>
                <a:schemeClr val="dk1"/>
              </a:solidFill>
              <a:effectLst/>
              <a:latin typeface="+mn-lt"/>
              <a:ea typeface="+mn-ea"/>
              <a:cs typeface="+mn-cs"/>
            </a:rPr>
            <a:t> chuck cschirmer@esf.edu about the autoanlyzer)</a:t>
          </a:r>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p>
        <a:p>
          <a:endParaRPr lang="en-US" sz="1100">
            <a:solidFill>
              <a:schemeClr val="dk1"/>
            </a:solidFill>
            <a:effectLst/>
            <a:latin typeface="+mn-lt"/>
            <a:ea typeface="+mn-ea"/>
            <a:cs typeface="+mn-cs"/>
          </a:endParaRPr>
        </a:p>
        <a:p>
          <a:endParaRPr lang="en-US" sz="1100" b="1" baseline="0"/>
        </a:p>
        <a:p>
          <a:pPr>
            <a:lnSpc>
              <a:spcPts val="1200"/>
            </a:lnSpc>
          </a:pPr>
          <a:endParaRPr lang="en-US" sz="1100"/>
        </a:p>
      </xdr:txBody>
    </xdr:sp>
    <xdr:clientData/>
  </xdr:twoCellAnchor>
  <xdr:twoCellAnchor>
    <xdr:from>
      <xdr:col>0</xdr:col>
      <xdr:colOff>0</xdr:colOff>
      <xdr:row>31</xdr:row>
      <xdr:rowOff>123825</xdr:rowOff>
    </xdr:from>
    <xdr:to>
      <xdr:col>10</xdr:col>
      <xdr:colOff>466725</xdr:colOff>
      <xdr:row>39</xdr:row>
      <xdr:rowOff>161925</xdr:rowOff>
    </xdr:to>
    <xdr:sp macro="" textlink="">
      <xdr:nvSpPr>
        <xdr:cNvPr id="5" name="TextBox 4"/>
        <xdr:cNvSpPr txBox="1"/>
      </xdr:nvSpPr>
      <xdr:spPr>
        <a:xfrm>
          <a:off x="0" y="6029325"/>
          <a:ext cx="6562725" cy="1562100"/>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en-US" sz="1100" b="1"/>
            <a:t>4. Preparation for incubation and final</a:t>
          </a:r>
          <a:r>
            <a:rPr lang="en-US" sz="1100" b="1" baseline="0"/>
            <a:t> extraction </a:t>
          </a:r>
        </a:p>
        <a:p>
          <a:pPr marL="0" marR="0" indent="0" defTabSz="914400" eaLnBrk="1" fontAlgn="auto" latinLnBrk="0" hangingPunct="1">
            <a:lnSpc>
              <a:spcPts val="1200"/>
            </a:lnSpc>
            <a:spcBef>
              <a:spcPts val="0"/>
            </a:spcBef>
            <a:spcAft>
              <a:spcPts val="0"/>
            </a:spcAft>
            <a:buClrTx/>
            <a:buSzTx/>
            <a:buFontTx/>
            <a:buNone/>
            <a:tabLst/>
            <a:defRPr/>
          </a:pPr>
          <a:r>
            <a:rPr lang="en-US" sz="1100">
              <a:solidFill>
                <a:schemeClr val="dk1"/>
              </a:solidFill>
              <a:effectLst/>
              <a:latin typeface="+mn-lt"/>
              <a:ea typeface="+mn-ea"/>
              <a:cs typeface="+mn-cs"/>
            </a:rPr>
            <a:t>Weigh the Nalgene bottles first, tare the scale. Weigh 20g of fresh soil. The 250ml Nalgene bottle will be put in a Manson jar.</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The Mason jars will be sealed tightly with lids and samples will be transported to basement for incubation. The whole incubation period will last for 21 days from the first day put into the basement in White house of BEF. People(Tony) will walk down to the basement and open the lids of jars for 1 minute and let some fresh air in (gently waving a notebook could help a little bit)</a:t>
          </a:r>
          <a:r>
            <a:rPr lang="en-US" sz="1100" baseline="0">
              <a:solidFill>
                <a:schemeClr val="dk1"/>
              </a:solidFill>
              <a:effectLst/>
              <a:latin typeface="+mn-lt"/>
              <a:ea typeface="+mn-ea"/>
              <a:cs typeface="+mn-cs"/>
            </a:rPr>
            <a:t> every 3 days. </a:t>
          </a:r>
          <a:r>
            <a:rPr lang="en-US" sz="1100">
              <a:solidFill>
                <a:schemeClr val="dk1"/>
              </a:solidFill>
              <a:effectLst/>
              <a:latin typeface="+mn-lt"/>
              <a:ea typeface="+mn-ea"/>
              <a:cs typeface="+mn-cs"/>
            </a:rPr>
            <a:t>Afte 21 days of incubation, the incubation samples will be transported to the BEF lab for final extraction. The extraction protocol is the same as initial extraction.</a:t>
          </a:r>
          <a:r>
            <a:rPr lang="en-US" sz="1100" baseline="0">
              <a:solidFill>
                <a:schemeClr val="dk1"/>
              </a:solidFill>
              <a:effectLst/>
              <a:latin typeface="+mn-lt"/>
              <a:ea typeface="+mn-ea"/>
              <a:cs typeface="+mn-cs"/>
            </a:rPr>
            <a:t> </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b="1" baseline="0"/>
        </a:p>
        <a:p>
          <a:pPr>
            <a:lnSpc>
              <a:spcPts val="1200"/>
            </a:lnSpc>
          </a:pPr>
          <a:endParaRPr lang="en-US" sz="1100"/>
        </a:p>
      </xdr:txBody>
    </xdr:sp>
    <xdr:clientData/>
  </xdr:twoCellAnchor>
  <xdr:twoCellAnchor>
    <xdr:from>
      <xdr:col>0</xdr:col>
      <xdr:colOff>0</xdr:colOff>
      <xdr:row>39</xdr:row>
      <xdr:rowOff>161925</xdr:rowOff>
    </xdr:from>
    <xdr:to>
      <xdr:col>10</xdr:col>
      <xdr:colOff>466725</xdr:colOff>
      <xdr:row>44</xdr:row>
      <xdr:rowOff>76200</xdr:rowOff>
    </xdr:to>
    <xdr:sp macro="" textlink="">
      <xdr:nvSpPr>
        <xdr:cNvPr id="6" name="TextBox 5"/>
        <xdr:cNvSpPr txBox="1"/>
      </xdr:nvSpPr>
      <xdr:spPr>
        <a:xfrm>
          <a:off x="0" y="7591425"/>
          <a:ext cx="6562725" cy="86677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lang="en-US" sz="1100" b="1"/>
            <a:t>5. Soil</a:t>
          </a:r>
          <a:r>
            <a:rPr lang="en-US" sz="1100" b="1" baseline="0"/>
            <a:t> pH</a:t>
          </a:r>
        </a:p>
        <a:p>
          <a:pPr>
            <a:lnSpc>
              <a:spcPts val="1000"/>
            </a:lnSpc>
          </a:pPr>
          <a:r>
            <a:rPr lang="en-US" sz="1100">
              <a:solidFill>
                <a:schemeClr val="dk1"/>
              </a:solidFill>
              <a:effectLst/>
              <a:latin typeface="+mn-lt"/>
              <a:ea typeface="+mn-ea"/>
              <a:cs typeface="+mn-cs"/>
            </a:rPr>
            <a:t>Take 5g of the leftover fresh soil oven dry at 60 °C for three days, calculate the soil moisture content. Then weigh another subsample of 5 g dry mass equivalent soil: 10 mL water, mix, let sit for at least one hour, and then measure pH while stirring the slurry.  Stirring is important if our results are to be comparable</a:t>
          </a:r>
        </a:p>
        <a:p>
          <a:pPr>
            <a:lnSpc>
              <a:spcPts val="1000"/>
            </a:lnSpc>
          </a:pPr>
          <a:endParaRPr lang="en-US" sz="1100">
            <a:solidFill>
              <a:schemeClr val="dk1"/>
            </a:solidFill>
            <a:effectLst/>
            <a:latin typeface="+mn-lt"/>
            <a:ea typeface="+mn-ea"/>
            <a:cs typeface="+mn-cs"/>
          </a:endParaRPr>
        </a:p>
        <a:p>
          <a:endParaRPr lang="en-US" sz="1100" b="1" baseline="0"/>
        </a:p>
        <a:p>
          <a:pPr>
            <a:lnSpc>
              <a:spcPts val="1200"/>
            </a:lnSpc>
          </a:pPr>
          <a:endParaRPr lang="en-US" sz="1100"/>
        </a:p>
      </xdr:txBody>
    </xdr:sp>
    <xdr:clientData/>
  </xdr:twoCellAnchor>
  <xdr:twoCellAnchor>
    <xdr:from>
      <xdr:col>0</xdr:col>
      <xdr:colOff>0</xdr:colOff>
      <xdr:row>44</xdr:row>
      <xdr:rowOff>76200</xdr:rowOff>
    </xdr:from>
    <xdr:to>
      <xdr:col>11</xdr:col>
      <xdr:colOff>219075</xdr:colOff>
      <xdr:row>53</xdr:row>
      <xdr:rowOff>47625</xdr:rowOff>
    </xdr:to>
    <xdr:sp macro="" textlink="">
      <xdr:nvSpPr>
        <xdr:cNvPr id="7" name="TextBox 6"/>
        <xdr:cNvSpPr txBox="1"/>
      </xdr:nvSpPr>
      <xdr:spPr>
        <a:xfrm>
          <a:off x="0" y="8458200"/>
          <a:ext cx="6924675" cy="168592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lang="en-US" sz="1100" b="1"/>
            <a:t>6. Soil</a:t>
          </a:r>
          <a:r>
            <a:rPr lang="en-US" sz="1100" b="1" baseline="0"/>
            <a:t> cations</a:t>
          </a:r>
        </a:p>
        <a:p>
          <a:pPr>
            <a:lnSpc>
              <a:spcPts val="1100"/>
            </a:lnSpc>
          </a:pPr>
          <a:r>
            <a:rPr lang="en-US" sz="1100">
              <a:solidFill>
                <a:schemeClr val="dk1"/>
              </a:solidFill>
              <a:effectLst/>
              <a:latin typeface="+mn-lt"/>
              <a:ea typeface="+mn-ea"/>
              <a:cs typeface="+mn-cs"/>
            </a:rPr>
            <a:t>1. Weigh approximately 10g air-dried soil into 250 ml Nalgene bottles (No acid washing needed)</a:t>
          </a:r>
        </a:p>
        <a:p>
          <a:pPr>
            <a:lnSpc>
              <a:spcPts val="1100"/>
            </a:lnSpc>
          </a:pPr>
          <a:r>
            <a:rPr lang="en-US" sz="1100">
              <a:solidFill>
                <a:schemeClr val="dk1"/>
              </a:solidFill>
              <a:effectLst/>
              <a:latin typeface="+mn-lt"/>
              <a:ea typeface="+mn-ea"/>
              <a:cs typeface="+mn-cs"/>
            </a:rPr>
            <a:t>2. Add 100ml 1M NH4Cl solution </a:t>
          </a:r>
        </a:p>
        <a:p>
          <a:pPr>
            <a:lnSpc>
              <a:spcPts val="1100"/>
            </a:lnSpc>
          </a:pPr>
          <a:r>
            <a:rPr lang="en-US" sz="1100">
              <a:solidFill>
                <a:schemeClr val="dk1"/>
              </a:solidFill>
              <a:effectLst/>
              <a:latin typeface="+mn-lt"/>
              <a:ea typeface="+mn-ea"/>
              <a:cs typeface="+mn-cs"/>
            </a:rPr>
            <a:t>3. Put the samples on a shaker for ½ hour at the 250rpm</a:t>
          </a:r>
        </a:p>
        <a:p>
          <a:pPr>
            <a:lnSpc>
              <a:spcPts val="1200"/>
            </a:lnSpc>
          </a:pPr>
          <a:r>
            <a:rPr lang="en-US" sz="1100">
              <a:solidFill>
                <a:schemeClr val="dk1"/>
              </a:solidFill>
              <a:effectLst/>
              <a:latin typeface="+mn-lt"/>
              <a:ea typeface="+mn-ea"/>
              <a:cs typeface="+mn-cs"/>
            </a:rPr>
            <a:t>4. Handshake the soil solution samples for 5 minutes and sit for another 45 minutes</a:t>
          </a:r>
        </a:p>
        <a:p>
          <a:pPr>
            <a:lnSpc>
              <a:spcPts val="1100"/>
            </a:lnSpc>
          </a:pPr>
          <a:r>
            <a:rPr lang="en-US" sz="1100">
              <a:solidFill>
                <a:schemeClr val="dk1"/>
              </a:solidFill>
              <a:effectLst/>
              <a:latin typeface="+mn-lt"/>
              <a:ea typeface="+mn-ea"/>
              <a:cs typeface="+mn-cs"/>
            </a:rPr>
            <a:t>5. Pour the solution through folded #42 Whatman filter paper into 50ml centrifuge tubes </a:t>
          </a:r>
        </a:p>
        <a:p>
          <a:pPr>
            <a:lnSpc>
              <a:spcPts val="1200"/>
            </a:lnSpc>
          </a:pPr>
          <a:r>
            <a:rPr lang="en-US" sz="1100">
              <a:solidFill>
                <a:schemeClr val="dk1"/>
              </a:solidFill>
              <a:effectLst/>
              <a:latin typeface="+mn-lt"/>
              <a:ea typeface="+mn-ea"/>
              <a:cs typeface="+mn-cs"/>
            </a:rPr>
            <a:t>6. Prepare 3 aliquots of 100ml NH4Cl through filter paper into centrifuge tubes as blanks </a:t>
          </a:r>
        </a:p>
        <a:p>
          <a:pPr>
            <a:lnSpc>
              <a:spcPts val="1100"/>
            </a:lnSpc>
          </a:pPr>
          <a:r>
            <a:rPr lang="en-US" sz="1100">
              <a:solidFill>
                <a:schemeClr val="dk1"/>
              </a:solidFill>
              <a:effectLst/>
              <a:latin typeface="+mn-lt"/>
              <a:ea typeface="+mn-ea"/>
              <a:cs typeface="+mn-cs"/>
            </a:rPr>
            <a:t>7. Analyze the cations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concentrations on ICP</a:t>
          </a:r>
          <a:r>
            <a:rPr lang="en-US">
              <a:effectLst/>
            </a:rPr>
            <a:t> </a:t>
          </a:r>
          <a:r>
            <a:rPr lang="en-US" sz="1100">
              <a:solidFill>
                <a:schemeClr val="dk1"/>
              </a:solidFill>
              <a:effectLst/>
              <a:latin typeface="+mn-lt"/>
              <a:ea typeface="+mn-ea"/>
              <a:cs typeface="+mn-cs"/>
            </a:rPr>
            <a:t>.</a:t>
          </a:r>
        </a:p>
        <a:p>
          <a:pPr>
            <a:lnSpc>
              <a:spcPts val="1100"/>
            </a:lnSpc>
          </a:pPr>
          <a:endParaRPr lang="en-US" sz="1100" b="1" baseline="0"/>
        </a:p>
        <a:p>
          <a:pPr>
            <a:lnSpc>
              <a:spcPts val="1100"/>
            </a:lnSpc>
          </a:pPr>
          <a:endParaRPr lang="en-US" sz="1100"/>
        </a:p>
      </xdr:txBody>
    </xdr:sp>
    <xdr:clientData/>
  </xdr:twoCellAnchor>
  <xdr:twoCellAnchor>
    <xdr:from>
      <xdr:col>0</xdr:col>
      <xdr:colOff>0</xdr:colOff>
      <xdr:row>53</xdr:row>
      <xdr:rowOff>57151</xdr:rowOff>
    </xdr:from>
    <xdr:to>
      <xdr:col>11</xdr:col>
      <xdr:colOff>257175</xdr:colOff>
      <xdr:row>61</xdr:row>
      <xdr:rowOff>19051</xdr:rowOff>
    </xdr:to>
    <xdr:sp macro="" textlink="">
      <xdr:nvSpPr>
        <xdr:cNvPr id="8" name="TextBox 7"/>
        <xdr:cNvSpPr txBox="1"/>
      </xdr:nvSpPr>
      <xdr:spPr>
        <a:xfrm>
          <a:off x="0" y="10153651"/>
          <a:ext cx="6962775" cy="1485900"/>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lang="en-US" sz="1100" b="1"/>
            <a:t>7. Available P</a:t>
          </a:r>
          <a:endParaRPr lang="en-US" sz="1100" b="1" baseline="0"/>
        </a:p>
        <a:p>
          <a:pPr>
            <a:lnSpc>
              <a:spcPts val="1100"/>
            </a:lnSpc>
          </a:pPr>
          <a:r>
            <a:rPr lang="en-US" sz="1100">
              <a:solidFill>
                <a:schemeClr val="dk1"/>
              </a:solidFill>
              <a:effectLst/>
              <a:latin typeface="+mn-lt"/>
              <a:ea typeface="+mn-ea"/>
              <a:cs typeface="+mn-cs"/>
            </a:rPr>
            <a:t>1. Record the mass of each flask on the scale,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weigh 5g mass equivalent air-dried soil into the centrifuge </a:t>
          </a:r>
          <a:endParaRPr lang="en-US">
            <a:effectLst/>
          </a:endParaRPr>
        </a:p>
        <a:p>
          <a:pPr>
            <a:lnSpc>
              <a:spcPts val="1100"/>
            </a:lnSpc>
          </a:pPr>
          <a:r>
            <a:rPr lang="en-US" sz="1100">
              <a:solidFill>
                <a:schemeClr val="dk1"/>
              </a:solidFill>
              <a:effectLst/>
              <a:latin typeface="+mn-lt"/>
              <a:ea typeface="+mn-ea"/>
              <a:cs typeface="+mn-cs"/>
            </a:rPr>
            <a:t>2. Add 100ml 0.5M NaHCO3, PH8.5 extractant. </a:t>
          </a:r>
        </a:p>
        <a:p>
          <a:pPr>
            <a:lnSpc>
              <a:spcPts val="1100"/>
            </a:lnSpc>
          </a:pPr>
          <a:r>
            <a:rPr lang="en-US" sz="1100">
              <a:solidFill>
                <a:schemeClr val="dk1"/>
              </a:solidFill>
              <a:effectLst/>
              <a:latin typeface="+mn-lt"/>
              <a:ea typeface="+mn-ea"/>
              <a:cs typeface="+mn-cs"/>
            </a:rPr>
            <a:t>3. Cap the flask tightly and hand shake the flasks to make the soil solution well mixed. </a:t>
          </a:r>
        </a:p>
        <a:p>
          <a:pPr>
            <a:lnSpc>
              <a:spcPts val="1100"/>
            </a:lnSpc>
          </a:pPr>
          <a:r>
            <a:rPr lang="en-US" sz="1100">
              <a:solidFill>
                <a:schemeClr val="dk1"/>
              </a:solidFill>
              <a:effectLst/>
              <a:latin typeface="+mn-lt"/>
              <a:ea typeface="+mn-ea"/>
              <a:cs typeface="+mn-cs"/>
            </a:rPr>
            <a:t>4. Place flasks in rack and place sideways on reciprocal (back and front) shaker on high  for 30min</a:t>
          </a:r>
        </a:p>
        <a:p>
          <a:pPr>
            <a:lnSpc>
              <a:spcPts val="1100"/>
            </a:lnSpc>
          </a:pPr>
          <a:r>
            <a:rPr lang="en-US" sz="1100">
              <a:solidFill>
                <a:schemeClr val="dk1"/>
              </a:solidFill>
              <a:effectLst/>
              <a:latin typeface="+mn-lt"/>
              <a:ea typeface="+mn-ea"/>
              <a:cs typeface="+mn-cs"/>
            </a:rPr>
            <a:t>5. Decant supernatant through a #42 Whatman glass fiber filter in a filter tower, and the filtrate will be collected in a labeled centrifuge tube and refrigerate until analysis</a:t>
          </a:r>
        </a:p>
        <a:p>
          <a:pPr>
            <a:lnSpc>
              <a:spcPts val="1000"/>
            </a:lnSpc>
          </a:pPr>
          <a:r>
            <a:rPr lang="en-US" sz="1100">
              <a:solidFill>
                <a:schemeClr val="dk1"/>
              </a:solidFill>
              <a:effectLst/>
              <a:latin typeface="+mn-lt"/>
              <a:ea typeface="+mn-ea"/>
              <a:cs typeface="+mn-cs"/>
            </a:rPr>
            <a:t>6. Analyze the available</a:t>
          </a:r>
          <a:r>
            <a:rPr lang="en-US" sz="1100" baseline="0">
              <a:solidFill>
                <a:schemeClr val="dk1"/>
              </a:solidFill>
              <a:effectLst/>
              <a:latin typeface="+mn-lt"/>
              <a:ea typeface="+mn-ea"/>
              <a:cs typeface="+mn-cs"/>
            </a:rPr>
            <a:t> P on the photospectrometery (check with Chuck cschirmer@esf.edu). </a:t>
          </a:r>
          <a:endParaRPr lang="en-US" sz="1100">
            <a:solidFill>
              <a:schemeClr val="dk1"/>
            </a:solidFill>
            <a:effectLst/>
            <a:latin typeface="+mn-lt"/>
            <a:ea typeface="+mn-ea"/>
            <a:cs typeface="+mn-cs"/>
          </a:endParaRPr>
        </a:p>
        <a:p>
          <a:pPr>
            <a:lnSpc>
              <a:spcPts val="1000"/>
            </a:lnSpc>
          </a:pPr>
          <a:endParaRPr lang="en-US" sz="1100">
            <a:solidFill>
              <a:schemeClr val="dk1"/>
            </a:solidFill>
            <a:effectLst/>
            <a:latin typeface="+mn-lt"/>
            <a:ea typeface="+mn-ea"/>
            <a:cs typeface="+mn-cs"/>
          </a:endParaRPr>
        </a:p>
        <a:p>
          <a:pPr>
            <a:lnSpc>
              <a:spcPts val="1100"/>
            </a:lnSpc>
          </a:pPr>
          <a:endParaRPr lang="en-US" sz="1100" b="1" baseline="0"/>
        </a:p>
        <a:p>
          <a:pPr>
            <a:lnSpc>
              <a:spcPts val="1200"/>
            </a:lnSpc>
          </a:pPr>
          <a:endParaRPr lang="en-US" sz="1100"/>
        </a:p>
      </xdr:txBody>
    </xdr:sp>
    <xdr:clientData/>
  </xdr:twoCellAnchor>
  <xdr:twoCellAnchor>
    <xdr:from>
      <xdr:col>0</xdr:col>
      <xdr:colOff>19050</xdr:colOff>
      <xdr:row>0</xdr:row>
      <xdr:rowOff>66675</xdr:rowOff>
    </xdr:from>
    <xdr:to>
      <xdr:col>10</xdr:col>
      <xdr:colOff>238126</xdr:colOff>
      <xdr:row>11</xdr:row>
      <xdr:rowOff>47625</xdr:rowOff>
    </xdr:to>
    <xdr:sp macro="" textlink="">
      <xdr:nvSpPr>
        <xdr:cNvPr id="9" name="TextBox 8"/>
        <xdr:cNvSpPr txBox="1"/>
      </xdr:nvSpPr>
      <xdr:spPr>
        <a:xfrm>
          <a:off x="19050" y="66675"/>
          <a:ext cx="6315076" cy="2076450"/>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1.</a:t>
          </a:r>
          <a:r>
            <a:rPr lang="en-US" sz="1100" b="1" baseline="0"/>
            <a:t> Methods for field collection</a:t>
          </a:r>
        </a:p>
        <a:p>
          <a:endParaRPr lang="en-US" sz="1100" b="1" baseline="0"/>
        </a:p>
        <a:p>
          <a:r>
            <a:rPr lang="en-US" sz="1100">
              <a:solidFill>
                <a:schemeClr val="dk1"/>
              </a:solidFill>
              <a:effectLst/>
              <a:latin typeface="+mn-lt"/>
              <a:ea typeface="+mn-ea"/>
              <a:cs typeface="+mn-cs"/>
            </a:rPr>
            <a:t>In each stand, soil samples will be collected systematically along the first, third and the fifth line. Firstly, we will shape the transect line by distance tape. In order to make sure we have enough soil samples for later chemical analysis, 10 samples (15cm diameter coffee can) will be collected along the</a:t>
          </a:r>
          <a:r>
            <a:rPr lang="en-US" sz="1100" baseline="0">
              <a:solidFill>
                <a:schemeClr val="dk1"/>
              </a:solidFill>
              <a:effectLst/>
              <a:latin typeface="+mn-lt"/>
              <a:ea typeface="+mn-ea"/>
              <a:cs typeface="+mn-cs"/>
            </a:rPr>
            <a:t> selected</a:t>
          </a:r>
          <a:r>
            <a:rPr lang="en-US" sz="1100">
              <a:solidFill>
                <a:schemeClr val="dk1"/>
              </a:solidFill>
              <a:effectLst/>
              <a:latin typeface="+mn-lt"/>
              <a:ea typeface="+mn-ea"/>
              <a:cs typeface="+mn-cs"/>
            </a:rPr>
            <a:t> line (at 3-5m interval) (remove the Oi layer (leaves not decomposed)). We will stable coffee can vertically on the ground by hand then push the can into the organic horizon as deep as possible. Adam and Tony will distinguish the soil horizon and collect the Oe horizon into labeled Ziplock bag (User</a:t>
          </a:r>
          <a:r>
            <a:rPr lang="en-US" sz="1100" baseline="0">
              <a:solidFill>
                <a:schemeClr val="dk1"/>
              </a:solidFill>
              <a:effectLst/>
              <a:latin typeface="+mn-lt"/>
              <a:ea typeface="+mn-ea"/>
              <a:cs typeface="+mn-cs"/>
            </a:rPr>
            <a:t> one person's judgement in oder to decrease the sampling error)</a:t>
          </a:r>
          <a:r>
            <a:rPr lang="en-US" sz="1100">
              <a:solidFill>
                <a:schemeClr val="dk1"/>
              </a:solidFill>
              <a:effectLst/>
              <a:latin typeface="+mn-lt"/>
              <a:ea typeface="+mn-ea"/>
              <a:cs typeface="+mn-cs"/>
            </a:rPr>
            <a:t>. These 10 samples from each line will be homogenized together in the field as one sample. The soil samples will be put in a cooler and transported to the fridge (4</a:t>
          </a:r>
          <a:r>
            <a:rPr lang="en-US" sz="1100" baseline="30000">
              <a:solidFill>
                <a:schemeClr val="dk1"/>
              </a:solidFill>
              <a:effectLst/>
              <a:latin typeface="+mn-lt"/>
              <a:ea typeface="+mn-ea"/>
              <a:cs typeface="+mn-cs"/>
            </a:rPr>
            <a:t>0</a:t>
          </a:r>
          <a:r>
            <a:rPr lang="en-US" sz="1100">
              <a:solidFill>
                <a:schemeClr val="dk1"/>
              </a:solidFill>
              <a:effectLst/>
              <a:latin typeface="+mn-lt"/>
              <a:ea typeface="+mn-ea"/>
              <a:cs typeface="+mn-cs"/>
            </a:rPr>
            <a:t>C) in the Bartlett Experiment Forest</a:t>
          </a:r>
          <a:r>
            <a:rPr lang="en-US" sz="1100" baseline="0">
              <a:solidFill>
                <a:schemeClr val="dk1"/>
              </a:solidFill>
              <a:effectLst/>
              <a:latin typeface="+mn-lt"/>
              <a:ea typeface="+mn-ea"/>
              <a:cs typeface="+mn-cs"/>
            </a:rPr>
            <a:t> (The samples should be processed within 48 hrs)</a:t>
          </a:r>
          <a:endParaRPr lang="en-US" sz="110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485775</xdr:colOff>
      <xdr:row>2</xdr:row>
      <xdr:rowOff>66675</xdr:rowOff>
    </xdr:from>
    <xdr:to>
      <xdr:col>30</xdr:col>
      <xdr:colOff>123825</xdr:colOff>
      <xdr:row>21</xdr:row>
      <xdr:rowOff>76200</xdr:rowOff>
    </xdr:to>
    <xdr:graphicFrame macro="">
      <xdr:nvGraphicFramePr>
        <xdr:cNvPr id="2356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142874</xdr:colOff>
      <xdr:row>2</xdr:row>
      <xdr:rowOff>90486</xdr:rowOff>
    </xdr:from>
    <xdr:to>
      <xdr:col>18</xdr:col>
      <xdr:colOff>228599</xdr:colOff>
      <xdr:row>17</xdr:row>
      <xdr:rowOff>152399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161924</xdr:colOff>
      <xdr:row>17</xdr:row>
      <xdr:rowOff>157162</xdr:rowOff>
    </xdr:from>
    <xdr:to>
      <xdr:col>18</xdr:col>
      <xdr:colOff>228599</xdr:colOff>
      <xdr:row>32</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209550</xdr:colOff>
      <xdr:row>31</xdr:row>
      <xdr:rowOff>185737</xdr:rowOff>
    </xdr:from>
    <xdr:to>
      <xdr:col>18</xdr:col>
      <xdr:colOff>228600</xdr:colOff>
      <xdr:row>48</xdr:row>
      <xdr:rowOff>123825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195261</xdr:colOff>
      <xdr:row>48</xdr:row>
      <xdr:rowOff>128587</xdr:rowOff>
    </xdr:from>
    <xdr:to>
      <xdr:col>18</xdr:col>
      <xdr:colOff>219075</xdr:colOff>
      <xdr:row>63</xdr:row>
      <xdr:rowOff>161925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190501</xdr:colOff>
      <xdr:row>64</xdr:row>
      <xdr:rowOff>9523</xdr:rowOff>
    </xdr:from>
    <xdr:to>
      <xdr:col>18</xdr:col>
      <xdr:colOff>258537</xdr:colOff>
      <xdr:row>79</xdr:row>
      <xdr:rowOff>108856</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400050</xdr:colOff>
      <xdr:row>3</xdr:row>
      <xdr:rowOff>171450</xdr:rowOff>
    </xdr:from>
    <xdr:to>
      <xdr:col>15</xdr:col>
      <xdr:colOff>123825</xdr:colOff>
      <xdr:row>20</xdr:row>
      <xdr:rowOff>0</xdr:rowOff>
    </xdr:to>
    <xdr:graphicFrame macro="">
      <xdr:nvGraphicFramePr>
        <xdr:cNvPr id="2663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Backup\&#39033;&#30446;&#36164;&#26009;\Haiyan's%20project\TD091813_NH4NO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4"/>
      <sheetName val="Sheet2"/>
      <sheetName val="Sheet3"/>
    </sheetNames>
    <sheetDataSet>
      <sheetData sheetId="0"/>
      <sheetData sheetId="1"/>
      <sheetData sheetId="2">
        <row r="1">
          <cell r="P1" t="str">
            <v>Net Mineralization rate (mg/kg/day)</v>
          </cell>
        </row>
        <row r="2">
          <cell r="C2" t="str">
            <v>cc2</v>
          </cell>
          <cell r="P2">
            <v>4.9777711914641376</v>
          </cell>
        </row>
        <row r="3">
          <cell r="C3" t="str">
            <v>cc2</v>
          </cell>
          <cell r="P3">
            <v>6.1054421768707501</v>
          </cell>
        </row>
        <row r="4">
          <cell r="C4" t="str">
            <v>cc2</v>
          </cell>
          <cell r="P4">
            <v>7.4094742063492065</v>
          </cell>
        </row>
        <row r="5">
          <cell r="C5" t="str">
            <v>H6</v>
          </cell>
          <cell r="P5">
            <v>7.572850035536602</v>
          </cell>
        </row>
        <row r="6">
          <cell r="C6" t="str">
            <v>H6</v>
          </cell>
          <cell r="P6">
            <v>5.7703081232493005</v>
          </cell>
        </row>
        <row r="7">
          <cell r="C7" t="str">
            <v>H6</v>
          </cell>
          <cell r="P7">
            <v>3.8324652777777795</v>
          </cell>
        </row>
        <row r="8">
          <cell r="C8" t="str">
            <v>M6</v>
          </cell>
          <cell r="P8">
            <v>9.810652709359605</v>
          </cell>
        </row>
        <row r="9">
          <cell r="C9" t="str">
            <v>M6</v>
          </cell>
          <cell r="P9">
            <v>7.2543630425403816</v>
          </cell>
        </row>
        <row r="10">
          <cell r="C10" t="str">
            <v>M6</v>
          </cell>
          <cell r="P10">
            <v>11.680609180609181</v>
          </cell>
        </row>
        <row r="11">
          <cell r="C11" t="str">
            <v>M5</v>
          </cell>
          <cell r="P11">
            <v>5.8079365079365077</v>
          </cell>
        </row>
        <row r="12">
          <cell r="C12" t="str">
            <v>M5</v>
          </cell>
          <cell r="P12">
            <v>14.304315476190476</v>
          </cell>
        </row>
        <row r="13">
          <cell r="C13" t="str">
            <v>M5</v>
          </cell>
          <cell r="P13">
            <v>1.8226308995889926</v>
          </cell>
        </row>
        <row r="14">
          <cell r="C14" t="str">
            <v>C3(101)</v>
          </cell>
          <cell r="P14">
            <v>8.2429568686113157</v>
          </cell>
        </row>
        <row r="15">
          <cell r="C15" t="str">
            <v>C3(101)</v>
          </cell>
          <cell r="P15">
            <v>9.9003322259136226</v>
          </cell>
        </row>
        <row r="16">
          <cell r="C16" t="str">
            <v>C3(101)</v>
          </cell>
          <cell r="P16">
            <v>9.1716529543754657</v>
          </cell>
        </row>
        <row r="17">
          <cell r="C17" t="str">
            <v>H5</v>
          </cell>
          <cell r="P17">
            <v>4.7846010868899596</v>
          </cell>
        </row>
        <row r="18">
          <cell r="C18" t="str">
            <v>H5</v>
          </cell>
          <cell r="P18">
            <v>4.5328971283169768</v>
          </cell>
        </row>
        <row r="19">
          <cell r="C19" t="str">
            <v>H5</v>
          </cell>
          <cell r="P19">
            <v>3.9173738802451687</v>
          </cell>
        </row>
        <row r="20">
          <cell r="C20" t="str">
            <v>T20</v>
          </cell>
          <cell r="P20">
            <v>8.1634424603174605</v>
          </cell>
        </row>
        <row r="21">
          <cell r="C21" t="str">
            <v>T20</v>
          </cell>
          <cell r="P21">
            <v>13.382796780684105</v>
          </cell>
        </row>
        <row r="22">
          <cell r="C22" t="str">
            <v>T20</v>
          </cell>
          <cell r="P22">
            <v>6.1253132832080199</v>
          </cell>
        </row>
        <row r="23">
          <cell r="C23" t="str">
            <v>M4</v>
          </cell>
          <cell r="P23">
            <v>-0.78365109596040972</v>
          </cell>
        </row>
        <row r="24">
          <cell r="C24" t="str">
            <v>M4</v>
          </cell>
          <cell r="P24">
            <v>0.74607329842931924</v>
          </cell>
        </row>
        <row r="25">
          <cell r="C25" t="str">
            <v>M4</v>
          </cell>
          <cell r="P25">
            <v>-0.76063249727371873</v>
          </cell>
        </row>
        <row r="26">
          <cell r="C26" t="str">
            <v>T30</v>
          </cell>
          <cell r="P26">
            <v>-0.85240726124704036</v>
          </cell>
        </row>
        <row r="27">
          <cell r="C27" t="str">
            <v>T30</v>
          </cell>
          <cell r="P27">
            <v>6.9353741496598653</v>
          </cell>
        </row>
        <row r="28">
          <cell r="C28" t="str">
            <v>T30</v>
          </cell>
          <cell r="P28">
            <v>2.5294672324375296</v>
          </cell>
        </row>
        <row r="29">
          <cell r="C29" t="str">
            <v>H1</v>
          </cell>
          <cell r="P29">
            <v>8.2818156502367035</v>
          </cell>
        </row>
        <row r="30">
          <cell r="C30" t="str">
            <v>H1</v>
          </cell>
          <cell r="P30">
            <v>5.3497485950902117</v>
          </cell>
        </row>
        <row r="31">
          <cell r="C31" t="str">
            <v>H1</v>
          </cell>
          <cell r="P31">
            <v>3.5477505919494865</v>
          </cell>
        </row>
        <row r="32">
          <cell r="C32" t="str">
            <v>H4</v>
          </cell>
          <cell r="P32">
            <v>6.7670265780730912</v>
          </cell>
        </row>
        <row r="33">
          <cell r="C33" t="str">
            <v>H4</v>
          </cell>
          <cell r="P33">
            <v>7.3854166666666696</v>
          </cell>
        </row>
        <row r="34">
          <cell r="C34" t="str">
            <v>H4</v>
          </cell>
          <cell r="P34">
            <v>4.9245638849599276</v>
          </cell>
        </row>
        <row r="35">
          <cell r="C35" t="str">
            <v>M3</v>
          </cell>
          <cell r="P35">
            <v>7.3431094292021459</v>
          </cell>
        </row>
        <row r="36">
          <cell r="C36" t="str">
            <v>M3</v>
          </cell>
          <cell r="P36">
            <v>9.2981423338566245</v>
          </cell>
        </row>
        <row r="37">
          <cell r="C37" t="str">
            <v>M3</v>
          </cell>
          <cell r="P37">
            <v>8.9448388050872509</v>
          </cell>
        </row>
        <row r="38">
          <cell r="C38" t="str">
            <v>H3</v>
          </cell>
          <cell r="P38">
            <v>2.5089285714285716</v>
          </cell>
        </row>
        <row r="39">
          <cell r="C39" t="str">
            <v>H3</v>
          </cell>
          <cell r="P39">
            <v>7.9514175612441518</v>
          </cell>
        </row>
        <row r="40">
          <cell r="C40" t="str">
            <v>H3</v>
          </cell>
          <cell r="P40">
            <v>3.162782843633908</v>
          </cell>
        </row>
        <row r="41">
          <cell r="C41" t="str">
            <v>H2</v>
          </cell>
          <cell r="P41">
            <v>1.2783595113438049</v>
          </cell>
        </row>
        <row r="42">
          <cell r="C42" t="str">
            <v>H2</v>
          </cell>
          <cell r="P42">
            <v>2.0939234589541336</v>
          </cell>
        </row>
        <row r="43">
          <cell r="C43" t="str">
            <v>H2</v>
          </cell>
          <cell r="P43">
            <v>2.6776364996260287</v>
          </cell>
        </row>
      </sheetData>
      <sheetData sheetId="3"/>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D:\&#39033;&#30446;&#36164;&#26009;\Haiyan's%20project\Bicarbonate%20P%20analysis_Spectro_Tony_Chronosequence_Oe%20Soil.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1567.8414150463" createdVersion="4" refreshedVersion="4" minRefreshableVersion="3" recordCount="43">
  <cacheSource type="worksheet">
    <worksheetSource ref="A1:G65536" sheet="Sheet1" r:id="rId2"/>
  </cacheSource>
  <cacheFields count="7">
    <cacheField name="Site" numFmtId="0">
      <sharedItems containsBlank="1" count="15">
        <s v="H1"/>
        <s v="H2"/>
        <s v="H3"/>
        <s v="H4"/>
        <s v="H5"/>
        <s v="H6"/>
        <s v="cc2"/>
        <s v="C3(101)"/>
        <s v="T20"/>
        <s v="T30"/>
        <s v="M3"/>
        <s v="M4"/>
        <s v="M5"/>
        <s v="M6"/>
        <m/>
      </sharedItems>
    </cacheField>
    <cacheField name="Line" numFmtId="0">
      <sharedItems containsString="0" containsBlank="1" containsNumber="1" containsInteger="1" minValue="1" maxValue="6"/>
    </cacheField>
    <cacheField name="Sample No." numFmtId="0">
      <sharedItems containsString="0" containsBlank="1" containsNumber="1" containsInteger="1" minValue="1" maxValue="42"/>
    </cacheField>
    <cacheField name="Absorbance" numFmtId="0">
      <sharedItems containsString="0" containsBlank="1" containsNumber="1" minValue="0.439" maxValue="1.1679999999999999"/>
    </cacheField>
    <cacheField name="P concentration(ppm)" numFmtId="0">
      <sharedItems containsString="0" containsBlank="1" containsNumber="1" minValue="1.2748999999999999" maxValue="3.3805000000000001"/>
    </cacheField>
    <cacheField name="Air dry soil" numFmtId="0">
      <sharedItems containsString="0" containsBlank="1" containsNumber="1" minValue="2.2750000000000004" maxValue="2.5333333333333337"/>
    </cacheField>
    <cacheField name="soil PO4 (mg/kg)" numFmtId="0">
      <sharedItems containsString="0" containsBlank="1" containsNumber="1" minValue="51.338255033557054" maxValue="141.8391608391608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3">
  <r>
    <x v="0"/>
    <n v="1"/>
    <n v="1"/>
    <n v="0.54900000000000004"/>
    <n v="1.6220000000000001"/>
    <n v="2.3749999999999996"/>
    <n v="68.29473684210528"/>
  </r>
  <r>
    <x v="0"/>
    <n v="3"/>
    <n v="2"/>
    <n v="0.56799999999999995"/>
    <n v="1.6479999999999999"/>
    <n v="2.3083333333333331"/>
    <n v="71.393501805054157"/>
  </r>
  <r>
    <x v="0"/>
    <n v="5"/>
    <n v="3"/>
    <n v="0.59499999999999997"/>
    <n v="1.7257"/>
    <n v="2.3749999999999996"/>
    <n v="72.661052631578954"/>
  </r>
  <r>
    <x v="1"/>
    <n v="2"/>
    <n v="4"/>
    <n v="0.47"/>
    <n v="1.3638999999999999"/>
    <n v="2.3416666666666663"/>
    <n v="58.24483985765125"/>
  </r>
  <r>
    <x v="1"/>
    <n v="1"/>
    <n v="5"/>
    <n v="0.45700000000000002"/>
    <n v="1.3503000000000001"/>
    <n v="2.3416666666666668"/>
    <n v="57.664056939501776"/>
  </r>
  <r>
    <x v="1"/>
    <n v="5"/>
    <n v="6"/>
    <n v="0.501"/>
    <n v="1.4817"/>
    <n v="2.3583333333333334"/>
    <n v="62.828268551236754"/>
  </r>
  <r>
    <x v="2"/>
    <n v="2"/>
    <n v="7"/>
    <n v="0.621"/>
    <n v="1.8010999999999999"/>
    <n v="2.3833333333333337"/>
    <n v="75.570629370629348"/>
  </r>
  <r>
    <x v="2"/>
    <n v="4"/>
    <n v="8"/>
    <n v="0.56399999999999995"/>
    <n v="1.6353"/>
    <n v="2.2833333333333332"/>
    <n v="71.618978102189786"/>
  </r>
  <r>
    <x v="2"/>
    <n v="6"/>
    <n v="9"/>
    <n v="0.65"/>
    <n v="1.9213"/>
    <n v="2.3916666666666666"/>
    <n v="80.333101045296161"/>
  </r>
  <r>
    <x v="3"/>
    <n v="1"/>
    <n v="10"/>
    <n v="0.53100000000000003"/>
    <n v="1.5396000000000001"/>
    <n v="2.333333333333333"/>
    <n v="65.982857142857156"/>
  </r>
  <r>
    <x v="3"/>
    <n v="3"/>
    <n v="11"/>
    <n v="0.60299999999999998"/>
    <n v="1.7471000000000001"/>
    <n v="2.3250000000000002"/>
    <n v="75.144086021505373"/>
  </r>
  <r>
    <x v="3"/>
    <n v="5"/>
    <n v="12"/>
    <n v="0.69299999999999995"/>
    <n v="2.0512000000000001"/>
    <n v="2.3250000000000002"/>
    <n v="88.22365591397849"/>
  </r>
  <r>
    <x v="4"/>
    <n v="1"/>
    <n v="13"/>
    <n v="0.53"/>
    <n v="1.5376000000000001"/>
    <n v="2.3583333333333334"/>
    <n v="65.198586572438174"/>
  </r>
  <r>
    <x v="4"/>
    <n v="4"/>
    <n v="14"/>
    <n v="0.55800000000000005"/>
    <n v="1.6188"/>
    <n v="2.35"/>
    <n v="68.885106382978719"/>
  </r>
  <r>
    <x v="4"/>
    <n v="6"/>
    <n v="15"/>
    <n v="0.44800000000000001"/>
    <n v="1.3006"/>
    <n v="2.2999999999999998"/>
    <n v="56.547826086956526"/>
  </r>
  <r>
    <x v="5"/>
    <n v="2"/>
    <n v="16"/>
    <n v="0.75700000000000001"/>
    <n v="2.1930000000000001"/>
    <n v="2.3083333333333331"/>
    <n v="95.003610108303263"/>
  </r>
  <r>
    <x v="5"/>
    <n v="4"/>
    <n v="17"/>
    <n v="0.622"/>
    <n v="1.804"/>
    <n v="2.2999999999999998"/>
    <n v="78.434782608695656"/>
  </r>
  <r>
    <x v="5"/>
    <n v="6"/>
    <n v="18"/>
    <n v="0.68200000000000005"/>
    <n v="1.9774"/>
    <n v="2.3083333333333331"/>
    <n v="85.663537906137194"/>
  </r>
  <r>
    <x v="6"/>
    <n v="1"/>
    <n v="19"/>
    <n v="0.79100000000000004"/>
    <n v="2.3405"/>
    <n v="2.3083333333333331"/>
    <n v="101.39350180505417"/>
  </r>
  <r>
    <x v="6"/>
    <n v="3"/>
    <n v="20"/>
    <n v="0.439"/>
    <n v="1.2748999999999999"/>
    <n v="2.4833333333333329"/>
    <n v="51.338255033557054"/>
  </r>
  <r>
    <x v="6"/>
    <n v="5"/>
    <n v="21"/>
    <n v="0.67700000000000005"/>
    <n v="2.0038"/>
    <n v="2.3083333333333331"/>
    <n v="86.80722021660651"/>
  </r>
  <r>
    <x v="7"/>
    <n v="1"/>
    <n v="22"/>
    <n v="0.51100000000000001"/>
    <n v="1.4821"/>
    <n v="2.333333333333333"/>
    <n v="63.518571428571441"/>
  </r>
  <r>
    <x v="7"/>
    <n v="3"/>
    <n v="23"/>
    <n v="0.61599999999999999"/>
    <n v="1.7867"/>
    <n v="2.3083333333333331"/>
    <n v="77.402166064981955"/>
  </r>
  <r>
    <x v="7"/>
    <n v="5"/>
    <n v="24"/>
    <n v="0.56000000000000005"/>
    <n v="1.6249"/>
    <n v="2.5333333333333337"/>
    <n v="64.140789473684208"/>
  </r>
  <r>
    <x v="8"/>
    <n v="3"/>
    <n v="25"/>
    <n v="0.75700000000000001"/>
    <n v="2.2395999999999998"/>
    <n v="2.2833333333333328"/>
    <n v="98.084671532846727"/>
  </r>
  <r>
    <x v="8"/>
    <n v="4"/>
    <n v="26"/>
    <n v="0.77400000000000002"/>
    <n v="2.29"/>
    <n v="2.3499999999999996"/>
    <n v="97.446808510638306"/>
  </r>
  <r>
    <x v="8"/>
    <n v="5"/>
    <n v="27"/>
    <n v="0.72699999999999998"/>
    <n v="2.1074999999999999"/>
    <n v="2.3250000000000002"/>
    <n v="90.645161290322577"/>
  </r>
  <r>
    <x v="9"/>
    <n v="1"/>
    <n v="28"/>
    <n v="0.67800000000000005"/>
    <n v="1.9650000000000001"/>
    <n v="2.3250000000000002"/>
    <n v="84.516129032258064"/>
  </r>
  <r>
    <x v="9"/>
    <n v="3"/>
    <n v="29"/>
    <n v="1.1220000000000001"/>
    <n v="3.2490000000000001"/>
    <n v="2.2916666666666665"/>
    <n v="141.77454545454549"/>
  </r>
  <r>
    <x v="9"/>
    <n v="5"/>
    <n v="30"/>
    <n v="0.84599999999999997"/>
    <n v="2.4504999999999999"/>
    <n v="2.3416666666666663"/>
    <n v="104.64768683274022"/>
  </r>
  <r>
    <x v="10"/>
    <n v="2"/>
    <n v="31"/>
    <n v="0.76400000000000001"/>
    <n v="2.2143999999999999"/>
    <n v="2.3666666666666667"/>
    <n v="93.566197183098595"/>
  </r>
  <r>
    <x v="10"/>
    <n v="3"/>
    <n v="32"/>
    <n v="0.73"/>
    <n v="2.1158999999999999"/>
    <n v="2.3499999999999996"/>
    <n v="90.038297872340422"/>
  </r>
  <r>
    <x v="10"/>
    <n v="5"/>
    <n v="33"/>
    <n v="0.98899999999999999"/>
    <n v="2.8643999999999998"/>
    <n v="2.333333333333333"/>
    <n v="122.76000000000002"/>
  </r>
  <r>
    <x v="11"/>
    <n v="1"/>
    <n v="34"/>
    <n v="1.1679999999999999"/>
    <n v="3.3805000000000001"/>
    <n v="2.3833333333333329"/>
    <n v="141.83916083916088"/>
  </r>
  <r>
    <x v="11"/>
    <n v="3"/>
    <n v="35"/>
    <n v="1.1040000000000001"/>
    <n v="3.1966999999999999"/>
    <n v="2.3583333333333334"/>
    <n v="135.54911660777384"/>
  </r>
  <r>
    <x v="11"/>
    <n v="5"/>
    <n v="36"/>
    <n v="0.76900000000000002"/>
    <n v="2.2288999999999999"/>
    <n v="2.333333333333333"/>
    <n v="95.524285714285725"/>
  </r>
  <r>
    <x v="12"/>
    <n v="2"/>
    <n v="37"/>
    <n v="0.92600000000000005"/>
    <n v="2.6829000000000001"/>
    <n v="2.2916666666666665"/>
    <n v="117.07200000000002"/>
  </r>
  <r>
    <x v="12"/>
    <n v="3"/>
    <n v="38"/>
    <n v="1.026"/>
    <n v="2.9721000000000002"/>
    <n v="2.2999999999999998"/>
    <n v="129.2217391304348"/>
  </r>
  <r>
    <x v="12"/>
    <n v="5"/>
    <n v="39"/>
    <n v="0.94699999999999995"/>
    <n v="2.8043999999999998"/>
    <n v="2.2750000000000004"/>
    <n v="123.27032967032964"/>
  </r>
  <r>
    <x v="13"/>
    <n v="1"/>
    <n v="40"/>
    <n v="0.64100000000000001"/>
    <n v="1.85"/>
    <n v="2.3583333333333334"/>
    <n v="78.445229681978802"/>
  </r>
  <r>
    <x v="13"/>
    <n v="4"/>
    <n v="41"/>
    <n v="0.626"/>
    <n v="1.8156000000000001"/>
    <n v="2.3499999999999996"/>
    <n v="77.25957446808512"/>
  </r>
  <r>
    <x v="13"/>
    <n v="5"/>
    <n v="42"/>
    <n v="0.66400000000000003"/>
    <n v="1.9242999999999999"/>
    <n v="2.3083333333333331"/>
    <n v="83.363176895306864"/>
  </r>
  <r>
    <x v="14"/>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J3:K18" firstHeaderRow="1" firstDataRow="1" firstDataCol="1"/>
  <pivotFields count="7">
    <pivotField axis="axisRow" showAll="0" sortType="ascending">
      <items count="16">
        <item x="7"/>
        <item x="6"/>
        <item x="0"/>
        <item x="1"/>
        <item x="2"/>
        <item x="3"/>
        <item x="4"/>
        <item x="5"/>
        <item x="10"/>
        <item x="11"/>
        <item x="12"/>
        <item x="13"/>
        <item x="8"/>
        <item x="9"/>
        <item h="1" x="14"/>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defaultSubtotal="0"/>
    <pivotField dataField="1" showAll="0" defaultSubtotal="0"/>
  </pivotFields>
  <rowFields count="1">
    <field x="0"/>
  </rowFields>
  <rowItems count="15">
    <i>
      <x v="3"/>
    </i>
    <i>
      <x v="6"/>
    </i>
    <i>
      <x/>
    </i>
    <i>
      <x v="2"/>
    </i>
    <i>
      <x v="4"/>
    </i>
    <i>
      <x v="5"/>
    </i>
    <i>
      <x v="11"/>
    </i>
    <i>
      <x v="1"/>
    </i>
    <i>
      <x v="7"/>
    </i>
    <i>
      <x v="12"/>
    </i>
    <i>
      <x v="8"/>
    </i>
    <i>
      <x v="13"/>
    </i>
    <i>
      <x v="10"/>
    </i>
    <i>
      <x v="9"/>
    </i>
    <i t="grand">
      <x/>
    </i>
  </rowItems>
  <colItems count="1">
    <i/>
  </colItems>
  <dataFields count="1">
    <dataField name="Average of soil PO4 (mg/kg)" fld="6" subtotal="average" baseField="0" baseItem="0"/>
  </dataFields>
  <pivotTableStyleInfo name="PivotStyleMedium9"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5"/>
  <sheetViews>
    <sheetView zoomScaleNormal="100" workbookViewId="0">
      <selection activeCell="C19" sqref="C19"/>
    </sheetView>
  </sheetViews>
  <sheetFormatPr defaultRowHeight="15"/>
  <cols>
    <col min="1" max="1" width="3.28515625" customWidth="1"/>
    <col min="2" max="2" width="34.140625" style="2" customWidth="1"/>
    <col min="3" max="3" width="99.5703125" style="2" customWidth="1"/>
  </cols>
  <sheetData>
    <row r="1" spans="2:5" ht="12" customHeight="1" thickBot="1"/>
    <row r="2" spans="2:5" ht="15.75" thickBot="1">
      <c r="B2" s="3" t="s">
        <v>1</v>
      </c>
      <c r="C2" s="6" t="s">
        <v>154</v>
      </c>
    </row>
    <row r="3" spans="2:5">
      <c r="B3" s="3" t="s">
        <v>5</v>
      </c>
      <c r="C3" s="6" t="s">
        <v>8</v>
      </c>
    </row>
    <row r="4" spans="2:5">
      <c r="B4" s="4"/>
      <c r="C4" s="7" t="s">
        <v>9</v>
      </c>
      <c r="E4" s="2"/>
    </row>
    <row r="5" spans="2:5">
      <c r="B5" s="4"/>
      <c r="C5" s="7" t="s">
        <v>10</v>
      </c>
    </row>
    <row r="6" spans="2:5">
      <c r="B6" s="4"/>
      <c r="C6" s="7" t="s">
        <v>132</v>
      </c>
    </row>
    <row r="7" spans="2:5" ht="15.75" thickBot="1">
      <c r="B7" s="5"/>
      <c r="C7" s="8" t="s">
        <v>11</v>
      </c>
    </row>
    <row r="8" spans="2:5">
      <c r="B8" s="4" t="s">
        <v>124</v>
      </c>
      <c r="C8" s="6" t="s">
        <v>123</v>
      </c>
    </row>
    <row r="9" spans="2:5" ht="15.75" thickBot="1">
      <c r="B9" s="4"/>
      <c r="C9" s="7"/>
    </row>
    <row r="10" spans="2:5">
      <c r="B10" s="3" t="s">
        <v>2</v>
      </c>
      <c r="C10" s="6" t="s">
        <v>12</v>
      </c>
    </row>
    <row r="11" spans="2:5" ht="15.75" thickBot="1">
      <c r="B11" s="5"/>
      <c r="C11" s="8" t="s">
        <v>13</v>
      </c>
    </row>
    <row r="12" spans="2:5">
      <c r="B12" s="3" t="s">
        <v>3</v>
      </c>
      <c r="C12" s="6" t="s">
        <v>131</v>
      </c>
    </row>
    <row r="13" spans="2:5">
      <c r="B13" s="4"/>
      <c r="C13" s="7"/>
    </row>
    <row r="14" spans="2:5" ht="15.75" thickBot="1">
      <c r="B14" s="5"/>
      <c r="C14" s="8"/>
    </row>
    <row r="15" spans="2:5" ht="30.75" thickBot="1">
      <c r="B15" s="9" t="s">
        <v>14</v>
      </c>
      <c r="C15" s="10" t="s">
        <v>15</v>
      </c>
    </row>
    <row r="16" spans="2:5">
      <c r="B16" s="3" t="s">
        <v>17</v>
      </c>
      <c r="C16" s="13" t="s">
        <v>16</v>
      </c>
    </row>
    <row r="17" spans="2:3">
      <c r="B17" s="4"/>
      <c r="C17" s="17" t="s">
        <v>19</v>
      </c>
    </row>
    <row r="18" spans="2:3">
      <c r="B18" s="4"/>
      <c r="C18" s="7" t="s">
        <v>129</v>
      </c>
    </row>
    <row r="19" spans="2:3" ht="30">
      <c r="B19" s="4"/>
      <c r="C19" s="17" t="s">
        <v>155</v>
      </c>
    </row>
    <row r="20" spans="2:3">
      <c r="B20" s="4"/>
      <c r="C20" s="17" t="s">
        <v>18</v>
      </c>
    </row>
    <row r="21" spans="2:3" ht="15.75" thickBot="1">
      <c r="B21" s="5"/>
      <c r="C21" s="8"/>
    </row>
    <row r="22" spans="2:3" ht="45" customHeight="1" thickBot="1">
      <c r="B22" s="12" t="s">
        <v>6</v>
      </c>
      <c r="C22" s="40" t="s">
        <v>156</v>
      </c>
    </row>
    <row r="23" spans="2:3" ht="15.75" customHeight="1" thickBot="1">
      <c r="B23" s="5" t="s">
        <v>130</v>
      </c>
      <c r="C23" s="14" t="s">
        <v>7</v>
      </c>
    </row>
    <row r="24" spans="2:3">
      <c r="C24" s="37" t="s">
        <v>4</v>
      </c>
    </row>
    <row r="25" spans="2:3">
      <c r="C25" s="11"/>
    </row>
  </sheetData>
  <phoneticPr fontId="4" type="noConversion"/>
  <pageMargins left="0.7" right="0.7" top="0.75" bottom="0.75" header="0.3" footer="0.3"/>
  <pageSetup orientation="portrait" horizontalDpi="4294967292"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O61" sqref="O61"/>
    </sheetView>
  </sheetViews>
  <sheetFormatPr defaultRowHeight="1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tabSelected="1" zoomScale="80" zoomScaleNormal="80" workbookViewId="0">
      <selection activeCell="F10" sqref="F10"/>
    </sheetView>
  </sheetViews>
  <sheetFormatPr defaultColWidth="8.85546875" defaultRowHeight="15"/>
  <cols>
    <col min="12" max="13" width="8.85546875" customWidth="1"/>
  </cols>
  <sheetData>
    <row r="1" spans="1:11" ht="18">
      <c r="A1" s="34" t="s">
        <v>126</v>
      </c>
      <c r="B1" s="35"/>
      <c r="C1" s="35"/>
      <c r="D1" s="35"/>
      <c r="E1" s="35"/>
      <c r="F1" s="35"/>
      <c r="G1" s="35"/>
      <c r="H1" s="1"/>
      <c r="I1" s="1"/>
      <c r="J1" s="1"/>
      <c r="K1" s="1"/>
    </row>
    <row r="2" spans="1:11" ht="18">
      <c r="A2" s="34" t="s">
        <v>127</v>
      </c>
      <c r="B2" s="35"/>
      <c r="C2" s="35"/>
      <c r="D2" s="35"/>
      <c r="E2" s="35"/>
      <c r="F2" s="35"/>
      <c r="G2" s="35"/>
      <c r="H2" s="1"/>
      <c r="I2" s="1"/>
      <c r="J2" s="1"/>
      <c r="K2" s="1"/>
    </row>
    <row r="3" spans="1:11" ht="18">
      <c r="A3" s="34" t="s">
        <v>128</v>
      </c>
      <c r="B3" s="35"/>
      <c r="C3" s="38" t="s">
        <v>151</v>
      </c>
      <c r="D3" s="35"/>
      <c r="E3" s="35"/>
      <c r="F3" s="35"/>
      <c r="G3" s="35"/>
      <c r="H3" s="1"/>
      <c r="I3" s="1"/>
      <c r="J3" s="1"/>
      <c r="K3" s="1"/>
    </row>
    <row r="4" spans="1:11" ht="18">
      <c r="A4" s="34"/>
      <c r="B4" s="35"/>
      <c r="C4" s="38" t="s">
        <v>152</v>
      </c>
      <c r="D4" s="35"/>
      <c r="E4" s="35"/>
      <c r="F4" s="35"/>
      <c r="G4" s="35"/>
      <c r="H4" s="1"/>
      <c r="I4" s="1"/>
      <c r="J4" s="1"/>
      <c r="K4" s="1"/>
    </row>
    <row r="5" spans="1:11" ht="18">
      <c r="A5" s="34"/>
      <c r="B5" s="35"/>
      <c r="C5" s="38" t="s">
        <v>153</v>
      </c>
      <c r="D5" s="35"/>
      <c r="E5" s="35"/>
      <c r="F5" s="35"/>
      <c r="G5" s="35"/>
      <c r="H5" s="1"/>
      <c r="I5" s="1"/>
      <c r="J5" s="1"/>
      <c r="K5" s="1"/>
    </row>
    <row r="6" spans="1:11" ht="18.75">
      <c r="A6" s="36"/>
      <c r="B6" s="36"/>
      <c r="C6" s="41" t="s">
        <v>157</v>
      </c>
      <c r="D6" s="36"/>
      <c r="E6" s="36"/>
      <c r="F6" s="36"/>
      <c r="G6" s="36"/>
    </row>
    <row r="7" spans="1:11" ht="18.75">
      <c r="A7" s="36"/>
      <c r="B7" s="36"/>
      <c r="C7" s="36"/>
      <c r="D7" s="36"/>
      <c r="E7" s="36"/>
      <c r="F7" s="36"/>
      <c r="G7" s="36"/>
    </row>
    <row r="8" spans="1:11" ht="15" customHeight="1"/>
    <row r="10" spans="1:11" ht="15" customHeight="1"/>
    <row r="18" ht="15" customHeight="1"/>
    <row r="20" ht="15" customHeight="1"/>
    <row r="28" ht="15" customHeight="1"/>
    <row r="30" ht="15" customHeight="1"/>
    <row r="45" ht="15" customHeight="1"/>
    <row r="47" ht="15" customHeight="1"/>
    <row r="62" ht="15" customHeight="1"/>
    <row r="64" ht="15" customHeight="1"/>
  </sheetData>
  <phoneticPr fontId="2" type="noConversion"/>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43"/>
  <sheetViews>
    <sheetView topLeftCell="H10" workbookViewId="0">
      <selection activeCell="T1" sqref="T1"/>
    </sheetView>
  </sheetViews>
  <sheetFormatPr defaultRowHeight="15"/>
  <cols>
    <col min="3" max="3" width="22.140625" customWidth="1"/>
    <col min="7" max="7" width="11.42578125" customWidth="1"/>
    <col min="8" max="8" width="12.28515625" customWidth="1"/>
    <col min="9" max="9" width="17" customWidth="1"/>
    <col min="10" max="10" width="12.85546875" customWidth="1"/>
    <col min="11" max="11" width="14.140625" customWidth="1"/>
    <col min="18" max="18" width="12.5703125" customWidth="1"/>
    <col min="19" max="19" width="18.42578125" customWidth="1"/>
  </cols>
  <sheetData>
    <row r="1" spans="1:22">
      <c r="A1" s="18" t="s">
        <v>0</v>
      </c>
      <c r="B1" s="18" t="s">
        <v>20</v>
      </c>
      <c r="C1" s="18" t="s">
        <v>21</v>
      </c>
      <c r="D1" s="18" t="s">
        <v>22</v>
      </c>
      <c r="E1" s="18" t="s">
        <v>133</v>
      </c>
      <c r="F1" s="18" t="s">
        <v>23</v>
      </c>
      <c r="G1" s="18" t="s">
        <v>134</v>
      </c>
      <c r="H1" s="18" t="s">
        <v>24</v>
      </c>
      <c r="I1" s="18" t="s">
        <v>25</v>
      </c>
      <c r="J1" s="19" t="s">
        <v>135</v>
      </c>
      <c r="K1" s="19" t="s">
        <v>136</v>
      </c>
      <c r="L1" s="20" t="s">
        <v>26</v>
      </c>
      <c r="M1" s="20" t="s">
        <v>27</v>
      </c>
      <c r="N1" s="21" t="s">
        <v>137</v>
      </c>
      <c r="O1" s="21" t="s">
        <v>138</v>
      </c>
      <c r="P1" s="20" t="s">
        <v>28</v>
      </c>
      <c r="Q1" s="20" t="s">
        <v>29</v>
      </c>
      <c r="R1" s="22" t="s">
        <v>139</v>
      </c>
      <c r="S1" s="23" t="s">
        <v>140</v>
      </c>
      <c r="T1" s="15"/>
      <c r="U1" s="15"/>
      <c r="V1" s="15" t="s">
        <v>30</v>
      </c>
    </row>
    <row r="2" spans="1:22">
      <c r="A2" s="18" t="s">
        <v>31</v>
      </c>
      <c r="B2" s="18">
        <v>1</v>
      </c>
      <c r="C2" s="18">
        <v>1</v>
      </c>
      <c r="D2" s="18" t="s">
        <v>32</v>
      </c>
      <c r="E2" s="24">
        <v>1.29</v>
      </c>
      <c r="F2" s="24">
        <v>5</v>
      </c>
      <c r="G2" s="24">
        <v>3</v>
      </c>
      <c r="H2" s="24">
        <v>20</v>
      </c>
      <c r="I2" s="24">
        <v>20</v>
      </c>
      <c r="J2" s="25">
        <v>3</v>
      </c>
      <c r="K2" s="26">
        <v>4.1399999999999997</v>
      </c>
      <c r="L2" s="15">
        <f>(E2+F2-G2)/(G2-E2)*100</f>
        <v>192.39766081871346</v>
      </c>
      <c r="M2" s="15">
        <f>1-((G2-E2)/F2)</f>
        <v>0.65800000000000003</v>
      </c>
      <c r="N2" s="27">
        <f>H2-(H2*M2)</f>
        <v>6.84</v>
      </c>
      <c r="O2" s="27">
        <f>I2-(I2*M2)</f>
        <v>6.84</v>
      </c>
      <c r="P2" s="15">
        <f>(J2+E2-K2)/(K2-E2)</f>
        <v>5.263157894736855E-2</v>
      </c>
      <c r="Q2" s="15">
        <f>1-((K2-E2)/J2)</f>
        <v>5.0000000000000155E-2</v>
      </c>
      <c r="R2" s="28">
        <f>10-10*Q2</f>
        <v>9.4999999999999982</v>
      </c>
      <c r="S2" s="29">
        <f>5-5*Q2</f>
        <v>4.7499999999999991</v>
      </c>
      <c r="T2" s="15">
        <f>5*P2</f>
        <v>0.26315789473684276</v>
      </c>
      <c r="U2" s="15">
        <f>5+T2</f>
        <v>5.2631578947368425</v>
      </c>
      <c r="V2" s="15">
        <v>4.6399999999999997</v>
      </c>
    </row>
    <row r="3" spans="1:22">
      <c r="A3" s="18" t="s">
        <v>31</v>
      </c>
      <c r="B3" s="18">
        <v>3</v>
      </c>
      <c r="C3" s="18">
        <v>2</v>
      </c>
      <c r="D3" s="18" t="s">
        <v>32</v>
      </c>
      <c r="E3" s="24">
        <v>1.29</v>
      </c>
      <c r="F3" s="24">
        <v>5</v>
      </c>
      <c r="G3" s="24">
        <v>2.9</v>
      </c>
      <c r="H3" s="24">
        <v>20</v>
      </c>
      <c r="I3" s="24">
        <v>20</v>
      </c>
      <c r="J3" s="25">
        <v>3</v>
      </c>
      <c r="K3" s="26">
        <v>4.0599999999999996</v>
      </c>
      <c r="L3" s="15">
        <f t="shared" ref="L3:L43" si="0">(E3+F3-G3)/(G3-E3)*100</f>
        <v>210.55900621118013</v>
      </c>
      <c r="M3" s="15">
        <f t="shared" ref="M3:M43" si="1">1-((G3-E3)/F3)</f>
        <v>0.67800000000000005</v>
      </c>
      <c r="N3" s="27">
        <f t="shared" ref="N3:N43" si="2">H3-(H3*M3)</f>
        <v>6.4399999999999995</v>
      </c>
      <c r="O3" s="27">
        <f t="shared" ref="O3:O43" si="3">I3-(I3*M3)</f>
        <v>6.4399999999999995</v>
      </c>
      <c r="P3" s="15">
        <f t="shared" ref="P3:P43" si="4">(J3+E3-K3)/(K3-E3)</f>
        <v>8.3032490974729409E-2</v>
      </c>
      <c r="Q3" s="15">
        <f t="shared" ref="Q3:Q43" si="5">1-((K3-E3)/J3)</f>
        <v>7.6666666666666772E-2</v>
      </c>
      <c r="R3" s="28">
        <f t="shared" ref="R3:R43" si="6">10-10*Q3</f>
        <v>9.2333333333333325</v>
      </c>
      <c r="S3" s="29">
        <f t="shared" ref="S3:S43" si="7">5-5*Q3</f>
        <v>4.6166666666666663</v>
      </c>
      <c r="T3" s="15">
        <f t="shared" ref="T3:T43" si="8">5*P3</f>
        <v>0.41516245487364706</v>
      </c>
      <c r="U3" s="15">
        <f t="shared" ref="U3:U43" si="9">5+T3</f>
        <v>5.4151624548736468</v>
      </c>
      <c r="V3" s="15">
        <v>4.5199999999999996</v>
      </c>
    </row>
    <row r="4" spans="1:22">
      <c r="A4" s="18" t="s">
        <v>31</v>
      </c>
      <c r="B4" s="18">
        <v>5</v>
      </c>
      <c r="C4" s="18">
        <v>3</v>
      </c>
      <c r="D4" s="18" t="s">
        <v>32</v>
      </c>
      <c r="E4" s="24">
        <v>1.29</v>
      </c>
      <c r="F4" s="24">
        <v>5</v>
      </c>
      <c r="G4" s="24">
        <v>3.1</v>
      </c>
      <c r="H4" s="24">
        <v>20</v>
      </c>
      <c r="I4" s="24">
        <v>20</v>
      </c>
      <c r="J4" s="25">
        <v>3</v>
      </c>
      <c r="K4" s="26">
        <v>4.1399999999999997</v>
      </c>
      <c r="L4" s="15">
        <f t="shared" si="0"/>
        <v>176.24309392265192</v>
      </c>
      <c r="M4" s="15">
        <f t="shared" si="1"/>
        <v>0.63800000000000001</v>
      </c>
      <c r="N4" s="27">
        <f t="shared" si="2"/>
        <v>7.24</v>
      </c>
      <c r="O4" s="27">
        <f t="shared" si="3"/>
        <v>7.24</v>
      </c>
      <c r="P4" s="15">
        <f t="shared" si="4"/>
        <v>5.263157894736855E-2</v>
      </c>
      <c r="Q4" s="15">
        <f t="shared" si="5"/>
        <v>5.0000000000000155E-2</v>
      </c>
      <c r="R4" s="28">
        <f t="shared" si="6"/>
        <v>9.4999999999999982</v>
      </c>
      <c r="S4" s="29">
        <f t="shared" si="7"/>
        <v>4.7499999999999991</v>
      </c>
      <c r="T4" s="15">
        <f t="shared" si="8"/>
        <v>0.26315789473684276</v>
      </c>
      <c r="U4" s="15">
        <f t="shared" si="9"/>
        <v>5.2631578947368425</v>
      </c>
      <c r="V4" s="15">
        <v>4.9000000000000004</v>
      </c>
    </row>
    <row r="5" spans="1:22">
      <c r="A5" s="18" t="s">
        <v>33</v>
      </c>
      <c r="B5" s="18">
        <v>2</v>
      </c>
      <c r="C5" s="18">
        <v>4</v>
      </c>
      <c r="D5" s="18" t="s">
        <v>32</v>
      </c>
      <c r="E5" s="24">
        <v>1.29</v>
      </c>
      <c r="F5" s="24">
        <v>5</v>
      </c>
      <c r="G5" s="24">
        <v>3.2</v>
      </c>
      <c r="H5" s="24">
        <v>20</v>
      </c>
      <c r="I5" s="24">
        <v>20</v>
      </c>
      <c r="J5" s="25">
        <v>3</v>
      </c>
      <c r="K5" s="26">
        <v>4.0999999999999996</v>
      </c>
      <c r="L5" s="15">
        <f t="shared" si="0"/>
        <v>161.78010471204186</v>
      </c>
      <c r="M5" s="15">
        <f t="shared" si="1"/>
        <v>0.61799999999999999</v>
      </c>
      <c r="N5" s="27">
        <f t="shared" si="2"/>
        <v>7.6400000000000006</v>
      </c>
      <c r="O5" s="27">
        <f t="shared" si="3"/>
        <v>7.6400000000000006</v>
      </c>
      <c r="P5" s="15">
        <f t="shared" si="4"/>
        <v>6.7615658362989467E-2</v>
      </c>
      <c r="Q5" s="15">
        <f t="shared" si="5"/>
        <v>6.3333333333333464E-2</v>
      </c>
      <c r="R5" s="28">
        <f t="shared" si="6"/>
        <v>9.3666666666666654</v>
      </c>
      <c r="S5" s="29">
        <f t="shared" si="7"/>
        <v>4.6833333333333327</v>
      </c>
      <c r="T5" s="15">
        <f t="shared" si="8"/>
        <v>0.33807829181494731</v>
      </c>
      <c r="U5" s="15">
        <f t="shared" si="9"/>
        <v>5.3380782918149476</v>
      </c>
      <c r="V5" s="15">
        <v>4.96</v>
      </c>
    </row>
    <row r="6" spans="1:22">
      <c r="A6" s="18" t="s">
        <v>33</v>
      </c>
      <c r="B6" s="18">
        <v>1</v>
      </c>
      <c r="C6" s="18">
        <v>5</v>
      </c>
      <c r="D6" s="18" t="s">
        <v>32</v>
      </c>
      <c r="E6" s="24">
        <v>1.27</v>
      </c>
      <c r="F6" s="24">
        <v>5</v>
      </c>
      <c r="G6" s="24">
        <v>2.9</v>
      </c>
      <c r="H6" s="24">
        <v>20</v>
      </c>
      <c r="I6" s="24">
        <v>20</v>
      </c>
      <c r="J6" s="25">
        <v>3</v>
      </c>
      <c r="K6" s="26">
        <v>4.08</v>
      </c>
      <c r="L6" s="15">
        <f t="shared" si="0"/>
        <v>206.74846625766872</v>
      </c>
      <c r="M6" s="15">
        <f t="shared" si="1"/>
        <v>0.67400000000000004</v>
      </c>
      <c r="N6" s="27">
        <f t="shared" si="2"/>
        <v>6.52</v>
      </c>
      <c r="O6" s="27">
        <f t="shared" si="3"/>
        <v>6.52</v>
      </c>
      <c r="P6" s="15">
        <f t="shared" si="4"/>
        <v>6.7615658362989148E-2</v>
      </c>
      <c r="Q6" s="15">
        <f t="shared" si="5"/>
        <v>6.3333333333333353E-2</v>
      </c>
      <c r="R6" s="28">
        <f t="shared" si="6"/>
        <v>9.3666666666666671</v>
      </c>
      <c r="S6" s="29">
        <f t="shared" si="7"/>
        <v>4.6833333333333336</v>
      </c>
      <c r="T6" s="15">
        <f t="shared" si="8"/>
        <v>0.33807829181494575</v>
      </c>
      <c r="U6" s="15">
        <f t="shared" si="9"/>
        <v>5.3380782918149459</v>
      </c>
      <c r="V6" s="15">
        <v>4.72</v>
      </c>
    </row>
    <row r="7" spans="1:22">
      <c r="A7" s="18" t="s">
        <v>33</v>
      </c>
      <c r="B7" s="18">
        <v>5</v>
      </c>
      <c r="C7" s="18">
        <v>6</v>
      </c>
      <c r="D7" s="18" t="s">
        <v>32</v>
      </c>
      <c r="E7" s="24">
        <v>1.29</v>
      </c>
      <c r="F7" s="24">
        <v>5</v>
      </c>
      <c r="G7" s="24">
        <v>3.2</v>
      </c>
      <c r="H7" s="24">
        <v>20</v>
      </c>
      <c r="I7" s="24">
        <v>20</v>
      </c>
      <c r="J7" s="25">
        <v>3</v>
      </c>
      <c r="K7" s="26">
        <v>4.12</v>
      </c>
      <c r="L7" s="15">
        <f t="shared" si="0"/>
        <v>161.78010471204186</v>
      </c>
      <c r="M7" s="15">
        <f t="shared" si="1"/>
        <v>0.61799999999999999</v>
      </c>
      <c r="N7" s="27">
        <f t="shared" si="2"/>
        <v>7.6400000000000006</v>
      </c>
      <c r="O7" s="27">
        <f t="shared" si="3"/>
        <v>7.6400000000000006</v>
      </c>
      <c r="P7" s="15">
        <f t="shared" si="4"/>
        <v>6.0070671378091849E-2</v>
      </c>
      <c r="Q7" s="15">
        <f t="shared" si="5"/>
        <v>5.6666666666666643E-2</v>
      </c>
      <c r="R7" s="28">
        <f t="shared" si="6"/>
        <v>9.4333333333333336</v>
      </c>
      <c r="S7" s="29">
        <f t="shared" si="7"/>
        <v>4.7166666666666668</v>
      </c>
      <c r="T7" s="15">
        <f t="shared" si="8"/>
        <v>0.30035335689045922</v>
      </c>
      <c r="U7" s="15">
        <f t="shared" si="9"/>
        <v>5.3003533568904588</v>
      </c>
      <c r="V7" s="15">
        <v>4.87</v>
      </c>
    </row>
    <row r="8" spans="1:22">
      <c r="A8" s="18" t="s">
        <v>34</v>
      </c>
      <c r="B8" s="18">
        <v>2</v>
      </c>
      <c r="C8" s="18">
        <v>7</v>
      </c>
      <c r="D8" s="18" t="s">
        <v>32</v>
      </c>
      <c r="E8" s="24">
        <v>1.3</v>
      </c>
      <c r="F8" s="24">
        <v>5</v>
      </c>
      <c r="G8" s="24">
        <v>3.3</v>
      </c>
      <c r="H8" s="24">
        <v>20</v>
      </c>
      <c r="I8" s="24">
        <v>20</v>
      </c>
      <c r="J8" s="25">
        <v>3</v>
      </c>
      <c r="K8" s="26">
        <v>4.16</v>
      </c>
      <c r="L8" s="15">
        <f t="shared" si="0"/>
        <v>150.00000000000003</v>
      </c>
      <c r="M8" s="15">
        <f t="shared" si="1"/>
        <v>0.60000000000000009</v>
      </c>
      <c r="N8" s="27">
        <f t="shared" si="2"/>
        <v>7.9999999999999982</v>
      </c>
      <c r="O8" s="27">
        <f t="shared" si="3"/>
        <v>7.9999999999999982</v>
      </c>
      <c r="P8" s="15">
        <f t="shared" si="4"/>
        <v>4.8951048951048834E-2</v>
      </c>
      <c r="Q8" s="15">
        <f t="shared" si="5"/>
        <v>4.6666666666666523E-2</v>
      </c>
      <c r="R8" s="28">
        <f t="shared" si="6"/>
        <v>9.533333333333335</v>
      </c>
      <c r="S8" s="29">
        <f t="shared" si="7"/>
        <v>4.7666666666666675</v>
      </c>
      <c r="T8" s="15">
        <f t="shared" si="8"/>
        <v>0.24475524475524418</v>
      </c>
      <c r="U8" s="15">
        <f t="shared" si="9"/>
        <v>5.2447552447552441</v>
      </c>
      <c r="V8" s="15">
        <v>4.63</v>
      </c>
    </row>
    <row r="9" spans="1:22">
      <c r="A9" s="18" t="s">
        <v>34</v>
      </c>
      <c r="B9" s="18">
        <v>4</v>
      </c>
      <c r="C9" s="18">
        <v>8</v>
      </c>
      <c r="D9" s="18" t="s">
        <v>32</v>
      </c>
      <c r="E9" s="24">
        <v>1.27</v>
      </c>
      <c r="F9" s="24">
        <v>5</v>
      </c>
      <c r="G9" s="24">
        <v>3</v>
      </c>
      <c r="H9" s="24">
        <v>20</v>
      </c>
      <c r="I9" s="24">
        <v>20</v>
      </c>
      <c r="J9" s="25">
        <v>3</v>
      </c>
      <c r="K9" s="26">
        <v>4.01</v>
      </c>
      <c r="L9" s="15">
        <f t="shared" si="0"/>
        <v>189.01734104046238</v>
      </c>
      <c r="M9" s="15">
        <f t="shared" si="1"/>
        <v>0.65400000000000003</v>
      </c>
      <c r="N9" s="27">
        <f t="shared" si="2"/>
        <v>6.92</v>
      </c>
      <c r="O9" s="27">
        <f t="shared" si="3"/>
        <v>6.92</v>
      </c>
      <c r="P9" s="15">
        <f t="shared" si="4"/>
        <v>9.4890510948905035E-2</v>
      </c>
      <c r="Q9" s="15">
        <f t="shared" si="5"/>
        <v>8.6666666666666781E-2</v>
      </c>
      <c r="R9" s="28">
        <f t="shared" si="6"/>
        <v>9.1333333333333329</v>
      </c>
      <c r="S9" s="29">
        <f t="shared" si="7"/>
        <v>4.5666666666666664</v>
      </c>
      <c r="T9" s="15">
        <f t="shared" si="8"/>
        <v>0.47445255474452519</v>
      </c>
      <c r="U9" s="15">
        <f t="shared" si="9"/>
        <v>5.4744525547445253</v>
      </c>
      <c r="V9" s="15">
        <v>4.59</v>
      </c>
    </row>
    <row r="10" spans="1:22">
      <c r="A10" s="18" t="s">
        <v>34</v>
      </c>
      <c r="B10" s="18">
        <v>6</v>
      </c>
      <c r="C10" s="18">
        <v>9</v>
      </c>
      <c r="D10" s="18" t="s">
        <v>32</v>
      </c>
      <c r="E10" s="24">
        <v>1.29</v>
      </c>
      <c r="F10" s="24">
        <v>5</v>
      </c>
      <c r="G10" s="24">
        <v>2.7</v>
      </c>
      <c r="H10" s="24">
        <v>20</v>
      </c>
      <c r="I10" s="24">
        <v>20</v>
      </c>
      <c r="J10" s="25">
        <v>3</v>
      </c>
      <c r="K10" s="26">
        <v>4.16</v>
      </c>
      <c r="L10" s="15">
        <f t="shared" si="0"/>
        <v>254.60992907801418</v>
      </c>
      <c r="M10" s="15">
        <f t="shared" si="1"/>
        <v>0.71799999999999997</v>
      </c>
      <c r="N10" s="27">
        <f t="shared" si="2"/>
        <v>5.6400000000000006</v>
      </c>
      <c r="O10" s="27">
        <f t="shared" si="3"/>
        <v>5.6400000000000006</v>
      </c>
      <c r="P10" s="15">
        <f t="shared" si="4"/>
        <v>4.5296167247386721E-2</v>
      </c>
      <c r="Q10" s="15">
        <f t="shared" si="5"/>
        <v>4.3333333333333335E-2</v>
      </c>
      <c r="R10" s="28">
        <f t="shared" si="6"/>
        <v>9.5666666666666664</v>
      </c>
      <c r="S10" s="29">
        <f t="shared" si="7"/>
        <v>4.7833333333333332</v>
      </c>
      <c r="T10" s="15">
        <f t="shared" si="8"/>
        <v>0.2264808362369336</v>
      </c>
      <c r="U10" s="15">
        <f t="shared" si="9"/>
        <v>5.2264808362369335</v>
      </c>
      <c r="V10" s="15">
        <v>4.54</v>
      </c>
    </row>
    <row r="11" spans="1:22">
      <c r="A11" s="18" t="s">
        <v>35</v>
      </c>
      <c r="B11" s="18">
        <v>1</v>
      </c>
      <c r="C11" s="18">
        <v>10</v>
      </c>
      <c r="D11" s="18" t="s">
        <v>32</v>
      </c>
      <c r="E11" s="24">
        <v>1.28</v>
      </c>
      <c r="F11" s="24">
        <v>5</v>
      </c>
      <c r="G11" s="24">
        <v>3</v>
      </c>
      <c r="H11" s="24">
        <v>20</v>
      </c>
      <c r="I11" s="24">
        <v>20</v>
      </c>
      <c r="J11" s="25">
        <v>3</v>
      </c>
      <c r="K11" s="26">
        <v>4.08</v>
      </c>
      <c r="L11" s="15">
        <f t="shared" si="0"/>
        <v>190.69767441860469</v>
      </c>
      <c r="M11" s="15">
        <f t="shared" si="1"/>
        <v>0.65600000000000003</v>
      </c>
      <c r="N11" s="27">
        <f t="shared" si="2"/>
        <v>6.879999999999999</v>
      </c>
      <c r="O11" s="27">
        <f t="shared" si="3"/>
        <v>6.879999999999999</v>
      </c>
      <c r="P11" s="15">
        <f t="shared" si="4"/>
        <v>7.1428571428571494E-2</v>
      </c>
      <c r="Q11" s="15">
        <f t="shared" si="5"/>
        <v>6.6666666666666763E-2</v>
      </c>
      <c r="R11" s="28">
        <f t="shared" si="6"/>
        <v>9.3333333333333321</v>
      </c>
      <c r="S11" s="29">
        <f t="shared" si="7"/>
        <v>4.6666666666666661</v>
      </c>
      <c r="T11" s="15">
        <f t="shared" si="8"/>
        <v>0.35714285714285748</v>
      </c>
      <c r="U11" s="15">
        <f t="shared" si="9"/>
        <v>5.3571428571428577</v>
      </c>
      <c r="V11" s="15">
        <v>4.93</v>
      </c>
    </row>
    <row r="12" spans="1:22">
      <c r="A12" s="18" t="s">
        <v>35</v>
      </c>
      <c r="B12" s="18">
        <v>3</v>
      </c>
      <c r="C12" s="18">
        <v>11</v>
      </c>
      <c r="D12" s="18" t="s">
        <v>32</v>
      </c>
      <c r="E12" s="24">
        <v>1.3</v>
      </c>
      <c r="F12" s="24">
        <v>5</v>
      </c>
      <c r="G12" s="24">
        <v>2.9</v>
      </c>
      <c r="H12" s="24">
        <v>20</v>
      </c>
      <c r="I12" s="24">
        <v>20</v>
      </c>
      <c r="J12" s="25">
        <v>3</v>
      </c>
      <c r="K12" s="30">
        <v>4.09</v>
      </c>
      <c r="L12" s="15">
        <f t="shared" si="0"/>
        <v>212.5</v>
      </c>
      <c r="M12" s="15">
        <f t="shared" si="1"/>
        <v>0.68</v>
      </c>
      <c r="N12" s="27">
        <f t="shared" si="2"/>
        <v>6.3999999999999986</v>
      </c>
      <c r="O12" s="27">
        <f t="shared" si="3"/>
        <v>6.3999999999999986</v>
      </c>
      <c r="P12" s="15">
        <f t="shared" si="4"/>
        <v>7.5268817204301064E-2</v>
      </c>
      <c r="Q12" s="15">
        <f t="shared" si="5"/>
        <v>6.9999999999999951E-2</v>
      </c>
      <c r="R12" s="28">
        <f t="shared" si="6"/>
        <v>9.3000000000000007</v>
      </c>
      <c r="S12" s="29">
        <f t="shared" si="7"/>
        <v>4.6500000000000004</v>
      </c>
      <c r="T12" s="15">
        <f t="shared" si="8"/>
        <v>0.37634408602150532</v>
      </c>
      <c r="U12" s="15">
        <f t="shared" si="9"/>
        <v>5.376344086021505</v>
      </c>
      <c r="V12" s="15">
        <v>4.68</v>
      </c>
    </row>
    <row r="13" spans="1:22">
      <c r="A13" s="18" t="s">
        <v>35</v>
      </c>
      <c r="B13" s="18">
        <v>5</v>
      </c>
      <c r="C13" s="18">
        <v>12</v>
      </c>
      <c r="D13" s="18" t="s">
        <v>32</v>
      </c>
      <c r="E13" s="24">
        <v>1.28</v>
      </c>
      <c r="F13" s="24">
        <v>5</v>
      </c>
      <c r="G13" s="24">
        <v>3.3</v>
      </c>
      <c r="H13" s="24">
        <v>20</v>
      </c>
      <c r="I13" s="24">
        <v>20</v>
      </c>
      <c r="J13" s="25">
        <v>3</v>
      </c>
      <c r="K13" s="26">
        <v>4.07</v>
      </c>
      <c r="L13" s="15">
        <f t="shared" si="0"/>
        <v>147.52475247524757</v>
      </c>
      <c r="M13" s="15">
        <f t="shared" si="1"/>
        <v>0.59600000000000009</v>
      </c>
      <c r="N13" s="27">
        <f t="shared" si="2"/>
        <v>8.0799999999999983</v>
      </c>
      <c r="O13" s="27">
        <f t="shared" si="3"/>
        <v>8.0799999999999983</v>
      </c>
      <c r="P13" s="15">
        <f t="shared" si="4"/>
        <v>7.5268817204301064E-2</v>
      </c>
      <c r="Q13" s="15">
        <f t="shared" si="5"/>
        <v>6.9999999999999951E-2</v>
      </c>
      <c r="R13" s="28">
        <f t="shared" si="6"/>
        <v>9.3000000000000007</v>
      </c>
      <c r="S13" s="29">
        <f t="shared" si="7"/>
        <v>4.6500000000000004</v>
      </c>
      <c r="T13" s="15">
        <f t="shared" si="8"/>
        <v>0.37634408602150532</v>
      </c>
      <c r="U13" s="15">
        <f t="shared" si="9"/>
        <v>5.376344086021505</v>
      </c>
      <c r="V13" s="15">
        <v>4.53</v>
      </c>
    </row>
    <row r="14" spans="1:22">
      <c r="A14" s="18" t="s">
        <v>36</v>
      </c>
      <c r="B14" s="18">
        <v>1</v>
      </c>
      <c r="C14" s="18">
        <v>13</v>
      </c>
      <c r="D14" s="18" t="s">
        <v>32</v>
      </c>
      <c r="E14" s="24">
        <v>1.29</v>
      </c>
      <c r="F14" s="24">
        <v>5</v>
      </c>
      <c r="G14" s="24">
        <v>3.1</v>
      </c>
      <c r="H14" s="24">
        <v>20</v>
      </c>
      <c r="I14" s="24">
        <v>20.02</v>
      </c>
      <c r="J14" s="25">
        <v>3</v>
      </c>
      <c r="K14" s="26">
        <v>4.12</v>
      </c>
      <c r="L14" s="15">
        <f t="shared" si="0"/>
        <v>176.24309392265192</v>
      </c>
      <c r="M14" s="15">
        <f t="shared" si="1"/>
        <v>0.63800000000000001</v>
      </c>
      <c r="N14" s="27">
        <f t="shared" si="2"/>
        <v>7.24</v>
      </c>
      <c r="O14" s="27">
        <f t="shared" si="3"/>
        <v>7.2472399999999997</v>
      </c>
      <c r="P14" s="15">
        <f t="shared" si="4"/>
        <v>6.0070671378091849E-2</v>
      </c>
      <c r="Q14" s="15">
        <f t="shared" si="5"/>
        <v>5.6666666666666643E-2</v>
      </c>
      <c r="R14" s="28">
        <f t="shared" si="6"/>
        <v>9.4333333333333336</v>
      </c>
      <c r="S14" s="29">
        <f t="shared" si="7"/>
        <v>4.7166666666666668</v>
      </c>
      <c r="T14" s="15">
        <f t="shared" si="8"/>
        <v>0.30035335689045922</v>
      </c>
      <c r="U14" s="15">
        <f t="shared" si="9"/>
        <v>5.3003533568904588</v>
      </c>
      <c r="V14" s="15">
        <v>5.1100000000000003</v>
      </c>
    </row>
    <row r="15" spans="1:22">
      <c r="A15" s="18" t="s">
        <v>36</v>
      </c>
      <c r="B15" s="18">
        <v>4</v>
      </c>
      <c r="C15" s="18">
        <v>14</v>
      </c>
      <c r="D15" s="18" t="s">
        <v>32</v>
      </c>
      <c r="E15" s="24">
        <v>1.29</v>
      </c>
      <c r="F15" s="24">
        <v>5</v>
      </c>
      <c r="G15" s="24">
        <v>2.6</v>
      </c>
      <c r="H15" s="24">
        <v>20</v>
      </c>
      <c r="I15" s="24">
        <v>20</v>
      </c>
      <c r="J15" s="25">
        <v>3</v>
      </c>
      <c r="K15" s="30">
        <v>4.1100000000000003</v>
      </c>
      <c r="L15" s="15">
        <f t="shared" si="0"/>
        <v>281.67938931297709</v>
      </c>
      <c r="M15" s="15">
        <f t="shared" si="1"/>
        <v>0.73799999999999999</v>
      </c>
      <c r="N15" s="27">
        <f t="shared" si="2"/>
        <v>5.24</v>
      </c>
      <c r="O15" s="27">
        <f t="shared" si="3"/>
        <v>5.24</v>
      </c>
      <c r="P15" s="15">
        <f t="shared" si="4"/>
        <v>6.3829787234042451E-2</v>
      </c>
      <c r="Q15" s="15">
        <f t="shared" si="5"/>
        <v>5.9999999999999942E-2</v>
      </c>
      <c r="R15" s="28">
        <f t="shared" si="6"/>
        <v>9.4</v>
      </c>
      <c r="S15" s="29">
        <f t="shared" si="7"/>
        <v>4.7</v>
      </c>
      <c r="T15" s="15">
        <f t="shared" si="8"/>
        <v>0.31914893617021223</v>
      </c>
      <c r="U15" s="15">
        <f t="shared" si="9"/>
        <v>5.3191489361702118</v>
      </c>
      <c r="V15" s="15">
        <v>5.32</v>
      </c>
    </row>
    <row r="16" spans="1:22">
      <c r="A16" s="18" t="s">
        <v>36</v>
      </c>
      <c r="B16" s="18">
        <v>6</v>
      </c>
      <c r="C16" s="18">
        <v>15</v>
      </c>
      <c r="D16" s="18" t="s">
        <v>32</v>
      </c>
      <c r="E16" s="24">
        <v>1.28</v>
      </c>
      <c r="F16" s="24">
        <v>5</v>
      </c>
      <c r="G16" s="24">
        <v>3.3</v>
      </c>
      <c r="H16" s="24">
        <v>20</v>
      </c>
      <c r="I16" s="24">
        <v>20</v>
      </c>
      <c r="J16" s="25">
        <v>3</v>
      </c>
      <c r="K16" s="26">
        <v>4.04</v>
      </c>
      <c r="L16" s="15">
        <f t="shared" si="0"/>
        <v>147.52475247524757</v>
      </c>
      <c r="M16" s="15">
        <f t="shared" si="1"/>
        <v>0.59600000000000009</v>
      </c>
      <c r="N16" s="27">
        <f t="shared" si="2"/>
        <v>8.0799999999999983</v>
      </c>
      <c r="O16" s="27">
        <f t="shared" si="3"/>
        <v>8.0799999999999983</v>
      </c>
      <c r="P16" s="15">
        <f t="shared" si="4"/>
        <v>8.6956521739130516E-2</v>
      </c>
      <c r="Q16" s="15">
        <f t="shared" si="5"/>
        <v>8.0000000000000071E-2</v>
      </c>
      <c r="R16" s="28">
        <f t="shared" si="6"/>
        <v>9.1999999999999993</v>
      </c>
      <c r="S16" s="29">
        <f t="shared" si="7"/>
        <v>4.5999999999999996</v>
      </c>
      <c r="T16" s="15">
        <f t="shared" si="8"/>
        <v>0.43478260869565255</v>
      </c>
      <c r="U16" s="15">
        <f t="shared" si="9"/>
        <v>5.4347826086956523</v>
      </c>
      <c r="V16" s="15">
        <v>5.13</v>
      </c>
    </row>
    <row r="17" spans="1:22">
      <c r="A17" s="18" t="s">
        <v>37</v>
      </c>
      <c r="B17" s="18">
        <v>2</v>
      </c>
      <c r="C17" s="18">
        <v>16</v>
      </c>
      <c r="D17" s="18" t="s">
        <v>32</v>
      </c>
      <c r="E17" s="24">
        <v>1.29</v>
      </c>
      <c r="F17" s="24">
        <v>5</v>
      </c>
      <c r="G17" s="24">
        <v>3.3</v>
      </c>
      <c r="H17" s="24">
        <v>20</v>
      </c>
      <c r="I17" s="24">
        <v>20</v>
      </c>
      <c r="J17" s="25">
        <v>3</v>
      </c>
      <c r="K17" s="26">
        <v>4.0599999999999996</v>
      </c>
      <c r="L17" s="15">
        <f t="shared" si="0"/>
        <v>148.75621890547265</v>
      </c>
      <c r="M17" s="15">
        <f t="shared" si="1"/>
        <v>0.59800000000000009</v>
      </c>
      <c r="N17" s="27">
        <f t="shared" si="2"/>
        <v>8.0399999999999991</v>
      </c>
      <c r="O17" s="27">
        <f t="shared" si="3"/>
        <v>8.0399999999999991</v>
      </c>
      <c r="P17" s="15">
        <f t="shared" si="4"/>
        <v>8.3032490974729409E-2</v>
      </c>
      <c r="Q17" s="15">
        <f t="shared" si="5"/>
        <v>7.6666666666666772E-2</v>
      </c>
      <c r="R17" s="28">
        <f t="shared" si="6"/>
        <v>9.2333333333333325</v>
      </c>
      <c r="S17" s="29">
        <f t="shared" si="7"/>
        <v>4.6166666666666663</v>
      </c>
      <c r="T17" s="15">
        <f t="shared" si="8"/>
        <v>0.41516245487364706</v>
      </c>
      <c r="U17" s="15">
        <f t="shared" si="9"/>
        <v>5.4151624548736468</v>
      </c>
      <c r="V17" s="15">
        <v>5.31</v>
      </c>
    </row>
    <row r="18" spans="1:22">
      <c r="A18" s="18" t="s">
        <v>37</v>
      </c>
      <c r="B18" s="18">
        <v>4</v>
      </c>
      <c r="C18" s="18">
        <v>17</v>
      </c>
      <c r="D18" s="18" t="s">
        <v>32</v>
      </c>
      <c r="E18" s="24">
        <v>1.3</v>
      </c>
      <c r="F18" s="24">
        <v>5</v>
      </c>
      <c r="G18" s="24">
        <v>3</v>
      </c>
      <c r="H18" s="24">
        <v>20</v>
      </c>
      <c r="I18" s="24">
        <v>20</v>
      </c>
      <c r="J18" s="25">
        <v>3</v>
      </c>
      <c r="K18" s="26">
        <v>4.0599999999999996</v>
      </c>
      <c r="L18" s="15">
        <f t="shared" si="0"/>
        <v>194.11764705882354</v>
      </c>
      <c r="M18" s="15">
        <f t="shared" si="1"/>
        <v>0.66</v>
      </c>
      <c r="N18" s="27">
        <f t="shared" si="2"/>
        <v>6.7999999999999989</v>
      </c>
      <c r="O18" s="27">
        <f t="shared" si="3"/>
        <v>6.7999999999999989</v>
      </c>
      <c r="P18" s="15">
        <f t="shared" si="4"/>
        <v>8.6956521739130516E-2</v>
      </c>
      <c r="Q18" s="15">
        <f t="shared" si="5"/>
        <v>8.0000000000000071E-2</v>
      </c>
      <c r="R18" s="28">
        <f t="shared" si="6"/>
        <v>9.1999999999999993</v>
      </c>
      <c r="S18" s="29">
        <f t="shared" si="7"/>
        <v>4.5999999999999996</v>
      </c>
      <c r="T18" s="15">
        <f t="shared" si="8"/>
        <v>0.43478260869565255</v>
      </c>
      <c r="U18" s="15">
        <f t="shared" si="9"/>
        <v>5.4347826086956523</v>
      </c>
      <c r="V18" s="15">
        <v>5.75</v>
      </c>
    </row>
    <row r="19" spans="1:22">
      <c r="A19" s="18" t="s">
        <v>37</v>
      </c>
      <c r="B19" s="18">
        <v>6</v>
      </c>
      <c r="C19" s="18">
        <v>18</v>
      </c>
      <c r="D19" s="18" t="s">
        <v>32</v>
      </c>
      <c r="E19" s="24">
        <v>1.28</v>
      </c>
      <c r="F19" s="24">
        <v>5</v>
      </c>
      <c r="G19" s="24">
        <v>3.2</v>
      </c>
      <c r="H19" s="24">
        <v>20</v>
      </c>
      <c r="I19" s="24">
        <v>20</v>
      </c>
      <c r="J19" s="25">
        <v>3</v>
      </c>
      <c r="K19" s="26">
        <v>4.05</v>
      </c>
      <c r="L19" s="15">
        <f t="shared" si="0"/>
        <v>160.41666666666666</v>
      </c>
      <c r="M19" s="15">
        <f t="shared" si="1"/>
        <v>0.61599999999999999</v>
      </c>
      <c r="N19" s="27">
        <f t="shared" si="2"/>
        <v>7.68</v>
      </c>
      <c r="O19" s="27">
        <f t="shared" si="3"/>
        <v>7.68</v>
      </c>
      <c r="P19" s="15">
        <f t="shared" si="4"/>
        <v>8.3032490974729409E-2</v>
      </c>
      <c r="Q19" s="15">
        <f t="shared" si="5"/>
        <v>7.6666666666666772E-2</v>
      </c>
      <c r="R19" s="28">
        <f t="shared" si="6"/>
        <v>9.2333333333333325</v>
      </c>
      <c r="S19" s="29">
        <f t="shared" si="7"/>
        <v>4.6166666666666663</v>
      </c>
      <c r="T19" s="15">
        <f t="shared" si="8"/>
        <v>0.41516245487364706</v>
      </c>
      <c r="U19" s="15">
        <f t="shared" si="9"/>
        <v>5.4151624548736468</v>
      </c>
      <c r="V19" s="15">
        <v>5.67</v>
      </c>
    </row>
    <row r="20" spans="1:22">
      <c r="A20" s="18" t="s">
        <v>38</v>
      </c>
      <c r="B20" s="18">
        <v>1</v>
      </c>
      <c r="C20" s="18">
        <v>19</v>
      </c>
      <c r="D20" s="18" t="s">
        <v>32</v>
      </c>
      <c r="E20" s="24">
        <v>1.29</v>
      </c>
      <c r="F20" s="24">
        <v>5</v>
      </c>
      <c r="G20" s="24">
        <v>3.7</v>
      </c>
      <c r="H20" s="24">
        <v>20</v>
      </c>
      <c r="I20" s="24">
        <v>20</v>
      </c>
      <c r="J20" s="25">
        <v>3</v>
      </c>
      <c r="K20" s="26">
        <v>4.0599999999999996</v>
      </c>
      <c r="L20" s="15">
        <f t="shared" si="0"/>
        <v>107.46887966804979</v>
      </c>
      <c r="M20" s="15">
        <f t="shared" si="1"/>
        <v>0.51800000000000002</v>
      </c>
      <c r="N20" s="27">
        <f t="shared" si="2"/>
        <v>9.64</v>
      </c>
      <c r="O20" s="27">
        <f t="shared" si="3"/>
        <v>9.64</v>
      </c>
      <c r="P20" s="15">
        <f t="shared" si="4"/>
        <v>8.3032490974729409E-2</v>
      </c>
      <c r="Q20" s="15">
        <f t="shared" si="5"/>
        <v>7.6666666666666772E-2</v>
      </c>
      <c r="R20" s="28">
        <f t="shared" si="6"/>
        <v>9.2333333333333325</v>
      </c>
      <c r="S20" s="29">
        <f t="shared" si="7"/>
        <v>4.6166666666666663</v>
      </c>
      <c r="T20" s="15">
        <f t="shared" si="8"/>
        <v>0.41516245487364706</v>
      </c>
      <c r="U20" s="15">
        <f t="shared" si="9"/>
        <v>5.4151624548736468</v>
      </c>
      <c r="V20" s="15">
        <v>4.68</v>
      </c>
    </row>
    <row r="21" spans="1:22">
      <c r="A21" s="18" t="s">
        <v>38</v>
      </c>
      <c r="B21" s="18">
        <v>3</v>
      </c>
      <c r="C21" s="18">
        <v>20</v>
      </c>
      <c r="D21" s="18" t="s">
        <v>32</v>
      </c>
      <c r="E21" s="24">
        <v>1.28</v>
      </c>
      <c r="F21" s="24">
        <v>5</v>
      </c>
      <c r="G21" s="24">
        <v>3.1</v>
      </c>
      <c r="H21" s="24">
        <v>20</v>
      </c>
      <c r="I21" s="24">
        <v>20</v>
      </c>
      <c r="J21" s="25">
        <v>3</v>
      </c>
      <c r="K21" s="26">
        <v>4.26</v>
      </c>
      <c r="L21" s="15">
        <f t="shared" si="0"/>
        <v>174.72527472527472</v>
      </c>
      <c r="M21" s="15">
        <f t="shared" si="1"/>
        <v>0.63600000000000001</v>
      </c>
      <c r="N21" s="27">
        <f t="shared" si="2"/>
        <v>7.2799999999999994</v>
      </c>
      <c r="O21" s="27">
        <f t="shared" si="3"/>
        <v>7.2799999999999994</v>
      </c>
      <c r="P21" s="15">
        <f t="shared" si="4"/>
        <v>6.7114093959733103E-3</v>
      </c>
      <c r="Q21" s="15">
        <f t="shared" si="5"/>
        <v>6.6666666666668206E-3</v>
      </c>
      <c r="R21" s="28">
        <f t="shared" si="6"/>
        <v>9.9333333333333318</v>
      </c>
      <c r="S21" s="29">
        <f t="shared" si="7"/>
        <v>4.9666666666666659</v>
      </c>
      <c r="T21" s="15">
        <f t="shared" si="8"/>
        <v>3.3557046979866549E-2</v>
      </c>
      <c r="U21" s="15">
        <f t="shared" si="9"/>
        <v>5.0335570469798663</v>
      </c>
      <c r="V21" s="15">
        <v>4.78</v>
      </c>
    </row>
    <row r="22" spans="1:22">
      <c r="A22" s="18" t="s">
        <v>38</v>
      </c>
      <c r="B22" s="18">
        <v>5</v>
      </c>
      <c r="C22" s="18">
        <v>21</v>
      </c>
      <c r="D22" s="18" t="s">
        <v>32</v>
      </c>
      <c r="E22" s="24">
        <v>1.28</v>
      </c>
      <c r="F22" s="24">
        <v>5</v>
      </c>
      <c r="G22" s="24">
        <v>3.2</v>
      </c>
      <c r="H22" s="24">
        <v>20</v>
      </c>
      <c r="I22" s="24">
        <v>20</v>
      </c>
      <c r="J22" s="25">
        <v>3</v>
      </c>
      <c r="K22" s="26">
        <v>4.05</v>
      </c>
      <c r="L22" s="15">
        <f t="shared" si="0"/>
        <v>160.41666666666666</v>
      </c>
      <c r="M22" s="15">
        <f t="shared" si="1"/>
        <v>0.61599999999999999</v>
      </c>
      <c r="N22" s="27">
        <f t="shared" si="2"/>
        <v>7.68</v>
      </c>
      <c r="O22" s="27">
        <f t="shared" si="3"/>
        <v>7.68</v>
      </c>
      <c r="P22" s="15">
        <f t="shared" si="4"/>
        <v>8.3032490974729409E-2</v>
      </c>
      <c r="Q22" s="15">
        <f t="shared" si="5"/>
        <v>7.6666666666666772E-2</v>
      </c>
      <c r="R22" s="28">
        <f t="shared" si="6"/>
        <v>9.2333333333333325</v>
      </c>
      <c r="S22" s="29">
        <f t="shared" si="7"/>
        <v>4.6166666666666663</v>
      </c>
      <c r="T22" s="15">
        <f t="shared" si="8"/>
        <v>0.41516245487364706</v>
      </c>
      <c r="U22" s="15">
        <f t="shared" si="9"/>
        <v>5.4151624548736468</v>
      </c>
      <c r="V22" s="15">
        <v>4.84</v>
      </c>
    </row>
    <row r="23" spans="1:22">
      <c r="A23" s="18" t="s">
        <v>39</v>
      </c>
      <c r="B23" s="18">
        <v>1</v>
      </c>
      <c r="C23" s="18">
        <v>22</v>
      </c>
      <c r="D23" s="18" t="s">
        <v>40</v>
      </c>
      <c r="E23" s="24">
        <v>1.29</v>
      </c>
      <c r="F23" s="24">
        <v>5</v>
      </c>
      <c r="G23" s="24">
        <v>3.2</v>
      </c>
      <c r="H23" s="24">
        <v>20</v>
      </c>
      <c r="I23" s="24">
        <v>20</v>
      </c>
      <c r="J23" s="25">
        <v>3</v>
      </c>
      <c r="K23" s="26">
        <v>4.09</v>
      </c>
      <c r="L23" s="15">
        <f t="shared" si="0"/>
        <v>161.78010471204186</v>
      </c>
      <c r="M23" s="15">
        <f t="shared" si="1"/>
        <v>0.61799999999999999</v>
      </c>
      <c r="N23" s="27">
        <f t="shared" si="2"/>
        <v>7.6400000000000006</v>
      </c>
      <c r="O23" s="27">
        <f t="shared" si="3"/>
        <v>7.6400000000000006</v>
      </c>
      <c r="P23" s="15">
        <f t="shared" si="4"/>
        <v>7.1428571428571494E-2</v>
      </c>
      <c r="Q23" s="15">
        <f t="shared" si="5"/>
        <v>6.6666666666666763E-2</v>
      </c>
      <c r="R23" s="28">
        <f t="shared" si="6"/>
        <v>9.3333333333333321</v>
      </c>
      <c r="S23" s="29">
        <f t="shared" si="7"/>
        <v>4.6666666666666661</v>
      </c>
      <c r="T23" s="15">
        <f t="shared" si="8"/>
        <v>0.35714285714285748</v>
      </c>
      <c r="U23" s="15">
        <f t="shared" si="9"/>
        <v>5.3571428571428577</v>
      </c>
      <c r="V23" s="15">
        <v>4.93</v>
      </c>
    </row>
    <row r="24" spans="1:22">
      <c r="A24" s="18" t="s">
        <v>39</v>
      </c>
      <c r="B24" s="18">
        <v>3</v>
      </c>
      <c r="C24" s="18">
        <v>23</v>
      </c>
      <c r="D24" s="18" t="s">
        <v>40</v>
      </c>
      <c r="E24" s="24">
        <v>1.28</v>
      </c>
      <c r="F24" s="24">
        <v>5</v>
      </c>
      <c r="G24" s="24">
        <v>3</v>
      </c>
      <c r="H24" s="24">
        <v>20</v>
      </c>
      <c r="I24" s="24">
        <v>20</v>
      </c>
      <c r="J24" s="25">
        <v>3</v>
      </c>
      <c r="K24" s="26">
        <v>4.05</v>
      </c>
      <c r="L24" s="15">
        <f t="shared" si="0"/>
        <v>190.69767441860469</v>
      </c>
      <c r="M24" s="15">
        <f t="shared" si="1"/>
        <v>0.65600000000000003</v>
      </c>
      <c r="N24" s="27">
        <f t="shared" si="2"/>
        <v>6.879999999999999</v>
      </c>
      <c r="O24" s="27">
        <f t="shared" si="3"/>
        <v>6.879999999999999</v>
      </c>
      <c r="P24" s="15">
        <f t="shared" si="4"/>
        <v>8.3032490974729409E-2</v>
      </c>
      <c r="Q24" s="15">
        <f t="shared" si="5"/>
        <v>7.6666666666666772E-2</v>
      </c>
      <c r="R24" s="28">
        <f t="shared" si="6"/>
        <v>9.2333333333333325</v>
      </c>
      <c r="S24" s="29">
        <f t="shared" si="7"/>
        <v>4.6166666666666663</v>
      </c>
      <c r="T24" s="15">
        <f t="shared" si="8"/>
        <v>0.41516245487364706</v>
      </c>
      <c r="U24" s="15">
        <f t="shared" si="9"/>
        <v>5.4151624548736468</v>
      </c>
      <c r="V24" s="15">
        <v>4.93</v>
      </c>
    </row>
    <row r="25" spans="1:22">
      <c r="A25" s="18" t="s">
        <v>39</v>
      </c>
      <c r="B25" s="18">
        <v>5</v>
      </c>
      <c r="C25" s="18">
        <v>24</v>
      </c>
      <c r="D25" s="18" t="s">
        <v>40</v>
      </c>
      <c r="E25" s="24">
        <v>1.29</v>
      </c>
      <c r="F25" s="24">
        <v>5</v>
      </c>
      <c r="G25" s="24">
        <v>3.2</v>
      </c>
      <c r="H25" s="24">
        <v>20</v>
      </c>
      <c r="I25" s="24">
        <v>20</v>
      </c>
      <c r="J25" s="25">
        <v>3</v>
      </c>
      <c r="K25" s="26">
        <v>4.33</v>
      </c>
      <c r="L25" s="15">
        <f t="shared" si="0"/>
        <v>161.78010471204186</v>
      </c>
      <c r="M25" s="15">
        <f t="shared" si="1"/>
        <v>0.61799999999999999</v>
      </c>
      <c r="N25" s="27">
        <f t="shared" si="2"/>
        <v>7.6400000000000006</v>
      </c>
      <c r="O25" s="27">
        <f t="shared" si="3"/>
        <v>7.6400000000000006</v>
      </c>
      <c r="P25" s="15">
        <f t="shared" si="4"/>
        <v>-1.3157894736842117E-2</v>
      </c>
      <c r="Q25" s="15">
        <f t="shared" si="5"/>
        <v>-1.3333333333333419E-2</v>
      </c>
      <c r="R25" s="28">
        <f t="shared" si="6"/>
        <v>10.133333333333335</v>
      </c>
      <c r="S25" s="29">
        <f t="shared" si="7"/>
        <v>5.0666666666666673</v>
      </c>
      <c r="T25" s="15">
        <f t="shared" si="8"/>
        <v>-6.5789473684210578E-2</v>
      </c>
      <c r="U25" s="15">
        <f t="shared" si="9"/>
        <v>4.9342105263157894</v>
      </c>
      <c r="V25" s="15">
        <v>4.87</v>
      </c>
    </row>
    <row r="26" spans="1:22">
      <c r="A26" s="18" t="s">
        <v>41</v>
      </c>
      <c r="B26" s="18">
        <v>3</v>
      </c>
      <c r="C26" s="18">
        <v>25</v>
      </c>
      <c r="D26" s="18" t="s">
        <v>32</v>
      </c>
      <c r="E26" s="24">
        <v>1.28</v>
      </c>
      <c r="F26" s="24">
        <v>5</v>
      </c>
      <c r="G26" s="24">
        <v>3.2</v>
      </c>
      <c r="H26" s="24">
        <v>20</v>
      </c>
      <c r="I26" s="24">
        <v>20</v>
      </c>
      <c r="J26" s="25">
        <v>3</v>
      </c>
      <c r="K26" s="26">
        <v>4.0199999999999996</v>
      </c>
      <c r="L26" s="15">
        <f t="shared" si="0"/>
        <v>160.41666666666666</v>
      </c>
      <c r="M26" s="15">
        <f t="shared" si="1"/>
        <v>0.61599999999999999</v>
      </c>
      <c r="N26" s="27">
        <f t="shared" si="2"/>
        <v>7.68</v>
      </c>
      <c r="O26" s="27">
        <f t="shared" si="3"/>
        <v>7.68</v>
      </c>
      <c r="P26" s="15">
        <f t="shared" si="4"/>
        <v>9.4890510948905382E-2</v>
      </c>
      <c r="Q26" s="15">
        <f t="shared" si="5"/>
        <v>8.6666666666666892E-2</v>
      </c>
      <c r="R26" s="28">
        <f t="shared" si="6"/>
        <v>9.1333333333333311</v>
      </c>
      <c r="S26" s="29">
        <f t="shared" si="7"/>
        <v>4.5666666666666655</v>
      </c>
      <c r="T26" s="15">
        <f t="shared" si="8"/>
        <v>0.47445255474452691</v>
      </c>
      <c r="U26" s="15">
        <f t="shared" si="9"/>
        <v>5.4744525547445271</v>
      </c>
      <c r="V26" s="15">
        <v>4.63</v>
      </c>
    </row>
    <row r="27" spans="1:22">
      <c r="A27" s="18" t="s">
        <v>41</v>
      </c>
      <c r="B27" s="18">
        <v>4</v>
      </c>
      <c r="C27" s="18">
        <v>26</v>
      </c>
      <c r="D27" s="18" t="s">
        <v>32</v>
      </c>
      <c r="E27" s="24">
        <v>1.28</v>
      </c>
      <c r="F27" s="24">
        <v>5</v>
      </c>
      <c r="G27" s="24">
        <v>2.7</v>
      </c>
      <c r="H27" s="24">
        <v>20</v>
      </c>
      <c r="I27" s="24">
        <v>20</v>
      </c>
      <c r="J27" s="25">
        <v>3</v>
      </c>
      <c r="K27" s="25">
        <v>4.0999999999999996</v>
      </c>
      <c r="L27" s="15">
        <f t="shared" si="0"/>
        <v>252.11267605633799</v>
      </c>
      <c r="M27" s="15">
        <f t="shared" si="1"/>
        <v>0.71599999999999997</v>
      </c>
      <c r="N27" s="27">
        <f t="shared" si="2"/>
        <v>5.68</v>
      </c>
      <c r="O27" s="27">
        <f t="shared" si="3"/>
        <v>5.68</v>
      </c>
      <c r="P27" s="15">
        <f t="shared" si="4"/>
        <v>6.3829787234042784E-2</v>
      </c>
      <c r="Q27" s="15">
        <f t="shared" si="5"/>
        <v>6.0000000000000164E-2</v>
      </c>
      <c r="R27" s="28">
        <f t="shared" si="6"/>
        <v>9.3999999999999986</v>
      </c>
      <c r="S27" s="29">
        <f t="shared" si="7"/>
        <v>4.6999999999999993</v>
      </c>
      <c r="T27" s="15">
        <f t="shared" si="8"/>
        <v>0.31914893617021389</v>
      </c>
      <c r="U27" s="15">
        <f t="shared" si="9"/>
        <v>5.3191489361702136</v>
      </c>
      <c r="V27" s="15">
        <v>4.8600000000000003</v>
      </c>
    </row>
    <row r="28" spans="1:22">
      <c r="A28" s="18" t="s">
        <v>41</v>
      </c>
      <c r="B28" s="18">
        <v>5</v>
      </c>
      <c r="C28" s="18">
        <v>27</v>
      </c>
      <c r="D28" s="18" t="s">
        <v>32</v>
      </c>
      <c r="E28" s="24">
        <v>1.3</v>
      </c>
      <c r="F28" s="24">
        <v>5</v>
      </c>
      <c r="G28" s="24">
        <v>3.2</v>
      </c>
      <c r="H28" s="24">
        <v>20</v>
      </c>
      <c r="I28" s="24">
        <v>20</v>
      </c>
      <c r="J28" s="25">
        <v>3</v>
      </c>
      <c r="K28" s="26">
        <v>4.09</v>
      </c>
      <c r="L28" s="15">
        <f t="shared" si="0"/>
        <v>163.15789473684208</v>
      </c>
      <c r="M28" s="15">
        <f t="shared" si="1"/>
        <v>0.62</v>
      </c>
      <c r="N28" s="27">
        <f t="shared" si="2"/>
        <v>7.6</v>
      </c>
      <c r="O28" s="27">
        <f t="shared" si="3"/>
        <v>7.6</v>
      </c>
      <c r="P28" s="15">
        <f t="shared" si="4"/>
        <v>7.5268817204301064E-2</v>
      </c>
      <c r="Q28" s="15">
        <f t="shared" si="5"/>
        <v>6.9999999999999951E-2</v>
      </c>
      <c r="R28" s="28">
        <f t="shared" si="6"/>
        <v>9.3000000000000007</v>
      </c>
      <c r="S28" s="29">
        <f t="shared" si="7"/>
        <v>4.6500000000000004</v>
      </c>
      <c r="T28" s="15">
        <f t="shared" si="8"/>
        <v>0.37634408602150532</v>
      </c>
      <c r="U28" s="15">
        <f t="shared" si="9"/>
        <v>5.376344086021505</v>
      </c>
      <c r="V28" s="15">
        <v>4.67</v>
      </c>
    </row>
    <row r="29" spans="1:22">
      <c r="A29" s="18" t="s">
        <v>42</v>
      </c>
      <c r="B29" s="18">
        <v>1</v>
      </c>
      <c r="C29" s="18">
        <v>28</v>
      </c>
      <c r="D29" s="18" t="s">
        <v>40</v>
      </c>
      <c r="E29" s="24">
        <v>1.29</v>
      </c>
      <c r="F29" s="24">
        <v>5</v>
      </c>
      <c r="G29" s="24">
        <v>3.1</v>
      </c>
      <c r="H29" s="24">
        <v>20</v>
      </c>
      <c r="I29" s="24">
        <v>20</v>
      </c>
      <c r="J29" s="25">
        <v>3</v>
      </c>
      <c r="K29" s="26">
        <v>4.08</v>
      </c>
      <c r="L29" s="15">
        <f t="shared" si="0"/>
        <v>176.24309392265192</v>
      </c>
      <c r="M29" s="15">
        <f t="shared" si="1"/>
        <v>0.63800000000000001</v>
      </c>
      <c r="N29" s="27">
        <f t="shared" si="2"/>
        <v>7.24</v>
      </c>
      <c r="O29" s="27">
        <f t="shared" si="3"/>
        <v>7.24</v>
      </c>
      <c r="P29" s="15">
        <f t="shared" si="4"/>
        <v>7.5268817204301064E-2</v>
      </c>
      <c r="Q29" s="15">
        <f t="shared" si="5"/>
        <v>6.9999999999999951E-2</v>
      </c>
      <c r="R29" s="28">
        <f t="shared" si="6"/>
        <v>9.3000000000000007</v>
      </c>
      <c r="S29" s="29">
        <f t="shared" si="7"/>
        <v>4.6500000000000004</v>
      </c>
      <c r="T29" s="15">
        <f t="shared" si="8"/>
        <v>0.37634408602150532</v>
      </c>
      <c r="U29" s="15">
        <f t="shared" si="9"/>
        <v>5.376344086021505</v>
      </c>
      <c r="V29" s="15">
        <v>5.28</v>
      </c>
    </row>
    <row r="30" spans="1:22">
      <c r="A30" s="18" t="s">
        <v>42</v>
      </c>
      <c r="B30" s="18">
        <v>3</v>
      </c>
      <c r="C30" s="18">
        <v>29</v>
      </c>
      <c r="D30" s="18" t="s">
        <v>40</v>
      </c>
      <c r="E30" s="24">
        <v>1.3</v>
      </c>
      <c r="F30" s="24">
        <v>5</v>
      </c>
      <c r="G30" s="24">
        <v>3.4</v>
      </c>
      <c r="H30" s="24">
        <v>20</v>
      </c>
      <c r="I30" s="24">
        <v>20</v>
      </c>
      <c r="J30" s="25">
        <v>3</v>
      </c>
      <c r="K30" s="30">
        <v>4.05</v>
      </c>
      <c r="L30" s="15">
        <f t="shared" si="0"/>
        <v>138.0952380952381</v>
      </c>
      <c r="M30" s="15">
        <f t="shared" si="1"/>
        <v>0.58000000000000007</v>
      </c>
      <c r="N30" s="27">
        <f t="shared" si="2"/>
        <v>8.3999999999999986</v>
      </c>
      <c r="O30" s="27">
        <f t="shared" si="3"/>
        <v>8.3999999999999986</v>
      </c>
      <c r="P30" s="15">
        <f t="shared" si="4"/>
        <v>9.0909090909090912E-2</v>
      </c>
      <c r="Q30" s="15">
        <f t="shared" si="5"/>
        <v>8.333333333333337E-2</v>
      </c>
      <c r="R30" s="28">
        <f t="shared" si="6"/>
        <v>9.1666666666666661</v>
      </c>
      <c r="S30" s="29">
        <f t="shared" si="7"/>
        <v>4.583333333333333</v>
      </c>
      <c r="T30" s="15">
        <f t="shared" si="8"/>
        <v>0.45454545454545459</v>
      </c>
      <c r="U30" s="15">
        <f t="shared" si="9"/>
        <v>5.454545454545455</v>
      </c>
      <c r="V30" s="15">
        <v>4.6500000000000004</v>
      </c>
    </row>
    <row r="31" spans="1:22">
      <c r="A31" s="18" t="s">
        <v>42</v>
      </c>
      <c r="B31" s="18">
        <v>5</v>
      </c>
      <c r="C31" s="18">
        <v>30</v>
      </c>
      <c r="D31" s="18" t="s">
        <v>40</v>
      </c>
      <c r="E31" s="24">
        <v>1.28</v>
      </c>
      <c r="F31" s="24">
        <v>5</v>
      </c>
      <c r="G31" s="24">
        <v>3.3</v>
      </c>
      <c r="H31" s="24">
        <v>20</v>
      </c>
      <c r="I31" s="24">
        <v>20</v>
      </c>
      <c r="J31" s="25">
        <v>3</v>
      </c>
      <c r="K31" s="26">
        <v>4.09</v>
      </c>
      <c r="L31" s="15">
        <f t="shared" si="0"/>
        <v>147.52475247524757</v>
      </c>
      <c r="M31" s="15">
        <f t="shared" si="1"/>
        <v>0.59600000000000009</v>
      </c>
      <c r="N31" s="27">
        <f t="shared" si="2"/>
        <v>8.0799999999999983</v>
      </c>
      <c r="O31" s="27">
        <f t="shared" si="3"/>
        <v>8.0799999999999983</v>
      </c>
      <c r="P31" s="15">
        <f t="shared" si="4"/>
        <v>6.7615658362989467E-2</v>
      </c>
      <c r="Q31" s="15">
        <f t="shared" si="5"/>
        <v>6.3333333333333464E-2</v>
      </c>
      <c r="R31" s="28">
        <f t="shared" si="6"/>
        <v>9.3666666666666654</v>
      </c>
      <c r="S31" s="29">
        <f t="shared" si="7"/>
        <v>4.6833333333333327</v>
      </c>
      <c r="T31" s="15">
        <f t="shared" si="8"/>
        <v>0.33807829181494731</v>
      </c>
      <c r="U31" s="15">
        <f t="shared" si="9"/>
        <v>5.3380782918149476</v>
      </c>
      <c r="V31" s="15">
        <v>4.96</v>
      </c>
    </row>
    <row r="32" spans="1:22">
      <c r="A32" s="18" t="s">
        <v>43</v>
      </c>
      <c r="B32" s="18">
        <v>2</v>
      </c>
      <c r="C32" s="18">
        <v>31</v>
      </c>
      <c r="D32" s="18" t="s">
        <v>40</v>
      </c>
      <c r="E32" s="24">
        <v>1.29</v>
      </c>
      <c r="F32" s="24">
        <v>5</v>
      </c>
      <c r="G32" s="24">
        <v>2.8</v>
      </c>
      <c r="H32" s="24">
        <v>20</v>
      </c>
      <c r="I32" s="24">
        <v>20</v>
      </c>
      <c r="J32" s="25">
        <v>3</v>
      </c>
      <c r="K32" s="30">
        <v>4.13</v>
      </c>
      <c r="L32" s="15">
        <f t="shared" si="0"/>
        <v>231.12582781456959</v>
      </c>
      <c r="M32" s="15">
        <f t="shared" si="1"/>
        <v>0.69800000000000006</v>
      </c>
      <c r="N32" s="27">
        <f t="shared" si="2"/>
        <v>6.0399999999999991</v>
      </c>
      <c r="O32" s="27">
        <f t="shared" si="3"/>
        <v>6.0399999999999991</v>
      </c>
      <c r="P32" s="15">
        <f t="shared" si="4"/>
        <v>5.6338028169014134E-2</v>
      </c>
      <c r="Q32" s="15">
        <f t="shared" si="5"/>
        <v>5.3333333333333344E-2</v>
      </c>
      <c r="R32" s="28">
        <f t="shared" si="6"/>
        <v>9.4666666666666668</v>
      </c>
      <c r="S32" s="29">
        <f t="shared" si="7"/>
        <v>4.7333333333333334</v>
      </c>
      <c r="T32" s="15">
        <f t="shared" si="8"/>
        <v>0.28169014084507066</v>
      </c>
      <c r="U32" s="15">
        <f t="shared" si="9"/>
        <v>5.2816901408450709</v>
      </c>
      <c r="V32" s="15">
        <v>5.24</v>
      </c>
    </row>
    <row r="33" spans="1:22">
      <c r="A33" s="18" t="s">
        <v>43</v>
      </c>
      <c r="B33" s="18">
        <v>3</v>
      </c>
      <c r="C33" s="18">
        <v>32</v>
      </c>
      <c r="D33" s="18" t="s">
        <v>40</v>
      </c>
      <c r="E33" s="24">
        <v>1.28</v>
      </c>
      <c r="F33" s="24">
        <v>5</v>
      </c>
      <c r="G33" s="24">
        <v>3.1</v>
      </c>
      <c r="H33" s="24">
        <v>20</v>
      </c>
      <c r="I33" s="24">
        <v>20</v>
      </c>
      <c r="J33" s="25">
        <v>3</v>
      </c>
      <c r="K33" s="26">
        <v>4.0999999999999996</v>
      </c>
      <c r="L33" s="15">
        <f t="shared" si="0"/>
        <v>174.72527472527472</v>
      </c>
      <c r="M33" s="15">
        <f t="shared" si="1"/>
        <v>0.63600000000000001</v>
      </c>
      <c r="N33" s="27">
        <f t="shared" si="2"/>
        <v>7.2799999999999994</v>
      </c>
      <c r="O33" s="27">
        <f t="shared" si="3"/>
        <v>7.2799999999999994</v>
      </c>
      <c r="P33" s="15">
        <f t="shared" si="4"/>
        <v>6.3829787234042784E-2</v>
      </c>
      <c r="Q33" s="15">
        <f t="shared" si="5"/>
        <v>6.0000000000000164E-2</v>
      </c>
      <c r="R33" s="28">
        <f t="shared" si="6"/>
        <v>9.3999999999999986</v>
      </c>
      <c r="S33" s="29">
        <f t="shared" si="7"/>
        <v>4.6999999999999993</v>
      </c>
      <c r="T33" s="15">
        <f t="shared" si="8"/>
        <v>0.31914893617021389</v>
      </c>
      <c r="U33" s="15">
        <f t="shared" si="9"/>
        <v>5.3191489361702136</v>
      </c>
      <c r="V33" s="15">
        <v>5.04</v>
      </c>
    </row>
    <row r="34" spans="1:22">
      <c r="A34" s="18" t="s">
        <v>43</v>
      </c>
      <c r="B34" s="18">
        <v>5</v>
      </c>
      <c r="C34" s="18">
        <v>33</v>
      </c>
      <c r="D34" s="18" t="s">
        <v>40</v>
      </c>
      <c r="E34" s="24">
        <v>1.29</v>
      </c>
      <c r="F34" s="24">
        <v>5</v>
      </c>
      <c r="G34" s="24">
        <v>2.9</v>
      </c>
      <c r="H34" s="24">
        <v>20</v>
      </c>
      <c r="I34" s="24">
        <v>20</v>
      </c>
      <c r="J34" s="25">
        <v>3</v>
      </c>
      <c r="K34" s="26">
        <v>4.09</v>
      </c>
      <c r="L34" s="15">
        <f t="shared" si="0"/>
        <v>210.55900621118013</v>
      </c>
      <c r="M34" s="15">
        <f t="shared" si="1"/>
        <v>0.67800000000000005</v>
      </c>
      <c r="N34" s="27">
        <f t="shared" si="2"/>
        <v>6.4399999999999995</v>
      </c>
      <c r="O34" s="27">
        <f t="shared" si="3"/>
        <v>6.4399999999999995</v>
      </c>
      <c r="P34" s="15">
        <f t="shared" si="4"/>
        <v>7.1428571428571494E-2</v>
      </c>
      <c r="Q34" s="15">
        <f t="shared" si="5"/>
        <v>6.6666666666666763E-2</v>
      </c>
      <c r="R34" s="28">
        <f t="shared" si="6"/>
        <v>9.3333333333333321</v>
      </c>
      <c r="S34" s="29">
        <f t="shared" si="7"/>
        <v>4.6666666666666661</v>
      </c>
      <c r="T34" s="15">
        <f t="shared" si="8"/>
        <v>0.35714285714285748</v>
      </c>
      <c r="U34" s="15">
        <f t="shared" si="9"/>
        <v>5.3571428571428577</v>
      </c>
      <c r="V34" s="15">
        <v>5.22</v>
      </c>
    </row>
    <row r="35" spans="1:22">
      <c r="A35" s="18" t="s">
        <v>44</v>
      </c>
      <c r="B35" s="18">
        <v>1</v>
      </c>
      <c r="C35" s="18">
        <v>34</v>
      </c>
      <c r="D35" s="18" t="s">
        <v>40</v>
      </c>
      <c r="E35" s="24">
        <v>1.28</v>
      </c>
      <c r="F35" s="24">
        <v>5</v>
      </c>
      <c r="G35" s="24">
        <v>2.9</v>
      </c>
      <c r="H35" s="24">
        <v>20</v>
      </c>
      <c r="I35" s="24">
        <v>20.03</v>
      </c>
      <c r="J35" s="25">
        <v>3</v>
      </c>
      <c r="K35" s="26">
        <v>4.1399999999999997</v>
      </c>
      <c r="L35" s="15">
        <f t="shared" si="0"/>
        <v>208.641975308642</v>
      </c>
      <c r="M35" s="15">
        <f t="shared" si="1"/>
        <v>0.67600000000000005</v>
      </c>
      <c r="N35" s="27">
        <f t="shared" si="2"/>
        <v>6.4799999999999986</v>
      </c>
      <c r="O35" s="27">
        <f t="shared" si="3"/>
        <v>6.4897200000000002</v>
      </c>
      <c r="P35" s="15">
        <f t="shared" si="4"/>
        <v>4.895104895104916E-2</v>
      </c>
      <c r="Q35" s="15">
        <f t="shared" si="5"/>
        <v>4.6666666666666856E-2</v>
      </c>
      <c r="R35" s="28">
        <f t="shared" si="6"/>
        <v>9.5333333333333314</v>
      </c>
      <c r="S35" s="29">
        <f t="shared" si="7"/>
        <v>4.7666666666666657</v>
      </c>
      <c r="T35" s="15">
        <f t="shared" si="8"/>
        <v>0.24475524475524579</v>
      </c>
      <c r="U35" s="15">
        <f t="shared" si="9"/>
        <v>5.2447552447552459</v>
      </c>
      <c r="V35" s="15">
        <v>5.49</v>
      </c>
    </row>
    <row r="36" spans="1:22">
      <c r="A36" s="18" t="s">
        <v>44</v>
      </c>
      <c r="B36" s="18">
        <v>3</v>
      </c>
      <c r="C36" s="18">
        <v>35</v>
      </c>
      <c r="D36" s="18" t="s">
        <v>40</v>
      </c>
      <c r="E36" s="24">
        <v>1.29</v>
      </c>
      <c r="F36" s="24">
        <v>5</v>
      </c>
      <c r="G36" s="24">
        <v>3.2</v>
      </c>
      <c r="H36" s="24">
        <v>20</v>
      </c>
      <c r="I36" s="24">
        <v>20</v>
      </c>
      <c r="J36" s="25">
        <v>3</v>
      </c>
      <c r="K36" s="30">
        <v>4.12</v>
      </c>
      <c r="L36" s="15">
        <f t="shared" si="0"/>
        <v>161.78010471204186</v>
      </c>
      <c r="M36" s="15">
        <f t="shared" si="1"/>
        <v>0.61799999999999999</v>
      </c>
      <c r="N36" s="27">
        <f t="shared" si="2"/>
        <v>7.6400000000000006</v>
      </c>
      <c r="O36" s="27">
        <f t="shared" si="3"/>
        <v>7.6400000000000006</v>
      </c>
      <c r="P36" s="15">
        <f t="shared" si="4"/>
        <v>6.0070671378091849E-2</v>
      </c>
      <c r="Q36" s="15">
        <f t="shared" si="5"/>
        <v>5.6666666666666643E-2</v>
      </c>
      <c r="R36" s="28">
        <f t="shared" si="6"/>
        <v>9.4333333333333336</v>
      </c>
      <c r="S36" s="29">
        <f t="shared" si="7"/>
        <v>4.7166666666666668</v>
      </c>
      <c r="T36" s="15">
        <f t="shared" si="8"/>
        <v>0.30035335689045922</v>
      </c>
      <c r="U36" s="15">
        <f t="shared" si="9"/>
        <v>5.3003533568904588</v>
      </c>
      <c r="V36" s="15">
        <v>5.22</v>
      </c>
    </row>
    <row r="37" spans="1:22">
      <c r="A37" s="18" t="s">
        <v>44</v>
      </c>
      <c r="B37" s="18">
        <v>5</v>
      </c>
      <c r="C37" s="18">
        <v>36</v>
      </c>
      <c r="D37" s="18" t="s">
        <v>40</v>
      </c>
      <c r="E37" s="24">
        <v>1.29</v>
      </c>
      <c r="F37" s="24">
        <v>5</v>
      </c>
      <c r="G37" s="24">
        <v>2.6</v>
      </c>
      <c r="H37" s="24">
        <v>20</v>
      </c>
      <c r="I37" s="24">
        <v>20</v>
      </c>
      <c r="J37" s="25">
        <v>3</v>
      </c>
      <c r="K37" s="26">
        <v>4.09</v>
      </c>
      <c r="L37" s="15">
        <f t="shared" si="0"/>
        <v>281.67938931297709</v>
      </c>
      <c r="M37" s="15">
        <f t="shared" si="1"/>
        <v>0.73799999999999999</v>
      </c>
      <c r="N37" s="27">
        <f t="shared" si="2"/>
        <v>5.24</v>
      </c>
      <c r="O37" s="27">
        <f t="shared" si="3"/>
        <v>5.24</v>
      </c>
      <c r="P37" s="15">
        <f t="shared" si="4"/>
        <v>7.1428571428571494E-2</v>
      </c>
      <c r="Q37" s="15">
        <f t="shared" si="5"/>
        <v>6.6666666666666763E-2</v>
      </c>
      <c r="R37" s="28">
        <f t="shared" si="6"/>
        <v>9.3333333333333321</v>
      </c>
      <c r="S37" s="29">
        <f t="shared" si="7"/>
        <v>4.6666666666666661</v>
      </c>
      <c r="T37" s="15">
        <f t="shared" si="8"/>
        <v>0.35714285714285748</v>
      </c>
      <c r="U37" s="15">
        <f t="shared" si="9"/>
        <v>5.3571428571428577</v>
      </c>
      <c r="V37" s="15">
        <v>5.21</v>
      </c>
    </row>
    <row r="38" spans="1:22">
      <c r="A38" s="18" t="s">
        <v>45</v>
      </c>
      <c r="B38" s="18">
        <v>2</v>
      </c>
      <c r="C38" s="18">
        <v>37</v>
      </c>
      <c r="D38" s="18" t="s">
        <v>40</v>
      </c>
      <c r="E38" s="24">
        <v>1.3</v>
      </c>
      <c r="F38" s="24">
        <v>5</v>
      </c>
      <c r="G38" s="24">
        <v>3</v>
      </c>
      <c r="H38" s="24">
        <v>20</v>
      </c>
      <c r="I38" s="24">
        <v>20.03</v>
      </c>
      <c r="J38" s="25">
        <v>3</v>
      </c>
      <c r="K38" s="30">
        <v>4.05</v>
      </c>
      <c r="L38" s="15">
        <f t="shared" si="0"/>
        <v>194.11764705882354</v>
      </c>
      <c r="M38" s="15">
        <f t="shared" si="1"/>
        <v>0.66</v>
      </c>
      <c r="N38" s="27">
        <f t="shared" si="2"/>
        <v>6.7999999999999989</v>
      </c>
      <c r="O38" s="27">
        <f t="shared" si="3"/>
        <v>6.8102</v>
      </c>
      <c r="P38" s="15">
        <f t="shared" si="4"/>
        <v>9.0909090909090912E-2</v>
      </c>
      <c r="Q38" s="15">
        <f t="shared" si="5"/>
        <v>8.333333333333337E-2</v>
      </c>
      <c r="R38" s="28">
        <f t="shared" si="6"/>
        <v>9.1666666666666661</v>
      </c>
      <c r="S38" s="29">
        <f t="shared" si="7"/>
        <v>4.583333333333333</v>
      </c>
      <c r="T38" s="15">
        <f t="shared" si="8"/>
        <v>0.45454545454545459</v>
      </c>
      <c r="U38" s="15">
        <f t="shared" si="9"/>
        <v>5.454545454545455</v>
      </c>
      <c r="V38" s="15">
        <v>5.38</v>
      </c>
    </row>
    <row r="39" spans="1:22">
      <c r="A39" s="18" t="s">
        <v>45</v>
      </c>
      <c r="B39" s="18">
        <v>3</v>
      </c>
      <c r="C39" s="18">
        <v>38</v>
      </c>
      <c r="D39" s="18" t="s">
        <v>40</v>
      </c>
      <c r="E39" s="24">
        <v>1.28</v>
      </c>
      <c r="F39" s="24">
        <v>5</v>
      </c>
      <c r="G39" s="24">
        <v>3.2</v>
      </c>
      <c r="H39" s="24">
        <v>20</v>
      </c>
      <c r="I39" s="24">
        <v>20</v>
      </c>
      <c r="J39" s="25">
        <v>3</v>
      </c>
      <c r="K39" s="30">
        <v>4.04</v>
      </c>
      <c r="L39" s="15">
        <f t="shared" si="0"/>
        <v>160.41666666666666</v>
      </c>
      <c r="M39" s="15">
        <f t="shared" si="1"/>
        <v>0.61599999999999999</v>
      </c>
      <c r="N39" s="27">
        <f t="shared" si="2"/>
        <v>7.68</v>
      </c>
      <c r="O39" s="27">
        <f t="shared" si="3"/>
        <v>7.68</v>
      </c>
      <c r="P39" s="15">
        <f t="shared" si="4"/>
        <v>8.6956521739130516E-2</v>
      </c>
      <c r="Q39" s="15">
        <f t="shared" si="5"/>
        <v>8.0000000000000071E-2</v>
      </c>
      <c r="R39" s="28">
        <f t="shared" si="6"/>
        <v>9.1999999999999993</v>
      </c>
      <c r="S39" s="29">
        <f t="shared" si="7"/>
        <v>4.5999999999999996</v>
      </c>
      <c r="T39" s="15">
        <f t="shared" si="8"/>
        <v>0.43478260869565255</v>
      </c>
      <c r="U39" s="15">
        <f t="shared" si="9"/>
        <v>5.4347826086956523</v>
      </c>
      <c r="V39" s="15">
        <v>5.09</v>
      </c>
    </row>
    <row r="40" spans="1:22">
      <c r="A40" s="18" t="s">
        <v>45</v>
      </c>
      <c r="B40" s="18">
        <v>5</v>
      </c>
      <c r="C40" s="18">
        <v>39</v>
      </c>
      <c r="D40" s="18" t="s">
        <v>40</v>
      </c>
      <c r="E40" s="24">
        <v>1.3</v>
      </c>
      <c r="F40" s="24">
        <v>5</v>
      </c>
      <c r="G40" s="24">
        <v>2.8</v>
      </c>
      <c r="H40" s="24">
        <v>20</v>
      </c>
      <c r="I40" s="24">
        <v>20</v>
      </c>
      <c r="J40" s="25">
        <v>3</v>
      </c>
      <c r="K40" s="30">
        <v>4.03</v>
      </c>
      <c r="L40" s="15">
        <f t="shared" si="0"/>
        <v>233.33333333333334</v>
      </c>
      <c r="M40" s="15">
        <f t="shared" si="1"/>
        <v>0.70000000000000007</v>
      </c>
      <c r="N40" s="27">
        <f t="shared" si="2"/>
        <v>5.9999999999999982</v>
      </c>
      <c r="O40" s="27">
        <f t="shared" si="3"/>
        <v>5.9999999999999982</v>
      </c>
      <c r="P40" s="15">
        <f t="shared" si="4"/>
        <v>9.890109890109873E-2</v>
      </c>
      <c r="Q40" s="15">
        <f t="shared" si="5"/>
        <v>8.9999999999999858E-2</v>
      </c>
      <c r="R40" s="28">
        <f t="shared" si="6"/>
        <v>9.1000000000000014</v>
      </c>
      <c r="S40" s="29">
        <f t="shared" si="7"/>
        <v>4.5500000000000007</v>
      </c>
      <c r="T40" s="15">
        <f t="shared" si="8"/>
        <v>0.49450549450549364</v>
      </c>
      <c r="U40" s="15">
        <f t="shared" si="9"/>
        <v>5.4945054945054936</v>
      </c>
      <c r="V40" s="15">
        <v>5.29</v>
      </c>
    </row>
    <row r="41" spans="1:22">
      <c r="A41" s="18" t="s">
        <v>46</v>
      </c>
      <c r="B41" s="18">
        <v>1</v>
      </c>
      <c r="C41" s="18">
        <v>40</v>
      </c>
      <c r="D41" s="18" t="s">
        <v>40</v>
      </c>
      <c r="E41" s="24">
        <v>1.28</v>
      </c>
      <c r="F41" s="24">
        <v>5</v>
      </c>
      <c r="G41" s="24">
        <v>3.6</v>
      </c>
      <c r="H41" s="24">
        <v>20</v>
      </c>
      <c r="I41" s="24">
        <v>20</v>
      </c>
      <c r="J41" s="25">
        <v>3</v>
      </c>
      <c r="K41" s="26">
        <v>4.1100000000000003</v>
      </c>
      <c r="L41" s="15">
        <f t="shared" si="0"/>
        <v>115.51724137931035</v>
      </c>
      <c r="M41" s="15">
        <f t="shared" si="1"/>
        <v>0.53599999999999992</v>
      </c>
      <c r="N41" s="27">
        <f t="shared" si="2"/>
        <v>9.2800000000000011</v>
      </c>
      <c r="O41" s="27">
        <f t="shared" si="3"/>
        <v>9.2800000000000011</v>
      </c>
      <c r="P41" s="15">
        <f t="shared" si="4"/>
        <v>6.0070671378091849E-2</v>
      </c>
      <c r="Q41" s="15">
        <f t="shared" si="5"/>
        <v>5.6666666666666643E-2</v>
      </c>
      <c r="R41" s="28">
        <f t="shared" si="6"/>
        <v>9.4333333333333336</v>
      </c>
      <c r="S41" s="29">
        <f t="shared" si="7"/>
        <v>4.7166666666666668</v>
      </c>
      <c r="T41" s="15">
        <f t="shared" si="8"/>
        <v>0.30035335689045922</v>
      </c>
      <c r="U41" s="15">
        <f t="shared" si="9"/>
        <v>5.3003533568904588</v>
      </c>
      <c r="V41" s="15">
        <v>4.91</v>
      </c>
    </row>
    <row r="42" spans="1:22">
      <c r="A42" s="18" t="s">
        <v>46</v>
      </c>
      <c r="B42" s="18">
        <v>4</v>
      </c>
      <c r="C42" s="18">
        <v>41</v>
      </c>
      <c r="D42" s="18" t="s">
        <v>40</v>
      </c>
      <c r="E42" s="24">
        <v>1.28</v>
      </c>
      <c r="F42" s="24">
        <v>5</v>
      </c>
      <c r="G42" s="24">
        <v>3.6</v>
      </c>
      <c r="H42" s="24">
        <v>20.02</v>
      </c>
      <c r="I42" s="24">
        <v>20</v>
      </c>
      <c r="J42" s="25">
        <v>3</v>
      </c>
      <c r="K42" s="26">
        <v>4.0999999999999996</v>
      </c>
      <c r="L42" s="15">
        <f t="shared" si="0"/>
        <v>115.51724137931035</v>
      </c>
      <c r="M42" s="15">
        <f t="shared" si="1"/>
        <v>0.53599999999999992</v>
      </c>
      <c r="N42" s="27">
        <f t="shared" si="2"/>
        <v>9.2892800000000015</v>
      </c>
      <c r="O42" s="27">
        <f t="shared" si="3"/>
        <v>9.2800000000000011</v>
      </c>
      <c r="P42" s="15">
        <f t="shared" si="4"/>
        <v>6.3829787234042784E-2</v>
      </c>
      <c r="Q42" s="15">
        <f t="shared" si="5"/>
        <v>6.0000000000000164E-2</v>
      </c>
      <c r="R42" s="28">
        <f t="shared" si="6"/>
        <v>9.3999999999999986</v>
      </c>
      <c r="S42" s="29">
        <f t="shared" si="7"/>
        <v>4.6999999999999993</v>
      </c>
      <c r="T42" s="15">
        <f t="shared" si="8"/>
        <v>0.31914893617021389</v>
      </c>
      <c r="U42" s="15">
        <f t="shared" si="9"/>
        <v>5.3191489361702136</v>
      </c>
      <c r="V42" s="15">
        <v>5.0599999999999996</v>
      </c>
    </row>
    <row r="43" spans="1:22">
      <c r="A43" s="18" t="s">
        <v>46</v>
      </c>
      <c r="B43" s="18">
        <v>5</v>
      </c>
      <c r="C43" s="18">
        <v>42</v>
      </c>
      <c r="D43" s="18" t="s">
        <v>40</v>
      </c>
      <c r="E43" s="24">
        <v>1.28</v>
      </c>
      <c r="F43" s="24">
        <v>5</v>
      </c>
      <c r="G43" s="24">
        <v>3.5</v>
      </c>
      <c r="H43" s="24">
        <v>20</v>
      </c>
      <c r="I43" s="24">
        <v>20</v>
      </c>
      <c r="J43" s="25">
        <v>3</v>
      </c>
      <c r="K43" s="26">
        <v>4.05</v>
      </c>
      <c r="L43" s="15">
        <f t="shared" si="0"/>
        <v>125.22522522522526</v>
      </c>
      <c r="M43" s="15">
        <f t="shared" si="1"/>
        <v>0.55600000000000005</v>
      </c>
      <c r="N43" s="27">
        <f t="shared" si="2"/>
        <v>8.879999999999999</v>
      </c>
      <c r="O43" s="27">
        <f t="shared" si="3"/>
        <v>8.879999999999999</v>
      </c>
      <c r="P43" s="15">
        <f t="shared" si="4"/>
        <v>8.3032490974729409E-2</v>
      </c>
      <c r="Q43" s="15">
        <f t="shared" si="5"/>
        <v>7.6666666666666772E-2</v>
      </c>
      <c r="R43" s="28">
        <f t="shared" si="6"/>
        <v>9.2333333333333325</v>
      </c>
      <c r="S43" s="29">
        <f t="shared" si="7"/>
        <v>4.6166666666666663</v>
      </c>
      <c r="T43" s="15">
        <f t="shared" si="8"/>
        <v>0.41516245487364706</v>
      </c>
      <c r="U43" s="15">
        <f t="shared" si="9"/>
        <v>5.4151624548736468</v>
      </c>
      <c r="V43" s="15">
        <v>4.93</v>
      </c>
    </row>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3"/>
  <sheetViews>
    <sheetView topLeftCell="M1" workbookViewId="0">
      <selection activeCell="AB23" sqref="AB23"/>
    </sheetView>
  </sheetViews>
  <sheetFormatPr defaultRowHeight="15"/>
  <cols>
    <col min="10" max="10" width="17.85546875" customWidth="1"/>
    <col min="11" max="11" width="19.5703125" customWidth="1"/>
    <col min="12" max="12" width="18.85546875" customWidth="1"/>
    <col min="13" max="13" width="12.42578125" customWidth="1"/>
    <col min="14" max="14" width="33.7109375" customWidth="1"/>
  </cols>
  <sheetData>
    <row r="1" spans="1:14">
      <c r="A1" s="18" t="s">
        <v>0</v>
      </c>
      <c r="B1" s="18" t="s">
        <v>20</v>
      </c>
      <c r="C1" s="15" t="s">
        <v>47</v>
      </c>
      <c r="D1" s="15" t="s">
        <v>141</v>
      </c>
      <c r="E1" s="15" t="s">
        <v>142</v>
      </c>
      <c r="F1" s="15" t="s">
        <v>143</v>
      </c>
      <c r="G1" s="15" t="s">
        <v>144</v>
      </c>
      <c r="H1" s="15" t="s">
        <v>145</v>
      </c>
      <c r="I1" s="15" t="s">
        <v>146</v>
      </c>
      <c r="J1" s="27" t="s">
        <v>48</v>
      </c>
      <c r="K1" s="27" t="s">
        <v>147</v>
      </c>
      <c r="L1" s="29" t="s">
        <v>148</v>
      </c>
      <c r="M1" s="29" t="s">
        <v>149</v>
      </c>
      <c r="N1" s="28" t="s">
        <v>49</v>
      </c>
    </row>
    <row r="2" spans="1:14">
      <c r="A2" s="18" t="s">
        <v>38</v>
      </c>
      <c r="B2" s="18">
        <v>1</v>
      </c>
      <c r="C2" s="15">
        <v>19</v>
      </c>
      <c r="D2" s="16">
        <v>0.01</v>
      </c>
      <c r="E2" s="16">
        <v>4.6619999999999999</v>
      </c>
      <c r="F2" s="16">
        <v>0.01</v>
      </c>
      <c r="G2" s="16">
        <v>14.739000000000001</v>
      </c>
      <c r="H2" s="15">
        <v>9.64</v>
      </c>
      <c r="I2" s="15">
        <v>9.64</v>
      </c>
      <c r="J2" s="27">
        <f t="shared" ref="J2:J43" si="0">(D2*100)/H2</f>
        <v>0.10373443983402489</v>
      </c>
      <c r="K2" s="27">
        <f t="shared" ref="K2:L43" si="1">(E2*100)/H2</f>
        <v>48.360995850622402</v>
      </c>
      <c r="L2" s="29">
        <f t="shared" si="1"/>
        <v>0.10373443983402489</v>
      </c>
      <c r="M2" s="29">
        <f t="shared" ref="M2:M43" si="2">(G2*100)/I2</f>
        <v>152.89419087136929</v>
      </c>
      <c r="N2" s="28">
        <f t="shared" ref="N2:N43" si="3">((M2+L2)-(K2+J2))/21</f>
        <v>4.9777711914641376</v>
      </c>
    </row>
    <row r="3" spans="1:14">
      <c r="A3" s="18" t="s">
        <v>38</v>
      </c>
      <c r="B3" s="18">
        <v>3</v>
      </c>
      <c r="C3" s="15">
        <v>20</v>
      </c>
      <c r="D3" s="16">
        <v>0.01</v>
      </c>
      <c r="E3" s="16">
        <v>4.3099999999999996</v>
      </c>
      <c r="F3" s="16">
        <v>0.01</v>
      </c>
      <c r="G3" s="16">
        <v>13.644</v>
      </c>
      <c r="H3" s="15">
        <v>7.2799999999999994</v>
      </c>
      <c r="I3" s="15">
        <v>7.2799999999999994</v>
      </c>
      <c r="J3" s="27">
        <f t="shared" si="0"/>
        <v>0.13736263736263737</v>
      </c>
      <c r="K3" s="27">
        <f t="shared" si="1"/>
        <v>59.203296703296701</v>
      </c>
      <c r="L3" s="29">
        <f t="shared" si="1"/>
        <v>0.13736263736263737</v>
      </c>
      <c r="M3" s="29">
        <f t="shared" si="2"/>
        <v>187.41758241758245</v>
      </c>
      <c r="N3" s="28">
        <f t="shared" si="3"/>
        <v>6.1054421768707501</v>
      </c>
    </row>
    <row r="4" spans="1:14">
      <c r="A4" s="18" t="s">
        <v>38</v>
      </c>
      <c r="B4" s="18">
        <v>5</v>
      </c>
      <c r="C4" s="15">
        <v>21</v>
      </c>
      <c r="D4" s="16">
        <v>0.01</v>
      </c>
      <c r="E4" s="16">
        <v>5.2759999999999998</v>
      </c>
      <c r="F4" s="16">
        <v>0.01</v>
      </c>
      <c r="G4" s="16">
        <v>17.225999999999999</v>
      </c>
      <c r="H4" s="15">
        <v>7.68</v>
      </c>
      <c r="I4" s="15">
        <v>7.68</v>
      </c>
      <c r="J4" s="27">
        <f t="shared" si="0"/>
        <v>0.13020833333333334</v>
      </c>
      <c r="K4" s="27">
        <f t="shared" si="1"/>
        <v>68.697916666666671</v>
      </c>
      <c r="L4" s="29">
        <f t="shared" si="1"/>
        <v>0.13020833333333334</v>
      </c>
      <c r="M4" s="29">
        <f t="shared" si="2"/>
        <v>224.296875</v>
      </c>
      <c r="N4" s="28">
        <f t="shared" si="3"/>
        <v>7.4094742063492065</v>
      </c>
    </row>
    <row r="5" spans="1:14">
      <c r="A5" s="18" t="s">
        <v>37</v>
      </c>
      <c r="B5" s="18">
        <v>2</v>
      </c>
      <c r="C5" s="15">
        <v>16</v>
      </c>
      <c r="D5" s="16">
        <v>0.01</v>
      </c>
      <c r="E5" s="16">
        <v>13.282</v>
      </c>
      <c r="F5" s="16">
        <v>0.20899999999999999</v>
      </c>
      <c r="G5" s="16">
        <v>25.869</v>
      </c>
      <c r="H5" s="15">
        <v>8.0399999999999991</v>
      </c>
      <c r="I5" s="15">
        <v>8.0399999999999991</v>
      </c>
      <c r="J5" s="27">
        <f t="shared" si="0"/>
        <v>0.12437810945273634</v>
      </c>
      <c r="K5" s="27">
        <f t="shared" si="1"/>
        <v>165.19900497512441</v>
      </c>
      <c r="L5" s="29">
        <f t="shared" si="1"/>
        <v>2.599502487562189</v>
      </c>
      <c r="M5" s="29">
        <f t="shared" si="2"/>
        <v>321.75373134328362</v>
      </c>
      <c r="N5" s="28">
        <f t="shared" si="3"/>
        <v>7.572850035536602</v>
      </c>
    </row>
    <row r="6" spans="1:14">
      <c r="A6" s="18" t="s">
        <v>37</v>
      </c>
      <c r="B6" s="18">
        <v>4</v>
      </c>
      <c r="C6" s="15">
        <v>17</v>
      </c>
      <c r="D6" s="16">
        <v>0.01</v>
      </c>
      <c r="E6" s="16">
        <v>17.678000000000001</v>
      </c>
      <c r="F6" s="16">
        <v>0.68</v>
      </c>
      <c r="G6" s="16">
        <v>25.248000000000001</v>
      </c>
      <c r="H6" s="15">
        <v>6.7999999999999989</v>
      </c>
      <c r="I6" s="15">
        <v>6.7999999999999989</v>
      </c>
      <c r="J6" s="27">
        <f t="shared" si="0"/>
        <v>0.1470588235294118</v>
      </c>
      <c r="K6" s="27">
        <f t="shared" si="1"/>
        <v>259.9705882352942</v>
      </c>
      <c r="L6" s="29">
        <f t="shared" si="1"/>
        <v>10.000000000000002</v>
      </c>
      <c r="M6" s="29">
        <f t="shared" si="2"/>
        <v>371.2941176470589</v>
      </c>
      <c r="N6" s="28">
        <f t="shared" si="3"/>
        <v>5.7703081232493005</v>
      </c>
    </row>
    <row r="7" spans="1:14">
      <c r="A7" s="18" t="s">
        <v>37</v>
      </c>
      <c r="B7" s="18">
        <v>6</v>
      </c>
      <c r="C7" s="15">
        <v>18</v>
      </c>
      <c r="D7" s="16">
        <v>0.01</v>
      </c>
      <c r="E7" s="16">
        <v>8.7639999999999993</v>
      </c>
      <c r="F7" s="16">
        <v>1.9710000000000001</v>
      </c>
      <c r="G7" s="16">
        <v>12.984000000000002</v>
      </c>
      <c r="H7" s="15">
        <v>7.68</v>
      </c>
      <c r="I7" s="15">
        <v>7.68</v>
      </c>
      <c r="J7" s="27">
        <f t="shared" si="0"/>
        <v>0.13020833333333334</v>
      </c>
      <c r="K7" s="27">
        <f t="shared" si="1"/>
        <v>114.11458333333333</v>
      </c>
      <c r="L7" s="29">
        <f t="shared" si="1"/>
        <v>25.664062500000004</v>
      </c>
      <c r="M7" s="29">
        <f t="shared" si="2"/>
        <v>169.06250000000003</v>
      </c>
      <c r="N7" s="28">
        <f t="shared" si="3"/>
        <v>3.8324652777777795</v>
      </c>
    </row>
    <row r="8" spans="1:14">
      <c r="A8" s="18" t="s">
        <v>46</v>
      </c>
      <c r="B8" s="18">
        <v>1</v>
      </c>
      <c r="C8" s="15">
        <v>40</v>
      </c>
      <c r="D8" s="16">
        <v>0.01</v>
      </c>
      <c r="E8" s="16">
        <v>7.7919999999999998</v>
      </c>
      <c r="F8" s="16">
        <v>0.371</v>
      </c>
      <c r="G8" s="16">
        <v>26.549999999999997</v>
      </c>
      <c r="H8" s="15">
        <v>9.2800000000000011</v>
      </c>
      <c r="I8" s="15">
        <v>9.2800000000000011</v>
      </c>
      <c r="J8" s="27">
        <f t="shared" si="0"/>
        <v>0.10775862068965517</v>
      </c>
      <c r="K8" s="27">
        <f t="shared" si="1"/>
        <v>83.965517241379288</v>
      </c>
      <c r="L8" s="29">
        <f t="shared" si="1"/>
        <v>3.9978448275862064</v>
      </c>
      <c r="M8" s="29">
        <f t="shared" si="2"/>
        <v>286.09913793103442</v>
      </c>
      <c r="N8" s="28">
        <f t="shared" si="3"/>
        <v>9.810652709359605</v>
      </c>
    </row>
    <row r="9" spans="1:14">
      <c r="A9" s="18" t="s">
        <v>46</v>
      </c>
      <c r="B9" s="18">
        <v>4</v>
      </c>
      <c r="C9" s="15">
        <v>41</v>
      </c>
      <c r="D9" s="16">
        <v>0.01</v>
      </c>
      <c r="E9" s="16">
        <v>9.3019999999999996</v>
      </c>
      <c r="F9" s="16">
        <v>7.5999999999999998E-2</v>
      </c>
      <c r="G9" s="16">
        <v>23.364000000000001</v>
      </c>
      <c r="H9" s="15">
        <v>9.2892800000000015</v>
      </c>
      <c r="I9" s="15">
        <v>9.2800000000000011</v>
      </c>
      <c r="J9" s="27">
        <f t="shared" si="0"/>
        <v>0.10765096971993522</v>
      </c>
      <c r="K9" s="27">
        <f t="shared" si="1"/>
        <v>100.13693203348373</v>
      </c>
      <c r="L9" s="29">
        <f t="shared" si="1"/>
        <v>0.81896551724137923</v>
      </c>
      <c r="M9" s="29">
        <f t="shared" si="2"/>
        <v>251.76724137931032</v>
      </c>
      <c r="N9" s="28">
        <f t="shared" si="3"/>
        <v>7.2543630425403816</v>
      </c>
    </row>
    <row r="10" spans="1:14">
      <c r="A10" s="18" t="s">
        <v>46</v>
      </c>
      <c r="B10" s="18">
        <v>5</v>
      </c>
      <c r="C10" s="15">
        <v>42</v>
      </c>
      <c r="D10" s="16">
        <v>0.01</v>
      </c>
      <c r="E10" s="16">
        <v>7.1639999999999997</v>
      </c>
      <c r="F10" s="16">
        <v>6.9000000000000006E-2</v>
      </c>
      <c r="G10" s="16">
        <v>28.887</v>
      </c>
      <c r="H10" s="15">
        <v>8.879999999999999</v>
      </c>
      <c r="I10" s="15">
        <v>8.879999999999999</v>
      </c>
      <c r="J10" s="27">
        <f t="shared" si="0"/>
        <v>0.11261261261261263</v>
      </c>
      <c r="K10" s="27">
        <f t="shared" si="1"/>
        <v>80.675675675675677</v>
      </c>
      <c r="L10" s="29">
        <f t="shared" si="1"/>
        <v>0.7770270270270272</v>
      </c>
      <c r="M10" s="29">
        <f t="shared" si="2"/>
        <v>325.30405405405406</v>
      </c>
      <c r="N10" s="28">
        <f t="shared" si="3"/>
        <v>11.680609180609181</v>
      </c>
    </row>
    <row r="11" spans="1:14">
      <c r="A11" s="18" t="s">
        <v>45</v>
      </c>
      <c r="B11" s="18">
        <v>5</v>
      </c>
      <c r="C11" s="15">
        <v>39</v>
      </c>
      <c r="D11" s="16">
        <v>0.01</v>
      </c>
      <c r="E11" s="16">
        <v>6.4820000000000002</v>
      </c>
      <c r="F11" s="16">
        <v>0.01</v>
      </c>
      <c r="G11" s="16">
        <v>13.799999999999999</v>
      </c>
      <c r="H11" s="15">
        <v>5.9999999999999982</v>
      </c>
      <c r="I11" s="15">
        <v>5.9999999999999982</v>
      </c>
      <c r="J11" s="27">
        <f t="shared" si="0"/>
        <v>0.16666666666666671</v>
      </c>
      <c r="K11" s="27">
        <f t="shared" si="1"/>
        <v>108.03333333333337</v>
      </c>
      <c r="L11" s="29">
        <f t="shared" si="1"/>
        <v>0.16666666666666671</v>
      </c>
      <c r="M11" s="29">
        <f t="shared" si="2"/>
        <v>230.00000000000006</v>
      </c>
      <c r="N11" s="28">
        <f t="shared" si="3"/>
        <v>5.8079365079365077</v>
      </c>
    </row>
    <row r="12" spans="1:14">
      <c r="A12" s="18" t="s">
        <v>45</v>
      </c>
      <c r="B12" s="18">
        <v>3</v>
      </c>
      <c r="C12" s="15">
        <v>38</v>
      </c>
      <c r="D12" s="16">
        <v>0.01</v>
      </c>
      <c r="E12" s="16">
        <v>10.218</v>
      </c>
      <c r="F12" s="16">
        <v>0.01</v>
      </c>
      <c r="G12" s="16">
        <v>33.287999999999997</v>
      </c>
      <c r="H12" s="15">
        <v>7.68</v>
      </c>
      <c r="I12" s="15">
        <v>7.68</v>
      </c>
      <c r="J12" s="27">
        <f t="shared" si="0"/>
        <v>0.13020833333333334</v>
      </c>
      <c r="K12" s="27">
        <f t="shared" si="1"/>
        <v>133.046875</v>
      </c>
      <c r="L12" s="29">
        <f t="shared" si="1"/>
        <v>0.13020833333333334</v>
      </c>
      <c r="M12" s="29">
        <f t="shared" si="2"/>
        <v>433.4375</v>
      </c>
      <c r="N12" s="28">
        <f t="shared" si="3"/>
        <v>14.304315476190476</v>
      </c>
    </row>
    <row r="13" spans="1:14">
      <c r="A13" s="18" t="s">
        <v>45</v>
      </c>
      <c r="B13" s="18">
        <v>2</v>
      </c>
      <c r="C13" s="15">
        <v>37</v>
      </c>
      <c r="D13" s="16">
        <v>0.01</v>
      </c>
      <c r="E13" s="16">
        <v>7.5759999999999996</v>
      </c>
      <c r="F13" s="16">
        <v>0.01</v>
      </c>
      <c r="G13" s="16">
        <v>10.194000000000001</v>
      </c>
      <c r="H13" s="15">
        <v>6.7999999999999989</v>
      </c>
      <c r="I13" s="15">
        <v>6.8102</v>
      </c>
      <c r="J13" s="27">
        <f t="shared" si="0"/>
        <v>0.1470588235294118</v>
      </c>
      <c r="K13" s="27">
        <f t="shared" si="1"/>
        <v>111.41176470588236</v>
      </c>
      <c r="L13" s="29">
        <f t="shared" si="1"/>
        <v>0.14683856568089043</v>
      </c>
      <c r="M13" s="29">
        <f t="shared" si="2"/>
        <v>149.68723385509972</v>
      </c>
      <c r="N13" s="28">
        <f t="shared" si="3"/>
        <v>1.8226308995889926</v>
      </c>
    </row>
    <row r="14" spans="1:14">
      <c r="A14" s="18" t="s">
        <v>39</v>
      </c>
      <c r="B14" s="18">
        <v>1</v>
      </c>
      <c r="C14" s="15">
        <v>22</v>
      </c>
      <c r="D14" s="16">
        <v>0.01</v>
      </c>
      <c r="E14" s="16">
        <v>11.002000000000001</v>
      </c>
      <c r="F14" s="16">
        <v>0.09</v>
      </c>
      <c r="G14" s="16">
        <v>24.146999999999998</v>
      </c>
      <c r="H14" s="15">
        <v>7.6400000000000006</v>
      </c>
      <c r="I14" s="15">
        <v>7.6400000000000006</v>
      </c>
      <c r="J14" s="27">
        <f t="shared" si="0"/>
        <v>0.13089005235602094</v>
      </c>
      <c r="K14" s="27">
        <f t="shared" si="1"/>
        <v>144.00523560209425</v>
      </c>
      <c r="L14" s="29">
        <f t="shared" si="1"/>
        <v>1.1780104712041883</v>
      </c>
      <c r="M14" s="29">
        <f t="shared" si="2"/>
        <v>316.06020942408372</v>
      </c>
      <c r="N14" s="28">
        <f t="shared" si="3"/>
        <v>8.2429568686113157</v>
      </c>
    </row>
    <row r="15" spans="1:14">
      <c r="A15" s="18" t="s">
        <v>39</v>
      </c>
      <c r="B15" s="18">
        <v>3</v>
      </c>
      <c r="C15" s="15">
        <v>23</v>
      </c>
      <c r="D15" s="16">
        <v>0.01</v>
      </c>
      <c r="E15" s="16">
        <v>11.028</v>
      </c>
      <c r="F15" s="16">
        <v>0.28000000000000003</v>
      </c>
      <c r="G15" s="16">
        <v>25.061999999999998</v>
      </c>
      <c r="H15" s="15">
        <v>6.879999999999999</v>
      </c>
      <c r="I15" s="15">
        <v>6.879999999999999</v>
      </c>
      <c r="J15" s="27">
        <f t="shared" si="0"/>
        <v>0.14534883720930233</v>
      </c>
      <c r="K15" s="27">
        <f t="shared" si="1"/>
        <v>160.29069767441862</v>
      </c>
      <c r="L15" s="29">
        <f t="shared" si="1"/>
        <v>4.0697674418604661</v>
      </c>
      <c r="M15" s="29">
        <f t="shared" si="2"/>
        <v>364.27325581395354</v>
      </c>
      <c r="N15" s="28">
        <f t="shared" si="3"/>
        <v>9.9003322259136226</v>
      </c>
    </row>
    <row r="16" spans="1:14">
      <c r="A16" s="18" t="s">
        <v>39</v>
      </c>
      <c r="B16" s="18">
        <v>5</v>
      </c>
      <c r="C16" s="15">
        <v>24</v>
      </c>
      <c r="D16" s="16">
        <v>0.01</v>
      </c>
      <c r="E16" s="16">
        <v>9.1080000000000005</v>
      </c>
      <c r="F16" s="16">
        <v>0.99099999999999999</v>
      </c>
      <c r="G16" s="16">
        <v>22.841999999999999</v>
      </c>
      <c r="H16" s="15">
        <v>7.6400000000000006</v>
      </c>
      <c r="I16" s="15">
        <v>7.6400000000000006</v>
      </c>
      <c r="J16" s="27">
        <f t="shared" si="0"/>
        <v>0.13089005235602094</v>
      </c>
      <c r="K16" s="27">
        <f t="shared" si="1"/>
        <v>119.21465968586388</v>
      </c>
      <c r="L16" s="29">
        <f t="shared" si="1"/>
        <v>12.971204188481673</v>
      </c>
      <c r="M16" s="29">
        <f t="shared" si="2"/>
        <v>298.97905759162302</v>
      </c>
      <c r="N16" s="28">
        <f t="shared" si="3"/>
        <v>9.1716529543754657</v>
      </c>
    </row>
    <row r="17" spans="1:14">
      <c r="A17" s="18" t="s">
        <v>36</v>
      </c>
      <c r="B17" s="18">
        <v>1</v>
      </c>
      <c r="C17" s="15">
        <v>13</v>
      </c>
      <c r="D17" s="16">
        <v>0.01</v>
      </c>
      <c r="E17" s="16">
        <v>8.2080000000000002</v>
      </c>
      <c r="F17" s="16">
        <v>0.01</v>
      </c>
      <c r="G17" s="16">
        <v>15.498000000000001</v>
      </c>
      <c r="H17" s="15">
        <v>7.24</v>
      </c>
      <c r="I17" s="15">
        <v>7.2472399999999997</v>
      </c>
      <c r="J17" s="27">
        <f t="shared" si="0"/>
        <v>0.13812154696132597</v>
      </c>
      <c r="K17" s="27">
        <f t="shared" si="1"/>
        <v>113.37016574585635</v>
      </c>
      <c r="L17" s="29">
        <f t="shared" si="1"/>
        <v>0.13798356339792806</v>
      </c>
      <c r="M17" s="29">
        <f t="shared" si="2"/>
        <v>213.8469265541089</v>
      </c>
      <c r="N17" s="28">
        <f t="shared" si="3"/>
        <v>4.7846010868899596</v>
      </c>
    </row>
    <row r="18" spans="1:14">
      <c r="A18" s="18" t="s">
        <v>36</v>
      </c>
      <c r="B18" s="18">
        <v>4</v>
      </c>
      <c r="C18" s="15">
        <v>14</v>
      </c>
      <c r="D18" s="16">
        <v>0.01</v>
      </c>
      <c r="E18" s="16">
        <v>8.1519999999999992</v>
      </c>
      <c r="F18" s="16">
        <v>0.01</v>
      </c>
      <c r="G18" s="16">
        <v>13.14</v>
      </c>
      <c r="H18" s="15">
        <v>5.24</v>
      </c>
      <c r="I18" s="15">
        <v>5.24</v>
      </c>
      <c r="J18" s="27">
        <f t="shared" si="0"/>
        <v>0.19083969465648853</v>
      </c>
      <c r="K18" s="27">
        <f t="shared" si="1"/>
        <v>155.57251908396944</v>
      </c>
      <c r="L18" s="29">
        <f t="shared" si="1"/>
        <v>0.19083969465648853</v>
      </c>
      <c r="M18" s="29">
        <f t="shared" si="2"/>
        <v>250.76335877862596</v>
      </c>
      <c r="N18" s="28">
        <f t="shared" si="3"/>
        <v>4.5328971283169768</v>
      </c>
    </row>
    <row r="19" spans="1:14">
      <c r="A19" s="18" t="s">
        <v>36</v>
      </c>
      <c r="B19" s="18">
        <v>6</v>
      </c>
      <c r="C19" s="15">
        <v>15</v>
      </c>
      <c r="D19" s="16">
        <v>0.01</v>
      </c>
      <c r="E19" s="16">
        <v>7.8339999999999996</v>
      </c>
      <c r="F19" s="16">
        <v>0.01</v>
      </c>
      <c r="G19" s="16">
        <v>14.481</v>
      </c>
      <c r="H19" s="15">
        <v>8.0799999999999983</v>
      </c>
      <c r="I19" s="15">
        <v>8.0799999999999983</v>
      </c>
      <c r="J19" s="27">
        <f t="shared" si="0"/>
        <v>0.12376237623762379</v>
      </c>
      <c r="K19" s="27">
        <f t="shared" si="1"/>
        <v>96.955445544554479</v>
      </c>
      <c r="L19" s="29">
        <f t="shared" si="1"/>
        <v>0.12376237623762379</v>
      </c>
      <c r="M19" s="29">
        <f t="shared" si="2"/>
        <v>179.220297029703</v>
      </c>
      <c r="N19" s="28">
        <f t="shared" si="3"/>
        <v>3.9173738802451687</v>
      </c>
    </row>
    <row r="20" spans="1:14">
      <c r="A20" s="18" t="s">
        <v>41</v>
      </c>
      <c r="B20" s="18">
        <v>3</v>
      </c>
      <c r="C20" s="15">
        <v>25</v>
      </c>
      <c r="D20" s="16">
        <v>0.01</v>
      </c>
      <c r="E20" s="16">
        <v>9.2520000000000007</v>
      </c>
      <c r="F20" s="16">
        <v>2.4E-2</v>
      </c>
      <c r="G20" s="16">
        <v>22.404</v>
      </c>
      <c r="H20" s="15">
        <v>7.68</v>
      </c>
      <c r="I20" s="15">
        <v>7.68</v>
      </c>
      <c r="J20" s="27">
        <f t="shared" si="0"/>
        <v>0.13020833333333334</v>
      </c>
      <c r="K20" s="27">
        <f t="shared" si="1"/>
        <v>120.46875000000001</v>
      </c>
      <c r="L20" s="29">
        <f t="shared" si="1"/>
        <v>0.3125</v>
      </c>
      <c r="M20" s="29">
        <f t="shared" si="2"/>
        <v>291.71875</v>
      </c>
      <c r="N20" s="28">
        <f t="shared" si="3"/>
        <v>8.1634424603174605</v>
      </c>
    </row>
    <row r="21" spans="1:14">
      <c r="A21" s="18" t="s">
        <v>41</v>
      </c>
      <c r="B21" s="18">
        <v>4</v>
      </c>
      <c r="C21" s="15">
        <v>26</v>
      </c>
      <c r="D21" s="16">
        <v>0.01</v>
      </c>
      <c r="E21" s="16">
        <v>8.2859999999999996</v>
      </c>
      <c r="F21" s="16">
        <v>0.01</v>
      </c>
      <c r="G21" s="16">
        <v>24.249000000000002</v>
      </c>
      <c r="H21" s="15">
        <v>5.68</v>
      </c>
      <c r="I21" s="15">
        <v>5.68</v>
      </c>
      <c r="J21" s="27">
        <f t="shared" si="0"/>
        <v>0.17605633802816903</v>
      </c>
      <c r="K21" s="27">
        <f t="shared" si="1"/>
        <v>145.88028169014083</v>
      </c>
      <c r="L21" s="29">
        <f t="shared" si="1"/>
        <v>0.17605633802816903</v>
      </c>
      <c r="M21" s="29">
        <f t="shared" si="2"/>
        <v>426.91901408450707</v>
      </c>
      <c r="N21" s="28">
        <f t="shared" si="3"/>
        <v>13.382796780684105</v>
      </c>
    </row>
    <row r="22" spans="1:14">
      <c r="A22" s="18" t="s">
        <v>41</v>
      </c>
      <c r="B22" s="18">
        <v>5</v>
      </c>
      <c r="C22" s="15">
        <v>27</v>
      </c>
      <c r="D22" s="16">
        <v>0.01</v>
      </c>
      <c r="E22" s="16">
        <v>5.98</v>
      </c>
      <c r="F22" s="16">
        <v>0.01</v>
      </c>
      <c r="G22" s="16">
        <v>15.756</v>
      </c>
      <c r="H22" s="15">
        <v>7.6</v>
      </c>
      <c r="I22" s="15">
        <v>7.6</v>
      </c>
      <c r="J22" s="27">
        <f t="shared" si="0"/>
        <v>0.13157894736842105</v>
      </c>
      <c r="K22" s="27">
        <f t="shared" si="1"/>
        <v>78.684210526315795</v>
      </c>
      <c r="L22" s="29">
        <f t="shared" si="1"/>
        <v>0.13157894736842105</v>
      </c>
      <c r="M22" s="29">
        <f t="shared" si="2"/>
        <v>207.31578947368422</v>
      </c>
      <c r="N22" s="28">
        <f t="shared" si="3"/>
        <v>6.1253132832080199</v>
      </c>
    </row>
    <row r="23" spans="1:14">
      <c r="A23" s="18" t="s">
        <v>44</v>
      </c>
      <c r="B23" s="18">
        <v>1</v>
      </c>
      <c r="C23" s="15">
        <v>34</v>
      </c>
      <c r="D23" s="16">
        <v>0.01</v>
      </c>
      <c r="E23" s="16">
        <v>7.3179999999999996</v>
      </c>
      <c r="F23" s="16">
        <v>0.01</v>
      </c>
      <c r="G23" s="16">
        <v>6.261000000000001</v>
      </c>
      <c r="H23" s="15">
        <v>6.4799999999999986</v>
      </c>
      <c r="I23" s="15">
        <v>6.4897200000000002</v>
      </c>
      <c r="J23" s="27">
        <f t="shared" si="0"/>
        <v>0.15432098765432101</v>
      </c>
      <c r="K23" s="27">
        <f t="shared" si="1"/>
        <v>112.93209876543212</v>
      </c>
      <c r="L23" s="29">
        <f t="shared" si="1"/>
        <v>0.15408985287500848</v>
      </c>
      <c r="M23" s="29">
        <f t="shared" si="2"/>
        <v>96.475656885042824</v>
      </c>
      <c r="N23" s="28">
        <f t="shared" si="3"/>
        <v>-0.78365109596040972</v>
      </c>
    </row>
    <row r="24" spans="1:14">
      <c r="A24" s="18" t="s">
        <v>44</v>
      </c>
      <c r="B24" s="18">
        <v>3</v>
      </c>
      <c r="C24" s="15">
        <v>35</v>
      </c>
      <c r="D24" s="16">
        <v>0.01</v>
      </c>
      <c r="E24" s="16">
        <v>3.516</v>
      </c>
      <c r="F24" s="16">
        <v>0.01</v>
      </c>
      <c r="G24" s="16">
        <v>4.7130000000000001</v>
      </c>
      <c r="H24" s="15">
        <v>7.6400000000000006</v>
      </c>
      <c r="I24" s="15">
        <v>7.6400000000000006</v>
      </c>
      <c r="J24" s="27">
        <f t="shared" si="0"/>
        <v>0.13089005235602094</v>
      </c>
      <c r="K24" s="27">
        <f t="shared" si="1"/>
        <v>46.02094240837696</v>
      </c>
      <c r="L24" s="29">
        <f t="shared" si="1"/>
        <v>0.13089005235602094</v>
      </c>
      <c r="M24" s="29">
        <f t="shared" si="2"/>
        <v>61.688481675392666</v>
      </c>
      <c r="N24" s="28">
        <f t="shared" si="3"/>
        <v>0.74607329842931924</v>
      </c>
    </row>
    <row r="25" spans="1:14">
      <c r="A25" s="18" t="s">
        <v>44</v>
      </c>
      <c r="B25" s="18">
        <v>5</v>
      </c>
      <c r="C25" s="15">
        <v>36</v>
      </c>
      <c r="D25" s="16">
        <v>0.01</v>
      </c>
      <c r="E25" s="16">
        <v>3.2160000000000002</v>
      </c>
      <c r="F25" s="16">
        <v>0.01</v>
      </c>
      <c r="G25" s="16">
        <v>2.379</v>
      </c>
      <c r="H25" s="15">
        <v>5.24</v>
      </c>
      <c r="I25" s="15">
        <v>5.24</v>
      </c>
      <c r="J25" s="27">
        <f t="shared" si="0"/>
        <v>0.19083969465648853</v>
      </c>
      <c r="K25" s="27">
        <f t="shared" si="1"/>
        <v>61.374045801526719</v>
      </c>
      <c r="L25" s="29">
        <f t="shared" si="1"/>
        <v>0.19083969465648853</v>
      </c>
      <c r="M25" s="29">
        <f t="shared" si="2"/>
        <v>45.400763358778626</v>
      </c>
      <c r="N25" s="28">
        <f t="shared" si="3"/>
        <v>-0.76063249727371873</v>
      </c>
    </row>
    <row r="26" spans="1:14">
      <c r="A26" s="18" t="s">
        <v>42</v>
      </c>
      <c r="B26" s="18">
        <v>1</v>
      </c>
      <c r="C26" s="15">
        <v>28</v>
      </c>
      <c r="D26" s="16">
        <v>0.01</v>
      </c>
      <c r="E26" s="16">
        <v>4.3680000000000003</v>
      </c>
      <c r="F26" s="16">
        <v>0.01</v>
      </c>
      <c r="G26" s="16">
        <v>3.0720000000000001</v>
      </c>
      <c r="H26" s="15">
        <v>7.24</v>
      </c>
      <c r="I26" s="15">
        <v>7.24</v>
      </c>
      <c r="J26" s="27">
        <f t="shared" si="0"/>
        <v>0.13812154696132597</v>
      </c>
      <c r="K26" s="27">
        <f t="shared" si="1"/>
        <v>60.331491712707184</v>
      </c>
      <c r="L26" s="29">
        <f t="shared" si="1"/>
        <v>0.13812154696132597</v>
      </c>
      <c r="M26" s="29">
        <f t="shared" si="2"/>
        <v>42.430939226519335</v>
      </c>
      <c r="N26" s="28">
        <f t="shared" si="3"/>
        <v>-0.85240726124704036</v>
      </c>
    </row>
    <row r="27" spans="1:14">
      <c r="A27" s="18" t="s">
        <v>42</v>
      </c>
      <c r="B27" s="18">
        <v>3</v>
      </c>
      <c r="C27" s="15">
        <v>29</v>
      </c>
      <c r="D27" s="16">
        <v>0.01</v>
      </c>
      <c r="E27" s="16">
        <v>6.0940000000000003</v>
      </c>
      <c r="F27" s="16">
        <v>0.107</v>
      </c>
      <c r="G27" s="16">
        <v>18.231000000000002</v>
      </c>
      <c r="H27" s="15">
        <v>8.3999999999999986</v>
      </c>
      <c r="I27" s="15">
        <v>8.3999999999999986</v>
      </c>
      <c r="J27" s="27">
        <f t="shared" si="0"/>
        <v>0.11904761904761907</v>
      </c>
      <c r="K27" s="27">
        <f t="shared" si="1"/>
        <v>72.547619047619051</v>
      </c>
      <c r="L27" s="29">
        <f t="shared" si="1"/>
        <v>1.2738095238095239</v>
      </c>
      <c r="M27" s="29">
        <f t="shared" si="2"/>
        <v>217.03571428571433</v>
      </c>
      <c r="N27" s="28">
        <f t="shared" si="3"/>
        <v>6.9353741496598653</v>
      </c>
    </row>
    <row r="28" spans="1:14">
      <c r="A28" s="18" t="s">
        <v>42</v>
      </c>
      <c r="B28" s="18">
        <v>5</v>
      </c>
      <c r="C28" s="15">
        <v>30</v>
      </c>
      <c r="D28" s="16">
        <v>0.01</v>
      </c>
      <c r="E28" s="16">
        <v>5.68</v>
      </c>
      <c r="F28" s="16">
        <v>0.01</v>
      </c>
      <c r="G28" s="16">
        <v>9.9719999999999995</v>
      </c>
      <c r="H28" s="15">
        <v>8.0799999999999983</v>
      </c>
      <c r="I28" s="15">
        <v>8.0799999999999983</v>
      </c>
      <c r="J28" s="27">
        <f t="shared" si="0"/>
        <v>0.12376237623762379</v>
      </c>
      <c r="K28" s="27">
        <f t="shared" si="1"/>
        <v>70.297029702970306</v>
      </c>
      <c r="L28" s="29">
        <f t="shared" si="1"/>
        <v>0.12376237623762379</v>
      </c>
      <c r="M28" s="29">
        <f t="shared" si="2"/>
        <v>123.41584158415843</v>
      </c>
      <c r="N28" s="28">
        <f t="shared" si="3"/>
        <v>2.5294672324375296</v>
      </c>
    </row>
    <row r="29" spans="1:14">
      <c r="A29" s="18" t="s">
        <v>31</v>
      </c>
      <c r="B29" s="18">
        <v>1</v>
      </c>
      <c r="C29" s="15">
        <v>1</v>
      </c>
      <c r="D29" s="16">
        <v>0.01</v>
      </c>
      <c r="E29" s="16">
        <v>5.9359999999999999</v>
      </c>
      <c r="F29" s="16">
        <v>0.01</v>
      </c>
      <c r="G29" s="16">
        <v>17.832000000000001</v>
      </c>
      <c r="H29" s="15">
        <v>6.84</v>
      </c>
      <c r="I29" s="15">
        <v>6.84</v>
      </c>
      <c r="J29" s="27">
        <f t="shared" si="0"/>
        <v>0.14619883040935672</v>
      </c>
      <c r="K29" s="27">
        <f t="shared" si="1"/>
        <v>86.78362573099416</v>
      </c>
      <c r="L29" s="29">
        <f t="shared" si="1"/>
        <v>0.14619883040935672</v>
      </c>
      <c r="M29" s="29">
        <f t="shared" si="2"/>
        <v>260.70175438596493</v>
      </c>
      <c r="N29" s="28">
        <f t="shared" si="3"/>
        <v>8.2818156502367035</v>
      </c>
    </row>
    <row r="30" spans="1:14">
      <c r="A30" s="18" t="s">
        <v>31</v>
      </c>
      <c r="B30" s="18">
        <v>3</v>
      </c>
      <c r="C30" s="15">
        <v>2</v>
      </c>
      <c r="D30" s="16">
        <v>0.01</v>
      </c>
      <c r="E30" s="16">
        <v>5.3019999999999996</v>
      </c>
      <c r="F30" s="16">
        <v>0.01</v>
      </c>
      <c r="G30" s="16">
        <v>12.537000000000001</v>
      </c>
      <c r="H30" s="15">
        <v>6.4399999999999995</v>
      </c>
      <c r="I30" s="15">
        <v>6.4399999999999995</v>
      </c>
      <c r="J30" s="27">
        <f t="shared" si="0"/>
        <v>0.15527950310559008</v>
      </c>
      <c r="K30" s="27">
        <f t="shared" si="1"/>
        <v>82.32919254658384</v>
      </c>
      <c r="L30" s="29">
        <f t="shared" si="1"/>
        <v>0.15527950310559008</v>
      </c>
      <c r="M30" s="29">
        <f t="shared" si="2"/>
        <v>194.67391304347828</v>
      </c>
      <c r="N30" s="28">
        <f t="shared" si="3"/>
        <v>5.3497485950902117</v>
      </c>
    </row>
    <row r="31" spans="1:14">
      <c r="A31" s="18" t="s">
        <v>31</v>
      </c>
      <c r="B31" s="18">
        <v>5</v>
      </c>
      <c r="C31" s="15">
        <v>3</v>
      </c>
      <c r="D31" s="16">
        <v>0.01</v>
      </c>
      <c r="E31" s="16">
        <v>4.524</v>
      </c>
      <c r="F31" s="16">
        <v>0.01</v>
      </c>
      <c r="G31" s="16">
        <v>9.9179999999999993</v>
      </c>
      <c r="H31" s="15">
        <v>7.24</v>
      </c>
      <c r="I31" s="15">
        <v>7.24</v>
      </c>
      <c r="J31" s="27">
        <f t="shared" si="0"/>
        <v>0.13812154696132597</v>
      </c>
      <c r="K31" s="27">
        <f t="shared" si="1"/>
        <v>62.48618784530386</v>
      </c>
      <c r="L31" s="29">
        <f t="shared" si="1"/>
        <v>0.13812154696132597</v>
      </c>
      <c r="M31" s="29">
        <f t="shared" si="2"/>
        <v>136.98895027624309</v>
      </c>
      <c r="N31" s="28">
        <f t="shared" si="3"/>
        <v>3.5477505919494865</v>
      </c>
    </row>
    <row r="32" spans="1:14">
      <c r="A32" s="18" t="s">
        <v>35</v>
      </c>
      <c r="B32" s="18">
        <v>1</v>
      </c>
      <c r="C32" s="15">
        <v>10</v>
      </c>
      <c r="D32" s="16">
        <v>0.01</v>
      </c>
      <c r="E32" s="16">
        <v>5.5259999999999998</v>
      </c>
      <c r="F32" s="16">
        <v>0.01</v>
      </c>
      <c r="G32" s="16">
        <v>15.303000000000001</v>
      </c>
      <c r="H32" s="15">
        <v>6.879999999999999</v>
      </c>
      <c r="I32" s="15">
        <v>6.879999999999999</v>
      </c>
      <c r="J32" s="27">
        <f t="shared" si="0"/>
        <v>0.14534883720930233</v>
      </c>
      <c r="K32" s="27">
        <f t="shared" si="1"/>
        <v>80.319767441860478</v>
      </c>
      <c r="L32" s="29">
        <f t="shared" si="1"/>
        <v>0.14534883720930233</v>
      </c>
      <c r="M32" s="29">
        <f t="shared" si="2"/>
        <v>222.42732558139539</v>
      </c>
      <c r="N32" s="28">
        <f t="shared" si="3"/>
        <v>6.7670265780730912</v>
      </c>
    </row>
    <row r="33" spans="1:14">
      <c r="A33" s="18" t="s">
        <v>35</v>
      </c>
      <c r="B33" s="18">
        <v>3</v>
      </c>
      <c r="C33" s="15">
        <v>11</v>
      </c>
      <c r="D33" s="16">
        <v>0.01</v>
      </c>
      <c r="E33" s="16">
        <v>5.5419999999999998</v>
      </c>
      <c r="F33" s="16">
        <v>0.01</v>
      </c>
      <c r="G33" s="16">
        <v>15.468</v>
      </c>
      <c r="H33" s="15">
        <v>6.3999999999999986</v>
      </c>
      <c r="I33" s="15">
        <v>6.3999999999999986</v>
      </c>
      <c r="J33" s="27">
        <f t="shared" si="0"/>
        <v>0.15625000000000003</v>
      </c>
      <c r="K33" s="27">
        <f t="shared" si="1"/>
        <v>86.593750000000014</v>
      </c>
      <c r="L33" s="29">
        <f t="shared" si="1"/>
        <v>0.15625000000000003</v>
      </c>
      <c r="M33" s="29">
        <f t="shared" si="2"/>
        <v>241.68750000000006</v>
      </c>
      <c r="N33" s="28">
        <f t="shared" si="3"/>
        <v>7.3854166666666696</v>
      </c>
    </row>
    <row r="34" spans="1:14">
      <c r="A34" s="18" t="s">
        <v>35</v>
      </c>
      <c r="B34" s="18">
        <v>5</v>
      </c>
      <c r="C34" s="15">
        <v>12</v>
      </c>
      <c r="D34" s="16">
        <v>0.01</v>
      </c>
      <c r="E34" s="16">
        <v>5.21</v>
      </c>
      <c r="F34" s="16">
        <v>0.01</v>
      </c>
      <c r="G34" s="16">
        <v>13.566000000000001</v>
      </c>
      <c r="H34" s="15">
        <v>8.0799999999999983</v>
      </c>
      <c r="I34" s="15">
        <v>8.0799999999999983</v>
      </c>
      <c r="J34" s="27">
        <f t="shared" si="0"/>
        <v>0.12376237623762379</v>
      </c>
      <c r="K34" s="27">
        <f t="shared" si="1"/>
        <v>64.480198019801989</v>
      </c>
      <c r="L34" s="29">
        <f t="shared" si="1"/>
        <v>0.12376237623762379</v>
      </c>
      <c r="M34" s="29">
        <f t="shared" si="2"/>
        <v>167.89603960396045</v>
      </c>
      <c r="N34" s="28">
        <f t="shared" si="3"/>
        <v>4.9245638849599276</v>
      </c>
    </row>
    <row r="35" spans="1:14">
      <c r="A35" s="18" t="s">
        <v>43</v>
      </c>
      <c r="B35" s="18">
        <v>2</v>
      </c>
      <c r="C35" s="15">
        <v>31</v>
      </c>
      <c r="D35" s="16">
        <v>0.01</v>
      </c>
      <c r="E35" s="16">
        <v>10.102</v>
      </c>
      <c r="F35" s="16">
        <v>0.98799999999999999</v>
      </c>
      <c r="G35" s="16">
        <v>18.437999999999999</v>
      </c>
      <c r="H35" s="15">
        <v>6.0399999999999991</v>
      </c>
      <c r="I35" s="15">
        <v>6.0399999999999991</v>
      </c>
      <c r="J35" s="27">
        <f t="shared" si="0"/>
        <v>0.16556291390728478</v>
      </c>
      <c r="K35" s="27">
        <f t="shared" si="1"/>
        <v>167.25165562913909</v>
      </c>
      <c r="L35" s="29">
        <f t="shared" si="1"/>
        <v>16.357615894039736</v>
      </c>
      <c r="M35" s="29">
        <f t="shared" si="2"/>
        <v>305.2649006622517</v>
      </c>
      <c r="N35" s="28">
        <f t="shared" si="3"/>
        <v>7.3431094292021459</v>
      </c>
    </row>
    <row r="36" spans="1:14">
      <c r="A36" s="18" t="s">
        <v>43</v>
      </c>
      <c r="B36" s="18">
        <v>3</v>
      </c>
      <c r="C36" s="15">
        <v>32</v>
      </c>
      <c r="D36" s="16">
        <v>0.01</v>
      </c>
      <c r="E36" s="16">
        <v>12.278</v>
      </c>
      <c r="F36" s="16">
        <v>0.82</v>
      </c>
      <c r="G36" s="16">
        <v>25.683</v>
      </c>
      <c r="H36" s="15">
        <v>7.2799999999999994</v>
      </c>
      <c r="I36" s="15">
        <v>7.2799999999999994</v>
      </c>
      <c r="J36" s="27">
        <f t="shared" si="0"/>
        <v>0.13736263736263737</v>
      </c>
      <c r="K36" s="27">
        <f t="shared" si="1"/>
        <v>168.65384615384616</v>
      </c>
      <c r="L36" s="29">
        <f t="shared" si="1"/>
        <v>11.263736263736265</v>
      </c>
      <c r="M36" s="29">
        <f t="shared" si="2"/>
        <v>352.7884615384616</v>
      </c>
      <c r="N36" s="28">
        <f t="shared" si="3"/>
        <v>9.2981423338566245</v>
      </c>
    </row>
    <row r="37" spans="1:14">
      <c r="A37" s="18" t="s">
        <v>43</v>
      </c>
      <c r="B37" s="18">
        <v>5</v>
      </c>
      <c r="C37" s="15">
        <v>33</v>
      </c>
      <c r="D37" s="16">
        <v>0.01</v>
      </c>
      <c r="E37" s="16">
        <v>7.85</v>
      </c>
      <c r="F37" s="16">
        <v>0.01</v>
      </c>
      <c r="G37" s="16">
        <v>19.946999999999999</v>
      </c>
      <c r="H37" s="15">
        <v>6.4399999999999995</v>
      </c>
      <c r="I37" s="15">
        <v>6.4399999999999995</v>
      </c>
      <c r="J37" s="27">
        <f t="shared" si="0"/>
        <v>0.15527950310559008</v>
      </c>
      <c r="K37" s="27">
        <f t="shared" si="1"/>
        <v>121.89440993788821</v>
      </c>
      <c r="L37" s="29">
        <f t="shared" si="1"/>
        <v>0.15527950310559008</v>
      </c>
      <c r="M37" s="29">
        <f t="shared" si="2"/>
        <v>309.73602484472048</v>
      </c>
      <c r="N37" s="28">
        <f t="shared" si="3"/>
        <v>8.9448388050872509</v>
      </c>
    </row>
    <row r="38" spans="1:14">
      <c r="A38" s="18" t="s">
        <v>34</v>
      </c>
      <c r="B38" s="18">
        <v>2</v>
      </c>
      <c r="C38" s="15">
        <v>7</v>
      </c>
      <c r="D38" s="16">
        <v>0.01</v>
      </c>
      <c r="E38" s="16">
        <v>3.2879999999999998</v>
      </c>
      <c r="F38" s="16">
        <v>0.01</v>
      </c>
      <c r="G38" s="16">
        <v>7.5030000000000001</v>
      </c>
      <c r="H38" s="15">
        <v>7.9999999999999982</v>
      </c>
      <c r="I38" s="15">
        <v>7.9999999999999982</v>
      </c>
      <c r="J38" s="27">
        <f t="shared" si="0"/>
        <v>0.12500000000000003</v>
      </c>
      <c r="K38" s="27">
        <f t="shared" si="1"/>
        <v>41.1</v>
      </c>
      <c r="L38" s="29">
        <f t="shared" si="1"/>
        <v>0.12500000000000003</v>
      </c>
      <c r="M38" s="29">
        <f t="shared" si="2"/>
        <v>93.787500000000009</v>
      </c>
      <c r="N38" s="28">
        <f t="shared" si="3"/>
        <v>2.5089285714285716</v>
      </c>
    </row>
    <row r="39" spans="1:14">
      <c r="A39" s="18" t="s">
        <v>34</v>
      </c>
      <c r="B39" s="18">
        <v>4</v>
      </c>
      <c r="C39" s="15">
        <v>8</v>
      </c>
      <c r="D39" s="16">
        <v>0.01</v>
      </c>
      <c r="E39" s="16">
        <v>2.56</v>
      </c>
      <c r="F39" s="16">
        <v>0.01</v>
      </c>
      <c r="G39" s="16">
        <v>14.115</v>
      </c>
      <c r="H39" s="15">
        <v>6.92</v>
      </c>
      <c r="I39" s="15">
        <v>6.92</v>
      </c>
      <c r="J39" s="27">
        <f t="shared" si="0"/>
        <v>0.14450867052023122</v>
      </c>
      <c r="K39" s="27">
        <f t="shared" si="1"/>
        <v>36.994219653179194</v>
      </c>
      <c r="L39" s="29">
        <f t="shared" si="1"/>
        <v>0.14450867052023122</v>
      </c>
      <c r="M39" s="29">
        <f t="shared" si="2"/>
        <v>203.97398843930637</v>
      </c>
      <c r="N39" s="28">
        <f t="shared" si="3"/>
        <v>7.9514175612441518</v>
      </c>
    </row>
    <row r="40" spans="1:14">
      <c r="A40" s="18" t="s">
        <v>34</v>
      </c>
      <c r="B40" s="18">
        <v>6</v>
      </c>
      <c r="C40" s="15">
        <v>9</v>
      </c>
      <c r="D40" s="16">
        <v>0.01</v>
      </c>
      <c r="E40" s="16">
        <v>2.6259999999999999</v>
      </c>
      <c r="F40" s="16">
        <v>0.01</v>
      </c>
      <c r="G40" s="16">
        <v>6.3719999999999999</v>
      </c>
      <c r="H40" s="15">
        <v>5.6400000000000006</v>
      </c>
      <c r="I40" s="15">
        <v>5.6400000000000006</v>
      </c>
      <c r="J40" s="27">
        <f t="shared" si="0"/>
        <v>0.17730496453900707</v>
      </c>
      <c r="K40" s="27">
        <f t="shared" si="1"/>
        <v>46.560283687943254</v>
      </c>
      <c r="L40" s="29">
        <f t="shared" si="1"/>
        <v>0.17730496453900707</v>
      </c>
      <c r="M40" s="29">
        <f t="shared" si="2"/>
        <v>112.97872340425532</v>
      </c>
      <c r="N40" s="28">
        <f t="shared" si="3"/>
        <v>3.162782843633908</v>
      </c>
    </row>
    <row r="41" spans="1:14">
      <c r="A41" s="18" t="s">
        <v>33</v>
      </c>
      <c r="B41" s="18">
        <v>2</v>
      </c>
      <c r="C41" s="15">
        <v>4</v>
      </c>
      <c r="D41" s="16">
        <v>0.01</v>
      </c>
      <c r="E41" s="16">
        <v>4.24</v>
      </c>
      <c r="F41" s="16">
        <v>0.01</v>
      </c>
      <c r="G41" s="16">
        <v>6.2910000000000004</v>
      </c>
      <c r="H41" s="15">
        <v>7.6400000000000006</v>
      </c>
      <c r="I41" s="15">
        <v>7.6400000000000006</v>
      </c>
      <c r="J41" s="27">
        <f t="shared" si="0"/>
        <v>0.13089005235602094</v>
      </c>
      <c r="K41" s="27">
        <f t="shared" si="1"/>
        <v>55.497382198952877</v>
      </c>
      <c r="L41" s="29">
        <f t="shared" si="1"/>
        <v>0.13089005235602094</v>
      </c>
      <c r="M41" s="29">
        <f t="shared" si="2"/>
        <v>82.342931937172779</v>
      </c>
      <c r="N41" s="28">
        <f t="shared" si="3"/>
        <v>1.2783595113438049</v>
      </c>
    </row>
    <row r="42" spans="1:14">
      <c r="A42" s="18" t="s">
        <v>33</v>
      </c>
      <c r="B42" s="18">
        <v>1</v>
      </c>
      <c r="C42" s="15">
        <v>5</v>
      </c>
      <c r="D42" s="16">
        <v>0.01</v>
      </c>
      <c r="E42" s="16">
        <v>2.95</v>
      </c>
      <c r="F42" s="16">
        <v>0.01</v>
      </c>
      <c r="G42" s="16">
        <v>5.8170000000000002</v>
      </c>
      <c r="H42" s="15">
        <v>6.52</v>
      </c>
      <c r="I42" s="15">
        <v>6.52</v>
      </c>
      <c r="J42" s="27">
        <f t="shared" si="0"/>
        <v>0.15337423312883436</v>
      </c>
      <c r="K42" s="27">
        <f t="shared" si="1"/>
        <v>45.245398773006137</v>
      </c>
      <c r="L42" s="29">
        <f t="shared" si="1"/>
        <v>0.15337423312883436</v>
      </c>
      <c r="M42" s="29">
        <f t="shared" si="2"/>
        <v>89.217791411042953</v>
      </c>
      <c r="N42" s="28">
        <f t="shared" si="3"/>
        <v>2.0939234589541336</v>
      </c>
    </row>
    <row r="43" spans="1:14">
      <c r="A43" s="18" t="s">
        <v>33</v>
      </c>
      <c r="B43" s="18">
        <v>5</v>
      </c>
      <c r="C43" s="15">
        <v>6</v>
      </c>
      <c r="D43" s="16">
        <v>0.01</v>
      </c>
      <c r="E43" s="16">
        <v>4.6379999999999999</v>
      </c>
      <c r="F43" s="16">
        <v>0.01</v>
      </c>
      <c r="G43" s="16">
        <v>8.9340000000000011</v>
      </c>
      <c r="H43" s="15">
        <v>7.6400000000000006</v>
      </c>
      <c r="I43" s="15">
        <v>7.6400000000000006</v>
      </c>
      <c r="J43" s="27">
        <f t="shared" si="0"/>
        <v>0.13089005235602094</v>
      </c>
      <c r="K43" s="27">
        <f t="shared" si="1"/>
        <v>60.706806282722511</v>
      </c>
      <c r="L43" s="29">
        <f t="shared" si="1"/>
        <v>0.13089005235602094</v>
      </c>
      <c r="M43" s="29">
        <f t="shared" si="2"/>
        <v>116.93717277486911</v>
      </c>
      <c r="N43" s="28">
        <f t="shared" si="3"/>
        <v>2.6776364996260287</v>
      </c>
    </row>
  </sheetData>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2"/>
  <sheetViews>
    <sheetView workbookViewId="0">
      <selection activeCell="B1" sqref="B1"/>
    </sheetView>
  </sheetViews>
  <sheetFormatPr defaultRowHeight="15"/>
  <cols>
    <col min="1" max="1" width="23.7109375" customWidth="1"/>
    <col min="2" max="2" width="14.85546875" customWidth="1"/>
    <col min="3" max="3" width="13.5703125" customWidth="1"/>
    <col min="4" max="4" width="10.7109375" customWidth="1"/>
    <col min="6" max="6" width="12.5703125" customWidth="1"/>
    <col min="8" max="8" width="11.5703125" customWidth="1"/>
  </cols>
  <sheetData>
    <row r="1" spans="1:9">
      <c r="A1" t="s">
        <v>50</v>
      </c>
      <c r="B1" t="s">
        <v>51</v>
      </c>
      <c r="C1" t="s">
        <v>52</v>
      </c>
      <c r="D1" t="s">
        <v>53</v>
      </c>
      <c r="E1" t="s">
        <v>54</v>
      </c>
      <c r="F1" t="s">
        <v>55</v>
      </c>
      <c r="G1" t="s">
        <v>56</v>
      </c>
      <c r="H1" t="s">
        <v>57</v>
      </c>
    </row>
    <row r="2" spans="1:9">
      <c r="A2" t="s">
        <v>58</v>
      </c>
      <c r="B2" t="s">
        <v>59</v>
      </c>
      <c r="C2">
        <v>3212927.1150000002</v>
      </c>
      <c r="D2">
        <v>3.734186996</v>
      </c>
      <c r="E2">
        <v>0.70908722540000002</v>
      </c>
      <c r="F2">
        <v>526.61885050000001</v>
      </c>
      <c r="G2" t="s">
        <v>60</v>
      </c>
      <c r="H2">
        <v>105.3237701</v>
      </c>
    </row>
    <row r="3" spans="1:9">
      <c r="A3" t="s">
        <v>58</v>
      </c>
      <c r="B3" t="s">
        <v>61</v>
      </c>
      <c r="C3">
        <v>6077744.4139999999</v>
      </c>
      <c r="D3">
        <v>2.1756568629999999</v>
      </c>
      <c r="E3">
        <v>0.41123482500000003</v>
      </c>
      <c r="F3">
        <v>529.05462539999996</v>
      </c>
      <c r="G3" t="s">
        <v>60</v>
      </c>
      <c r="H3">
        <v>105.81092510000001</v>
      </c>
    </row>
    <row r="4" spans="1:9">
      <c r="A4" t="s">
        <v>58</v>
      </c>
      <c r="B4" t="s">
        <v>62</v>
      </c>
      <c r="C4">
        <v>476999.24979999999</v>
      </c>
      <c r="D4">
        <v>0.9989751013</v>
      </c>
      <c r="E4">
        <v>0.96332036909999996</v>
      </c>
      <c r="F4">
        <v>103.7012331</v>
      </c>
      <c r="G4" t="s">
        <v>60</v>
      </c>
      <c r="H4">
        <v>103.7012331</v>
      </c>
    </row>
    <row r="5" spans="1:9">
      <c r="A5" t="s">
        <v>58</v>
      </c>
      <c r="B5" t="s">
        <v>63</v>
      </c>
      <c r="C5">
        <v>673009.76509999996</v>
      </c>
      <c r="D5">
        <v>0.59291878769999995</v>
      </c>
      <c r="E5">
        <v>1.1334290069999999</v>
      </c>
      <c r="F5">
        <v>52.311947580000002</v>
      </c>
      <c r="G5" t="s">
        <v>60</v>
      </c>
      <c r="H5">
        <v>104.62389520000001</v>
      </c>
    </row>
    <row r="6" spans="1:9">
      <c r="A6" t="s">
        <v>58</v>
      </c>
      <c r="B6" t="s">
        <v>64</v>
      </c>
      <c r="C6">
        <v>1026011.194</v>
      </c>
      <c r="D6">
        <v>0.47261122189999999</v>
      </c>
      <c r="E6">
        <v>0.89718110429999998</v>
      </c>
      <c r="F6">
        <v>52.677349049999997</v>
      </c>
      <c r="G6" t="s">
        <v>60</v>
      </c>
      <c r="H6">
        <v>105.35469809999999</v>
      </c>
    </row>
    <row r="7" spans="1:9">
      <c r="A7" t="s">
        <v>58</v>
      </c>
      <c r="B7" t="s">
        <v>65</v>
      </c>
      <c r="C7">
        <v>49626.678050000002</v>
      </c>
      <c r="D7">
        <v>4.682062025E-2</v>
      </c>
      <c r="E7">
        <v>0.91605430659999998</v>
      </c>
      <c r="F7">
        <v>5.1111184029999999</v>
      </c>
      <c r="G7" t="s">
        <v>60</v>
      </c>
      <c r="H7">
        <v>102.2223681</v>
      </c>
    </row>
    <row r="8" spans="1:9" s="39" customFormat="1">
      <c r="A8" s="39" t="s">
        <v>58</v>
      </c>
      <c r="B8" s="39" t="s">
        <v>66</v>
      </c>
      <c r="C8" s="39">
        <v>80689.508759999997</v>
      </c>
      <c r="D8" s="39">
        <v>18.1669141</v>
      </c>
      <c r="E8" s="39">
        <v>1.797868107</v>
      </c>
      <c r="F8" s="39">
        <v>1010.469791</v>
      </c>
      <c r="G8" s="39" t="s">
        <v>67</v>
      </c>
      <c r="H8" s="39">
        <v>101.0469791</v>
      </c>
    </row>
    <row r="9" spans="1:9">
      <c r="A9" t="s">
        <v>58</v>
      </c>
      <c r="B9" t="s">
        <v>68</v>
      </c>
      <c r="C9">
        <v>32513.177619999999</v>
      </c>
      <c r="D9">
        <v>10.24294495</v>
      </c>
      <c r="E9">
        <v>1.040549605</v>
      </c>
      <c r="F9">
        <v>984.37834229999999</v>
      </c>
      <c r="G9" t="s">
        <v>67</v>
      </c>
      <c r="H9">
        <v>98.437834230000007</v>
      </c>
    </row>
    <row r="10" spans="1:9" s="39" customFormat="1">
      <c r="A10" s="39" t="s">
        <v>58</v>
      </c>
      <c r="B10" s="39" t="s">
        <v>59</v>
      </c>
      <c r="C10" s="39">
        <v>3112169.639</v>
      </c>
      <c r="D10" s="39">
        <v>5.2014512489999998</v>
      </c>
      <c r="E10" s="39">
        <v>1.0196843259999999</v>
      </c>
      <c r="F10" s="39">
        <v>510.10406999999998</v>
      </c>
      <c r="G10" s="39" t="s">
        <v>60</v>
      </c>
      <c r="H10" s="39">
        <v>102.020814</v>
      </c>
    </row>
    <row r="11" spans="1:9">
      <c r="A11" t="s">
        <v>58</v>
      </c>
      <c r="B11" t="s">
        <v>61</v>
      </c>
      <c r="C11">
        <v>5913272.4989999998</v>
      </c>
      <c r="D11">
        <v>1.3342139559999999</v>
      </c>
      <c r="E11">
        <v>0.25920268940000002</v>
      </c>
      <c r="F11">
        <v>514.73769770000001</v>
      </c>
      <c r="G11" t="s">
        <v>60</v>
      </c>
      <c r="H11">
        <v>102.9475395</v>
      </c>
    </row>
    <row r="12" spans="1:9" s="39" customFormat="1">
      <c r="A12" s="39" t="s">
        <v>58</v>
      </c>
      <c r="B12" s="39" t="s">
        <v>62</v>
      </c>
      <c r="C12" s="39">
        <v>460833.44170000002</v>
      </c>
      <c r="D12" s="39">
        <v>1.2443095500000001</v>
      </c>
      <c r="E12" s="39">
        <v>1.241990353</v>
      </c>
      <c r="F12" s="39">
        <v>100.1867323</v>
      </c>
      <c r="G12" s="39" t="s">
        <v>60</v>
      </c>
      <c r="H12" s="39">
        <v>100.1867323</v>
      </c>
    </row>
    <row r="13" spans="1:9" s="39" customFormat="1">
      <c r="A13" s="39" t="s">
        <v>58</v>
      </c>
      <c r="B13" s="39" t="s">
        <v>63</v>
      </c>
      <c r="C13" s="39">
        <v>656466.89610000001</v>
      </c>
      <c r="D13" s="39">
        <v>0.23467853920000001</v>
      </c>
      <c r="E13" s="39">
        <v>0.45991865119999997</v>
      </c>
      <c r="F13" s="39">
        <v>51.026097440000001</v>
      </c>
      <c r="G13" s="39" t="s">
        <v>60</v>
      </c>
      <c r="H13" s="39" t="s">
        <v>4</v>
      </c>
      <c r="I13" s="39" t="s">
        <v>4</v>
      </c>
    </row>
    <row r="14" spans="1:9">
      <c r="A14" t="s">
        <v>58</v>
      </c>
      <c r="B14" t="s">
        <v>64</v>
      </c>
      <c r="C14">
        <v>995154.14450000005</v>
      </c>
      <c r="D14">
        <v>0.5727312524</v>
      </c>
      <c r="E14">
        <v>1.1209563810000001</v>
      </c>
      <c r="F14">
        <v>51.093089970000001</v>
      </c>
      <c r="G14" t="s">
        <v>60</v>
      </c>
      <c r="H14">
        <v>102.1861799</v>
      </c>
    </row>
    <row r="15" spans="1:9" s="39" customFormat="1">
      <c r="A15" s="39" t="s">
        <v>58</v>
      </c>
      <c r="B15" s="39" t="s">
        <v>65</v>
      </c>
      <c r="C15" s="39">
        <v>47452.909480000002</v>
      </c>
      <c r="D15" s="39">
        <v>6.9799943549999993E-2</v>
      </c>
      <c r="E15" s="39">
        <v>1.4282080909999999</v>
      </c>
      <c r="F15" s="39">
        <v>4.8872390509999999</v>
      </c>
      <c r="G15" s="39" t="s">
        <v>60</v>
      </c>
      <c r="H15" s="39">
        <v>97.744781029999999</v>
      </c>
    </row>
    <row r="16" spans="1:9">
      <c r="A16" t="s">
        <v>58</v>
      </c>
      <c r="B16" t="s">
        <v>66</v>
      </c>
      <c r="C16">
        <v>78756.934330000004</v>
      </c>
      <c r="D16">
        <v>10.707248590000001</v>
      </c>
      <c r="E16">
        <v>1.08563246</v>
      </c>
      <c r="F16">
        <v>986.26827939999998</v>
      </c>
      <c r="G16" t="s">
        <v>67</v>
      </c>
      <c r="H16">
        <v>98.626827939999998</v>
      </c>
    </row>
    <row r="17" spans="1:8">
      <c r="A17" t="s">
        <v>58</v>
      </c>
      <c r="B17" t="s">
        <v>68</v>
      </c>
      <c r="C17">
        <v>31563.4372</v>
      </c>
      <c r="D17">
        <v>6.6207929539999997</v>
      </c>
      <c r="E17">
        <v>0.69282425339999998</v>
      </c>
      <c r="F17">
        <v>955.62372730000004</v>
      </c>
      <c r="G17" t="s">
        <v>67</v>
      </c>
      <c r="H17">
        <v>95.562372730000007</v>
      </c>
    </row>
    <row r="18" spans="1:8">
      <c r="A18" t="s">
        <v>69</v>
      </c>
      <c r="B18" t="s">
        <v>59</v>
      </c>
      <c r="C18">
        <v>-424.43047580000001</v>
      </c>
      <c r="D18">
        <v>3.1959603990000002E-2</v>
      </c>
      <c r="E18">
        <v>45.940879150000001</v>
      </c>
      <c r="F18">
        <v>-6.9566809729999998E-2</v>
      </c>
      <c r="G18" t="s">
        <v>60</v>
      </c>
      <c r="H18" t="s">
        <v>4</v>
      </c>
    </row>
    <row r="19" spans="1:8">
      <c r="A19" t="s">
        <v>69</v>
      </c>
      <c r="B19" t="s">
        <v>61</v>
      </c>
      <c r="C19">
        <v>-817.33087039999998</v>
      </c>
      <c r="D19">
        <v>2.6702510509999999E-2</v>
      </c>
      <c r="E19">
        <v>37.531516199999999</v>
      </c>
      <c r="F19">
        <v>-7.1146900570000005E-2</v>
      </c>
      <c r="G19" t="s">
        <v>60</v>
      </c>
      <c r="H19" t="s">
        <v>4</v>
      </c>
    </row>
    <row r="20" spans="1:8">
      <c r="A20" t="s">
        <v>69</v>
      </c>
      <c r="B20" t="s">
        <v>62</v>
      </c>
      <c r="C20">
        <v>592.12666139999999</v>
      </c>
      <c r="D20">
        <v>2.802991355E-2</v>
      </c>
      <c r="E20">
        <v>21.774135319999999</v>
      </c>
      <c r="F20">
        <v>0.1287303176</v>
      </c>
      <c r="G20" t="s">
        <v>60</v>
      </c>
      <c r="H20" t="s">
        <v>4</v>
      </c>
    </row>
    <row r="21" spans="1:8">
      <c r="A21" t="s">
        <v>69</v>
      </c>
      <c r="B21" t="s">
        <v>63</v>
      </c>
      <c r="C21">
        <v>28.5242127</v>
      </c>
      <c r="D21">
        <v>1.146089124E-3</v>
      </c>
      <c r="E21">
        <v>51.692222080000001</v>
      </c>
      <c r="F21">
        <v>2.2171403690000001E-3</v>
      </c>
      <c r="G21" t="s">
        <v>60</v>
      </c>
      <c r="H21" t="s">
        <v>4</v>
      </c>
    </row>
    <row r="22" spans="1:8">
      <c r="A22" t="s">
        <v>69</v>
      </c>
      <c r="B22" t="s">
        <v>64</v>
      </c>
      <c r="C22">
        <v>-151.45555870000001</v>
      </c>
      <c r="D22">
        <v>2.8431128059999999E-3</v>
      </c>
      <c r="E22">
        <v>36.562599220000003</v>
      </c>
      <c r="F22">
        <v>-7.7760139239999998E-3</v>
      </c>
      <c r="G22" t="s">
        <v>60</v>
      </c>
      <c r="H22" t="s">
        <v>4</v>
      </c>
    </row>
    <row r="23" spans="1:8">
      <c r="A23" t="s">
        <v>69</v>
      </c>
      <c r="B23" t="s">
        <v>65</v>
      </c>
      <c r="C23">
        <v>88.957535640000003</v>
      </c>
      <c r="D23">
        <v>3.607613546E-3</v>
      </c>
      <c r="E23">
        <v>39.376447210000002</v>
      </c>
      <c r="F23">
        <v>9.1618563919999996E-3</v>
      </c>
      <c r="G23" t="s">
        <v>60</v>
      </c>
      <c r="H23" t="s">
        <v>4</v>
      </c>
    </row>
    <row r="24" spans="1:8">
      <c r="A24" t="s">
        <v>69</v>
      </c>
      <c r="B24" t="s">
        <v>66</v>
      </c>
      <c r="C24">
        <v>46.567089209999999</v>
      </c>
      <c r="D24">
        <v>1.0940413440000001</v>
      </c>
      <c r="E24">
        <v>187.6067151</v>
      </c>
      <c r="F24">
        <v>0.58315681470000003</v>
      </c>
      <c r="G24" t="s">
        <v>67</v>
      </c>
      <c r="H24" t="s">
        <v>4</v>
      </c>
    </row>
    <row r="25" spans="1:8">
      <c r="A25" t="s">
        <v>69</v>
      </c>
      <c r="B25" t="s">
        <v>68</v>
      </c>
      <c r="C25">
        <v>-134.3514831</v>
      </c>
      <c r="D25">
        <v>1.84448586</v>
      </c>
      <c r="E25">
        <v>45.345086209999998</v>
      </c>
      <c r="F25">
        <v>-4.0676642469999997</v>
      </c>
      <c r="G25" t="s">
        <v>67</v>
      </c>
      <c r="H25" t="s">
        <v>4</v>
      </c>
    </row>
    <row r="26" spans="1:8">
      <c r="A26" t="s">
        <v>70</v>
      </c>
      <c r="B26" t="s">
        <v>59</v>
      </c>
      <c r="C26">
        <v>3158092.7829999998</v>
      </c>
      <c r="D26">
        <v>2.3615875389999998</v>
      </c>
      <c r="E26">
        <v>0.45622978660000002</v>
      </c>
      <c r="F26">
        <v>517.63116060000004</v>
      </c>
      <c r="G26" t="s">
        <v>60</v>
      </c>
      <c r="H26" t="s">
        <v>4</v>
      </c>
    </row>
    <row r="27" spans="1:8">
      <c r="A27" t="s">
        <v>70</v>
      </c>
      <c r="B27" t="s">
        <v>61</v>
      </c>
      <c r="C27">
        <v>5999386.9009999996</v>
      </c>
      <c r="D27">
        <v>2.5631991479999998</v>
      </c>
      <c r="E27">
        <v>0.49081451380000002</v>
      </c>
      <c r="F27">
        <v>522.2337718</v>
      </c>
      <c r="G27" t="s">
        <v>60</v>
      </c>
      <c r="H27" t="s">
        <v>4</v>
      </c>
    </row>
    <row r="28" spans="1:8">
      <c r="A28" t="s">
        <v>70</v>
      </c>
      <c r="B28" t="s">
        <v>62</v>
      </c>
      <c r="C28">
        <v>382502.5699</v>
      </c>
      <c r="D28">
        <v>0.52803965630000005</v>
      </c>
      <c r="E28">
        <v>0.63498864300000002</v>
      </c>
      <c r="F28">
        <v>83.157338659999994</v>
      </c>
      <c r="G28" t="s">
        <v>60</v>
      </c>
      <c r="H28" t="s">
        <v>4</v>
      </c>
    </row>
    <row r="29" spans="1:8">
      <c r="A29" t="s">
        <v>70</v>
      </c>
      <c r="B29" t="s">
        <v>63</v>
      </c>
      <c r="C29">
        <v>559984.20299999998</v>
      </c>
      <c r="D29">
        <v>0.4380398251</v>
      </c>
      <c r="E29">
        <v>1.0063714269999999</v>
      </c>
      <c r="F29">
        <v>43.52665562</v>
      </c>
      <c r="G29" t="s">
        <v>60</v>
      </c>
      <c r="H29" t="s">
        <v>4</v>
      </c>
    </row>
    <row r="30" spans="1:8">
      <c r="A30" t="s">
        <v>70</v>
      </c>
      <c r="B30" t="s">
        <v>64</v>
      </c>
      <c r="C30">
        <v>884048.75580000004</v>
      </c>
      <c r="D30">
        <v>0.25208417789999998</v>
      </c>
      <c r="E30">
        <v>0.55538936370000003</v>
      </c>
      <c r="F30">
        <v>45.388729840000003</v>
      </c>
      <c r="G30" t="s">
        <v>60</v>
      </c>
      <c r="H30" t="s">
        <v>4</v>
      </c>
    </row>
    <row r="31" spans="1:8">
      <c r="A31" t="s">
        <v>70</v>
      </c>
      <c r="B31" t="s">
        <v>65</v>
      </c>
      <c r="C31">
        <v>21620.385539999999</v>
      </c>
      <c r="D31">
        <v>1.8493543790000001E-2</v>
      </c>
      <c r="E31">
        <v>0.83053123279999996</v>
      </c>
      <c r="F31">
        <v>2.226712622</v>
      </c>
      <c r="G31" t="s">
        <v>60</v>
      </c>
      <c r="H31" t="s">
        <v>4</v>
      </c>
    </row>
    <row r="32" spans="1:8">
      <c r="A32" t="s">
        <v>70</v>
      </c>
      <c r="B32" t="s">
        <v>66</v>
      </c>
      <c r="C32">
        <v>9719.6165849999998</v>
      </c>
      <c r="D32">
        <v>3.1542090759999999</v>
      </c>
      <c r="E32">
        <v>2.5914037369999998</v>
      </c>
      <c r="F32">
        <v>121.718165</v>
      </c>
      <c r="G32" t="s">
        <v>67</v>
      </c>
      <c r="H32" t="s">
        <v>4</v>
      </c>
    </row>
    <row r="33" spans="1:8">
      <c r="A33" t="s">
        <v>70</v>
      </c>
      <c r="B33" t="s">
        <v>68</v>
      </c>
      <c r="C33">
        <v>4926.6209559999998</v>
      </c>
      <c r="D33">
        <v>4.1946501649999997</v>
      </c>
      <c r="E33">
        <v>2.8121854910000001</v>
      </c>
      <c r="F33">
        <v>149.1597969</v>
      </c>
      <c r="G33" t="s">
        <v>67</v>
      </c>
      <c r="H33" t="s">
        <v>4</v>
      </c>
    </row>
    <row r="34" spans="1:8">
      <c r="A34" t="s">
        <v>71</v>
      </c>
      <c r="B34" t="s">
        <v>59</v>
      </c>
      <c r="C34">
        <v>3458472.747</v>
      </c>
      <c r="D34">
        <v>5.0568727600000001</v>
      </c>
      <c r="E34">
        <v>0.89207658729999995</v>
      </c>
      <c r="F34">
        <v>566.86531539999999</v>
      </c>
      <c r="G34" t="s">
        <v>60</v>
      </c>
      <c r="H34" t="s">
        <v>4</v>
      </c>
    </row>
    <row r="35" spans="1:8">
      <c r="A35" t="s">
        <v>71</v>
      </c>
      <c r="B35" t="s">
        <v>61</v>
      </c>
      <c r="C35">
        <v>6580708.3789999997</v>
      </c>
      <c r="D35">
        <v>5.1543570259999996</v>
      </c>
      <c r="E35">
        <v>0.89979540069999997</v>
      </c>
      <c r="F35">
        <v>572.83656059999998</v>
      </c>
      <c r="G35" t="s">
        <v>60</v>
      </c>
      <c r="H35" t="s">
        <v>4</v>
      </c>
    </row>
    <row r="36" spans="1:8">
      <c r="A36" t="s">
        <v>71</v>
      </c>
      <c r="B36" t="s">
        <v>62</v>
      </c>
      <c r="C36">
        <v>406427.5319</v>
      </c>
      <c r="D36">
        <v>0.49112831099999998</v>
      </c>
      <c r="E36">
        <v>0.55583466100000001</v>
      </c>
      <c r="F36">
        <v>88.358705470000004</v>
      </c>
      <c r="G36" t="s">
        <v>60</v>
      </c>
      <c r="H36" t="s">
        <v>4</v>
      </c>
    </row>
    <row r="37" spans="1:8">
      <c r="A37" t="s">
        <v>71</v>
      </c>
      <c r="B37" t="s">
        <v>63</v>
      </c>
      <c r="C37">
        <v>636660.6605</v>
      </c>
      <c r="D37">
        <v>0.40839628659999999</v>
      </c>
      <c r="E37">
        <v>0.82526655599999998</v>
      </c>
      <c r="F37">
        <v>49.486591169999997</v>
      </c>
      <c r="G37" t="s">
        <v>60</v>
      </c>
      <c r="H37" t="s">
        <v>4</v>
      </c>
    </row>
    <row r="38" spans="1:8">
      <c r="A38" t="s">
        <v>71</v>
      </c>
      <c r="B38" t="s">
        <v>64</v>
      </c>
      <c r="C38">
        <v>998582.42989999999</v>
      </c>
      <c r="D38">
        <v>0.2768342405</v>
      </c>
      <c r="E38">
        <v>0.53996308810000004</v>
      </c>
      <c r="F38">
        <v>51.269104609999999</v>
      </c>
      <c r="G38" t="s">
        <v>60</v>
      </c>
      <c r="H38" t="s">
        <v>4</v>
      </c>
    </row>
    <row r="39" spans="1:8">
      <c r="A39" t="s">
        <v>71</v>
      </c>
      <c r="B39" t="s">
        <v>65</v>
      </c>
      <c r="C39">
        <v>27497.413270000001</v>
      </c>
      <c r="D39">
        <v>1.486321683E-2</v>
      </c>
      <c r="E39">
        <v>0.52483191409999996</v>
      </c>
      <c r="F39">
        <v>2.831995622</v>
      </c>
      <c r="G39" t="s">
        <v>60</v>
      </c>
      <c r="H39" t="s">
        <v>4</v>
      </c>
    </row>
    <row r="40" spans="1:8">
      <c r="A40" t="s">
        <v>71</v>
      </c>
      <c r="B40" t="s">
        <v>66</v>
      </c>
      <c r="C40">
        <v>11169.312019999999</v>
      </c>
      <c r="D40">
        <v>1.6683768329999999</v>
      </c>
      <c r="E40">
        <v>1.192783065</v>
      </c>
      <c r="F40">
        <v>139.87261240000001</v>
      </c>
      <c r="G40" t="s">
        <v>67</v>
      </c>
      <c r="H40" t="s">
        <v>4</v>
      </c>
    </row>
    <row r="41" spans="1:8">
      <c r="A41" t="s">
        <v>71</v>
      </c>
      <c r="B41" t="s">
        <v>68</v>
      </c>
      <c r="C41">
        <v>5055.8652949999996</v>
      </c>
      <c r="D41">
        <v>4.242512155</v>
      </c>
      <c r="E41">
        <v>2.7715643569999999</v>
      </c>
      <c r="F41">
        <v>153.07283570000001</v>
      </c>
      <c r="G41" t="s">
        <v>67</v>
      </c>
      <c r="H41" t="s">
        <v>4</v>
      </c>
    </row>
    <row r="42" spans="1:8">
      <c r="A42" t="s">
        <v>72</v>
      </c>
      <c r="B42" t="s">
        <v>59</v>
      </c>
      <c r="C42">
        <v>3860441.912</v>
      </c>
      <c r="D42">
        <v>5.453865543</v>
      </c>
      <c r="E42">
        <v>0.86192976379999997</v>
      </c>
      <c r="F42">
        <v>632.75057579999998</v>
      </c>
      <c r="G42" t="s">
        <v>60</v>
      </c>
      <c r="H42" t="s">
        <v>4</v>
      </c>
    </row>
    <row r="43" spans="1:8">
      <c r="A43" t="s">
        <v>72</v>
      </c>
      <c r="B43" t="s">
        <v>61</v>
      </c>
      <c r="C43">
        <v>7284594.4349999996</v>
      </c>
      <c r="D43">
        <v>5.3037646860000001</v>
      </c>
      <c r="E43">
        <v>0.83641302419999997</v>
      </c>
      <c r="F43">
        <v>634.10833319999995</v>
      </c>
      <c r="G43" t="s">
        <v>60</v>
      </c>
      <c r="H43" t="s">
        <v>4</v>
      </c>
    </row>
    <row r="44" spans="1:8">
      <c r="A44" t="s">
        <v>72</v>
      </c>
      <c r="B44" t="s">
        <v>62</v>
      </c>
      <c r="C44">
        <v>461690.95899999997</v>
      </c>
      <c r="D44">
        <v>0.46487184030000001</v>
      </c>
      <c r="E44">
        <v>0.46314357620000002</v>
      </c>
      <c r="F44">
        <v>100.3731595</v>
      </c>
      <c r="G44" t="s">
        <v>60</v>
      </c>
      <c r="H44" t="s">
        <v>4</v>
      </c>
    </row>
    <row r="45" spans="1:8">
      <c r="A45" t="s">
        <v>72</v>
      </c>
      <c r="B45" t="s">
        <v>63</v>
      </c>
      <c r="C45">
        <v>733590.88910000003</v>
      </c>
      <c r="D45">
        <v>0.52735819250000004</v>
      </c>
      <c r="E45">
        <v>0.92485200999999995</v>
      </c>
      <c r="F45">
        <v>57.020819189999997</v>
      </c>
      <c r="G45" t="s">
        <v>60</v>
      </c>
      <c r="H45" t="s">
        <v>4</v>
      </c>
    </row>
    <row r="46" spans="1:8">
      <c r="A46" t="s">
        <v>72</v>
      </c>
      <c r="B46" t="s">
        <v>64</v>
      </c>
      <c r="C46">
        <v>1141544.8799999999</v>
      </c>
      <c r="D46">
        <v>0.2334153404</v>
      </c>
      <c r="E46">
        <v>0.39825807680000003</v>
      </c>
      <c r="F46">
        <v>58.609066329999997</v>
      </c>
      <c r="G46" t="s">
        <v>60</v>
      </c>
      <c r="H46" t="s">
        <v>4</v>
      </c>
    </row>
    <row r="47" spans="1:8">
      <c r="A47" t="s">
        <v>72</v>
      </c>
      <c r="B47" t="s">
        <v>65</v>
      </c>
      <c r="C47">
        <v>26700.99928</v>
      </c>
      <c r="D47">
        <v>1.4367636959999999E-2</v>
      </c>
      <c r="E47">
        <v>0.52246486940000003</v>
      </c>
      <c r="F47">
        <v>2.7499718729999998</v>
      </c>
      <c r="G47" t="s">
        <v>60</v>
      </c>
      <c r="H47" t="s">
        <v>4</v>
      </c>
    </row>
    <row r="48" spans="1:8">
      <c r="A48" t="s">
        <v>72</v>
      </c>
      <c r="B48" t="s">
        <v>66</v>
      </c>
      <c r="C48">
        <v>24034.631519999999</v>
      </c>
      <c r="D48">
        <v>3.1914404030000001</v>
      </c>
      <c r="E48">
        <v>1.060334782</v>
      </c>
      <c r="F48">
        <v>300.98422290000002</v>
      </c>
      <c r="G48" t="s">
        <v>67</v>
      </c>
      <c r="H48" t="s">
        <v>4</v>
      </c>
    </row>
    <row r="49" spans="1:8">
      <c r="A49" t="s">
        <v>72</v>
      </c>
      <c r="B49" t="s">
        <v>68</v>
      </c>
      <c r="C49">
        <v>10133.44418</v>
      </c>
      <c r="D49">
        <v>5.8435452989999996</v>
      </c>
      <c r="E49">
        <v>1.9046566700000001</v>
      </c>
      <c r="F49">
        <v>306.80307850000003</v>
      </c>
      <c r="G49" t="s">
        <v>67</v>
      </c>
      <c r="H49" t="s">
        <v>4</v>
      </c>
    </row>
    <row r="50" spans="1:8">
      <c r="A50" t="s">
        <v>73</v>
      </c>
      <c r="B50" t="s">
        <v>59</v>
      </c>
      <c r="C50">
        <v>4341963.5549999997</v>
      </c>
      <c r="D50">
        <v>3.815802513</v>
      </c>
      <c r="E50">
        <v>0.53617207200000006</v>
      </c>
      <c r="F50">
        <v>711.67498499999999</v>
      </c>
      <c r="G50" t="s">
        <v>60</v>
      </c>
      <c r="H50" t="s">
        <v>4</v>
      </c>
    </row>
    <row r="51" spans="1:8">
      <c r="A51" t="s">
        <v>73</v>
      </c>
      <c r="B51" t="s">
        <v>61</v>
      </c>
      <c r="C51">
        <v>8191899.5300000003</v>
      </c>
      <c r="D51">
        <v>4.1428418320000002</v>
      </c>
      <c r="E51">
        <v>0.58097260289999997</v>
      </c>
      <c r="F51">
        <v>713.08729719999997</v>
      </c>
      <c r="G51" t="s">
        <v>60</v>
      </c>
      <c r="H51" t="s">
        <v>4</v>
      </c>
    </row>
    <row r="52" spans="1:8">
      <c r="A52" t="s">
        <v>73</v>
      </c>
      <c r="B52" t="s">
        <v>62</v>
      </c>
      <c r="C52">
        <v>416740.06579999998</v>
      </c>
      <c r="D52">
        <v>1.9062483020000001</v>
      </c>
      <c r="E52">
        <v>2.1040109199999999</v>
      </c>
      <c r="F52">
        <v>90.60068484</v>
      </c>
      <c r="G52" t="s">
        <v>60</v>
      </c>
      <c r="H52" t="s">
        <v>4</v>
      </c>
    </row>
    <row r="53" spans="1:8">
      <c r="A53" t="s">
        <v>73</v>
      </c>
      <c r="B53" t="s">
        <v>63</v>
      </c>
      <c r="C53">
        <v>744554.32620000001</v>
      </c>
      <c r="D53">
        <v>0.27774650200000001</v>
      </c>
      <c r="E53">
        <v>0.47992423719999999</v>
      </c>
      <c r="F53">
        <v>57.872989220000001</v>
      </c>
      <c r="G53" t="s">
        <v>60</v>
      </c>
      <c r="H53" t="s">
        <v>4</v>
      </c>
    </row>
    <row r="54" spans="1:8">
      <c r="A54" t="s">
        <v>73</v>
      </c>
      <c r="B54" t="s">
        <v>64</v>
      </c>
      <c r="C54">
        <v>1193787.9890000001</v>
      </c>
      <c r="D54">
        <v>1.1233223720000001</v>
      </c>
      <c r="E54">
        <v>1.832759128</v>
      </c>
      <c r="F54">
        <v>61.291326040000001</v>
      </c>
      <c r="G54" t="s">
        <v>60</v>
      </c>
      <c r="H54" t="s">
        <v>4</v>
      </c>
    </row>
    <row r="55" spans="1:8">
      <c r="A55" t="s">
        <v>73</v>
      </c>
      <c r="B55" t="s">
        <v>65</v>
      </c>
      <c r="C55">
        <v>23623.33626</v>
      </c>
      <c r="D55">
        <v>6.5469764119999996E-2</v>
      </c>
      <c r="E55">
        <v>2.6909077379999999</v>
      </c>
      <c r="F55">
        <v>2.4329992140000001</v>
      </c>
      <c r="G55" t="s">
        <v>60</v>
      </c>
      <c r="H55" t="s">
        <v>4</v>
      </c>
    </row>
    <row r="56" spans="1:8">
      <c r="A56" t="s">
        <v>73</v>
      </c>
      <c r="B56" t="s">
        <v>66</v>
      </c>
      <c r="C56">
        <v>18209.737850000001</v>
      </c>
      <c r="D56">
        <v>33.453845309999998</v>
      </c>
      <c r="E56">
        <v>14.67020179</v>
      </c>
      <c r="F56">
        <v>228.03943520000001</v>
      </c>
      <c r="G56" t="s">
        <v>67</v>
      </c>
      <c r="H56" t="s">
        <v>4</v>
      </c>
    </row>
    <row r="57" spans="1:8">
      <c r="A57" t="s">
        <v>73</v>
      </c>
      <c r="B57" t="s">
        <v>68</v>
      </c>
      <c r="C57">
        <v>8720.1963990000004</v>
      </c>
      <c r="D57">
        <v>33.538758970000004</v>
      </c>
      <c r="E57">
        <v>12.70334488</v>
      </c>
      <c r="F57">
        <v>264.01518099999998</v>
      </c>
      <c r="G57" t="s">
        <v>67</v>
      </c>
      <c r="H57" t="s">
        <v>4</v>
      </c>
    </row>
    <row r="58" spans="1:8">
      <c r="A58" t="s">
        <v>74</v>
      </c>
      <c r="B58" t="s">
        <v>59</v>
      </c>
      <c r="C58">
        <v>3322093.1749999998</v>
      </c>
      <c r="D58">
        <v>2.406196649</v>
      </c>
      <c r="E58">
        <v>0.44189977629999999</v>
      </c>
      <c r="F58">
        <v>544.5118506</v>
      </c>
      <c r="G58" t="s">
        <v>60</v>
      </c>
      <c r="H58" t="s">
        <v>4</v>
      </c>
    </row>
    <row r="59" spans="1:8">
      <c r="A59" t="s">
        <v>74</v>
      </c>
      <c r="B59" t="s">
        <v>61</v>
      </c>
      <c r="C59">
        <v>6285779.216</v>
      </c>
      <c r="D59">
        <v>5.1045313319999996</v>
      </c>
      <c r="E59">
        <v>0.93290768010000003</v>
      </c>
      <c r="F59">
        <v>547.16360910000003</v>
      </c>
      <c r="G59" t="s">
        <v>60</v>
      </c>
      <c r="H59" t="s">
        <v>4</v>
      </c>
    </row>
    <row r="60" spans="1:8">
      <c r="A60" t="s">
        <v>74</v>
      </c>
      <c r="B60" t="s">
        <v>62</v>
      </c>
      <c r="C60">
        <v>474904.32329999999</v>
      </c>
      <c r="D60">
        <v>0.81332942259999996</v>
      </c>
      <c r="E60">
        <v>0.78776038240000001</v>
      </c>
      <c r="F60">
        <v>103.2457891</v>
      </c>
      <c r="G60" t="s">
        <v>60</v>
      </c>
      <c r="H60" t="s">
        <v>4</v>
      </c>
    </row>
    <row r="61" spans="1:8">
      <c r="A61" t="s">
        <v>74</v>
      </c>
      <c r="B61" t="s">
        <v>63</v>
      </c>
      <c r="C61">
        <v>696613.25650000002</v>
      </c>
      <c r="D61">
        <v>0.21397027129999999</v>
      </c>
      <c r="E61">
        <v>0.39516837329999999</v>
      </c>
      <c r="F61">
        <v>54.146608329999999</v>
      </c>
      <c r="G61" t="s">
        <v>60</v>
      </c>
      <c r="H61" t="s">
        <v>4</v>
      </c>
    </row>
    <row r="62" spans="1:8">
      <c r="A62" t="s">
        <v>74</v>
      </c>
      <c r="B62" t="s">
        <v>64</v>
      </c>
      <c r="C62">
        <v>1086711.7439999999</v>
      </c>
      <c r="D62">
        <v>0.39778446200000001</v>
      </c>
      <c r="E62">
        <v>0.71295421680000004</v>
      </c>
      <c r="F62">
        <v>55.793829770000002</v>
      </c>
      <c r="G62" t="s">
        <v>60</v>
      </c>
      <c r="H62" t="s">
        <v>4</v>
      </c>
    </row>
    <row r="63" spans="1:8">
      <c r="A63" t="s">
        <v>74</v>
      </c>
      <c r="B63" t="s">
        <v>65</v>
      </c>
      <c r="C63">
        <v>25775.986140000001</v>
      </c>
      <c r="D63">
        <v>2.2849814489999998E-2</v>
      </c>
      <c r="E63">
        <v>0.86072942900000005</v>
      </c>
      <c r="F63">
        <v>2.6547035239999999</v>
      </c>
      <c r="G63" t="s">
        <v>60</v>
      </c>
      <c r="H63" t="s">
        <v>4</v>
      </c>
    </row>
    <row r="64" spans="1:8">
      <c r="A64" t="s">
        <v>74</v>
      </c>
      <c r="B64" t="s">
        <v>66</v>
      </c>
      <c r="C64">
        <v>199511.48910000001</v>
      </c>
      <c r="D64">
        <v>14.41024167</v>
      </c>
      <c r="E64">
        <v>0.57676260079999997</v>
      </c>
      <c r="F64">
        <v>2498.470194</v>
      </c>
      <c r="G64" t="s">
        <v>67</v>
      </c>
      <c r="H64" t="s">
        <v>4</v>
      </c>
    </row>
    <row r="65" spans="1:8">
      <c r="A65" t="s">
        <v>74</v>
      </c>
      <c r="B65" t="s">
        <v>68</v>
      </c>
      <c r="C65">
        <v>80612.680340000006</v>
      </c>
      <c r="D65">
        <v>13.664180269999999</v>
      </c>
      <c r="E65">
        <v>0.55985761300000003</v>
      </c>
      <c r="F65">
        <v>2440.6527580000002</v>
      </c>
      <c r="G65" t="s">
        <v>67</v>
      </c>
      <c r="H65" t="s">
        <v>4</v>
      </c>
    </row>
    <row r="66" spans="1:8">
      <c r="A66" t="s">
        <v>58</v>
      </c>
      <c r="B66" t="s">
        <v>59</v>
      </c>
      <c r="C66">
        <v>3207856.5</v>
      </c>
      <c r="D66">
        <v>2.391082607</v>
      </c>
      <c r="E66">
        <v>0.454761951</v>
      </c>
      <c r="F66">
        <v>525.78774499999997</v>
      </c>
      <c r="G66" t="s">
        <v>60</v>
      </c>
      <c r="H66">
        <v>105.157549</v>
      </c>
    </row>
    <row r="67" spans="1:8">
      <c r="A67" t="s">
        <v>58</v>
      </c>
      <c r="B67" t="s">
        <v>61</v>
      </c>
      <c r="C67">
        <v>6145990.5750000002</v>
      </c>
      <c r="D67">
        <v>0.96159366820000003</v>
      </c>
      <c r="E67">
        <v>0.17973871080000001</v>
      </c>
      <c r="F67">
        <v>534.99530749999997</v>
      </c>
      <c r="G67" t="s">
        <v>60</v>
      </c>
      <c r="H67">
        <v>106.9990615</v>
      </c>
    </row>
    <row r="68" spans="1:8">
      <c r="A68" t="s">
        <v>58</v>
      </c>
      <c r="B68" t="s">
        <v>62</v>
      </c>
      <c r="C68">
        <v>472576.0318</v>
      </c>
      <c r="D68">
        <v>0.57592867309999995</v>
      </c>
      <c r="E68">
        <v>0.56057120439999997</v>
      </c>
      <c r="F68">
        <v>102.7396107</v>
      </c>
      <c r="G68" t="s">
        <v>60</v>
      </c>
      <c r="H68">
        <v>102.7396107</v>
      </c>
    </row>
    <row r="69" spans="1:8">
      <c r="A69" t="s">
        <v>58</v>
      </c>
      <c r="B69" t="s">
        <v>63</v>
      </c>
      <c r="C69">
        <v>676787.98609999998</v>
      </c>
      <c r="D69">
        <v>0.15575492520000001</v>
      </c>
      <c r="E69">
        <v>0.29608037650000002</v>
      </c>
      <c r="F69">
        <v>52.605622510000003</v>
      </c>
      <c r="G69" t="s">
        <v>60</v>
      </c>
      <c r="H69">
        <v>105.21124500000001</v>
      </c>
    </row>
    <row r="70" spans="1:8">
      <c r="A70" t="s">
        <v>58</v>
      </c>
      <c r="B70" t="s">
        <v>64</v>
      </c>
      <c r="C70">
        <v>1022680.311</v>
      </c>
      <c r="D70">
        <v>0.26141975899999997</v>
      </c>
      <c r="E70">
        <v>0.4978823181</v>
      </c>
      <c r="F70">
        <v>52.506335229999998</v>
      </c>
      <c r="G70" t="s">
        <v>60</v>
      </c>
      <c r="H70">
        <v>105.0126705</v>
      </c>
    </row>
    <row r="71" spans="1:8">
      <c r="A71" t="s">
        <v>58</v>
      </c>
      <c r="B71" t="s">
        <v>65</v>
      </c>
      <c r="C71">
        <v>48679.312380000003</v>
      </c>
      <c r="D71">
        <v>2.8452732519999999E-2</v>
      </c>
      <c r="E71">
        <v>0.56751691360000001</v>
      </c>
      <c r="F71">
        <v>5.0135479380000003</v>
      </c>
      <c r="G71" t="s">
        <v>60</v>
      </c>
      <c r="H71">
        <v>100.2709588</v>
      </c>
    </row>
    <row r="72" spans="1:8" s="39" customFormat="1">
      <c r="A72" s="39" t="s">
        <v>58</v>
      </c>
      <c r="B72" s="39" t="s">
        <v>66</v>
      </c>
      <c r="C72" s="39">
        <v>85164.475940000004</v>
      </c>
      <c r="D72" s="39">
        <v>77.901378919999999</v>
      </c>
      <c r="E72" s="39">
        <v>7.3043303039999996</v>
      </c>
      <c r="F72" s="39">
        <v>1066.509532</v>
      </c>
      <c r="G72" s="39" t="s">
        <v>67</v>
      </c>
      <c r="H72" s="39">
        <v>106.6509532</v>
      </c>
    </row>
    <row r="73" spans="1:8">
      <c r="A73" t="s">
        <v>58</v>
      </c>
      <c r="B73" t="s">
        <v>68</v>
      </c>
      <c r="C73">
        <v>33809.995519999997</v>
      </c>
      <c r="D73">
        <v>78.412091880000006</v>
      </c>
      <c r="E73">
        <v>7.6601150669999996</v>
      </c>
      <c r="F73">
        <v>1023.641175</v>
      </c>
      <c r="G73" t="s">
        <v>67</v>
      </c>
      <c r="H73">
        <v>102.36411750000001</v>
      </c>
    </row>
    <row r="74" spans="1:8" s="39" customFormat="1">
      <c r="A74" s="39" t="s">
        <v>58</v>
      </c>
      <c r="B74" s="39" t="s">
        <v>59</v>
      </c>
      <c r="C74" s="39">
        <v>3280663.8590000002</v>
      </c>
      <c r="D74" s="39">
        <v>6.0890893589999999</v>
      </c>
      <c r="E74" s="39">
        <v>1.1323875510000001</v>
      </c>
      <c r="F74" s="39">
        <v>537.72132650000003</v>
      </c>
      <c r="G74" s="39" t="s">
        <v>60</v>
      </c>
      <c r="H74" s="39">
        <v>107.54426530000001</v>
      </c>
    </row>
    <row r="75" spans="1:8">
      <c r="A75" t="s">
        <v>58</v>
      </c>
      <c r="B75" t="s">
        <v>61</v>
      </c>
      <c r="C75">
        <v>6148989.9349999996</v>
      </c>
      <c r="D75">
        <v>4.7087370120000003</v>
      </c>
      <c r="E75">
        <v>0.87971616090000004</v>
      </c>
      <c r="F75">
        <v>535.25639530000001</v>
      </c>
      <c r="G75" t="s">
        <v>60</v>
      </c>
      <c r="H75">
        <v>107.0512791</v>
      </c>
    </row>
    <row r="76" spans="1:8" s="39" customFormat="1">
      <c r="A76" s="39" t="s">
        <v>58</v>
      </c>
      <c r="B76" s="39" t="s">
        <v>62</v>
      </c>
      <c r="C76" s="39">
        <v>485116.2463</v>
      </c>
      <c r="D76" s="39">
        <v>1.5621810169999999</v>
      </c>
      <c r="E76" s="39">
        <v>1.4812191299999999</v>
      </c>
      <c r="F76" s="39">
        <v>105.4658953</v>
      </c>
      <c r="G76" s="39" t="s">
        <v>60</v>
      </c>
      <c r="H76" s="39">
        <v>105.4658953</v>
      </c>
    </row>
    <row r="77" spans="1:8" s="39" customFormat="1">
      <c r="A77" s="39" t="s">
        <v>58</v>
      </c>
      <c r="B77" s="39" t="s">
        <v>63</v>
      </c>
      <c r="C77" s="39">
        <v>683951.01930000004</v>
      </c>
      <c r="D77" s="39">
        <v>0.17019832600000001</v>
      </c>
      <c r="E77" s="39">
        <v>0.3201479753</v>
      </c>
      <c r="F77" s="39">
        <v>53.162393350000002</v>
      </c>
      <c r="G77" s="39" t="s">
        <v>60</v>
      </c>
      <c r="H77" s="39">
        <v>106.3247867</v>
      </c>
    </row>
    <row r="78" spans="1:8">
      <c r="A78" t="s">
        <v>58</v>
      </c>
      <c r="B78" t="s">
        <v>64</v>
      </c>
      <c r="C78">
        <v>1045472.836</v>
      </c>
      <c r="D78">
        <v>0.6894889622</v>
      </c>
      <c r="E78">
        <v>1.2845255659999999</v>
      </c>
      <c r="F78">
        <v>53.676546449999996</v>
      </c>
      <c r="G78" t="s">
        <v>60</v>
      </c>
      <c r="H78">
        <v>107.35309289999999</v>
      </c>
    </row>
    <row r="79" spans="1:8" s="39" customFormat="1">
      <c r="A79" s="39" t="s">
        <v>58</v>
      </c>
      <c r="B79" s="39" t="s">
        <v>65</v>
      </c>
      <c r="C79" s="39">
        <v>50197.6944</v>
      </c>
      <c r="D79" s="39">
        <v>8.3074883969999999E-2</v>
      </c>
      <c r="E79" s="39">
        <v>1.6068866260000001</v>
      </c>
      <c r="F79" s="39">
        <v>5.1699281460000002</v>
      </c>
      <c r="G79" s="39" t="s">
        <v>60</v>
      </c>
      <c r="H79" s="39">
        <v>103.3985629</v>
      </c>
    </row>
    <row r="80" spans="1:8">
      <c r="A80" t="s">
        <v>58</v>
      </c>
      <c r="B80" t="s">
        <v>66</v>
      </c>
      <c r="C80">
        <v>83129.920110000006</v>
      </c>
      <c r="D80">
        <v>11.172894299999999</v>
      </c>
      <c r="E80">
        <v>1.073252884</v>
      </c>
      <c r="F80">
        <v>1041.0309130000001</v>
      </c>
      <c r="G80" t="s">
        <v>67</v>
      </c>
      <c r="H80">
        <v>104.1030913</v>
      </c>
    </row>
    <row r="81" spans="1:8">
      <c r="A81" t="s">
        <v>58</v>
      </c>
      <c r="B81" t="s">
        <v>68</v>
      </c>
      <c r="C81">
        <v>32972.214039999999</v>
      </c>
      <c r="D81">
        <v>10.37830666</v>
      </c>
      <c r="E81">
        <v>1.0396227039999999</v>
      </c>
      <c r="F81">
        <v>998.27626110000006</v>
      </c>
      <c r="G81" t="s">
        <v>67</v>
      </c>
      <c r="H81">
        <v>99.827626109999997</v>
      </c>
    </row>
    <row r="82" spans="1:8">
      <c r="A82" t="s">
        <v>75</v>
      </c>
      <c r="B82" t="s">
        <v>59</v>
      </c>
      <c r="C82">
        <v>5375131.0310000004</v>
      </c>
      <c r="D82">
        <v>3.8925284630000001</v>
      </c>
      <c r="E82">
        <v>0.44182187490000002</v>
      </c>
      <c r="F82">
        <v>881.01759660000005</v>
      </c>
      <c r="G82" t="s">
        <v>60</v>
      </c>
      <c r="H82" t="s">
        <v>4</v>
      </c>
    </row>
    <row r="83" spans="1:8">
      <c r="A83" t="s">
        <v>75</v>
      </c>
      <c r="B83" t="s">
        <v>61</v>
      </c>
      <c r="C83">
        <v>10125100.5</v>
      </c>
      <c r="D83">
        <v>4.1265519060000004</v>
      </c>
      <c r="E83">
        <v>0.46819835869999998</v>
      </c>
      <c r="F83">
        <v>881.36829820000003</v>
      </c>
      <c r="G83" t="s">
        <v>60</v>
      </c>
      <c r="H83" t="s">
        <v>4</v>
      </c>
    </row>
    <row r="84" spans="1:8">
      <c r="A84" t="s">
        <v>75</v>
      </c>
      <c r="B84" t="s">
        <v>62</v>
      </c>
      <c r="C84">
        <v>514548.72279999999</v>
      </c>
      <c r="D84">
        <v>0.37154441319999998</v>
      </c>
      <c r="E84">
        <v>0.33213757170000002</v>
      </c>
      <c r="F84">
        <v>111.86461420000001</v>
      </c>
      <c r="G84" t="s">
        <v>60</v>
      </c>
      <c r="H84" t="s">
        <v>4</v>
      </c>
    </row>
    <row r="85" spans="1:8">
      <c r="A85" t="s">
        <v>75</v>
      </c>
      <c r="B85" t="s">
        <v>63</v>
      </c>
      <c r="C85">
        <v>764221.57490000001</v>
      </c>
      <c r="D85">
        <v>0.348719373</v>
      </c>
      <c r="E85">
        <v>0.58705292669999998</v>
      </c>
      <c r="F85">
        <v>59.401692269999998</v>
      </c>
      <c r="G85" t="s">
        <v>60</v>
      </c>
      <c r="H85" t="s">
        <v>4</v>
      </c>
    </row>
    <row r="86" spans="1:8">
      <c r="A86" t="s">
        <v>75</v>
      </c>
      <c r="B86" t="s">
        <v>64</v>
      </c>
      <c r="C86">
        <v>1247122.8289999999</v>
      </c>
      <c r="D86">
        <v>0.22618644290000001</v>
      </c>
      <c r="E86">
        <v>0.35325273190000001</v>
      </c>
      <c r="F86">
        <v>64.029637289999997</v>
      </c>
      <c r="G86" t="s">
        <v>60</v>
      </c>
      <c r="H86" t="s">
        <v>4</v>
      </c>
    </row>
    <row r="87" spans="1:8">
      <c r="A87" t="s">
        <v>75</v>
      </c>
      <c r="B87" t="s">
        <v>65</v>
      </c>
      <c r="C87">
        <v>35382.416149999997</v>
      </c>
      <c r="D87">
        <v>2.5587106250000002E-3</v>
      </c>
      <c r="E87">
        <v>7.0215493010000005E-2</v>
      </c>
      <c r="F87">
        <v>3.6440826880000001</v>
      </c>
      <c r="G87" t="s">
        <v>60</v>
      </c>
      <c r="H87" t="s">
        <v>4</v>
      </c>
    </row>
    <row r="88" spans="1:8">
      <c r="A88" t="s">
        <v>75</v>
      </c>
      <c r="B88" t="s">
        <v>66</v>
      </c>
      <c r="C88">
        <v>121012.73789999999</v>
      </c>
      <c r="D88">
        <v>20.92712173</v>
      </c>
      <c r="E88">
        <v>1.3809315470000001</v>
      </c>
      <c r="F88">
        <v>1515.435127</v>
      </c>
      <c r="G88" t="s">
        <v>67</v>
      </c>
      <c r="H88" t="s">
        <v>4</v>
      </c>
    </row>
    <row r="89" spans="1:8">
      <c r="A89" t="s">
        <v>75</v>
      </c>
      <c r="B89" t="s">
        <v>68</v>
      </c>
      <c r="C89">
        <v>50063.938190000001</v>
      </c>
      <c r="D89">
        <v>20.768938630000001</v>
      </c>
      <c r="E89">
        <v>1.370208509</v>
      </c>
      <c r="F89">
        <v>1515.750231</v>
      </c>
      <c r="G89" t="s">
        <v>67</v>
      </c>
      <c r="H89" t="s">
        <v>4</v>
      </c>
    </row>
    <row r="90" spans="1:8" s="39" customFormat="1">
      <c r="A90" s="39" t="s">
        <v>58</v>
      </c>
      <c r="B90" s="39" t="s">
        <v>59</v>
      </c>
      <c r="C90" s="39">
        <v>3157061.327</v>
      </c>
      <c r="D90" s="39">
        <v>4.2807369670000002</v>
      </c>
      <c r="E90" s="39">
        <v>0.82725613720000002</v>
      </c>
      <c r="F90" s="39">
        <v>517.46209850000002</v>
      </c>
      <c r="G90" s="39" t="s">
        <v>60</v>
      </c>
      <c r="H90" s="39">
        <v>103.4924197</v>
      </c>
    </row>
    <row r="91" spans="1:8">
      <c r="A91" t="s">
        <v>58</v>
      </c>
      <c r="B91" t="s">
        <v>61</v>
      </c>
      <c r="C91">
        <v>5995507.7790000001</v>
      </c>
      <c r="D91">
        <v>4.7180714960000003</v>
      </c>
      <c r="E91">
        <v>0.90402504880000001</v>
      </c>
      <c r="F91">
        <v>521.89610259999995</v>
      </c>
      <c r="G91" t="s">
        <v>60</v>
      </c>
      <c r="H91">
        <v>104.3792205</v>
      </c>
    </row>
    <row r="92" spans="1:8" s="39" customFormat="1">
      <c r="A92" s="39" t="s">
        <v>58</v>
      </c>
      <c r="B92" s="39" t="s">
        <v>62</v>
      </c>
      <c r="C92" s="39">
        <v>467880.86180000001</v>
      </c>
      <c r="D92" s="39">
        <v>1.44749846</v>
      </c>
      <c r="E92" s="39">
        <v>1.423038351</v>
      </c>
      <c r="F92" s="39">
        <v>101.71886499999999</v>
      </c>
      <c r="G92" s="39" t="s">
        <v>60</v>
      </c>
      <c r="H92" s="39">
        <v>101.71886499999999</v>
      </c>
    </row>
    <row r="93" spans="1:8" s="39" customFormat="1">
      <c r="A93" s="39" t="s">
        <v>58</v>
      </c>
      <c r="B93" s="39" t="s">
        <v>63</v>
      </c>
      <c r="C93" s="39">
        <v>666394.42440000002</v>
      </c>
      <c r="D93" s="39">
        <v>0.39568039510000003</v>
      </c>
      <c r="E93" s="39">
        <v>0.7638949773</v>
      </c>
      <c r="F93" s="39">
        <v>51.797747970000003</v>
      </c>
      <c r="G93" s="39" t="s">
        <v>60</v>
      </c>
      <c r="H93" s="39">
        <v>103.5954959</v>
      </c>
    </row>
    <row r="94" spans="1:8">
      <c r="A94" t="s">
        <v>58</v>
      </c>
      <c r="B94" t="s">
        <v>64</v>
      </c>
      <c r="C94">
        <v>1017130.11</v>
      </c>
      <c r="D94">
        <v>0.69510341819999999</v>
      </c>
      <c r="E94">
        <v>1.3310706299999999</v>
      </c>
      <c r="F94">
        <v>52.221377490000002</v>
      </c>
      <c r="G94" t="s">
        <v>60</v>
      </c>
      <c r="H94">
        <v>104.44275500000001</v>
      </c>
    </row>
    <row r="95" spans="1:8" s="39" customFormat="1">
      <c r="A95" s="39" t="s">
        <v>58</v>
      </c>
      <c r="B95" s="39" t="s">
        <v>65</v>
      </c>
      <c r="C95" s="39">
        <v>48129.371099999997</v>
      </c>
      <c r="D95" s="39">
        <v>7.2728777049999999E-2</v>
      </c>
      <c r="E95" s="39">
        <v>1.4672204149999999</v>
      </c>
      <c r="F95" s="39">
        <v>4.9569087439999997</v>
      </c>
      <c r="G95" s="39" t="s">
        <v>60</v>
      </c>
      <c r="H95" s="39">
        <v>99.138174879999994</v>
      </c>
    </row>
    <row r="96" spans="1:8" s="39" customFormat="1">
      <c r="A96" s="39" t="s">
        <v>58</v>
      </c>
      <c r="B96" s="39" t="s">
        <v>66</v>
      </c>
      <c r="C96" s="39">
        <v>80370.987240000002</v>
      </c>
      <c r="D96" s="39">
        <v>9.3995432409999999</v>
      </c>
      <c r="E96" s="39">
        <v>0.93390173919999997</v>
      </c>
      <c r="F96" s="39">
        <v>1006.480965</v>
      </c>
      <c r="G96" s="39" t="s">
        <v>67</v>
      </c>
      <c r="H96" s="39">
        <v>100.64809649999999</v>
      </c>
    </row>
    <row r="97" spans="1:8">
      <c r="A97" t="s">
        <v>58</v>
      </c>
      <c r="B97" t="s">
        <v>68</v>
      </c>
      <c r="C97">
        <v>32088.125599999999</v>
      </c>
      <c r="D97">
        <v>8.2323522889999996</v>
      </c>
      <c r="E97">
        <v>0.84737757120000001</v>
      </c>
      <c r="F97">
        <v>971.50934459999996</v>
      </c>
      <c r="G97" t="s">
        <v>67</v>
      </c>
      <c r="H97">
        <v>97.150934460000002</v>
      </c>
    </row>
    <row r="98" spans="1:8">
      <c r="A98" t="s">
        <v>76</v>
      </c>
      <c r="B98" t="s">
        <v>59</v>
      </c>
      <c r="C98">
        <v>4560339.7929999996</v>
      </c>
      <c r="D98">
        <v>5.5252391479999998</v>
      </c>
      <c r="E98">
        <v>0.73919385839999996</v>
      </c>
      <c r="F98">
        <v>747.46821629999999</v>
      </c>
      <c r="G98" t="s">
        <v>60</v>
      </c>
      <c r="H98" t="s">
        <v>4</v>
      </c>
    </row>
    <row r="99" spans="1:8">
      <c r="A99" t="s">
        <v>76</v>
      </c>
      <c r="B99" t="s">
        <v>61</v>
      </c>
      <c r="C99">
        <v>8598176.1199999992</v>
      </c>
      <c r="D99">
        <v>5.6647496909999999</v>
      </c>
      <c r="E99">
        <v>0.75686130959999998</v>
      </c>
      <c r="F99">
        <v>748.45280360000004</v>
      </c>
      <c r="G99" t="s">
        <v>60</v>
      </c>
      <c r="H99" t="s">
        <v>4</v>
      </c>
    </row>
    <row r="100" spans="1:8">
      <c r="A100" t="s">
        <v>76</v>
      </c>
      <c r="B100" t="s">
        <v>62</v>
      </c>
      <c r="C100">
        <v>687504.10490000003</v>
      </c>
      <c r="D100">
        <v>0.79660076629999998</v>
      </c>
      <c r="E100">
        <v>0.53296562599999997</v>
      </c>
      <c r="F100">
        <v>149.46569299999999</v>
      </c>
      <c r="G100" t="s">
        <v>60</v>
      </c>
      <c r="H100" t="s">
        <v>4</v>
      </c>
    </row>
    <row r="101" spans="1:8">
      <c r="A101" t="s">
        <v>76</v>
      </c>
      <c r="B101" t="s">
        <v>63</v>
      </c>
      <c r="C101">
        <v>910353.31530000002</v>
      </c>
      <c r="D101">
        <v>0.33818637359999998</v>
      </c>
      <c r="E101">
        <v>0.4779325431</v>
      </c>
      <c r="F101">
        <v>70.760273290000001</v>
      </c>
      <c r="G101" t="s">
        <v>60</v>
      </c>
      <c r="H101" t="s">
        <v>4</v>
      </c>
    </row>
    <row r="102" spans="1:8">
      <c r="A102" t="s">
        <v>76</v>
      </c>
      <c r="B102" t="s">
        <v>64</v>
      </c>
      <c r="C102">
        <v>1474546.5109999999</v>
      </c>
      <c r="D102">
        <v>1.073229972</v>
      </c>
      <c r="E102">
        <v>1.4176287249999999</v>
      </c>
      <c r="F102">
        <v>75.705997859999997</v>
      </c>
      <c r="G102" t="s">
        <v>60</v>
      </c>
      <c r="H102" t="s">
        <v>4</v>
      </c>
    </row>
    <row r="103" spans="1:8">
      <c r="A103" t="s">
        <v>76</v>
      </c>
      <c r="B103" t="s">
        <v>65</v>
      </c>
      <c r="C103">
        <v>30310.818039999998</v>
      </c>
      <c r="D103">
        <v>1.8262100980000001E-2</v>
      </c>
      <c r="E103">
        <v>0.58499525789999995</v>
      </c>
      <c r="F103">
        <v>3.121751969</v>
      </c>
      <c r="G103" t="s">
        <v>60</v>
      </c>
      <c r="H103" t="s">
        <v>4</v>
      </c>
    </row>
    <row r="104" spans="1:8">
      <c r="A104" t="s">
        <v>76</v>
      </c>
      <c r="B104" t="s">
        <v>66</v>
      </c>
      <c r="C104">
        <v>28754.248070000001</v>
      </c>
      <c r="D104">
        <v>331.30023660000001</v>
      </c>
      <c r="E104">
        <v>92.005431810000005</v>
      </c>
      <c r="F104">
        <v>360.08769280000001</v>
      </c>
      <c r="G104" t="s">
        <v>67</v>
      </c>
      <c r="H104" t="s">
        <v>4</v>
      </c>
    </row>
    <row r="105" spans="1:8">
      <c r="A105" t="s">
        <v>76</v>
      </c>
      <c r="B105" t="s">
        <v>68</v>
      </c>
      <c r="C105">
        <v>29837.85428</v>
      </c>
      <c r="D105">
        <v>1090.7151590000001</v>
      </c>
      <c r="E105">
        <v>120.7372076</v>
      </c>
      <c r="F105">
        <v>903.37948110000002</v>
      </c>
      <c r="G105" t="s">
        <v>67</v>
      </c>
      <c r="H105" t="s">
        <v>4</v>
      </c>
    </row>
    <row r="106" spans="1:8">
      <c r="A106" t="s">
        <v>77</v>
      </c>
      <c r="B106" t="s">
        <v>59</v>
      </c>
      <c r="C106">
        <v>3188460.5109999999</v>
      </c>
      <c r="D106">
        <v>5.9599012169999996</v>
      </c>
      <c r="E106">
        <v>1.140413873</v>
      </c>
      <c r="F106">
        <v>522.60862099999997</v>
      </c>
      <c r="G106" t="s">
        <v>60</v>
      </c>
      <c r="H106" t="s">
        <v>4</v>
      </c>
    </row>
    <row r="107" spans="1:8">
      <c r="A107" t="s">
        <v>77</v>
      </c>
      <c r="B107" t="s">
        <v>61</v>
      </c>
      <c r="C107">
        <v>6055151.4560000002</v>
      </c>
      <c r="D107">
        <v>6.415206521</v>
      </c>
      <c r="E107">
        <v>1.2171036040000001</v>
      </c>
      <c r="F107">
        <v>527.08795680000003</v>
      </c>
      <c r="G107" t="s">
        <v>60</v>
      </c>
      <c r="H107" t="s">
        <v>4</v>
      </c>
    </row>
    <row r="108" spans="1:8">
      <c r="A108" t="s">
        <v>77</v>
      </c>
      <c r="B108" t="s">
        <v>62</v>
      </c>
      <c r="C108">
        <v>598793.71</v>
      </c>
      <c r="D108">
        <v>0.99324728269999996</v>
      </c>
      <c r="E108">
        <v>0.76298136579999998</v>
      </c>
      <c r="F108">
        <v>130.17975630000001</v>
      </c>
      <c r="G108" t="s">
        <v>60</v>
      </c>
      <c r="H108" t="s">
        <v>4</v>
      </c>
    </row>
    <row r="109" spans="1:8">
      <c r="A109" t="s">
        <v>77</v>
      </c>
      <c r="B109" t="s">
        <v>63</v>
      </c>
      <c r="C109">
        <v>650631.26139999996</v>
      </c>
      <c r="D109">
        <v>0.1760510981</v>
      </c>
      <c r="E109">
        <v>0.34811624359999999</v>
      </c>
      <c r="F109">
        <v>50.57250311</v>
      </c>
      <c r="G109" t="s">
        <v>60</v>
      </c>
      <c r="H109" t="s">
        <v>4</v>
      </c>
    </row>
    <row r="110" spans="1:8">
      <c r="A110" t="s">
        <v>77</v>
      </c>
      <c r="B110" t="s">
        <v>64</v>
      </c>
      <c r="C110">
        <v>1037288.3860000001</v>
      </c>
      <c r="D110">
        <v>0.36862052560000003</v>
      </c>
      <c r="E110">
        <v>0.69216269129999997</v>
      </c>
      <c r="F110">
        <v>53.25634136</v>
      </c>
      <c r="G110" t="s">
        <v>60</v>
      </c>
      <c r="H110" t="s">
        <v>4</v>
      </c>
    </row>
    <row r="111" spans="1:8">
      <c r="A111" t="s">
        <v>77</v>
      </c>
      <c r="B111" t="s">
        <v>65</v>
      </c>
      <c r="C111">
        <v>33181.889289999999</v>
      </c>
      <c r="D111">
        <v>2.8671657569999998E-2</v>
      </c>
      <c r="E111">
        <v>0.83897873710000004</v>
      </c>
      <c r="F111">
        <v>3.4174474639999999</v>
      </c>
      <c r="G111" t="s">
        <v>60</v>
      </c>
      <c r="H111" t="s">
        <v>4</v>
      </c>
    </row>
    <row r="112" spans="1:8">
      <c r="A112" t="s">
        <v>77</v>
      </c>
      <c r="B112" t="s">
        <v>66</v>
      </c>
      <c r="C112">
        <v>21899.813040000001</v>
      </c>
      <c r="D112">
        <v>0.42585177000000002</v>
      </c>
      <c r="E112">
        <v>0.15527866430000001</v>
      </c>
      <c r="F112">
        <v>274.25002130000001</v>
      </c>
      <c r="G112" t="s">
        <v>67</v>
      </c>
      <c r="H112" t="s">
        <v>4</v>
      </c>
    </row>
    <row r="113" spans="1:8">
      <c r="A113" t="s">
        <v>77</v>
      </c>
      <c r="B113" t="s">
        <v>68</v>
      </c>
      <c r="C113">
        <v>11684.64474</v>
      </c>
      <c r="D113">
        <v>2.4374042340000002</v>
      </c>
      <c r="E113">
        <v>0.68898444189999997</v>
      </c>
      <c r="F113">
        <v>353.76767389999998</v>
      </c>
      <c r="G113" t="s">
        <v>67</v>
      </c>
      <c r="H113" t="s">
        <v>4</v>
      </c>
    </row>
    <row r="114" spans="1:8">
      <c r="A114" t="s">
        <v>78</v>
      </c>
      <c r="B114" t="s">
        <v>59</v>
      </c>
      <c r="C114">
        <v>3551780.2450000001</v>
      </c>
      <c r="D114">
        <v>0.78861376059999999</v>
      </c>
      <c r="E114">
        <v>0.13546363850000001</v>
      </c>
      <c r="F114">
        <v>582.158998</v>
      </c>
      <c r="G114" t="s">
        <v>60</v>
      </c>
      <c r="H114" t="s">
        <v>4</v>
      </c>
    </row>
    <row r="115" spans="1:8">
      <c r="A115" t="s">
        <v>78</v>
      </c>
      <c r="B115" t="s">
        <v>61</v>
      </c>
      <c r="C115">
        <v>6763763.0049999999</v>
      </c>
      <c r="D115">
        <v>9.834090046</v>
      </c>
      <c r="E115">
        <v>1.670273981</v>
      </c>
      <c r="F115">
        <v>588.77107350000006</v>
      </c>
      <c r="G115" t="s">
        <v>60</v>
      </c>
      <c r="H115" t="s">
        <v>4</v>
      </c>
    </row>
    <row r="116" spans="1:8">
      <c r="A116" t="s">
        <v>78</v>
      </c>
      <c r="B116" t="s">
        <v>62</v>
      </c>
      <c r="C116">
        <v>564949.72239999997</v>
      </c>
      <c r="D116">
        <v>1.1973808640000001</v>
      </c>
      <c r="E116">
        <v>0.97489151139999997</v>
      </c>
      <c r="F116">
        <v>122.8219601</v>
      </c>
      <c r="G116" t="s">
        <v>60</v>
      </c>
      <c r="H116" t="s">
        <v>4</v>
      </c>
    </row>
    <row r="117" spans="1:8">
      <c r="A117" t="s">
        <v>78</v>
      </c>
      <c r="B117" t="s">
        <v>63</v>
      </c>
      <c r="C117">
        <v>796862.14910000004</v>
      </c>
      <c r="D117">
        <v>0.19376580869999999</v>
      </c>
      <c r="E117">
        <v>0.31283434269999999</v>
      </c>
      <c r="F117">
        <v>61.938790689999998</v>
      </c>
      <c r="G117" t="s">
        <v>60</v>
      </c>
      <c r="H117" t="s">
        <v>4</v>
      </c>
    </row>
    <row r="118" spans="1:8">
      <c r="A118" t="s">
        <v>78</v>
      </c>
      <c r="B118" t="s">
        <v>64</v>
      </c>
      <c r="C118">
        <v>1279393.4620000001</v>
      </c>
      <c r="D118">
        <v>0.54705958990000003</v>
      </c>
      <c r="E118">
        <v>0.83283447860000004</v>
      </c>
      <c r="F118">
        <v>65.686472390000006</v>
      </c>
      <c r="G118" t="s">
        <v>60</v>
      </c>
      <c r="H118" t="s">
        <v>4</v>
      </c>
    </row>
    <row r="119" spans="1:8">
      <c r="A119" t="s">
        <v>78</v>
      </c>
      <c r="B119" t="s">
        <v>65</v>
      </c>
      <c r="C119">
        <v>26624.238829999998</v>
      </c>
      <c r="D119">
        <v>2.8411746849999999E-2</v>
      </c>
      <c r="E119">
        <v>1.0361437200000001</v>
      </c>
      <c r="F119">
        <v>2.742066211</v>
      </c>
      <c r="G119" t="s">
        <v>60</v>
      </c>
      <c r="H119" t="s">
        <v>4</v>
      </c>
    </row>
    <row r="120" spans="1:8">
      <c r="A120" t="s">
        <v>78</v>
      </c>
      <c r="B120" t="s">
        <v>66</v>
      </c>
      <c r="C120">
        <v>26513.271140000001</v>
      </c>
      <c r="D120">
        <v>2.2811788449999999</v>
      </c>
      <c r="E120">
        <v>0.68705223920000003</v>
      </c>
      <c r="F120">
        <v>332.02407549999998</v>
      </c>
      <c r="G120" t="s">
        <v>67</v>
      </c>
      <c r="H120" t="s">
        <v>4</v>
      </c>
    </row>
    <row r="121" spans="1:8">
      <c r="A121" t="s">
        <v>78</v>
      </c>
      <c r="B121" t="s">
        <v>68</v>
      </c>
      <c r="C121">
        <v>12810.36925</v>
      </c>
      <c r="D121">
        <v>3.2929643249999998</v>
      </c>
      <c r="E121">
        <v>0.84902942950000004</v>
      </c>
      <c r="F121">
        <v>387.85043380000002</v>
      </c>
      <c r="G121" t="s">
        <v>67</v>
      </c>
      <c r="H121" t="s">
        <v>4</v>
      </c>
    </row>
    <row r="122" spans="1:8">
      <c r="A122" t="s">
        <v>79</v>
      </c>
      <c r="B122" t="s">
        <v>59</v>
      </c>
      <c r="C122">
        <v>4647933.1260000002</v>
      </c>
      <c r="D122">
        <v>3.1914413160000001</v>
      </c>
      <c r="E122">
        <v>0.41892035729999999</v>
      </c>
      <c r="F122">
        <v>761.82531140000003</v>
      </c>
      <c r="G122" t="s">
        <v>60</v>
      </c>
      <c r="H122" t="s">
        <v>4</v>
      </c>
    </row>
    <row r="123" spans="1:8">
      <c r="A123" t="s">
        <v>79</v>
      </c>
      <c r="B123" t="s">
        <v>61</v>
      </c>
      <c r="C123">
        <v>8757908.9959999993</v>
      </c>
      <c r="D123">
        <v>3.2782113810000002</v>
      </c>
      <c r="E123">
        <v>0.43000988849999999</v>
      </c>
      <c r="F123">
        <v>762.35720819999995</v>
      </c>
      <c r="G123" t="s">
        <v>60</v>
      </c>
      <c r="H123" t="s">
        <v>4</v>
      </c>
    </row>
    <row r="124" spans="1:8">
      <c r="A124" t="s">
        <v>79</v>
      </c>
      <c r="B124" t="s">
        <v>62</v>
      </c>
      <c r="C124">
        <v>521308.45079999999</v>
      </c>
      <c r="D124">
        <v>0.51047446699999999</v>
      </c>
      <c r="E124">
        <v>0.45041519629999999</v>
      </c>
      <c r="F124">
        <v>113.33420169999999</v>
      </c>
      <c r="G124" t="s">
        <v>60</v>
      </c>
      <c r="H124" t="s">
        <v>4</v>
      </c>
    </row>
    <row r="125" spans="1:8">
      <c r="A125" t="s">
        <v>79</v>
      </c>
      <c r="B125" t="s">
        <v>63</v>
      </c>
      <c r="C125">
        <v>888307.14529999997</v>
      </c>
      <c r="D125">
        <v>6.5260881170000007E-2</v>
      </c>
      <c r="E125">
        <v>9.4517070960000005E-2</v>
      </c>
      <c r="F125">
        <v>69.046660579999994</v>
      </c>
      <c r="G125" t="s">
        <v>60</v>
      </c>
      <c r="H125" t="s">
        <v>4</v>
      </c>
    </row>
    <row r="126" spans="1:8">
      <c r="A126" t="s">
        <v>79</v>
      </c>
      <c r="B126" t="s">
        <v>64</v>
      </c>
      <c r="C126">
        <v>1425306.807</v>
      </c>
      <c r="D126">
        <v>0.58796094129999998</v>
      </c>
      <c r="E126">
        <v>0.80346748229999998</v>
      </c>
      <c r="F126">
        <v>73.177938650000002</v>
      </c>
      <c r="G126" t="s">
        <v>60</v>
      </c>
      <c r="H126" t="s">
        <v>4</v>
      </c>
    </row>
    <row r="127" spans="1:8">
      <c r="A127" t="s">
        <v>79</v>
      </c>
      <c r="B127" t="s">
        <v>65</v>
      </c>
      <c r="C127">
        <v>27470.84922</v>
      </c>
      <c r="D127">
        <v>1.5769090289999999E-2</v>
      </c>
      <c r="E127">
        <v>0.55735745940000003</v>
      </c>
      <c r="F127">
        <v>2.8292597559999999</v>
      </c>
      <c r="G127" t="s">
        <v>60</v>
      </c>
      <c r="H127" t="s">
        <v>4</v>
      </c>
    </row>
    <row r="128" spans="1:8">
      <c r="A128" t="s">
        <v>79</v>
      </c>
      <c r="B128" t="s">
        <v>66</v>
      </c>
      <c r="C128">
        <v>25006.876199999999</v>
      </c>
      <c r="D128">
        <v>1.812527735</v>
      </c>
      <c r="E128">
        <v>0.57878724780000002</v>
      </c>
      <c r="F128">
        <v>313.15958360000002</v>
      </c>
      <c r="G128" t="s">
        <v>67</v>
      </c>
      <c r="H128" t="s">
        <v>4</v>
      </c>
    </row>
    <row r="129" spans="1:8">
      <c r="A129" t="s">
        <v>79</v>
      </c>
      <c r="B129" t="s">
        <v>68</v>
      </c>
      <c r="C129">
        <v>12755.67742</v>
      </c>
      <c r="D129">
        <v>3.874696352</v>
      </c>
      <c r="E129">
        <v>1.0033016189999999</v>
      </c>
      <c r="F129">
        <v>386.19456810000003</v>
      </c>
      <c r="G129" t="s">
        <v>67</v>
      </c>
      <c r="H129" t="s">
        <v>4</v>
      </c>
    </row>
    <row r="130" spans="1:8" s="39" customFormat="1">
      <c r="A130" s="39" t="s">
        <v>58</v>
      </c>
      <c r="B130" s="39" t="s">
        <v>59</v>
      </c>
      <c r="C130" s="39">
        <v>3192482.47</v>
      </c>
      <c r="D130" s="39">
        <v>3.2639893099999999</v>
      </c>
      <c r="E130" s="39">
        <v>0.6237702812</v>
      </c>
      <c r="F130" s="39">
        <v>523.26784529999998</v>
      </c>
      <c r="G130" s="39" t="s">
        <v>60</v>
      </c>
      <c r="H130" s="39">
        <v>104.6535691</v>
      </c>
    </row>
    <row r="131" spans="1:8">
      <c r="A131" t="s">
        <v>58</v>
      </c>
      <c r="B131" t="s">
        <v>61</v>
      </c>
      <c r="C131">
        <v>6029906.7060000002</v>
      </c>
      <c r="D131">
        <v>1.9879938690000001</v>
      </c>
      <c r="E131">
        <v>0.3787445263</v>
      </c>
      <c r="F131">
        <v>524.89045550000003</v>
      </c>
      <c r="G131" t="s">
        <v>60</v>
      </c>
      <c r="H131">
        <v>104.9780911</v>
      </c>
    </row>
    <row r="132" spans="1:8" s="39" customFormat="1">
      <c r="A132" s="39" t="s">
        <v>58</v>
      </c>
      <c r="B132" s="39" t="s">
        <v>62</v>
      </c>
      <c r="C132" s="39">
        <v>470754.2072</v>
      </c>
      <c r="D132" s="39">
        <v>0.78163721770000005</v>
      </c>
      <c r="E132" s="39">
        <v>0.76373869640000003</v>
      </c>
      <c r="F132" s="39">
        <v>102.3435399</v>
      </c>
      <c r="G132" s="39" t="s">
        <v>60</v>
      </c>
      <c r="H132" s="39">
        <v>102.3435399</v>
      </c>
    </row>
    <row r="133" spans="1:8" s="39" customFormat="1">
      <c r="A133" s="39" t="s">
        <v>58</v>
      </c>
      <c r="B133" s="39" t="s">
        <v>63</v>
      </c>
      <c r="C133" s="39">
        <v>661969.53359999997</v>
      </c>
      <c r="D133" s="39">
        <v>0.34169269099999999</v>
      </c>
      <c r="E133" s="39">
        <v>0.66407657919999996</v>
      </c>
      <c r="F133" s="39">
        <v>51.453808449999997</v>
      </c>
      <c r="G133" s="39" t="s">
        <v>60</v>
      </c>
      <c r="H133" s="39">
        <v>102.90761689999999</v>
      </c>
    </row>
    <row r="134" spans="1:8">
      <c r="A134" t="s">
        <v>58</v>
      </c>
      <c r="B134" t="s">
        <v>64</v>
      </c>
      <c r="C134">
        <v>1016866.169</v>
      </c>
      <c r="D134">
        <v>0.37954270239999999</v>
      </c>
      <c r="E134">
        <v>0.72698430400000003</v>
      </c>
      <c r="F134">
        <v>52.207826259999997</v>
      </c>
      <c r="G134" t="s">
        <v>60</v>
      </c>
      <c r="H134">
        <v>104.41565249999999</v>
      </c>
    </row>
    <row r="135" spans="1:8" s="39" customFormat="1">
      <c r="A135" s="39" t="s">
        <v>58</v>
      </c>
      <c r="B135" s="39" t="s">
        <v>65</v>
      </c>
      <c r="C135" s="39">
        <v>48475.198349999999</v>
      </c>
      <c r="D135" s="39">
        <v>4.4635906310000001E-2</v>
      </c>
      <c r="E135" s="39">
        <v>0.89405456620000001</v>
      </c>
      <c r="F135" s="39">
        <v>4.992525959</v>
      </c>
      <c r="G135" s="39" t="s">
        <v>60</v>
      </c>
      <c r="H135" s="39">
        <v>99.850519180000006</v>
      </c>
    </row>
    <row r="136" spans="1:8" s="39" customFormat="1">
      <c r="A136" s="39" t="s">
        <v>58</v>
      </c>
      <c r="B136" s="39" t="s">
        <v>66</v>
      </c>
      <c r="C136" s="39">
        <v>79406.425380000001</v>
      </c>
      <c r="D136" s="39">
        <v>10.466243990000001</v>
      </c>
      <c r="E136" s="39">
        <v>1.05251658</v>
      </c>
      <c r="F136" s="39">
        <v>994.40181610000002</v>
      </c>
      <c r="G136" s="39" t="s">
        <v>67</v>
      </c>
      <c r="H136" s="39">
        <v>99.440181609999996</v>
      </c>
    </row>
    <row r="137" spans="1:8">
      <c r="A137" t="s">
        <v>58</v>
      </c>
      <c r="B137" t="s">
        <v>68</v>
      </c>
      <c r="C137">
        <v>30041.24367</v>
      </c>
      <c r="D137">
        <v>12.761085359999999</v>
      </c>
      <c r="E137">
        <v>1.4030303719999999</v>
      </c>
      <c r="F137">
        <v>909.53735710000001</v>
      </c>
      <c r="G137" t="s">
        <v>67</v>
      </c>
      <c r="H137">
        <v>90.953735710000004</v>
      </c>
    </row>
    <row r="138" spans="1:8">
      <c r="A138" t="s">
        <v>58</v>
      </c>
      <c r="B138" t="s">
        <v>59</v>
      </c>
      <c r="C138">
        <v>3189430.2689999999</v>
      </c>
      <c r="D138">
        <v>3.4051672389999998</v>
      </c>
      <c r="E138">
        <v>0.65137308270000005</v>
      </c>
      <c r="F138">
        <v>522.76757050000003</v>
      </c>
      <c r="G138" t="s">
        <v>60</v>
      </c>
      <c r="H138">
        <v>104.5535141</v>
      </c>
    </row>
    <row r="139" spans="1:8">
      <c r="A139" t="s">
        <v>58</v>
      </c>
      <c r="B139" t="s">
        <v>61</v>
      </c>
      <c r="C139">
        <v>5983628.5530000003</v>
      </c>
      <c r="D139">
        <v>4.470934486</v>
      </c>
      <c r="E139">
        <v>0.85837210819999998</v>
      </c>
      <c r="F139">
        <v>520.86204139999995</v>
      </c>
      <c r="G139" t="s">
        <v>60</v>
      </c>
      <c r="H139">
        <v>104.1724083</v>
      </c>
    </row>
    <row r="140" spans="1:8">
      <c r="A140" t="s">
        <v>58</v>
      </c>
      <c r="B140" t="s">
        <v>62</v>
      </c>
      <c r="C140">
        <v>470606.5736</v>
      </c>
      <c r="D140">
        <v>0.9141081163</v>
      </c>
      <c r="E140">
        <v>0.89345637359999996</v>
      </c>
      <c r="F140">
        <v>102.3114439</v>
      </c>
      <c r="G140" t="s">
        <v>60</v>
      </c>
      <c r="H140">
        <v>102.3114439</v>
      </c>
    </row>
    <row r="141" spans="1:8">
      <c r="A141" t="s">
        <v>58</v>
      </c>
      <c r="B141" t="s">
        <v>63</v>
      </c>
      <c r="C141">
        <v>659561.16769999999</v>
      </c>
      <c r="D141">
        <v>0.3543125963</v>
      </c>
      <c r="E141">
        <v>0.69111766029999999</v>
      </c>
      <c r="F141">
        <v>51.266610110000002</v>
      </c>
      <c r="G141" t="s">
        <v>60</v>
      </c>
      <c r="H141">
        <v>102.5332202</v>
      </c>
    </row>
    <row r="142" spans="1:8">
      <c r="A142" t="s">
        <v>58</v>
      </c>
      <c r="B142" t="s">
        <v>64</v>
      </c>
      <c r="C142">
        <v>1013879.425</v>
      </c>
      <c r="D142">
        <v>0.38755493590000001</v>
      </c>
      <c r="E142">
        <v>0.74451791089999997</v>
      </c>
      <c r="F142">
        <v>52.054481189999997</v>
      </c>
      <c r="G142" t="s">
        <v>60</v>
      </c>
      <c r="H142">
        <v>104.1089624</v>
      </c>
    </row>
    <row r="143" spans="1:8">
      <c r="A143" t="s">
        <v>58</v>
      </c>
      <c r="B143" t="s">
        <v>65</v>
      </c>
      <c r="C143">
        <v>48539.808900000004</v>
      </c>
      <c r="D143">
        <v>4.5785892750000001E-2</v>
      </c>
      <c r="E143">
        <v>0.91586800499999999</v>
      </c>
      <c r="F143">
        <v>4.9991802859999996</v>
      </c>
      <c r="G143" t="s">
        <v>60</v>
      </c>
      <c r="H143">
        <v>99.98360572</v>
      </c>
    </row>
    <row r="144" spans="1:8">
      <c r="A144" t="s">
        <v>58</v>
      </c>
      <c r="B144" t="s">
        <v>66</v>
      </c>
      <c r="C144">
        <v>90734.488169999997</v>
      </c>
      <c r="D144">
        <v>110.5311227</v>
      </c>
      <c r="E144">
        <v>9.7276049390000008</v>
      </c>
      <c r="F144">
        <v>1136.262455</v>
      </c>
      <c r="G144" t="s">
        <v>67</v>
      </c>
      <c r="H144">
        <v>113.6262455</v>
      </c>
    </row>
    <row r="145" spans="1:8">
      <c r="A145" t="s">
        <v>58</v>
      </c>
      <c r="B145" t="s">
        <v>68</v>
      </c>
      <c r="C145">
        <v>34405.528980000003</v>
      </c>
      <c r="D145">
        <v>113.3782552</v>
      </c>
      <c r="E145">
        <v>10.884259719999999</v>
      </c>
      <c r="F145">
        <v>1041.6717180000001</v>
      </c>
      <c r="G145" t="s">
        <v>67</v>
      </c>
      <c r="H145">
        <v>104.16717180000001</v>
      </c>
    </row>
    <row r="146" spans="1:8">
      <c r="A146" t="s">
        <v>80</v>
      </c>
      <c r="B146" t="s">
        <v>59</v>
      </c>
      <c r="C146">
        <v>3649149.2910000002</v>
      </c>
      <c r="D146">
        <v>1.800810507</v>
      </c>
      <c r="E146">
        <v>0.30107927220000003</v>
      </c>
      <c r="F146">
        <v>598.11839369999996</v>
      </c>
      <c r="G146" t="s">
        <v>60</v>
      </c>
      <c r="H146" t="s">
        <v>4</v>
      </c>
    </row>
    <row r="147" spans="1:8">
      <c r="A147" t="s">
        <v>80</v>
      </c>
      <c r="B147" t="s">
        <v>61</v>
      </c>
      <c r="C147">
        <v>6897448.6310000001</v>
      </c>
      <c r="D147">
        <v>3.9026947660000002</v>
      </c>
      <c r="E147">
        <v>0.65000699200000001</v>
      </c>
      <c r="F147">
        <v>600.40812070000004</v>
      </c>
      <c r="G147" t="s">
        <v>60</v>
      </c>
      <c r="H147" t="s">
        <v>4</v>
      </c>
    </row>
    <row r="148" spans="1:8">
      <c r="A148" t="s">
        <v>80</v>
      </c>
      <c r="B148" t="s">
        <v>62</v>
      </c>
      <c r="C148">
        <v>640681.23739999998</v>
      </c>
      <c r="D148">
        <v>1.2860397809999999</v>
      </c>
      <c r="E148">
        <v>0.92330709470000005</v>
      </c>
      <c r="F148">
        <v>139.28624490000001</v>
      </c>
      <c r="G148" t="s">
        <v>60</v>
      </c>
      <c r="H148" t="s">
        <v>4</v>
      </c>
    </row>
    <row r="149" spans="1:8">
      <c r="A149" t="s">
        <v>80</v>
      </c>
      <c r="B149" t="s">
        <v>63</v>
      </c>
      <c r="C149">
        <v>729250.00210000004</v>
      </c>
      <c r="D149">
        <v>0.3467199722</v>
      </c>
      <c r="E149">
        <v>0.61167805070000003</v>
      </c>
      <c r="F149">
        <v>56.683409159999997</v>
      </c>
      <c r="G149" t="s">
        <v>60</v>
      </c>
      <c r="H149" t="s">
        <v>4</v>
      </c>
    </row>
    <row r="150" spans="1:8">
      <c r="A150" t="s">
        <v>80</v>
      </c>
      <c r="B150" t="s">
        <v>64</v>
      </c>
      <c r="C150">
        <v>1203192.351</v>
      </c>
      <c r="D150">
        <v>0.70220113780000004</v>
      </c>
      <c r="E150">
        <v>1.136723017</v>
      </c>
      <c r="F150">
        <v>61.774163719999997</v>
      </c>
      <c r="G150" t="s">
        <v>60</v>
      </c>
      <c r="H150" t="s">
        <v>4</v>
      </c>
    </row>
    <row r="151" spans="1:8">
      <c r="A151" t="s">
        <v>80</v>
      </c>
      <c r="B151" t="s">
        <v>65</v>
      </c>
      <c r="C151">
        <v>21866.95882</v>
      </c>
      <c r="D151">
        <v>3.007763842E-2</v>
      </c>
      <c r="E151">
        <v>1.335532959</v>
      </c>
      <c r="F151">
        <v>2.252107536</v>
      </c>
      <c r="G151" t="s">
        <v>60</v>
      </c>
      <c r="H151" t="s">
        <v>4</v>
      </c>
    </row>
    <row r="152" spans="1:8">
      <c r="A152" t="s">
        <v>80</v>
      </c>
      <c r="B152" t="s">
        <v>66</v>
      </c>
      <c r="C152">
        <v>27954.857019999999</v>
      </c>
      <c r="D152">
        <v>4.6413122400000004</v>
      </c>
      <c r="E152">
        <v>1.325797659</v>
      </c>
      <c r="F152">
        <v>350.0769674</v>
      </c>
      <c r="G152" t="s">
        <v>67</v>
      </c>
      <c r="H152" t="s">
        <v>4</v>
      </c>
    </row>
    <row r="153" spans="1:8">
      <c r="A153" t="s">
        <v>80</v>
      </c>
      <c r="B153" t="s">
        <v>68</v>
      </c>
      <c r="C153">
        <v>12411.001749999999</v>
      </c>
      <c r="D153">
        <v>3.3280553930000001</v>
      </c>
      <c r="E153">
        <v>0.88568864329999997</v>
      </c>
      <c r="F153">
        <v>375.7590682</v>
      </c>
      <c r="G153" t="s">
        <v>67</v>
      </c>
      <c r="H153" t="s">
        <v>4</v>
      </c>
    </row>
    <row r="154" spans="1:8">
      <c r="A154" t="s">
        <v>81</v>
      </c>
      <c r="B154" t="s">
        <v>59</v>
      </c>
      <c r="C154">
        <v>5289828.5609999998</v>
      </c>
      <c r="D154">
        <v>5.2634436469999999</v>
      </c>
      <c r="E154">
        <v>0.60706172739999997</v>
      </c>
      <c r="F154">
        <v>867.03598829999999</v>
      </c>
      <c r="G154" t="s">
        <v>60</v>
      </c>
      <c r="H154" t="s">
        <v>4</v>
      </c>
    </row>
    <row r="155" spans="1:8">
      <c r="A155" t="s">
        <v>81</v>
      </c>
      <c r="B155" t="s">
        <v>61</v>
      </c>
      <c r="C155">
        <v>9970449.2870000005</v>
      </c>
      <c r="D155">
        <v>5.5245429020000003</v>
      </c>
      <c r="E155">
        <v>0.63653683279999995</v>
      </c>
      <c r="F155">
        <v>867.90624170000001</v>
      </c>
      <c r="G155" t="s">
        <v>60</v>
      </c>
      <c r="H155" t="s">
        <v>4</v>
      </c>
    </row>
    <row r="156" spans="1:8">
      <c r="A156" t="s">
        <v>81</v>
      </c>
      <c r="B156" t="s">
        <v>62</v>
      </c>
      <c r="C156">
        <v>605960.60320000001</v>
      </c>
      <c r="D156">
        <v>3.4088846180000001</v>
      </c>
      <c r="E156">
        <v>2.5876270830000001</v>
      </c>
      <c r="F156">
        <v>131.73786290000001</v>
      </c>
      <c r="G156" t="s">
        <v>60</v>
      </c>
      <c r="H156" t="s">
        <v>4</v>
      </c>
    </row>
    <row r="157" spans="1:8">
      <c r="A157" t="s">
        <v>81</v>
      </c>
      <c r="B157" t="s">
        <v>63</v>
      </c>
      <c r="C157">
        <v>951429.73049999995</v>
      </c>
      <c r="D157">
        <v>0.47816626359999997</v>
      </c>
      <c r="E157">
        <v>0.6465806301</v>
      </c>
      <c r="F157">
        <v>73.953075819999995</v>
      </c>
      <c r="G157" t="s">
        <v>60</v>
      </c>
      <c r="H157" t="s">
        <v>4</v>
      </c>
    </row>
    <row r="158" spans="1:8">
      <c r="A158" t="s">
        <v>81</v>
      </c>
      <c r="B158" t="s">
        <v>64</v>
      </c>
      <c r="C158">
        <v>1589795.193</v>
      </c>
      <c r="D158">
        <v>1.3775379679999999</v>
      </c>
      <c r="E158">
        <v>1.6876818730000001</v>
      </c>
      <c r="F158">
        <v>81.623082510000003</v>
      </c>
      <c r="G158" t="s">
        <v>60</v>
      </c>
      <c r="H158" t="s">
        <v>4</v>
      </c>
    </row>
    <row r="159" spans="1:8">
      <c r="A159" t="s">
        <v>81</v>
      </c>
      <c r="B159" t="s">
        <v>65</v>
      </c>
      <c r="C159">
        <v>30418.451430000001</v>
      </c>
      <c r="D159">
        <v>8.9299227179999996E-2</v>
      </c>
      <c r="E159">
        <v>2.8504266039999999</v>
      </c>
      <c r="F159">
        <v>3.1328372760000001</v>
      </c>
      <c r="G159" t="s">
        <v>60</v>
      </c>
      <c r="H159" t="s">
        <v>4</v>
      </c>
    </row>
    <row r="160" spans="1:8">
      <c r="A160" t="s">
        <v>81</v>
      </c>
      <c r="B160" t="s">
        <v>66</v>
      </c>
      <c r="C160">
        <v>24058.838879999999</v>
      </c>
      <c r="D160">
        <v>5.6762248939999997</v>
      </c>
      <c r="E160">
        <v>1.8839903220000001</v>
      </c>
      <c r="F160">
        <v>301.28737009999998</v>
      </c>
      <c r="G160" t="s">
        <v>67</v>
      </c>
      <c r="H160" t="s">
        <v>4</v>
      </c>
    </row>
    <row r="161" spans="1:8">
      <c r="A161" t="s">
        <v>81</v>
      </c>
      <c r="B161" t="s">
        <v>68</v>
      </c>
      <c r="C161">
        <v>11193.407939999999</v>
      </c>
      <c r="D161">
        <v>6.0105404670000002</v>
      </c>
      <c r="E161">
        <v>1.773570925</v>
      </c>
      <c r="F161">
        <v>338.89484679999998</v>
      </c>
      <c r="G161" t="s">
        <v>67</v>
      </c>
      <c r="H161" t="s">
        <v>4</v>
      </c>
    </row>
    <row r="162" spans="1:8">
      <c r="A162" t="s">
        <v>82</v>
      </c>
      <c r="B162" t="s">
        <v>59</v>
      </c>
      <c r="C162">
        <v>6395752.9749999996</v>
      </c>
      <c r="D162">
        <v>11.16003894</v>
      </c>
      <c r="E162">
        <v>1.0645804860000001</v>
      </c>
      <c r="F162">
        <v>1048.303917</v>
      </c>
      <c r="G162" t="s">
        <v>60</v>
      </c>
      <c r="H162" t="s">
        <v>4</v>
      </c>
    </row>
    <row r="163" spans="1:8">
      <c r="A163" t="s">
        <v>82</v>
      </c>
      <c r="B163" t="s">
        <v>61</v>
      </c>
      <c r="C163">
        <v>12063235.51</v>
      </c>
      <c r="D163">
        <v>11.41640112</v>
      </c>
      <c r="E163">
        <v>1.087194708</v>
      </c>
      <c r="F163">
        <v>1050.0787969999999</v>
      </c>
      <c r="G163" t="s">
        <v>60</v>
      </c>
      <c r="H163" t="s">
        <v>4</v>
      </c>
    </row>
    <row r="164" spans="1:8">
      <c r="A164" t="s">
        <v>82</v>
      </c>
      <c r="B164" t="s">
        <v>62</v>
      </c>
      <c r="C164">
        <v>554953.50639999995</v>
      </c>
      <c r="D164">
        <v>0.75913851200000004</v>
      </c>
      <c r="E164">
        <v>0.62921374330000002</v>
      </c>
      <c r="F164">
        <v>120.64874930000001</v>
      </c>
      <c r="G164" t="s">
        <v>60</v>
      </c>
      <c r="H164" t="s">
        <v>4</v>
      </c>
    </row>
    <row r="165" spans="1:8">
      <c r="A165" t="s">
        <v>82</v>
      </c>
      <c r="B165" t="s">
        <v>63</v>
      </c>
      <c r="C165">
        <v>1099151.456</v>
      </c>
      <c r="D165">
        <v>0.77422756159999995</v>
      </c>
      <c r="E165">
        <v>0.90621566360000005</v>
      </c>
      <c r="F165">
        <v>85.435243799999995</v>
      </c>
      <c r="G165" t="s">
        <v>60</v>
      </c>
      <c r="H165" t="s">
        <v>4</v>
      </c>
    </row>
    <row r="166" spans="1:8">
      <c r="A166" t="s">
        <v>82</v>
      </c>
      <c r="B166" t="s">
        <v>64</v>
      </c>
      <c r="C166">
        <v>1823260.8910000001</v>
      </c>
      <c r="D166">
        <v>1.2375992950000001</v>
      </c>
      <c r="E166">
        <v>1.3220851419999999</v>
      </c>
      <c r="F166">
        <v>93.609651589999999</v>
      </c>
      <c r="G166" t="s">
        <v>60</v>
      </c>
      <c r="H166" t="s">
        <v>4</v>
      </c>
    </row>
    <row r="167" spans="1:8">
      <c r="A167" t="s">
        <v>82</v>
      </c>
      <c r="B167" t="s">
        <v>65</v>
      </c>
      <c r="C167">
        <v>37692.391559999996</v>
      </c>
      <c r="D167">
        <v>1.7996615130000001E-2</v>
      </c>
      <c r="E167">
        <v>0.46359249670000002</v>
      </c>
      <c r="F167">
        <v>3.881990166</v>
      </c>
      <c r="G167" t="s">
        <v>60</v>
      </c>
      <c r="H167" t="s">
        <v>4</v>
      </c>
    </row>
    <row r="168" spans="1:8">
      <c r="A168" t="s">
        <v>82</v>
      </c>
      <c r="B168" t="s">
        <v>66</v>
      </c>
      <c r="C168">
        <v>84183.162200000006</v>
      </c>
      <c r="D168">
        <v>8.3658659849999992</v>
      </c>
      <c r="E168">
        <v>0.79355933550000002</v>
      </c>
      <c r="F168">
        <v>1054.2206000000001</v>
      </c>
      <c r="G168" t="s">
        <v>67</v>
      </c>
      <c r="H168" t="s">
        <v>4</v>
      </c>
    </row>
    <row r="169" spans="1:8">
      <c r="A169" t="s">
        <v>82</v>
      </c>
      <c r="B169" t="s">
        <v>68</v>
      </c>
      <c r="C169">
        <v>33584.370929999997</v>
      </c>
      <c r="D169">
        <v>7.7375292130000002</v>
      </c>
      <c r="E169">
        <v>0.76096108949999997</v>
      </c>
      <c r="F169">
        <v>1016.8101</v>
      </c>
      <c r="G169" t="s">
        <v>67</v>
      </c>
      <c r="H169" t="s">
        <v>4</v>
      </c>
    </row>
    <row r="170" spans="1:8">
      <c r="A170" t="s">
        <v>83</v>
      </c>
      <c r="B170" t="s">
        <v>59</v>
      </c>
      <c r="C170">
        <v>3631581.7480000001</v>
      </c>
      <c r="D170">
        <v>2.6352207390000002</v>
      </c>
      <c r="E170">
        <v>0.44271643840000002</v>
      </c>
      <c r="F170">
        <v>595.23896339999999</v>
      </c>
      <c r="G170" t="s">
        <v>60</v>
      </c>
      <c r="H170" t="s">
        <v>4</v>
      </c>
    </row>
    <row r="171" spans="1:8">
      <c r="A171" t="s">
        <v>83</v>
      </c>
      <c r="B171" t="s">
        <v>61</v>
      </c>
      <c r="C171">
        <v>6854388.0329999998</v>
      </c>
      <c r="D171">
        <v>3.904625013</v>
      </c>
      <c r="E171">
        <v>0.6544139712</v>
      </c>
      <c r="F171">
        <v>596.65978789999997</v>
      </c>
      <c r="G171" t="s">
        <v>60</v>
      </c>
      <c r="H171" t="s">
        <v>4</v>
      </c>
    </row>
    <row r="172" spans="1:8">
      <c r="A172" t="s">
        <v>83</v>
      </c>
      <c r="B172" t="s">
        <v>62</v>
      </c>
      <c r="C172">
        <v>394183.08679999999</v>
      </c>
      <c r="D172">
        <v>0.67098761200000001</v>
      </c>
      <c r="E172">
        <v>0.78297931970000001</v>
      </c>
      <c r="F172">
        <v>85.696722129999998</v>
      </c>
      <c r="G172" t="s">
        <v>60</v>
      </c>
      <c r="H172" t="s">
        <v>4</v>
      </c>
    </row>
    <row r="173" spans="1:8">
      <c r="A173" t="s">
        <v>83</v>
      </c>
      <c r="B173" t="s">
        <v>63</v>
      </c>
      <c r="C173">
        <v>666175.21459999995</v>
      </c>
      <c r="D173">
        <v>6.2500045949999999E-2</v>
      </c>
      <c r="E173">
        <v>0.12070140980000001</v>
      </c>
      <c r="F173">
        <v>51.78070915</v>
      </c>
      <c r="G173" t="s">
        <v>60</v>
      </c>
      <c r="H173" t="s">
        <v>4</v>
      </c>
    </row>
    <row r="174" spans="1:8">
      <c r="A174" t="s">
        <v>83</v>
      </c>
      <c r="B174" t="s">
        <v>64</v>
      </c>
      <c r="C174">
        <v>1086909.1329999999</v>
      </c>
      <c r="D174">
        <v>0.36328984409999998</v>
      </c>
      <c r="E174">
        <v>0.65101081989999998</v>
      </c>
      <c r="F174">
        <v>55.803964090000001</v>
      </c>
      <c r="G174" t="s">
        <v>60</v>
      </c>
      <c r="H174" t="s">
        <v>4</v>
      </c>
    </row>
    <row r="175" spans="1:8">
      <c r="A175" t="s">
        <v>83</v>
      </c>
      <c r="B175" t="s">
        <v>65</v>
      </c>
      <c r="C175">
        <v>17516.270919999999</v>
      </c>
      <c r="D175">
        <v>1.519056458E-2</v>
      </c>
      <c r="E175">
        <v>0.84203767770000004</v>
      </c>
      <c r="F175">
        <v>1.8040243309999999</v>
      </c>
      <c r="G175" t="s">
        <v>60</v>
      </c>
      <c r="H175" t="s">
        <v>4</v>
      </c>
    </row>
    <row r="176" spans="1:8">
      <c r="A176" t="s">
        <v>83</v>
      </c>
      <c r="B176" t="s">
        <v>66</v>
      </c>
      <c r="C176">
        <v>72971.331649999993</v>
      </c>
      <c r="D176">
        <v>1.9607894560000001</v>
      </c>
      <c r="E176">
        <v>0.2145716932</v>
      </c>
      <c r="F176">
        <v>913.81553029999998</v>
      </c>
      <c r="G176" t="s">
        <v>67</v>
      </c>
      <c r="H176" t="s">
        <v>4</v>
      </c>
    </row>
    <row r="177" spans="1:8">
      <c r="A177" t="s">
        <v>83</v>
      </c>
      <c r="B177" t="s">
        <v>68</v>
      </c>
      <c r="C177">
        <v>29073.52449</v>
      </c>
      <c r="D177">
        <v>5.4935917349999999</v>
      </c>
      <c r="E177">
        <v>0.62410270450000005</v>
      </c>
      <c r="F177">
        <v>880.23841200000004</v>
      </c>
      <c r="G177" t="s">
        <v>67</v>
      </c>
      <c r="H177" t="s">
        <v>4</v>
      </c>
    </row>
    <row r="178" spans="1:8">
      <c r="A178" t="s">
        <v>84</v>
      </c>
      <c r="B178" t="s">
        <v>59</v>
      </c>
      <c r="C178">
        <v>5745355.2050000001</v>
      </c>
      <c r="D178">
        <v>4.3438845150000001</v>
      </c>
      <c r="E178">
        <v>0.4612813114</v>
      </c>
      <c r="F178">
        <v>941.69965449999995</v>
      </c>
      <c r="G178" t="s">
        <v>60</v>
      </c>
      <c r="H178" t="s">
        <v>4</v>
      </c>
    </row>
    <row r="179" spans="1:8">
      <c r="A179" t="s">
        <v>84</v>
      </c>
      <c r="B179" t="s">
        <v>61</v>
      </c>
      <c r="C179">
        <v>10825300.859999999</v>
      </c>
      <c r="D179">
        <v>4.1560493999999997</v>
      </c>
      <c r="E179">
        <v>0.44104473599999999</v>
      </c>
      <c r="F179">
        <v>942.3192391</v>
      </c>
      <c r="G179" t="s">
        <v>60</v>
      </c>
      <c r="H179" t="s">
        <v>4</v>
      </c>
    </row>
    <row r="180" spans="1:8">
      <c r="A180" t="s">
        <v>84</v>
      </c>
      <c r="B180" t="s">
        <v>62</v>
      </c>
      <c r="C180">
        <v>415426.62170000002</v>
      </c>
      <c r="D180">
        <v>0.4042523012</v>
      </c>
      <c r="E180">
        <v>0.44760193190000003</v>
      </c>
      <c r="F180">
        <v>90.315137710000002</v>
      </c>
      <c r="G180" t="s">
        <v>60</v>
      </c>
      <c r="H180" t="s">
        <v>4</v>
      </c>
    </row>
    <row r="181" spans="1:8">
      <c r="A181" t="s">
        <v>84</v>
      </c>
      <c r="B181" t="s">
        <v>63</v>
      </c>
      <c r="C181">
        <v>807615.7365</v>
      </c>
      <c r="D181">
        <v>0.46500784439999998</v>
      </c>
      <c r="E181">
        <v>0.74075737360000005</v>
      </c>
      <c r="F181">
        <v>62.774649429999997</v>
      </c>
      <c r="G181" t="s">
        <v>60</v>
      </c>
      <c r="H181" t="s">
        <v>4</v>
      </c>
    </row>
    <row r="182" spans="1:8">
      <c r="A182" t="s">
        <v>84</v>
      </c>
      <c r="B182" t="s">
        <v>64</v>
      </c>
      <c r="C182">
        <v>1351040.4140000001</v>
      </c>
      <c r="D182">
        <v>0.54775486799999995</v>
      </c>
      <c r="E182">
        <v>0.78967082560000001</v>
      </c>
      <c r="F182">
        <v>69.364961989999998</v>
      </c>
      <c r="G182" t="s">
        <v>60</v>
      </c>
      <c r="H182" t="s">
        <v>4</v>
      </c>
    </row>
    <row r="183" spans="1:8">
      <c r="A183" t="s">
        <v>84</v>
      </c>
      <c r="B183" t="s">
        <v>65</v>
      </c>
      <c r="C183">
        <v>30186.113170000001</v>
      </c>
      <c r="D183">
        <v>2.7608764050000002E-2</v>
      </c>
      <c r="E183">
        <v>0.88805329970000002</v>
      </c>
      <c r="F183">
        <v>3.1089084470000001</v>
      </c>
      <c r="G183" t="s">
        <v>60</v>
      </c>
      <c r="H183" t="s">
        <v>4</v>
      </c>
    </row>
    <row r="184" spans="1:8">
      <c r="A184" t="s">
        <v>84</v>
      </c>
      <c r="B184" t="s">
        <v>66</v>
      </c>
      <c r="C184">
        <v>753352.60089999996</v>
      </c>
      <c r="D184">
        <v>184.42880529999999</v>
      </c>
      <c r="E184">
        <v>1.9548984309999999</v>
      </c>
      <c r="F184">
        <v>9434.1886180000001</v>
      </c>
      <c r="G184" t="s">
        <v>67</v>
      </c>
      <c r="H184" t="s">
        <v>4</v>
      </c>
    </row>
    <row r="185" spans="1:8">
      <c r="A185" t="s">
        <v>84</v>
      </c>
      <c r="B185" t="s">
        <v>68</v>
      </c>
      <c r="C185">
        <v>301562.72240000003</v>
      </c>
      <c r="D185">
        <v>184.18107359999999</v>
      </c>
      <c r="E185">
        <v>2.0172731659999998</v>
      </c>
      <c r="F185">
        <v>9130.1999520000008</v>
      </c>
      <c r="G185" t="s">
        <v>67</v>
      </c>
      <c r="H185" t="s">
        <v>4</v>
      </c>
    </row>
    <row r="186" spans="1:8" s="39" customFormat="1">
      <c r="A186" s="39" t="s">
        <v>58</v>
      </c>
      <c r="B186" s="39" t="s">
        <v>59</v>
      </c>
      <c r="C186" s="39">
        <v>3229722.8739999998</v>
      </c>
      <c r="D186" s="39">
        <v>9.2739286019999998</v>
      </c>
      <c r="E186" s="39">
        <v>1.7518743809999999</v>
      </c>
      <c r="F186" s="39">
        <v>529.37178040000003</v>
      </c>
      <c r="G186" s="39" t="s">
        <v>60</v>
      </c>
      <c r="H186" s="39">
        <v>105.8743561</v>
      </c>
    </row>
    <row r="187" spans="1:8">
      <c r="A187" t="s">
        <v>58</v>
      </c>
      <c r="B187" t="s">
        <v>61</v>
      </c>
      <c r="C187">
        <v>6064167.0080000004</v>
      </c>
      <c r="D187">
        <v>2.5434422589999999</v>
      </c>
      <c r="E187">
        <v>0.48182867950000002</v>
      </c>
      <c r="F187">
        <v>527.87274130000003</v>
      </c>
      <c r="G187" t="s">
        <v>60</v>
      </c>
      <c r="H187">
        <v>105.5745483</v>
      </c>
    </row>
    <row r="188" spans="1:8" s="39" customFormat="1">
      <c r="A188" s="39" t="s">
        <v>58</v>
      </c>
      <c r="B188" s="39" t="s">
        <v>62</v>
      </c>
      <c r="C188" s="39">
        <v>454117.0232</v>
      </c>
      <c r="D188" s="39">
        <v>2.022706747</v>
      </c>
      <c r="E188" s="39">
        <v>2.0487969370000001</v>
      </c>
      <c r="F188" s="39">
        <v>98.726560469999995</v>
      </c>
      <c r="G188" s="39" t="s">
        <v>60</v>
      </c>
      <c r="H188" s="39">
        <v>98.726560469999995</v>
      </c>
    </row>
    <row r="189" spans="1:8" s="39" customFormat="1">
      <c r="A189" s="39" t="s">
        <v>58</v>
      </c>
      <c r="B189" s="39" t="s">
        <v>63</v>
      </c>
      <c r="C189" s="39">
        <v>683959.34950000001</v>
      </c>
      <c r="D189" s="39">
        <v>0.27174957080000001</v>
      </c>
      <c r="E189" s="39">
        <v>0.51116257919999997</v>
      </c>
      <c r="F189" s="39">
        <v>53.163040850000002</v>
      </c>
      <c r="G189" s="39" t="s">
        <v>60</v>
      </c>
      <c r="H189" s="39">
        <v>106.3260817</v>
      </c>
    </row>
    <row r="190" spans="1:8">
      <c r="A190" t="s">
        <v>58</v>
      </c>
      <c r="B190" t="s">
        <v>64</v>
      </c>
      <c r="C190">
        <v>1005025.309</v>
      </c>
      <c r="D190">
        <v>0.97323016559999997</v>
      </c>
      <c r="E190">
        <v>1.886108841</v>
      </c>
      <c r="F190">
        <v>51.599894159999998</v>
      </c>
      <c r="G190" t="s">
        <v>60</v>
      </c>
      <c r="H190">
        <v>103.19978829999999</v>
      </c>
    </row>
    <row r="191" spans="1:8" s="39" customFormat="1">
      <c r="A191" s="39" t="s">
        <v>58</v>
      </c>
      <c r="B191" s="39" t="s">
        <v>65</v>
      </c>
      <c r="C191" s="39">
        <v>46462.466500000002</v>
      </c>
      <c r="D191" s="39">
        <v>0.1132991577</v>
      </c>
      <c r="E191" s="39">
        <v>2.3676836940000001</v>
      </c>
      <c r="F191" s="39">
        <v>4.7852319950000002</v>
      </c>
      <c r="G191" s="39" t="s">
        <v>60</v>
      </c>
      <c r="H191" s="39">
        <v>95.704639900000004</v>
      </c>
    </row>
    <row r="192" spans="1:8" s="39" customFormat="1">
      <c r="A192" s="39" t="s">
        <v>58</v>
      </c>
      <c r="B192" s="39" t="s">
        <v>66</v>
      </c>
      <c r="C192" s="39">
        <v>89724.722479999997</v>
      </c>
      <c r="D192" s="39">
        <v>136.61020730000001</v>
      </c>
      <c r="E192" s="39">
        <v>12.158073480000001</v>
      </c>
      <c r="F192" s="39">
        <v>1123.617221</v>
      </c>
      <c r="G192" s="39" t="s">
        <v>67</v>
      </c>
      <c r="H192" s="39">
        <v>112.36172209999999</v>
      </c>
    </row>
    <row r="193" spans="1:8">
      <c r="A193" t="s">
        <v>58</v>
      </c>
      <c r="B193" t="s">
        <v>68</v>
      </c>
      <c r="C193">
        <v>36139.053780000002</v>
      </c>
      <c r="D193">
        <v>134.07047460000001</v>
      </c>
      <c r="E193">
        <v>12.253318889999999</v>
      </c>
      <c r="F193">
        <v>1094.1564149999999</v>
      </c>
      <c r="G193" t="s">
        <v>67</v>
      </c>
      <c r="H193">
        <v>109.41564150000001</v>
      </c>
    </row>
    <row r="194" spans="1:8" s="39" customFormat="1">
      <c r="A194" s="39" t="s">
        <v>58</v>
      </c>
      <c r="B194" s="39" t="s">
        <v>59</v>
      </c>
      <c r="C194" s="39">
        <v>3240075.1609999998</v>
      </c>
      <c r="D194" s="39">
        <v>3.3431828600000002</v>
      </c>
      <c r="E194" s="39">
        <v>0.62951998180000002</v>
      </c>
      <c r="F194" s="39">
        <v>531.06858509999995</v>
      </c>
      <c r="G194" s="39" t="s">
        <v>60</v>
      </c>
      <c r="H194" s="39">
        <v>106.213717</v>
      </c>
    </row>
    <row r="195" spans="1:8">
      <c r="A195" t="s">
        <v>58</v>
      </c>
      <c r="B195" t="s">
        <v>61</v>
      </c>
      <c r="C195">
        <v>6112288.6069999998</v>
      </c>
      <c r="D195">
        <v>7.4055785600000004</v>
      </c>
      <c r="E195">
        <v>1.391864821</v>
      </c>
      <c r="F195">
        <v>532.06162329999995</v>
      </c>
      <c r="G195" t="s">
        <v>60</v>
      </c>
      <c r="H195">
        <v>106.4123247</v>
      </c>
    </row>
    <row r="196" spans="1:8" s="39" customFormat="1">
      <c r="A196" s="39" t="s">
        <v>58</v>
      </c>
      <c r="B196" s="39" t="s">
        <v>62</v>
      </c>
      <c r="C196" s="39">
        <v>460562.99339999998</v>
      </c>
      <c r="D196" s="39">
        <v>0.78979175150000003</v>
      </c>
      <c r="E196" s="39">
        <v>0.78878261500000002</v>
      </c>
      <c r="F196" s="39">
        <v>100.1279359</v>
      </c>
      <c r="G196" s="39" t="s">
        <v>60</v>
      </c>
      <c r="H196" s="39">
        <v>100.1279359</v>
      </c>
    </row>
    <row r="197" spans="1:8" s="39" customFormat="1">
      <c r="A197" s="39" t="s">
        <v>58</v>
      </c>
      <c r="B197" s="39" t="s">
        <v>63</v>
      </c>
      <c r="C197" s="39">
        <v>666908.07429999998</v>
      </c>
      <c r="D197" s="39">
        <v>0.1614378189</v>
      </c>
      <c r="E197" s="39">
        <v>0.31142952429999998</v>
      </c>
      <c r="F197" s="39">
        <v>51.83767314</v>
      </c>
      <c r="G197" s="39" t="s">
        <v>60</v>
      </c>
      <c r="H197" s="39">
        <v>103.6753463</v>
      </c>
    </row>
    <row r="198" spans="1:8">
      <c r="A198" t="s">
        <v>58</v>
      </c>
      <c r="B198" t="s">
        <v>64</v>
      </c>
      <c r="C198">
        <v>1016949.6679999999</v>
      </c>
      <c r="D198">
        <v>0.40064614450000002</v>
      </c>
      <c r="E198">
        <v>0.76734328409999997</v>
      </c>
      <c r="F198">
        <v>52.212113250000002</v>
      </c>
      <c r="G198" t="s">
        <v>60</v>
      </c>
      <c r="H198">
        <v>104.4242265</v>
      </c>
    </row>
    <row r="199" spans="1:8" s="39" customFormat="1">
      <c r="A199" s="39" t="s">
        <v>58</v>
      </c>
      <c r="B199" s="39" t="s">
        <v>65</v>
      </c>
      <c r="C199" s="39">
        <v>47298.420689999999</v>
      </c>
      <c r="D199" s="39">
        <v>4.3524364560000001E-2</v>
      </c>
      <c r="E199" s="39">
        <v>0.89348046729999997</v>
      </c>
      <c r="F199" s="39">
        <v>4.871328042</v>
      </c>
      <c r="G199" s="39" t="s">
        <v>60</v>
      </c>
      <c r="H199" s="39">
        <v>97.426560850000001</v>
      </c>
    </row>
    <row r="200" spans="1:8" s="39" customFormat="1">
      <c r="A200" s="39" t="s">
        <v>58</v>
      </c>
      <c r="B200" s="39" t="s">
        <v>66</v>
      </c>
      <c r="C200" s="39">
        <v>81002.622709999996</v>
      </c>
      <c r="D200" s="39">
        <v>6.8514862939999999</v>
      </c>
      <c r="E200" s="39">
        <v>0.67542860530000004</v>
      </c>
      <c r="F200" s="39">
        <v>1014.390898</v>
      </c>
      <c r="G200" s="39" t="s">
        <v>67</v>
      </c>
      <c r="H200" s="39">
        <v>101.4390898</v>
      </c>
    </row>
    <row r="201" spans="1:8">
      <c r="A201" t="s">
        <v>58</v>
      </c>
      <c r="B201" t="s">
        <v>68</v>
      </c>
      <c r="C201">
        <v>32550.972170000001</v>
      </c>
      <c r="D201">
        <v>7.1650961310000003</v>
      </c>
      <c r="E201">
        <v>0.72703517689999997</v>
      </c>
      <c r="F201">
        <v>985.52262099999996</v>
      </c>
      <c r="G201" t="s">
        <v>67</v>
      </c>
      <c r="H201">
        <v>98.552262099999993</v>
      </c>
    </row>
    <row r="202" spans="1:8">
      <c r="A202" t="s">
        <v>85</v>
      </c>
      <c r="B202" t="s">
        <v>59</v>
      </c>
      <c r="C202">
        <v>5619119.4450000003</v>
      </c>
      <c r="D202">
        <v>10.89090833</v>
      </c>
      <c r="E202">
        <v>1.1824977189999999</v>
      </c>
      <c r="F202">
        <v>921.00882369999999</v>
      </c>
      <c r="G202" t="s">
        <v>60</v>
      </c>
      <c r="H202" t="s">
        <v>4</v>
      </c>
    </row>
    <row r="203" spans="1:8">
      <c r="A203" t="s">
        <v>85</v>
      </c>
      <c r="B203" t="s">
        <v>61</v>
      </c>
      <c r="C203">
        <v>10564081.73</v>
      </c>
      <c r="D203">
        <v>10.690501640000001</v>
      </c>
      <c r="E203">
        <v>1.162540922</v>
      </c>
      <c r="F203">
        <v>919.58067329999994</v>
      </c>
      <c r="G203" t="s">
        <v>60</v>
      </c>
      <c r="H203" t="s">
        <v>4</v>
      </c>
    </row>
    <row r="204" spans="1:8">
      <c r="A204" t="s">
        <v>85</v>
      </c>
      <c r="B204" t="s">
        <v>62</v>
      </c>
      <c r="C204">
        <v>504663.1483</v>
      </c>
      <c r="D204">
        <v>0.5029203391</v>
      </c>
      <c r="E204">
        <v>0.45838603960000002</v>
      </c>
      <c r="F204">
        <v>109.7154572</v>
      </c>
      <c r="G204" t="s">
        <v>60</v>
      </c>
      <c r="H204" t="s">
        <v>4</v>
      </c>
    </row>
    <row r="205" spans="1:8">
      <c r="A205" t="s">
        <v>85</v>
      </c>
      <c r="B205" t="s">
        <v>63</v>
      </c>
      <c r="C205">
        <v>1436442.9939999999</v>
      </c>
      <c r="D205">
        <v>0.56186434860000001</v>
      </c>
      <c r="E205">
        <v>0.50322656269999999</v>
      </c>
      <c r="F205">
        <v>111.65236299999999</v>
      </c>
      <c r="G205" t="s">
        <v>60</v>
      </c>
      <c r="H205" t="s">
        <v>4</v>
      </c>
    </row>
    <row r="206" spans="1:8">
      <c r="A206" t="s">
        <v>85</v>
      </c>
      <c r="B206" t="s">
        <v>64</v>
      </c>
      <c r="C206">
        <v>2177807.3330000001</v>
      </c>
      <c r="D206">
        <v>1.1662673809999999</v>
      </c>
      <c r="E206">
        <v>1.0430541630000001</v>
      </c>
      <c r="F206">
        <v>111.8127344</v>
      </c>
      <c r="G206" t="s">
        <v>60</v>
      </c>
      <c r="H206" t="s">
        <v>4</v>
      </c>
    </row>
    <row r="207" spans="1:8">
      <c r="A207" t="s">
        <v>85</v>
      </c>
      <c r="B207" t="s">
        <v>65</v>
      </c>
      <c r="C207">
        <v>24999.010569999999</v>
      </c>
      <c r="D207">
        <v>1.411764653E-2</v>
      </c>
      <c r="E207">
        <v>0.54832588329999998</v>
      </c>
      <c r="F207">
        <v>2.5746817640000002</v>
      </c>
      <c r="G207" t="s">
        <v>60</v>
      </c>
      <c r="H207" t="s">
        <v>4</v>
      </c>
    </row>
    <row r="208" spans="1:8">
      <c r="A208" t="s">
        <v>85</v>
      </c>
      <c r="B208" t="s">
        <v>66</v>
      </c>
      <c r="C208">
        <v>15653.37405</v>
      </c>
      <c r="D208">
        <v>20.772502620000001</v>
      </c>
      <c r="E208">
        <v>10.596796550000001</v>
      </c>
      <c r="F208">
        <v>196.02624739999999</v>
      </c>
      <c r="G208" t="s">
        <v>67</v>
      </c>
      <c r="H208" t="s">
        <v>4</v>
      </c>
    </row>
    <row r="209" spans="1:8">
      <c r="A209" t="s">
        <v>85</v>
      </c>
      <c r="B209" t="s">
        <v>68</v>
      </c>
      <c r="C209">
        <v>10293.755440000001</v>
      </c>
      <c r="D209">
        <v>19.433174609999998</v>
      </c>
      <c r="E209">
        <v>6.2354424259999996</v>
      </c>
      <c r="F209">
        <v>311.65670829999999</v>
      </c>
      <c r="G209" t="s">
        <v>67</v>
      </c>
      <c r="H209" t="s">
        <v>4</v>
      </c>
    </row>
    <row r="210" spans="1:8">
      <c r="A210" t="s">
        <v>86</v>
      </c>
      <c r="B210" t="s">
        <v>59</v>
      </c>
      <c r="C210">
        <v>7817861.6040000003</v>
      </c>
      <c r="D210">
        <v>5.570279974</v>
      </c>
      <c r="E210">
        <v>0.43470388259999998</v>
      </c>
      <c r="F210">
        <v>1281.396416</v>
      </c>
      <c r="G210" t="s">
        <v>60</v>
      </c>
      <c r="H210" t="s">
        <v>4</v>
      </c>
    </row>
    <row r="211" spans="1:8">
      <c r="A211" t="s">
        <v>86</v>
      </c>
      <c r="B211" t="s">
        <v>61</v>
      </c>
      <c r="C211">
        <v>14573583.98</v>
      </c>
      <c r="D211">
        <v>4.866611636</v>
      </c>
      <c r="E211">
        <v>0.38362088189999999</v>
      </c>
      <c r="F211">
        <v>1268.599252</v>
      </c>
      <c r="G211" t="s">
        <v>60</v>
      </c>
      <c r="H211" t="s">
        <v>4</v>
      </c>
    </row>
    <row r="212" spans="1:8">
      <c r="A212" t="s">
        <v>86</v>
      </c>
      <c r="B212" t="s">
        <v>62</v>
      </c>
      <c r="C212">
        <v>453429.56920000003</v>
      </c>
      <c r="D212">
        <v>2.0062040510000001</v>
      </c>
      <c r="E212">
        <v>2.0351622599999999</v>
      </c>
      <c r="F212">
        <v>98.577105660000001</v>
      </c>
      <c r="G212" t="s">
        <v>60</v>
      </c>
      <c r="H212" t="s">
        <v>4</v>
      </c>
    </row>
    <row r="213" spans="1:8">
      <c r="A213" t="s">
        <v>86</v>
      </c>
      <c r="B213" t="s">
        <v>63</v>
      </c>
      <c r="C213">
        <v>1632811.868</v>
      </c>
      <c r="D213">
        <v>0.97004644390000005</v>
      </c>
      <c r="E213">
        <v>0.76432287249999997</v>
      </c>
      <c r="F213">
        <v>126.91579419999999</v>
      </c>
      <c r="G213" t="s">
        <v>60</v>
      </c>
      <c r="H213" t="s">
        <v>4</v>
      </c>
    </row>
    <row r="214" spans="1:8">
      <c r="A214" t="s">
        <v>86</v>
      </c>
      <c r="B214" t="s">
        <v>64</v>
      </c>
      <c r="C214">
        <v>2561974.7969999998</v>
      </c>
      <c r="D214">
        <v>0.29628305729999999</v>
      </c>
      <c r="E214">
        <v>0.22524758950000001</v>
      </c>
      <c r="F214">
        <v>131.5366162</v>
      </c>
      <c r="G214" t="s">
        <v>60</v>
      </c>
      <c r="H214" t="s">
        <v>4</v>
      </c>
    </row>
    <row r="215" spans="1:8">
      <c r="A215" t="s">
        <v>86</v>
      </c>
      <c r="B215" t="s">
        <v>65</v>
      </c>
      <c r="C215">
        <v>32764.948199999999</v>
      </c>
      <c r="D215">
        <v>7.4914936670000001E-2</v>
      </c>
      <c r="E215">
        <v>2.2200266819999999</v>
      </c>
      <c r="F215">
        <v>3.3745061390000002</v>
      </c>
      <c r="G215" t="s">
        <v>60</v>
      </c>
      <c r="H215" t="s">
        <v>4</v>
      </c>
    </row>
    <row r="216" spans="1:8">
      <c r="A216" t="s">
        <v>86</v>
      </c>
      <c r="B216" t="s">
        <v>66</v>
      </c>
      <c r="C216">
        <v>18837.695220000001</v>
      </c>
      <c r="D216">
        <v>2.1638777089999999</v>
      </c>
      <c r="E216">
        <v>0.91727315620000005</v>
      </c>
      <c r="F216">
        <v>235.90330689999999</v>
      </c>
      <c r="G216" t="s">
        <v>67</v>
      </c>
      <c r="H216" t="s">
        <v>4</v>
      </c>
    </row>
    <row r="217" spans="1:8">
      <c r="A217" t="s">
        <v>86</v>
      </c>
      <c r="B217" t="s">
        <v>68</v>
      </c>
      <c r="C217">
        <v>10701.08546</v>
      </c>
      <c r="D217">
        <v>5.4213406080000004</v>
      </c>
      <c r="E217">
        <v>1.6733093109999999</v>
      </c>
      <c r="F217">
        <v>323.98914960000002</v>
      </c>
      <c r="G217" t="s">
        <v>67</v>
      </c>
      <c r="H217" t="s">
        <v>4</v>
      </c>
    </row>
    <row r="218" spans="1:8">
      <c r="A218" t="s">
        <v>87</v>
      </c>
      <c r="B218" t="s">
        <v>59</v>
      </c>
      <c r="C218">
        <v>6383079.8439999996</v>
      </c>
      <c r="D218">
        <v>17.826001139999999</v>
      </c>
      <c r="E218">
        <v>1.7038373170000001</v>
      </c>
      <c r="F218">
        <v>1046.2267119999999</v>
      </c>
      <c r="G218" t="s">
        <v>60</v>
      </c>
      <c r="H218" t="s">
        <v>4</v>
      </c>
    </row>
    <row r="219" spans="1:8">
      <c r="A219" t="s">
        <v>87</v>
      </c>
      <c r="B219" t="s">
        <v>61</v>
      </c>
      <c r="C219">
        <v>12004102.220000001</v>
      </c>
      <c r="D219">
        <v>17.63148344</v>
      </c>
      <c r="E219">
        <v>1.6873341100000001</v>
      </c>
      <c r="F219">
        <v>1044.9313709999999</v>
      </c>
      <c r="G219" t="s">
        <v>60</v>
      </c>
      <c r="H219" t="s">
        <v>4</v>
      </c>
    </row>
    <row r="220" spans="1:8">
      <c r="A220" t="s">
        <v>87</v>
      </c>
      <c r="B220" t="s">
        <v>62</v>
      </c>
      <c r="C220">
        <v>396422.93440000003</v>
      </c>
      <c r="D220">
        <v>0.59254347490000003</v>
      </c>
      <c r="E220">
        <v>0.68753565240000003</v>
      </c>
      <c r="F220">
        <v>86.183672479999998</v>
      </c>
      <c r="G220" t="s">
        <v>60</v>
      </c>
      <c r="H220" t="s">
        <v>4</v>
      </c>
    </row>
    <row r="221" spans="1:8">
      <c r="A221" t="s">
        <v>87</v>
      </c>
      <c r="B221" t="s">
        <v>63</v>
      </c>
      <c r="C221">
        <v>1388656.4140000001</v>
      </c>
      <c r="D221">
        <v>1.446689321</v>
      </c>
      <c r="E221">
        <v>1.340296698</v>
      </c>
      <c r="F221">
        <v>107.9379903</v>
      </c>
      <c r="G221" t="s">
        <v>60</v>
      </c>
      <c r="H221" t="s">
        <v>4</v>
      </c>
    </row>
    <row r="222" spans="1:8">
      <c r="A222" t="s">
        <v>87</v>
      </c>
      <c r="B222" t="s">
        <v>64</v>
      </c>
      <c r="C222">
        <v>2160320.3760000002</v>
      </c>
      <c r="D222">
        <v>1.2923385380000001</v>
      </c>
      <c r="E222">
        <v>1.165162024</v>
      </c>
      <c r="F222">
        <v>110.91492100000001</v>
      </c>
      <c r="G222" t="s">
        <v>60</v>
      </c>
      <c r="H222" t="s">
        <v>4</v>
      </c>
    </row>
    <row r="223" spans="1:8">
      <c r="A223" t="s">
        <v>87</v>
      </c>
      <c r="B223" t="s">
        <v>65</v>
      </c>
      <c r="C223">
        <v>29002.7261</v>
      </c>
      <c r="D223">
        <v>2.144587282E-2</v>
      </c>
      <c r="E223">
        <v>0.71796647930000002</v>
      </c>
      <c r="F223">
        <v>2.9870298179999999</v>
      </c>
      <c r="G223" t="s">
        <v>60</v>
      </c>
      <c r="H223" t="s">
        <v>4</v>
      </c>
    </row>
    <row r="224" spans="1:8">
      <c r="A224" t="s">
        <v>87</v>
      </c>
      <c r="B224" t="s">
        <v>66</v>
      </c>
      <c r="C224">
        <v>34539.95753</v>
      </c>
      <c r="D224">
        <v>16.698789300000001</v>
      </c>
      <c r="E224">
        <v>3.860618814</v>
      </c>
      <c r="F224">
        <v>432.54177900000002</v>
      </c>
      <c r="G224" t="s">
        <v>67</v>
      </c>
      <c r="H224" t="s">
        <v>4</v>
      </c>
    </row>
    <row r="225" spans="1:8">
      <c r="A225" t="s">
        <v>87</v>
      </c>
      <c r="B225" t="s">
        <v>68</v>
      </c>
      <c r="C225">
        <v>16732.833849999999</v>
      </c>
      <c r="D225">
        <v>19.07259371</v>
      </c>
      <c r="E225">
        <v>3.7647628590000002</v>
      </c>
      <c r="F225">
        <v>506.60810320000002</v>
      </c>
      <c r="G225" t="s">
        <v>67</v>
      </c>
      <c r="H225" t="s">
        <v>4</v>
      </c>
    </row>
    <row r="226" spans="1:8">
      <c r="A226" t="s">
        <v>88</v>
      </c>
      <c r="B226" t="s">
        <v>59</v>
      </c>
      <c r="C226">
        <v>4461173.2980000004</v>
      </c>
      <c r="D226">
        <v>20.876455669999999</v>
      </c>
      <c r="E226">
        <v>2.8550396669999998</v>
      </c>
      <c r="F226">
        <v>731.21420750000004</v>
      </c>
      <c r="G226" t="s">
        <v>60</v>
      </c>
      <c r="H226" t="s">
        <v>4</v>
      </c>
    </row>
    <row r="227" spans="1:8">
      <c r="A227" t="s">
        <v>88</v>
      </c>
      <c r="B227" t="s">
        <v>61</v>
      </c>
      <c r="C227">
        <v>8316966.551</v>
      </c>
      <c r="D227">
        <v>12.853168869999999</v>
      </c>
      <c r="E227">
        <v>1.7753630460000001</v>
      </c>
      <c r="F227">
        <v>723.9741133</v>
      </c>
      <c r="G227" t="s">
        <v>60</v>
      </c>
      <c r="H227" t="s">
        <v>4</v>
      </c>
    </row>
    <row r="228" spans="1:8">
      <c r="A228" t="s">
        <v>88</v>
      </c>
      <c r="B228" t="s">
        <v>62</v>
      </c>
      <c r="C228">
        <v>594131.47990000003</v>
      </c>
      <c r="D228">
        <v>3.5402657130000001</v>
      </c>
      <c r="E228">
        <v>2.7408613740000001</v>
      </c>
      <c r="F228">
        <v>129.16617189999999</v>
      </c>
      <c r="G228" t="s">
        <v>60</v>
      </c>
      <c r="H228" t="s">
        <v>4</v>
      </c>
    </row>
    <row r="229" spans="1:8">
      <c r="A229" t="s">
        <v>88</v>
      </c>
      <c r="B229" t="s">
        <v>63</v>
      </c>
      <c r="C229">
        <v>950419.62990000006</v>
      </c>
      <c r="D229">
        <v>0.23696018260000001</v>
      </c>
      <c r="E229">
        <v>0.3207601846</v>
      </c>
      <c r="F229">
        <v>73.874562350000005</v>
      </c>
      <c r="G229" t="s">
        <v>60</v>
      </c>
      <c r="H229" t="s">
        <v>4</v>
      </c>
    </row>
    <row r="230" spans="1:8">
      <c r="A230" t="s">
        <v>88</v>
      </c>
      <c r="B230" t="s">
        <v>64</v>
      </c>
      <c r="C230">
        <v>1553085.1440000001</v>
      </c>
      <c r="D230">
        <v>1.1937207510000001</v>
      </c>
      <c r="E230">
        <v>1.497047794</v>
      </c>
      <c r="F230">
        <v>79.738319349999998</v>
      </c>
      <c r="G230" t="s">
        <v>60</v>
      </c>
      <c r="H230" t="s">
        <v>4</v>
      </c>
    </row>
    <row r="231" spans="1:8">
      <c r="A231" t="s">
        <v>88</v>
      </c>
      <c r="B231" t="s">
        <v>65</v>
      </c>
      <c r="C231">
        <v>31930.222699999998</v>
      </c>
      <c r="D231">
        <v>0.1127694984</v>
      </c>
      <c r="E231">
        <v>3.4291695949999998</v>
      </c>
      <c r="F231">
        <v>3.2885366359999999</v>
      </c>
      <c r="G231" t="s">
        <v>60</v>
      </c>
      <c r="H231" t="s">
        <v>4</v>
      </c>
    </row>
    <row r="232" spans="1:8">
      <c r="A232" t="s">
        <v>88</v>
      </c>
      <c r="B232" t="s">
        <v>66</v>
      </c>
      <c r="C232">
        <v>45456.976289999999</v>
      </c>
      <c r="D232">
        <v>3.6540740139999999</v>
      </c>
      <c r="E232">
        <v>0.64190466660000001</v>
      </c>
      <c r="F232">
        <v>569.25493830000005</v>
      </c>
      <c r="G232" t="s">
        <v>67</v>
      </c>
      <c r="H232" t="s">
        <v>4</v>
      </c>
    </row>
    <row r="233" spans="1:8">
      <c r="A233" t="s">
        <v>88</v>
      </c>
      <c r="B233" t="s">
        <v>68</v>
      </c>
      <c r="C233">
        <v>19629.86709</v>
      </c>
      <c r="D233">
        <v>5.6778670900000003</v>
      </c>
      <c r="E233">
        <v>0.95535598690000001</v>
      </c>
      <c r="F233">
        <v>594.31951730000003</v>
      </c>
      <c r="G233" t="s">
        <v>67</v>
      </c>
      <c r="H233" t="s">
        <v>4</v>
      </c>
    </row>
    <row r="234" spans="1:8">
      <c r="A234" t="s">
        <v>89</v>
      </c>
      <c r="B234" t="s">
        <v>59</v>
      </c>
      <c r="C234">
        <v>2824737.173</v>
      </c>
      <c r="D234">
        <v>4.6275663890000001</v>
      </c>
      <c r="E234">
        <v>0.99949145559999997</v>
      </c>
      <c r="F234">
        <v>462.99209089999999</v>
      </c>
      <c r="G234" t="s">
        <v>60</v>
      </c>
      <c r="H234" t="s">
        <v>4</v>
      </c>
    </row>
    <row r="235" spans="1:8">
      <c r="A235" t="s">
        <v>89</v>
      </c>
      <c r="B235" t="s">
        <v>61</v>
      </c>
      <c r="C235">
        <v>5319968.568</v>
      </c>
      <c r="D235">
        <v>4.8566341509999997</v>
      </c>
      <c r="E235">
        <v>1.0487409839999999</v>
      </c>
      <c r="F235">
        <v>463.09186210000001</v>
      </c>
      <c r="G235" t="s">
        <v>60</v>
      </c>
      <c r="H235" t="s">
        <v>4</v>
      </c>
    </row>
    <row r="236" spans="1:8">
      <c r="A236" t="s">
        <v>89</v>
      </c>
      <c r="B236" t="s">
        <v>62</v>
      </c>
      <c r="C236">
        <v>393606.10720000003</v>
      </c>
      <c r="D236">
        <v>0.19928349170000001</v>
      </c>
      <c r="E236">
        <v>0.2328859408</v>
      </c>
      <c r="F236">
        <v>85.571284829999996</v>
      </c>
      <c r="G236" t="s">
        <v>60</v>
      </c>
      <c r="H236" t="s">
        <v>4</v>
      </c>
    </row>
    <row r="237" spans="1:8">
      <c r="A237" t="s">
        <v>89</v>
      </c>
      <c r="B237" t="s">
        <v>63</v>
      </c>
      <c r="C237">
        <v>574784.31700000004</v>
      </c>
      <c r="D237">
        <v>0.25860849339999997</v>
      </c>
      <c r="E237">
        <v>0.57883975480000005</v>
      </c>
      <c r="F237">
        <v>44.677044250000002</v>
      </c>
      <c r="G237" t="s">
        <v>60</v>
      </c>
      <c r="H237" t="s">
        <v>4</v>
      </c>
    </row>
    <row r="238" spans="1:8">
      <c r="A238" t="s">
        <v>89</v>
      </c>
      <c r="B238" t="s">
        <v>64</v>
      </c>
      <c r="C238">
        <v>896163.20490000001</v>
      </c>
      <c r="D238">
        <v>6.5845634030000003E-2</v>
      </c>
      <c r="E238">
        <v>0.14310936769999999</v>
      </c>
      <c r="F238">
        <v>46.0107085</v>
      </c>
      <c r="G238" t="s">
        <v>60</v>
      </c>
      <c r="H238" t="s">
        <v>4</v>
      </c>
    </row>
    <row r="239" spans="1:8">
      <c r="A239" t="s">
        <v>89</v>
      </c>
      <c r="B239" t="s">
        <v>65</v>
      </c>
      <c r="C239">
        <v>19935.80269</v>
      </c>
      <c r="D239">
        <v>3.231931955E-3</v>
      </c>
      <c r="E239">
        <v>0.1574083422</v>
      </c>
      <c r="F239">
        <v>2.0532151660000002</v>
      </c>
      <c r="G239" t="s">
        <v>60</v>
      </c>
      <c r="H239" t="s">
        <v>4</v>
      </c>
    </row>
    <row r="240" spans="1:8">
      <c r="A240" t="s">
        <v>89</v>
      </c>
      <c r="B240" t="s">
        <v>66</v>
      </c>
      <c r="C240">
        <v>53625.908589999999</v>
      </c>
      <c r="D240">
        <v>8.9813760869999992</v>
      </c>
      <c r="E240">
        <v>1.3374019619999999</v>
      </c>
      <c r="F240">
        <v>671.55397870000002</v>
      </c>
      <c r="G240" t="s">
        <v>67</v>
      </c>
      <c r="H240" t="s">
        <v>4</v>
      </c>
    </row>
    <row r="241" spans="1:8">
      <c r="A241" t="s">
        <v>89</v>
      </c>
      <c r="B241" t="s">
        <v>68</v>
      </c>
      <c r="C241">
        <v>20885.676009999999</v>
      </c>
      <c r="D241">
        <v>7.0897638159999996</v>
      </c>
      <c r="E241">
        <v>1.1211935669999999</v>
      </c>
      <c r="F241">
        <v>632.3407502</v>
      </c>
      <c r="G241" t="s">
        <v>67</v>
      </c>
      <c r="H241" t="s">
        <v>4</v>
      </c>
    </row>
    <row r="242" spans="1:8" s="39" customFormat="1">
      <c r="A242" s="39" t="s">
        <v>58</v>
      </c>
      <c r="B242" s="39" t="s">
        <v>59</v>
      </c>
      <c r="C242" s="39">
        <v>3105138.0449999999</v>
      </c>
      <c r="D242" s="39">
        <v>5.1324219129999999</v>
      </c>
      <c r="E242" s="39">
        <v>1.008430358</v>
      </c>
      <c r="F242" s="39">
        <v>508.95154769999999</v>
      </c>
      <c r="G242" s="39" t="s">
        <v>60</v>
      </c>
      <c r="H242" s="39">
        <v>101.79030950000001</v>
      </c>
    </row>
    <row r="243" spans="1:8">
      <c r="A243" t="s">
        <v>58</v>
      </c>
      <c r="B243" t="s">
        <v>61</v>
      </c>
      <c r="C243">
        <v>5937174.6370000001</v>
      </c>
      <c r="D243">
        <v>9.7143742609999997</v>
      </c>
      <c r="E243">
        <v>1.879649723</v>
      </c>
      <c r="F243">
        <v>516.81832759999998</v>
      </c>
      <c r="G243" t="s">
        <v>60</v>
      </c>
      <c r="H243">
        <v>103.3636655</v>
      </c>
    </row>
    <row r="244" spans="1:8" s="39" customFormat="1">
      <c r="A244" s="39" t="s">
        <v>58</v>
      </c>
      <c r="B244" s="39" t="s">
        <v>62</v>
      </c>
      <c r="C244" s="39">
        <v>426080.53970000002</v>
      </c>
      <c r="D244" s="39">
        <v>1.082874581</v>
      </c>
      <c r="E244" s="39">
        <v>1.169015409</v>
      </c>
      <c r="F244" s="39">
        <v>92.631335120000003</v>
      </c>
      <c r="G244" s="39" t="s">
        <v>60</v>
      </c>
      <c r="H244" s="39">
        <v>92.631335120000003</v>
      </c>
    </row>
    <row r="245" spans="1:8" s="39" customFormat="1">
      <c r="A245" s="39" t="s">
        <v>58</v>
      </c>
      <c r="B245" s="39" t="s">
        <v>63</v>
      </c>
      <c r="C245" s="39">
        <v>646089.29379999998</v>
      </c>
      <c r="D245" s="39">
        <v>0.15999686399999999</v>
      </c>
      <c r="E245" s="39">
        <v>0.31859532759999998</v>
      </c>
      <c r="F245" s="39">
        <v>50.219463400000002</v>
      </c>
      <c r="G245" s="39" t="s">
        <v>60</v>
      </c>
      <c r="H245" s="39">
        <v>100.4389268</v>
      </c>
    </row>
    <row r="246" spans="1:8">
      <c r="A246" t="s">
        <v>58</v>
      </c>
      <c r="B246" t="s">
        <v>64</v>
      </c>
      <c r="C246">
        <v>933966.09649999999</v>
      </c>
      <c r="D246">
        <v>0.52290543830000003</v>
      </c>
      <c r="E246">
        <v>1.090486353</v>
      </c>
      <c r="F246">
        <v>47.951580219999997</v>
      </c>
      <c r="G246" t="s">
        <v>60</v>
      </c>
      <c r="H246">
        <v>95.903160450000001</v>
      </c>
    </row>
    <row r="247" spans="1:8" s="39" customFormat="1">
      <c r="A247" s="39" t="s">
        <v>58</v>
      </c>
      <c r="B247" s="39" t="s">
        <v>65</v>
      </c>
      <c r="C247" s="39">
        <v>44438.358970000001</v>
      </c>
      <c r="D247" s="39">
        <v>6.1310899490000001E-2</v>
      </c>
      <c r="E247" s="39">
        <v>1.339611718</v>
      </c>
      <c r="F247" s="39">
        <v>4.5767664349999997</v>
      </c>
      <c r="G247" s="39" t="s">
        <v>60</v>
      </c>
      <c r="H247" s="39">
        <v>91.535328699999994</v>
      </c>
    </row>
    <row r="248" spans="1:8" s="39" customFormat="1">
      <c r="A248" s="39" t="s">
        <v>58</v>
      </c>
      <c r="B248" s="39" t="s">
        <v>66</v>
      </c>
      <c r="C248" s="39">
        <v>80411.824890000004</v>
      </c>
      <c r="D248" s="39">
        <v>68.804832039999994</v>
      </c>
      <c r="E248" s="39">
        <v>6.8327063729999997</v>
      </c>
      <c r="F248" s="39">
        <v>1006.992373</v>
      </c>
      <c r="G248" s="39" t="s">
        <v>67</v>
      </c>
      <c r="H248" s="39">
        <v>100.69923729999999</v>
      </c>
    </row>
    <row r="249" spans="1:8">
      <c r="A249" t="s">
        <v>58</v>
      </c>
      <c r="B249" t="s">
        <v>68</v>
      </c>
      <c r="C249">
        <v>29743.59316</v>
      </c>
      <c r="D249">
        <v>85.73006341</v>
      </c>
      <c r="E249">
        <v>9.5200028729999993</v>
      </c>
      <c r="F249">
        <v>900.52560440000002</v>
      </c>
      <c r="G249" t="s">
        <v>67</v>
      </c>
      <c r="H249">
        <v>90.052560439999993</v>
      </c>
    </row>
    <row r="250" spans="1:8" s="39" customFormat="1">
      <c r="A250" s="39" t="s">
        <v>58</v>
      </c>
      <c r="B250" s="39" t="s">
        <v>59</v>
      </c>
      <c r="C250" s="39">
        <v>3165320.301</v>
      </c>
      <c r="D250" s="39">
        <v>6.6461052929999997</v>
      </c>
      <c r="E250" s="39">
        <v>1.2810144459999999</v>
      </c>
      <c r="F250" s="39">
        <v>518.81579590000001</v>
      </c>
      <c r="G250" s="39" t="s">
        <v>60</v>
      </c>
      <c r="H250" s="39">
        <v>103.7631592</v>
      </c>
    </row>
    <row r="251" spans="1:8">
      <c r="A251" t="s">
        <v>58</v>
      </c>
      <c r="B251" t="s">
        <v>61</v>
      </c>
      <c r="C251">
        <v>5925923.6310000001</v>
      </c>
      <c r="D251">
        <v>1.1532661580000001</v>
      </c>
      <c r="E251">
        <v>0.22357097200000001</v>
      </c>
      <c r="F251">
        <v>515.83895170000005</v>
      </c>
      <c r="G251" t="s">
        <v>60</v>
      </c>
      <c r="H251">
        <v>103.16779029999999</v>
      </c>
    </row>
    <row r="252" spans="1:8" s="39" customFormat="1">
      <c r="A252" s="39" t="s">
        <v>58</v>
      </c>
      <c r="B252" s="39" t="s">
        <v>62</v>
      </c>
      <c r="C252" s="39">
        <v>436321.87099999998</v>
      </c>
      <c r="D252" s="39">
        <v>1.552909627</v>
      </c>
      <c r="E252" s="39">
        <v>1.6370915800000001</v>
      </c>
      <c r="F252" s="39">
        <v>94.857834830000002</v>
      </c>
      <c r="G252" s="39" t="s">
        <v>60</v>
      </c>
      <c r="H252" s="39">
        <v>94.857834830000002</v>
      </c>
    </row>
    <row r="253" spans="1:8" s="39" customFormat="1">
      <c r="A253" s="39" t="s">
        <v>58</v>
      </c>
      <c r="B253" s="39" t="s">
        <v>63</v>
      </c>
      <c r="C253" s="39">
        <v>628799.92689999996</v>
      </c>
      <c r="D253" s="39">
        <v>0.2715906756</v>
      </c>
      <c r="E253" s="39">
        <v>0.5556775478</v>
      </c>
      <c r="F253" s="39">
        <v>48.875589210000001</v>
      </c>
      <c r="G253" s="39" t="s">
        <v>60</v>
      </c>
      <c r="H253" s="39">
        <v>97.751178409999994</v>
      </c>
    </row>
    <row r="254" spans="1:8">
      <c r="A254" t="s">
        <v>58</v>
      </c>
      <c r="B254" t="s">
        <v>64</v>
      </c>
      <c r="C254">
        <v>947278.01049999997</v>
      </c>
      <c r="D254">
        <v>0.68557130300000002</v>
      </c>
      <c r="E254">
        <v>1.4096242489999999</v>
      </c>
      <c r="F254">
        <v>48.635038989999998</v>
      </c>
      <c r="G254" t="s">
        <v>60</v>
      </c>
      <c r="H254">
        <v>97.270077979999996</v>
      </c>
    </row>
    <row r="255" spans="1:8" s="39" customFormat="1">
      <c r="A255" s="39" t="s">
        <v>58</v>
      </c>
      <c r="B255" s="39" t="s">
        <v>65</v>
      </c>
      <c r="C255" s="39">
        <v>46002.039089999998</v>
      </c>
      <c r="D255" s="39">
        <v>8.6257500230000006E-2</v>
      </c>
      <c r="E255" s="39">
        <v>1.8206189070000001</v>
      </c>
      <c r="F255" s="39">
        <v>4.7378119559999998</v>
      </c>
      <c r="G255" s="39" t="s">
        <v>60</v>
      </c>
      <c r="H255" s="39">
        <v>94.756239109999996</v>
      </c>
    </row>
    <row r="256" spans="1:8" s="39" customFormat="1">
      <c r="A256" s="39" t="s">
        <v>58</v>
      </c>
      <c r="B256" s="39" t="s">
        <v>66</v>
      </c>
      <c r="C256" s="39">
        <v>83003.675000000003</v>
      </c>
      <c r="D256" s="39">
        <v>217.80818669999999</v>
      </c>
      <c r="E256" s="39">
        <v>20.954177349999998</v>
      </c>
      <c r="F256" s="39">
        <v>1039.4499530000001</v>
      </c>
      <c r="G256" s="39" t="s">
        <v>67</v>
      </c>
      <c r="H256" s="39">
        <v>103.9449953</v>
      </c>
    </row>
    <row r="257" spans="1:8">
      <c r="A257" t="s">
        <v>58</v>
      </c>
      <c r="B257" t="s">
        <v>68</v>
      </c>
      <c r="C257">
        <v>30416.093540000002</v>
      </c>
      <c r="D257">
        <v>244.62162470000001</v>
      </c>
      <c r="E257">
        <v>26.563712899999999</v>
      </c>
      <c r="F257">
        <v>920.8864198</v>
      </c>
      <c r="G257" t="s">
        <v>67</v>
      </c>
      <c r="H257">
        <v>92.088641980000006</v>
      </c>
    </row>
    <row r="258" spans="1:8">
      <c r="A258" t="s">
        <v>69</v>
      </c>
      <c r="B258" t="s">
        <v>59</v>
      </c>
      <c r="C258">
        <v>2895.234598</v>
      </c>
      <c r="D258">
        <v>0.34681195310000001</v>
      </c>
      <c r="E258">
        <v>73.082731379999998</v>
      </c>
      <c r="F258">
        <v>0.47454705990000001</v>
      </c>
      <c r="G258" t="s">
        <v>60</v>
      </c>
      <c r="H258" t="s">
        <v>4</v>
      </c>
    </row>
    <row r="259" spans="1:8">
      <c r="A259" t="s">
        <v>69</v>
      </c>
      <c r="B259" t="s">
        <v>61</v>
      </c>
      <c r="C259">
        <v>5523.446962</v>
      </c>
      <c r="D259">
        <v>0.3517905274</v>
      </c>
      <c r="E259">
        <v>73.167104749999993</v>
      </c>
      <c r="F259">
        <v>0.48080422020000002</v>
      </c>
      <c r="G259" t="s">
        <v>60</v>
      </c>
      <c r="H259" t="s">
        <v>4</v>
      </c>
    </row>
    <row r="260" spans="1:8">
      <c r="A260" t="s">
        <v>69</v>
      </c>
      <c r="B260" t="s">
        <v>62</v>
      </c>
      <c r="C260">
        <v>-23.422144190000001</v>
      </c>
      <c r="D260">
        <v>6.0478784340000001E-2</v>
      </c>
      <c r="E260">
        <v>1187.7093580000001</v>
      </c>
      <c r="F260">
        <v>-5.0920525249999998E-3</v>
      </c>
      <c r="G260" t="s">
        <v>60</v>
      </c>
      <c r="H260" t="s">
        <v>4</v>
      </c>
    </row>
    <row r="261" spans="1:8">
      <c r="A261" t="s">
        <v>69</v>
      </c>
      <c r="B261" t="s">
        <v>63</v>
      </c>
      <c r="C261">
        <v>384.97658269999999</v>
      </c>
      <c r="D261">
        <v>3.2246322190000003E-2</v>
      </c>
      <c r="E261">
        <v>107.762176</v>
      </c>
      <c r="F261">
        <v>2.9923599709999998E-2</v>
      </c>
      <c r="G261" t="s">
        <v>60</v>
      </c>
      <c r="H261" t="s">
        <v>4</v>
      </c>
    </row>
    <row r="262" spans="1:8">
      <c r="A262" t="s">
        <v>69</v>
      </c>
      <c r="B262" t="s">
        <v>64</v>
      </c>
      <c r="C262">
        <v>1325.052265</v>
      </c>
      <c r="D262">
        <v>2.9705374180000001E-2</v>
      </c>
      <c r="E262">
        <v>43.664672420000002</v>
      </c>
      <c r="F262">
        <v>6.8030681420000003E-2</v>
      </c>
      <c r="G262" t="s">
        <v>60</v>
      </c>
      <c r="H262" t="s">
        <v>4</v>
      </c>
    </row>
    <row r="263" spans="1:8">
      <c r="A263" t="s">
        <v>69</v>
      </c>
      <c r="B263" t="s">
        <v>65</v>
      </c>
      <c r="C263">
        <v>-214.86257119999999</v>
      </c>
      <c r="D263">
        <v>5.0344506809999997E-3</v>
      </c>
      <c r="E263">
        <v>22.75048112</v>
      </c>
      <c r="F263">
        <v>-2.2128985560000002E-2</v>
      </c>
      <c r="G263" t="s">
        <v>60</v>
      </c>
      <c r="H263" t="s">
        <v>4</v>
      </c>
    </row>
    <row r="264" spans="1:8">
      <c r="A264" t="s">
        <v>69</v>
      </c>
      <c r="B264" t="s">
        <v>66</v>
      </c>
      <c r="C264">
        <v>1459.7850169999999</v>
      </c>
      <c r="D264">
        <v>4.2537202230000002</v>
      </c>
      <c r="E264">
        <v>23.268787700000001</v>
      </c>
      <c r="F264">
        <v>18.28079863</v>
      </c>
      <c r="G264" t="s">
        <v>67</v>
      </c>
      <c r="H264" t="s">
        <v>4</v>
      </c>
    </row>
    <row r="265" spans="1:8">
      <c r="A265" t="s">
        <v>69</v>
      </c>
      <c r="B265" t="s">
        <v>68</v>
      </c>
      <c r="C265">
        <v>-5406.2787280000002</v>
      </c>
      <c r="D265">
        <v>7.8942777670000002</v>
      </c>
      <c r="E265">
        <v>4.8229342070000003</v>
      </c>
      <c r="F265">
        <v>-163.6820539</v>
      </c>
      <c r="G265" t="s">
        <v>67</v>
      </c>
      <c r="H265" t="s">
        <v>4</v>
      </c>
    </row>
    <row r="266" spans="1:8" s="39" customFormat="1">
      <c r="A266" s="39" t="s">
        <v>58</v>
      </c>
      <c r="B266" s="39" t="s">
        <v>59</v>
      </c>
      <c r="C266" s="39">
        <v>2895356.327</v>
      </c>
      <c r="D266" s="39">
        <v>4.8452422769999997</v>
      </c>
      <c r="E266" s="39">
        <v>0.97046565500000004</v>
      </c>
      <c r="F266" s="39">
        <v>499.26983530000001</v>
      </c>
      <c r="G266" s="39" t="s">
        <v>60</v>
      </c>
      <c r="H266" s="39">
        <v>99.853967049999994</v>
      </c>
    </row>
    <row r="267" spans="1:8">
      <c r="A267" t="s">
        <v>58</v>
      </c>
      <c r="B267" t="s">
        <v>61</v>
      </c>
      <c r="C267">
        <v>5394767.1689999998</v>
      </c>
      <c r="D267">
        <v>4.8793183410000003</v>
      </c>
      <c r="E267">
        <v>0.96663672430000003</v>
      </c>
      <c r="F267">
        <v>504.77270499999997</v>
      </c>
      <c r="G267" t="s">
        <v>60</v>
      </c>
      <c r="H267">
        <v>100.95454100000001</v>
      </c>
    </row>
    <row r="268" spans="1:8" s="39" customFormat="1">
      <c r="A268" s="39" t="s">
        <v>58</v>
      </c>
      <c r="B268" s="39" t="s">
        <v>62</v>
      </c>
      <c r="C268" s="39">
        <v>430553.761</v>
      </c>
      <c r="D268" s="39">
        <v>0.2857161507</v>
      </c>
      <c r="E268" s="39">
        <v>0.28652009789999999</v>
      </c>
      <c r="F268" s="39">
        <v>99.719409830000004</v>
      </c>
      <c r="G268" s="39" t="s">
        <v>60</v>
      </c>
      <c r="H268" s="39">
        <v>99.719409830000004</v>
      </c>
    </row>
    <row r="269" spans="1:8" s="39" customFormat="1">
      <c r="A269" s="39" t="s">
        <v>58</v>
      </c>
      <c r="B269" s="39" t="s">
        <v>63</v>
      </c>
      <c r="C269" s="39">
        <v>612424.07090000005</v>
      </c>
      <c r="D269" s="39">
        <v>0.26067991680000002</v>
      </c>
      <c r="E269" s="39">
        <v>0.5129863616</v>
      </c>
      <c r="F269" s="39">
        <v>50.81614957</v>
      </c>
      <c r="G269" s="39" t="s">
        <v>60</v>
      </c>
      <c r="H269" s="39">
        <v>101.6322991</v>
      </c>
    </row>
    <row r="270" spans="1:8">
      <c r="A270" t="s">
        <v>58</v>
      </c>
      <c r="B270" t="s">
        <v>64</v>
      </c>
      <c r="C270">
        <v>934101.08550000004</v>
      </c>
      <c r="D270">
        <v>0.22683141139999999</v>
      </c>
      <c r="E270">
        <v>0.44506697200000001</v>
      </c>
      <c r="F270">
        <v>50.965680589999998</v>
      </c>
      <c r="G270" t="s">
        <v>60</v>
      </c>
      <c r="H270">
        <v>101.9313612</v>
      </c>
    </row>
    <row r="271" spans="1:8" s="39" customFormat="1">
      <c r="A271" s="39" t="s">
        <v>58</v>
      </c>
      <c r="B271" s="39" t="s">
        <v>65</v>
      </c>
      <c r="C271" s="39">
        <v>45573.462200000002</v>
      </c>
      <c r="D271" s="39">
        <v>1.430181325E-2</v>
      </c>
      <c r="E271" s="39">
        <v>0.29121788139999999</v>
      </c>
      <c r="F271" s="39">
        <v>4.9110353990000002</v>
      </c>
      <c r="G271" s="39" t="s">
        <v>60</v>
      </c>
      <c r="H271" s="39">
        <v>98.220707989999994</v>
      </c>
    </row>
    <row r="272" spans="1:8" s="39" customFormat="1">
      <c r="A272" s="39" t="s">
        <v>58</v>
      </c>
      <c r="B272" s="39" t="s">
        <v>66</v>
      </c>
      <c r="C272" s="39">
        <v>65483.514669999997</v>
      </c>
      <c r="D272" s="39">
        <v>8.6382289750000005</v>
      </c>
      <c r="E272" s="39">
        <v>0.91658525729999996</v>
      </c>
      <c r="F272" s="39">
        <v>942.4359498</v>
      </c>
      <c r="G272" s="39" t="s">
        <v>67</v>
      </c>
      <c r="H272" s="39">
        <v>94.243594979999997</v>
      </c>
    </row>
    <row r="273" spans="1:8">
      <c r="A273" t="s">
        <v>58</v>
      </c>
      <c r="B273" t="s">
        <v>68</v>
      </c>
      <c r="C273">
        <v>25203.09708</v>
      </c>
      <c r="D273">
        <v>10.329164670000001</v>
      </c>
      <c r="E273">
        <v>1.205794689</v>
      </c>
      <c r="F273">
        <v>856.62714940000001</v>
      </c>
      <c r="G273" t="s">
        <v>67</v>
      </c>
      <c r="H273">
        <v>85.662714940000001</v>
      </c>
    </row>
    <row r="274" spans="1:8" s="39" customFormat="1">
      <c r="A274" s="39" t="s">
        <v>58</v>
      </c>
      <c r="B274" s="39" t="s">
        <v>59</v>
      </c>
      <c r="C274" s="39">
        <v>2885037.932</v>
      </c>
      <c r="D274" s="39">
        <v>6.1976042040000001</v>
      </c>
      <c r="E274" s="39">
        <v>1.2457732509999999</v>
      </c>
      <c r="F274" s="39">
        <v>497.49055040000002</v>
      </c>
      <c r="G274" s="39" t="s">
        <v>60</v>
      </c>
      <c r="H274" s="39">
        <v>99.498110080000004</v>
      </c>
    </row>
    <row r="275" spans="1:8">
      <c r="A275" t="s">
        <v>58</v>
      </c>
      <c r="B275" t="s">
        <v>61</v>
      </c>
      <c r="C275">
        <v>5409576.0650000004</v>
      </c>
      <c r="D275">
        <v>6.2315302509999997</v>
      </c>
      <c r="E275">
        <v>1.231142486</v>
      </c>
      <c r="F275">
        <v>506.15833040000001</v>
      </c>
      <c r="G275" t="s">
        <v>60</v>
      </c>
      <c r="H275">
        <v>101.2316661</v>
      </c>
    </row>
    <row r="276" spans="1:8" s="39" customFormat="1">
      <c r="A276" s="39" t="s">
        <v>58</v>
      </c>
      <c r="B276" s="39" t="s">
        <v>62</v>
      </c>
      <c r="C276" s="39">
        <v>424945.64539999998</v>
      </c>
      <c r="D276" s="39">
        <v>1.487352647</v>
      </c>
      <c r="E276" s="39">
        <v>1.5112219579999999</v>
      </c>
      <c r="F276" s="39">
        <v>98.420529119999998</v>
      </c>
      <c r="G276" s="39" t="s">
        <v>60</v>
      </c>
      <c r="H276" s="39">
        <v>98.420529119999998</v>
      </c>
    </row>
    <row r="277" spans="1:8" s="39" customFormat="1">
      <c r="A277" s="39" t="s">
        <v>58</v>
      </c>
      <c r="B277" s="39" t="s">
        <v>63</v>
      </c>
      <c r="C277" s="39">
        <v>605453.41720000003</v>
      </c>
      <c r="D277" s="39">
        <v>0.40098777089999998</v>
      </c>
      <c r="E277" s="39">
        <v>0.79818009010000002</v>
      </c>
      <c r="F277" s="39">
        <v>50.237756589999996</v>
      </c>
      <c r="G277" s="39" t="s">
        <v>60</v>
      </c>
      <c r="H277" s="39">
        <v>100.47551319999999</v>
      </c>
    </row>
    <row r="278" spans="1:8">
      <c r="A278" t="s">
        <v>58</v>
      </c>
      <c r="B278" t="s">
        <v>64</v>
      </c>
      <c r="C278">
        <v>930197.61990000005</v>
      </c>
      <c r="D278">
        <v>0.73291899250000003</v>
      </c>
      <c r="E278">
        <v>1.4440984459999999</v>
      </c>
      <c r="F278">
        <v>50.752702800000002</v>
      </c>
      <c r="G278" t="s">
        <v>60</v>
      </c>
      <c r="H278">
        <v>101.5054056</v>
      </c>
    </row>
    <row r="279" spans="1:8" s="39" customFormat="1">
      <c r="A279" s="39" t="s">
        <v>58</v>
      </c>
      <c r="B279" s="39" t="s">
        <v>65</v>
      </c>
      <c r="C279" s="39">
        <v>44329.542329999997</v>
      </c>
      <c r="D279" s="39">
        <v>8.7365861850000004E-2</v>
      </c>
      <c r="E279" s="39">
        <v>1.828889542</v>
      </c>
      <c r="F279" s="39">
        <v>4.7769895260000004</v>
      </c>
      <c r="G279" s="39" t="s">
        <v>60</v>
      </c>
      <c r="H279" s="39">
        <v>95.539790519999997</v>
      </c>
    </row>
    <row r="280" spans="1:8" s="39" customFormat="1">
      <c r="A280" s="39" t="s">
        <v>58</v>
      </c>
      <c r="B280" s="39" t="s">
        <v>66</v>
      </c>
      <c r="C280" s="39">
        <v>67045.272639999996</v>
      </c>
      <c r="D280" s="39">
        <v>26.142892710000002</v>
      </c>
      <c r="E280" s="39">
        <v>2.7093531479999999</v>
      </c>
      <c r="F280" s="39">
        <v>964.91270380000003</v>
      </c>
      <c r="G280" s="39" t="s">
        <v>67</v>
      </c>
      <c r="H280" s="39">
        <v>96.491270380000003</v>
      </c>
    </row>
    <row r="281" spans="1:8">
      <c r="A281" t="s">
        <v>58</v>
      </c>
      <c r="B281" t="s">
        <v>68</v>
      </c>
      <c r="C281">
        <v>26950.735860000001</v>
      </c>
      <c r="D281">
        <v>24.76683555</v>
      </c>
      <c r="E281">
        <v>2.7037216000000002</v>
      </c>
      <c r="F281">
        <v>916.02758019999999</v>
      </c>
      <c r="G281" t="s">
        <v>67</v>
      </c>
      <c r="H281">
        <v>91.602758019999996</v>
      </c>
    </row>
    <row r="282" spans="1:8">
      <c r="A282" t="s">
        <v>90</v>
      </c>
      <c r="B282" t="s">
        <v>59</v>
      </c>
      <c r="C282">
        <v>3147921.5350000001</v>
      </c>
      <c r="D282">
        <v>4.9691320929999998</v>
      </c>
      <c r="E282">
        <v>0.91542619270000003</v>
      </c>
      <c r="F282">
        <v>542.82170780000001</v>
      </c>
      <c r="G282" t="s">
        <v>60</v>
      </c>
      <c r="H282" t="s">
        <v>4</v>
      </c>
    </row>
    <row r="283" spans="1:8">
      <c r="A283" t="s">
        <v>90</v>
      </c>
      <c r="B283" t="s">
        <v>61</v>
      </c>
      <c r="C283">
        <v>5908631.4400000004</v>
      </c>
      <c r="D283">
        <v>5.0830280569999999</v>
      </c>
      <c r="E283">
        <v>0.91941682899999999</v>
      </c>
      <c r="F283">
        <v>552.85349329999997</v>
      </c>
      <c r="G283" t="s">
        <v>60</v>
      </c>
      <c r="H283" t="s">
        <v>4</v>
      </c>
    </row>
    <row r="284" spans="1:8">
      <c r="A284" t="s">
        <v>90</v>
      </c>
      <c r="B284" t="s">
        <v>62</v>
      </c>
      <c r="C284">
        <v>514236.07939999999</v>
      </c>
      <c r="D284">
        <v>0.41073545500000003</v>
      </c>
      <c r="E284">
        <v>0.34486358360000002</v>
      </c>
      <c r="F284">
        <v>119.1008487</v>
      </c>
      <c r="G284" t="s">
        <v>60</v>
      </c>
      <c r="H284" t="s">
        <v>4</v>
      </c>
    </row>
    <row r="285" spans="1:8">
      <c r="A285" t="s">
        <v>90</v>
      </c>
      <c r="B285" t="s">
        <v>63</v>
      </c>
      <c r="C285">
        <v>643244.39339999994</v>
      </c>
      <c r="D285">
        <v>0.24476106610000001</v>
      </c>
      <c r="E285">
        <v>0.45858180980000002</v>
      </c>
      <c r="F285">
        <v>53.373479029999999</v>
      </c>
      <c r="G285" t="s">
        <v>60</v>
      </c>
      <c r="H285" t="s">
        <v>4</v>
      </c>
    </row>
    <row r="286" spans="1:8">
      <c r="A286" t="s">
        <v>90</v>
      </c>
      <c r="B286" t="s">
        <v>64</v>
      </c>
      <c r="C286">
        <v>1023349.914</v>
      </c>
      <c r="D286">
        <v>0.12138560079999999</v>
      </c>
      <c r="E286">
        <v>0.2173997617</v>
      </c>
      <c r="F286">
        <v>55.835204189999999</v>
      </c>
      <c r="G286" t="s">
        <v>60</v>
      </c>
      <c r="H286" t="s">
        <v>4</v>
      </c>
    </row>
    <row r="287" spans="1:8">
      <c r="A287" t="s">
        <v>90</v>
      </c>
      <c r="B287" t="s">
        <v>65</v>
      </c>
      <c r="C287">
        <v>32589.462869999999</v>
      </c>
      <c r="D287">
        <v>1.598039938E-2</v>
      </c>
      <c r="E287">
        <v>0.45503980109999997</v>
      </c>
      <c r="F287">
        <v>3.5118684880000002</v>
      </c>
      <c r="G287" t="s">
        <v>60</v>
      </c>
      <c r="H287" t="s">
        <v>4</v>
      </c>
    </row>
    <row r="288" spans="1:8">
      <c r="A288" t="s">
        <v>90</v>
      </c>
      <c r="B288" t="s">
        <v>66</v>
      </c>
      <c r="C288">
        <v>78061.971099999995</v>
      </c>
      <c r="D288">
        <v>10.575863099999999</v>
      </c>
      <c r="E288">
        <v>0.94136152529999995</v>
      </c>
      <c r="F288">
        <v>1123.4645579999999</v>
      </c>
      <c r="G288" t="s">
        <v>67</v>
      </c>
      <c r="H288" t="s">
        <v>4</v>
      </c>
    </row>
    <row r="289" spans="1:8">
      <c r="A289" t="s">
        <v>90</v>
      </c>
      <c r="B289" t="s">
        <v>68</v>
      </c>
      <c r="C289">
        <v>34088.13912</v>
      </c>
      <c r="D289">
        <v>12.46541809</v>
      </c>
      <c r="E289">
        <v>1.0758844569999999</v>
      </c>
      <c r="F289">
        <v>1158.6205199999999</v>
      </c>
      <c r="G289" t="s">
        <v>67</v>
      </c>
      <c r="H289" t="s">
        <v>4</v>
      </c>
    </row>
    <row r="290" spans="1:8">
      <c r="A290" t="s">
        <v>91</v>
      </c>
      <c r="B290" t="s">
        <v>59</v>
      </c>
      <c r="C290">
        <v>3179851.2880000002</v>
      </c>
      <c r="D290">
        <v>8.5670846340000004</v>
      </c>
      <c r="E290">
        <v>1.5624025500000001</v>
      </c>
      <c r="F290">
        <v>548.32761459999995</v>
      </c>
      <c r="G290" t="s">
        <v>60</v>
      </c>
      <c r="H290" t="s">
        <v>4</v>
      </c>
    </row>
    <row r="291" spans="1:8">
      <c r="A291" t="s">
        <v>91</v>
      </c>
      <c r="B291" t="s">
        <v>61</v>
      </c>
      <c r="C291">
        <v>5972906.0820000004</v>
      </c>
      <c r="D291">
        <v>8.8637058369999995</v>
      </c>
      <c r="E291">
        <v>1.586012083</v>
      </c>
      <c r="F291">
        <v>558.86748499999999</v>
      </c>
      <c r="G291" t="s">
        <v>60</v>
      </c>
      <c r="H291" t="s">
        <v>4</v>
      </c>
    </row>
    <row r="292" spans="1:8">
      <c r="A292" t="s">
        <v>91</v>
      </c>
      <c r="B292" t="s">
        <v>62</v>
      </c>
      <c r="C292">
        <v>384173.15019999997</v>
      </c>
      <c r="D292">
        <v>0.98039883709999998</v>
      </c>
      <c r="E292">
        <v>1.101852512</v>
      </c>
      <c r="F292">
        <v>88.9773201</v>
      </c>
      <c r="G292" t="s">
        <v>60</v>
      </c>
      <c r="H292" t="s">
        <v>4</v>
      </c>
    </row>
    <row r="293" spans="1:8">
      <c r="A293" t="s">
        <v>91</v>
      </c>
      <c r="B293" t="s">
        <v>63</v>
      </c>
      <c r="C293">
        <v>946739.56389999995</v>
      </c>
      <c r="D293">
        <v>0.43265525719999998</v>
      </c>
      <c r="E293">
        <v>0.55075944799999998</v>
      </c>
      <c r="F293">
        <v>78.556120780000001</v>
      </c>
      <c r="G293" t="s">
        <v>60</v>
      </c>
      <c r="H293" t="s">
        <v>4</v>
      </c>
    </row>
    <row r="294" spans="1:8">
      <c r="A294" t="s">
        <v>91</v>
      </c>
      <c r="B294" t="s">
        <v>64</v>
      </c>
      <c r="C294">
        <v>1461150.1569999999</v>
      </c>
      <c r="D294">
        <v>1.444659436</v>
      </c>
      <c r="E294">
        <v>1.8121188509999999</v>
      </c>
      <c r="F294">
        <v>79.722112899999999</v>
      </c>
      <c r="G294" t="s">
        <v>60</v>
      </c>
      <c r="H294" t="s">
        <v>4</v>
      </c>
    </row>
    <row r="295" spans="1:8">
      <c r="A295" t="s">
        <v>91</v>
      </c>
      <c r="B295" t="s">
        <v>65</v>
      </c>
      <c r="C295">
        <v>19242.219980000002</v>
      </c>
      <c r="D295">
        <v>3.2983434300000003E-2</v>
      </c>
      <c r="E295">
        <v>1.590668411</v>
      </c>
      <c r="F295">
        <v>2.0735581390000002</v>
      </c>
      <c r="G295" t="s">
        <v>60</v>
      </c>
      <c r="H295" t="s">
        <v>4</v>
      </c>
    </row>
    <row r="296" spans="1:8">
      <c r="A296" t="s">
        <v>91</v>
      </c>
      <c r="B296" t="s">
        <v>66</v>
      </c>
      <c r="C296">
        <v>164663.85980000001</v>
      </c>
      <c r="D296">
        <v>37.041831100000003</v>
      </c>
      <c r="E296">
        <v>1.5630551180000001</v>
      </c>
      <c r="F296">
        <v>2369.8352460000001</v>
      </c>
      <c r="G296" t="s">
        <v>67</v>
      </c>
      <c r="H296" t="s">
        <v>4</v>
      </c>
    </row>
    <row r="297" spans="1:8">
      <c r="A297" t="s">
        <v>91</v>
      </c>
      <c r="B297" t="s">
        <v>68</v>
      </c>
      <c r="C297">
        <v>67827.738979999995</v>
      </c>
      <c r="D297">
        <v>27.098494299999999</v>
      </c>
      <c r="E297">
        <v>1.175438464</v>
      </c>
      <c r="F297">
        <v>2305.3945509999999</v>
      </c>
      <c r="G297" t="s">
        <v>67</v>
      </c>
      <c r="H297" t="s">
        <v>4</v>
      </c>
    </row>
    <row r="298" spans="1:8">
      <c r="A298" t="s">
        <v>92</v>
      </c>
      <c r="B298" t="s">
        <v>59</v>
      </c>
      <c r="C298">
        <v>3526294.523</v>
      </c>
      <c r="D298">
        <v>7.6719739450000004</v>
      </c>
      <c r="E298">
        <v>1.2616974590000001</v>
      </c>
      <c r="F298">
        <v>608.06763869999997</v>
      </c>
      <c r="G298" t="s">
        <v>60</v>
      </c>
      <c r="H298" t="s">
        <v>4</v>
      </c>
    </row>
    <row r="299" spans="1:8">
      <c r="A299" t="s">
        <v>92</v>
      </c>
      <c r="B299" t="s">
        <v>61</v>
      </c>
      <c r="C299">
        <v>6631679.6339999996</v>
      </c>
      <c r="D299">
        <v>8.0973306950000001</v>
      </c>
      <c r="E299">
        <v>1.3049539349999999</v>
      </c>
      <c r="F299">
        <v>620.50701409999999</v>
      </c>
      <c r="G299" t="s">
        <v>60</v>
      </c>
      <c r="H299" t="s">
        <v>4</v>
      </c>
    </row>
    <row r="300" spans="1:8">
      <c r="A300" t="s">
        <v>92</v>
      </c>
      <c r="B300" t="s">
        <v>62</v>
      </c>
      <c r="C300">
        <v>403183.00689999998</v>
      </c>
      <c r="D300">
        <v>0.27078774490000002</v>
      </c>
      <c r="E300">
        <v>0.28998429219999999</v>
      </c>
      <c r="F300">
        <v>93.380142359999994</v>
      </c>
      <c r="G300" t="s">
        <v>60</v>
      </c>
      <c r="H300" t="s">
        <v>4</v>
      </c>
    </row>
    <row r="301" spans="1:8">
      <c r="A301" t="s">
        <v>92</v>
      </c>
      <c r="B301" t="s">
        <v>63</v>
      </c>
      <c r="C301">
        <v>1035987.181</v>
      </c>
      <c r="D301">
        <v>0.48154425150000002</v>
      </c>
      <c r="E301">
        <v>0.56018608709999995</v>
      </c>
      <c r="F301">
        <v>85.961480039999998</v>
      </c>
      <c r="G301" t="s">
        <v>60</v>
      </c>
      <c r="H301" t="s">
        <v>4</v>
      </c>
    </row>
    <row r="302" spans="1:8">
      <c r="A302" t="s">
        <v>92</v>
      </c>
      <c r="B302" t="s">
        <v>64</v>
      </c>
      <c r="C302">
        <v>1614054.3670000001</v>
      </c>
      <c r="D302">
        <v>1.3209118399999999</v>
      </c>
      <c r="E302">
        <v>1.4999325240000001</v>
      </c>
      <c r="F302">
        <v>88.064750790000005</v>
      </c>
      <c r="G302" t="s">
        <v>60</v>
      </c>
      <c r="H302" t="s">
        <v>4</v>
      </c>
    </row>
    <row r="303" spans="1:8">
      <c r="A303" t="s">
        <v>92</v>
      </c>
      <c r="B303" t="s">
        <v>65</v>
      </c>
      <c r="C303">
        <v>24384.752199999999</v>
      </c>
      <c r="D303">
        <v>1.6154532119999999E-2</v>
      </c>
      <c r="E303">
        <v>0.61477329759999999</v>
      </c>
      <c r="F303">
        <v>2.6277218250000001</v>
      </c>
      <c r="G303" t="s">
        <v>60</v>
      </c>
      <c r="H303" t="s">
        <v>4</v>
      </c>
    </row>
    <row r="304" spans="1:8">
      <c r="A304" t="s">
        <v>92</v>
      </c>
      <c r="B304" t="s">
        <v>66</v>
      </c>
      <c r="C304">
        <v>44412.354420000003</v>
      </c>
      <c r="D304">
        <v>14.600676229999999</v>
      </c>
      <c r="E304">
        <v>2.2842798590000002</v>
      </c>
      <c r="F304">
        <v>639.18071029999999</v>
      </c>
      <c r="G304" t="s">
        <v>67</v>
      </c>
      <c r="H304" t="s">
        <v>4</v>
      </c>
    </row>
    <row r="305" spans="1:8">
      <c r="A305" t="s">
        <v>92</v>
      </c>
      <c r="B305" t="s">
        <v>68</v>
      </c>
      <c r="C305">
        <v>18658.304499999998</v>
      </c>
      <c r="D305">
        <v>12.144158450000001</v>
      </c>
      <c r="E305">
        <v>1.9149495050000001</v>
      </c>
      <c r="F305">
        <v>634.1764326</v>
      </c>
      <c r="G305" t="s">
        <v>67</v>
      </c>
      <c r="H305" t="s">
        <v>4</v>
      </c>
    </row>
    <row r="306" spans="1:8">
      <c r="A306" t="s">
        <v>93</v>
      </c>
      <c r="B306" t="s">
        <v>59</v>
      </c>
      <c r="C306">
        <v>3616226.4369999999</v>
      </c>
      <c r="D306">
        <v>5.4916771989999997</v>
      </c>
      <c r="E306">
        <v>0.88067582779999998</v>
      </c>
      <c r="F306">
        <v>623.57533000000001</v>
      </c>
      <c r="G306" t="s">
        <v>60</v>
      </c>
      <c r="H306" t="s">
        <v>4</v>
      </c>
    </row>
    <row r="307" spans="1:8">
      <c r="A307" t="s">
        <v>93</v>
      </c>
      <c r="B307" t="s">
        <v>61</v>
      </c>
      <c r="C307">
        <v>6699148.6119999997</v>
      </c>
      <c r="D307">
        <v>15.678599439999999</v>
      </c>
      <c r="E307">
        <v>2.5012925849999998</v>
      </c>
      <c r="F307">
        <v>626.81989050000004</v>
      </c>
      <c r="G307" t="s">
        <v>60</v>
      </c>
      <c r="H307" t="s">
        <v>4</v>
      </c>
    </row>
    <row r="308" spans="1:8">
      <c r="A308" t="s">
        <v>93</v>
      </c>
      <c r="B308" t="s">
        <v>62</v>
      </c>
      <c r="C308">
        <v>333426.90960000001</v>
      </c>
      <c r="D308">
        <v>1.623644804</v>
      </c>
      <c r="E308">
        <v>2.1025099869999999</v>
      </c>
      <c r="F308">
        <v>77.224118480000001</v>
      </c>
      <c r="G308" t="s">
        <v>60</v>
      </c>
      <c r="H308" t="s">
        <v>4</v>
      </c>
    </row>
    <row r="309" spans="1:8">
      <c r="A309" t="s">
        <v>93</v>
      </c>
      <c r="B309" t="s">
        <v>63</v>
      </c>
      <c r="C309">
        <v>809715.13950000005</v>
      </c>
      <c r="D309">
        <v>0.91225317750000001</v>
      </c>
      <c r="E309">
        <v>1.357793179</v>
      </c>
      <c r="F309">
        <v>67.186460490000002</v>
      </c>
      <c r="G309" t="s">
        <v>60</v>
      </c>
      <c r="H309" t="s">
        <v>4</v>
      </c>
    </row>
    <row r="310" spans="1:8">
      <c r="A310" t="s">
        <v>93</v>
      </c>
      <c r="B310" t="s">
        <v>64</v>
      </c>
      <c r="C310">
        <v>1314965.3729999999</v>
      </c>
      <c r="D310">
        <v>1.4275301929999999</v>
      </c>
      <c r="E310">
        <v>1.9896974089999999</v>
      </c>
      <c r="F310">
        <v>71.74609495</v>
      </c>
      <c r="G310" t="s">
        <v>60</v>
      </c>
      <c r="H310" t="s">
        <v>4</v>
      </c>
    </row>
    <row r="311" spans="1:8">
      <c r="A311" t="s">
        <v>93</v>
      </c>
      <c r="B311" t="s">
        <v>65</v>
      </c>
      <c r="C311">
        <v>18940.27016</v>
      </c>
      <c r="D311">
        <v>4.5713192430000001E-2</v>
      </c>
      <c r="E311">
        <v>2.23972316</v>
      </c>
      <c r="F311">
        <v>2.0410197669999999</v>
      </c>
      <c r="G311" t="s">
        <v>60</v>
      </c>
      <c r="H311" t="s">
        <v>4</v>
      </c>
    </row>
    <row r="312" spans="1:8">
      <c r="A312" t="s">
        <v>93</v>
      </c>
      <c r="B312" t="s">
        <v>66</v>
      </c>
      <c r="C312">
        <v>24914.313279999998</v>
      </c>
      <c r="D312">
        <v>9.6530163620000007</v>
      </c>
      <c r="E312">
        <v>2.6921190309999998</v>
      </c>
      <c r="F312">
        <v>358.5657339</v>
      </c>
      <c r="G312" t="s">
        <v>67</v>
      </c>
      <c r="H312" t="s">
        <v>4</v>
      </c>
    </row>
    <row r="313" spans="1:8">
      <c r="A313" t="s">
        <v>93</v>
      </c>
      <c r="B313" t="s">
        <v>68</v>
      </c>
      <c r="C313">
        <v>13204.51167</v>
      </c>
      <c r="D313">
        <v>15.34635048</v>
      </c>
      <c r="E313">
        <v>3.4193601450000002</v>
      </c>
      <c r="F313">
        <v>448.80766670000003</v>
      </c>
      <c r="G313" t="s">
        <v>67</v>
      </c>
      <c r="H313" t="s">
        <v>4</v>
      </c>
    </row>
    <row r="314" spans="1:8">
      <c r="A314" t="s">
        <v>94</v>
      </c>
      <c r="B314" t="s">
        <v>59</v>
      </c>
      <c r="C314">
        <v>3048542.6370000001</v>
      </c>
      <c r="D314">
        <v>2.8101047929999998</v>
      </c>
      <c r="E314">
        <v>0.53456058549999996</v>
      </c>
      <c r="F314">
        <v>525.6849962</v>
      </c>
      <c r="G314" t="s">
        <v>60</v>
      </c>
      <c r="H314" t="s">
        <v>4</v>
      </c>
    </row>
    <row r="315" spans="1:8">
      <c r="A315" t="s">
        <v>94</v>
      </c>
      <c r="B315" t="s">
        <v>61</v>
      </c>
      <c r="C315">
        <v>5737825.8250000002</v>
      </c>
      <c r="D315">
        <v>3.3731818809999998</v>
      </c>
      <c r="E315">
        <v>0.62830315560000005</v>
      </c>
      <c r="F315">
        <v>536.8717077</v>
      </c>
      <c r="G315" t="s">
        <v>60</v>
      </c>
      <c r="H315" t="s">
        <v>4</v>
      </c>
    </row>
    <row r="316" spans="1:8">
      <c r="A316" t="s">
        <v>94</v>
      </c>
      <c r="B316" t="s">
        <v>62</v>
      </c>
      <c r="C316">
        <v>397055.56520000001</v>
      </c>
      <c r="D316">
        <v>1.271076973</v>
      </c>
      <c r="E316">
        <v>1.382191607</v>
      </c>
      <c r="F316">
        <v>91.960981910000001</v>
      </c>
      <c r="G316" t="s">
        <v>60</v>
      </c>
      <c r="H316" t="s">
        <v>4</v>
      </c>
    </row>
    <row r="317" spans="1:8">
      <c r="A317" t="s">
        <v>94</v>
      </c>
      <c r="B317" t="s">
        <v>63</v>
      </c>
      <c r="C317">
        <v>491099.0062</v>
      </c>
      <c r="D317">
        <v>0.1977859062</v>
      </c>
      <c r="E317">
        <v>0.4853743069</v>
      </c>
      <c r="F317">
        <v>40.749150370000002</v>
      </c>
      <c r="G317" t="s">
        <v>60</v>
      </c>
      <c r="H317" t="s">
        <v>4</v>
      </c>
    </row>
    <row r="318" spans="1:8">
      <c r="A318" t="s">
        <v>94</v>
      </c>
      <c r="B318" t="s">
        <v>64</v>
      </c>
      <c r="C318">
        <v>781299.71660000004</v>
      </c>
      <c r="D318">
        <v>0.53766049859999998</v>
      </c>
      <c r="E318">
        <v>1.261265488</v>
      </c>
      <c r="F318">
        <v>42.628653810000003</v>
      </c>
      <c r="G318" t="s">
        <v>60</v>
      </c>
      <c r="H318" t="s">
        <v>4</v>
      </c>
    </row>
    <row r="319" spans="1:8">
      <c r="A319" t="s">
        <v>94</v>
      </c>
      <c r="B319" t="s">
        <v>65</v>
      </c>
      <c r="C319">
        <v>27799.664580000001</v>
      </c>
      <c r="D319">
        <v>5.3413313800000001E-2</v>
      </c>
      <c r="E319">
        <v>1.7829900729999999</v>
      </c>
      <c r="F319">
        <v>2.9957157140000001</v>
      </c>
      <c r="G319" t="s">
        <v>60</v>
      </c>
      <c r="H319" t="s">
        <v>4</v>
      </c>
    </row>
    <row r="320" spans="1:8">
      <c r="A320" t="s">
        <v>94</v>
      </c>
      <c r="B320" t="s">
        <v>66</v>
      </c>
      <c r="C320">
        <v>9857.344239</v>
      </c>
      <c r="D320">
        <v>2.7219857109999999</v>
      </c>
      <c r="E320">
        <v>1.9186954899999999</v>
      </c>
      <c r="F320">
        <v>141.86647780000001</v>
      </c>
      <c r="G320" t="s">
        <v>67</v>
      </c>
      <c r="H320" t="s">
        <v>4</v>
      </c>
    </row>
    <row r="321" spans="1:8">
      <c r="A321" t="s">
        <v>94</v>
      </c>
      <c r="B321" t="s">
        <v>68</v>
      </c>
      <c r="C321">
        <v>6640.1847449999996</v>
      </c>
      <c r="D321">
        <v>5.7424148959999997</v>
      </c>
      <c r="E321">
        <v>2.5443478339999999</v>
      </c>
      <c r="F321">
        <v>225.69299760000001</v>
      </c>
      <c r="G321" t="s">
        <v>67</v>
      </c>
      <c r="H321" t="s">
        <v>4</v>
      </c>
    </row>
    <row r="322" spans="1:8" s="39" customFormat="1">
      <c r="A322" s="39" t="s">
        <v>58</v>
      </c>
      <c r="B322" s="39" t="s">
        <v>59</v>
      </c>
      <c r="C322" s="39">
        <v>2988473.176</v>
      </c>
      <c r="D322" s="39">
        <v>3.9909362819999998</v>
      </c>
      <c r="E322" s="39">
        <v>0.77444775210000005</v>
      </c>
      <c r="F322" s="39">
        <v>515.32673069999998</v>
      </c>
      <c r="G322" s="39" t="s">
        <v>60</v>
      </c>
      <c r="H322" s="39">
        <v>103.0653461</v>
      </c>
    </row>
    <row r="323" spans="1:8">
      <c r="A323" t="s">
        <v>58</v>
      </c>
      <c r="B323" t="s">
        <v>61</v>
      </c>
      <c r="C323">
        <v>5618011.4249999998</v>
      </c>
      <c r="D323">
        <v>4.3721755279999996</v>
      </c>
      <c r="E323">
        <v>0.83174809329999999</v>
      </c>
      <c r="F323">
        <v>525.66102209999997</v>
      </c>
      <c r="G323" t="s">
        <v>60</v>
      </c>
      <c r="H323">
        <v>105.13220440000001</v>
      </c>
    </row>
    <row r="324" spans="1:8" s="39" customFormat="1">
      <c r="A324" s="39" t="s">
        <v>58</v>
      </c>
      <c r="B324" s="39" t="s">
        <v>62</v>
      </c>
      <c r="C324" s="39">
        <v>446647.56199999998</v>
      </c>
      <c r="D324" s="39">
        <v>0.91344825029999999</v>
      </c>
      <c r="E324" s="39">
        <v>0.8830121273</v>
      </c>
      <c r="F324" s="39">
        <v>103.4468522</v>
      </c>
      <c r="G324" s="39" t="s">
        <v>60</v>
      </c>
      <c r="H324" s="39">
        <v>103.4468522</v>
      </c>
    </row>
    <row r="325" spans="1:8" s="39" customFormat="1">
      <c r="A325" s="39" t="s">
        <v>58</v>
      </c>
      <c r="B325" s="39" t="s">
        <v>63</v>
      </c>
      <c r="C325" s="39">
        <v>626371.94790000003</v>
      </c>
      <c r="D325" s="39">
        <v>0.77614762049999997</v>
      </c>
      <c r="E325" s="39">
        <v>1.49335317</v>
      </c>
      <c r="F325" s="39">
        <v>51.973480629999997</v>
      </c>
      <c r="G325" s="39" t="s">
        <v>60</v>
      </c>
      <c r="H325" s="39">
        <v>103.9469613</v>
      </c>
    </row>
    <row r="326" spans="1:8">
      <c r="A326" t="s">
        <v>58</v>
      </c>
      <c r="B326" t="s">
        <v>64</v>
      </c>
      <c r="C326">
        <v>969641.97380000004</v>
      </c>
      <c r="D326">
        <v>0.4756559138</v>
      </c>
      <c r="E326">
        <v>0.89907835530000002</v>
      </c>
      <c r="F326">
        <v>52.904834270000002</v>
      </c>
      <c r="G326" t="s">
        <v>60</v>
      </c>
      <c r="H326">
        <v>105.8096685</v>
      </c>
    </row>
    <row r="327" spans="1:8" s="39" customFormat="1">
      <c r="A327" s="39" t="s">
        <v>58</v>
      </c>
      <c r="B327" s="39" t="s">
        <v>65</v>
      </c>
      <c r="C327" s="39">
        <v>46779.067539999996</v>
      </c>
      <c r="D327" s="39">
        <v>5.3197282679999999E-2</v>
      </c>
      <c r="E327" s="39">
        <v>1.0553022080000001</v>
      </c>
      <c r="F327" s="39">
        <v>5.0409524650000002</v>
      </c>
      <c r="G327" s="39" t="s">
        <v>60</v>
      </c>
      <c r="H327" s="39">
        <v>100.8190493</v>
      </c>
    </row>
    <row r="328" spans="1:8" s="39" customFormat="1">
      <c r="A328" s="39" t="s">
        <v>58</v>
      </c>
      <c r="B328" s="39" t="s">
        <v>66</v>
      </c>
      <c r="C328" s="39">
        <v>69992.839319999999</v>
      </c>
      <c r="D328" s="39">
        <v>39.72505889</v>
      </c>
      <c r="E328" s="39">
        <v>3.943583812</v>
      </c>
      <c r="F328" s="39">
        <v>1007.3339580000001</v>
      </c>
      <c r="G328" s="39" t="s">
        <v>67</v>
      </c>
      <c r="H328" s="39">
        <v>100.7333958</v>
      </c>
    </row>
    <row r="329" spans="1:8">
      <c r="A329" t="s">
        <v>58</v>
      </c>
      <c r="B329" t="s">
        <v>68</v>
      </c>
      <c r="C329">
        <v>26533.061559999998</v>
      </c>
      <c r="D329">
        <v>33.387806320000003</v>
      </c>
      <c r="E329">
        <v>3.7022232050000001</v>
      </c>
      <c r="F329">
        <v>901.83126379999999</v>
      </c>
      <c r="G329" t="s">
        <v>67</v>
      </c>
      <c r="H329">
        <v>90.183126380000004</v>
      </c>
    </row>
    <row r="330" spans="1:8">
      <c r="A330" t="s">
        <v>95</v>
      </c>
      <c r="B330" t="s">
        <v>59</v>
      </c>
      <c r="C330">
        <v>2409828.6209999998</v>
      </c>
      <c r="D330">
        <v>5.4847062539999998</v>
      </c>
      <c r="E330">
        <v>1.3198783540000001</v>
      </c>
      <c r="F330">
        <v>415.54634479999999</v>
      </c>
      <c r="G330" t="s">
        <v>60</v>
      </c>
      <c r="H330" t="s">
        <v>4</v>
      </c>
    </row>
    <row r="331" spans="1:8">
      <c r="A331" t="s">
        <v>95</v>
      </c>
      <c r="B331" t="s">
        <v>61</v>
      </c>
      <c r="C331">
        <v>4529169.2019999996</v>
      </c>
      <c r="D331">
        <v>5.5630704680000003</v>
      </c>
      <c r="E331">
        <v>1.3127222869999999</v>
      </c>
      <c r="F331">
        <v>423.78121579999998</v>
      </c>
      <c r="G331" t="s">
        <v>60</v>
      </c>
      <c r="H331" t="s">
        <v>4</v>
      </c>
    </row>
    <row r="332" spans="1:8">
      <c r="A332" t="s">
        <v>95</v>
      </c>
      <c r="B332" t="s">
        <v>62</v>
      </c>
      <c r="C332">
        <v>408336.30660000001</v>
      </c>
      <c r="D332">
        <v>0.1524080065</v>
      </c>
      <c r="E332">
        <v>0.16115265840000001</v>
      </c>
      <c r="F332">
        <v>94.573684389999997</v>
      </c>
      <c r="G332" t="s">
        <v>60</v>
      </c>
      <c r="H332" t="s">
        <v>4</v>
      </c>
    </row>
    <row r="333" spans="1:8">
      <c r="A333" t="s">
        <v>95</v>
      </c>
      <c r="B333" t="s">
        <v>63</v>
      </c>
      <c r="C333">
        <v>402972.60700000002</v>
      </c>
      <c r="D333">
        <v>0.43935467090000002</v>
      </c>
      <c r="E333">
        <v>1.3139844329999999</v>
      </c>
      <c r="F333">
        <v>33.436824649999998</v>
      </c>
      <c r="G333" t="s">
        <v>60</v>
      </c>
      <c r="H333" t="s">
        <v>4</v>
      </c>
    </row>
    <row r="334" spans="1:8">
      <c r="A334" t="s">
        <v>95</v>
      </c>
      <c r="B334" t="s">
        <v>64</v>
      </c>
      <c r="C334">
        <v>652022.05319999997</v>
      </c>
      <c r="D334">
        <v>5.706417196E-2</v>
      </c>
      <c r="E334">
        <v>0.1604047717</v>
      </c>
      <c r="F334">
        <v>35.575108749999998</v>
      </c>
      <c r="G334" t="s">
        <v>60</v>
      </c>
      <c r="H334" t="s">
        <v>4</v>
      </c>
    </row>
    <row r="335" spans="1:8">
      <c r="A335" t="s">
        <v>95</v>
      </c>
      <c r="B335" t="s">
        <v>65</v>
      </c>
      <c r="C335">
        <v>23601.617460000001</v>
      </c>
      <c r="D335">
        <v>6.0310685819999999E-3</v>
      </c>
      <c r="E335">
        <v>0.2371327067</v>
      </c>
      <c r="F335">
        <v>2.5433305540000002</v>
      </c>
      <c r="G335" t="s">
        <v>60</v>
      </c>
      <c r="H335" t="s">
        <v>4</v>
      </c>
    </row>
    <row r="336" spans="1:8">
      <c r="A336" t="s">
        <v>95</v>
      </c>
      <c r="B336" t="s">
        <v>66</v>
      </c>
      <c r="C336">
        <v>20028.799220000001</v>
      </c>
      <c r="D336">
        <v>13.721859589999999</v>
      </c>
      <c r="E336">
        <v>4.7603424380000003</v>
      </c>
      <c r="F336">
        <v>288.25362389999998</v>
      </c>
      <c r="G336" t="s">
        <v>67</v>
      </c>
      <c r="H336" t="s">
        <v>4</v>
      </c>
    </row>
    <row r="337" spans="1:8">
      <c r="A337" t="s">
        <v>95</v>
      </c>
      <c r="B337" t="s">
        <v>68</v>
      </c>
      <c r="C337">
        <v>12734.81453</v>
      </c>
      <c r="D337">
        <v>13.34903007</v>
      </c>
      <c r="E337">
        <v>3.0840340560000001</v>
      </c>
      <c r="F337">
        <v>432.84314749999999</v>
      </c>
      <c r="G337" t="s">
        <v>67</v>
      </c>
      <c r="H337" t="s">
        <v>4</v>
      </c>
    </row>
    <row r="338" spans="1:8">
      <c r="A338" t="s">
        <v>96</v>
      </c>
      <c r="B338" t="s">
        <v>59</v>
      </c>
      <c r="C338">
        <v>3053207.7749999999</v>
      </c>
      <c r="D338">
        <v>4.4691086569999996</v>
      </c>
      <c r="E338">
        <v>0.84885057220000004</v>
      </c>
      <c r="F338">
        <v>526.48944389999997</v>
      </c>
      <c r="G338" t="s">
        <v>60</v>
      </c>
      <c r="H338" t="s">
        <v>4</v>
      </c>
    </row>
    <row r="339" spans="1:8">
      <c r="A339" t="s">
        <v>96</v>
      </c>
      <c r="B339" t="s">
        <v>61</v>
      </c>
      <c r="C339">
        <v>5747690.5250000004</v>
      </c>
      <c r="D339">
        <v>4.5428762139999996</v>
      </c>
      <c r="E339">
        <v>0.84472309830000003</v>
      </c>
      <c r="F339">
        <v>537.79471909999995</v>
      </c>
      <c r="G339" t="s">
        <v>60</v>
      </c>
      <c r="H339" t="s">
        <v>4</v>
      </c>
    </row>
    <row r="340" spans="1:8">
      <c r="A340" t="s">
        <v>96</v>
      </c>
      <c r="B340" t="s">
        <v>62</v>
      </c>
      <c r="C340">
        <v>495498.1802</v>
      </c>
      <c r="D340">
        <v>0.81026450299999997</v>
      </c>
      <c r="E340">
        <v>0.70604509000000004</v>
      </c>
      <c r="F340">
        <v>114.7610138</v>
      </c>
      <c r="G340" t="s">
        <v>60</v>
      </c>
      <c r="H340" t="s">
        <v>4</v>
      </c>
    </row>
    <row r="341" spans="1:8">
      <c r="A341" t="s">
        <v>96</v>
      </c>
      <c r="B341" t="s">
        <v>63</v>
      </c>
      <c r="C341">
        <v>619413.90269999998</v>
      </c>
      <c r="D341">
        <v>0.56536452059999998</v>
      </c>
      <c r="E341">
        <v>1.1000137130000001</v>
      </c>
      <c r="F341">
        <v>51.396133859999999</v>
      </c>
      <c r="G341" t="s">
        <v>60</v>
      </c>
      <c r="H341" t="s">
        <v>4</v>
      </c>
    </row>
    <row r="342" spans="1:8">
      <c r="A342" t="s">
        <v>96</v>
      </c>
      <c r="B342" t="s">
        <v>64</v>
      </c>
      <c r="C342">
        <v>1011420.366</v>
      </c>
      <c r="D342">
        <v>0.39039594059999999</v>
      </c>
      <c r="E342">
        <v>0.70744005769999996</v>
      </c>
      <c r="F342">
        <v>55.184313690000003</v>
      </c>
      <c r="G342" t="s">
        <v>60</v>
      </c>
      <c r="H342" t="s">
        <v>4</v>
      </c>
    </row>
    <row r="343" spans="1:8">
      <c r="A343" t="s">
        <v>96</v>
      </c>
      <c r="B343" t="s">
        <v>65</v>
      </c>
      <c r="C343">
        <v>28790.793959999999</v>
      </c>
      <c r="D343">
        <v>2.4735015060000001E-2</v>
      </c>
      <c r="E343">
        <v>0.79725544859999997</v>
      </c>
      <c r="F343">
        <v>3.1025206660000002</v>
      </c>
      <c r="G343" t="s">
        <v>60</v>
      </c>
      <c r="H343" t="s">
        <v>4</v>
      </c>
    </row>
    <row r="344" spans="1:8">
      <c r="A344" t="s">
        <v>96</v>
      </c>
      <c r="B344" t="s">
        <v>66</v>
      </c>
      <c r="C344">
        <v>2728.6292699999999</v>
      </c>
      <c r="D344">
        <v>2.7993176759999998</v>
      </c>
      <c r="E344">
        <v>7.1283298869999996</v>
      </c>
      <c r="F344">
        <v>39.270316049999998</v>
      </c>
      <c r="G344" t="s">
        <v>67</v>
      </c>
      <c r="H344" t="s">
        <v>4</v>
      </c>
    </row>
    <row r="345" spans="1:8">
      <c r="A345" t="s">
        <v>96</v>
      </c>
      <c r="B345" t="s">
        <v>68</v>
      </c>
      <c r="C345">
        <v>5490.7586810000003</v>
      </c>
      <c r="D345">
        <v>9.3452780460000007</v>
      </c>
      <c r="E345">
        <v>5.0075114169999999</v>
      </c>
      <c r="F345">
        <v>186.62519700000001</v>
      </c>
      <c r="G345" t="s">
        <v>67</v>
      </c>
      <c r="H345" t="s">
        <v>4</v>
      </c>
    </row>
    <row r="346" spans="1:8">
      <c r="A346" t="s">
        <v>97</v>
      </c>
      <c r="B346" t="s">
        <v>59</v>
      </c>
      <c r="C346">
        <v>4460946.7489999998</v>
      </c>
      <c r="D346">
        <v>2.2170846580000001</v>
      </c>
      <c r="E346">
        <v>0.28821855019999998</v>
      </c>
      <c r="F346">
        <v>769.23732229999996</v>
      </c>
      <c r="G346" t="s">
        <v>60</v>
      </c>
      <c r="H346" t="s">
        <v>4</v>
      </c>
    </row>
    <row r="347" spans="1:8">
      <c r="A347" t="s">
        <v>97</v>
      </c>
      <c r="B347" t="s">
        <v>61</v>
      </c>
      <c r="C347">
        <v>8333303.5810000002</v>
      </c>
      <c r="D347">
        <v>2.3820983359999999</v>
      </c>
      <c r="E347">
        <v>0.30550570539999999</v>
      </c>
      <c r="F347">
        <v>779.72302769999999</v>
      </c>
      <c r="G347" t="s">
        <v>60</v>
      </c>
      <c r="H347" t="s">
        <v>4</v>
      </c>
    </row>
    <row r="348" spans="1:8">
      <c r="A348" t="s">
        <v>97</v>
      </c>
      <c r="B348" t="s">
        <v>62</v>
      </c>
      <c r="C348">
        <v>384656.32539999997</v>
      </c>
      <c r="D348">
        <v>1.1077426290000001</v>
      </c>
      <c r="E348">
        <v>1.2434080599999999</v>
      </c>
      <c r="F348">
        <v>89.089227019999996</v>
      </c>
      <c r="G348" t="s">
        <v>60</v>
      </c>
      <c r="H348" t="s">
        <v>4</v>
      </c>
    </row>
    <row r="349" spans="1:8">
      <c r="A349" t="s">
        <v>97</v>
      </c>
      <c r="B349" t="s">
        <v>63</v>
      </c>
      <c r="C349">
        <v>1187886.5319999999</v>
      </c>
      <c r="D349">
        <v>1.2190855309999999</v>
      </c>
      <c r="E349">
        <v>1.2368291600000001</v>
      </c>
      <c r="F349">
        <v>98.565393729999997</v>
      </c>
      <c r="G349" t="s">
        <v>60</v>
      </c>
      <c r="H349" t="s">
        <v>4</v>
      </c>
    </row>
    <row r="350" spans="1:8">
      <c r="A350" t="s">
        <v>97</v>
      </c>
      <c r="B350" t="s">
        <v>64</v>
      </c>
      <c r="C350">
        <v>1850158.7080000001</v>
      </c>
      <c r="D350">
        <v>1.2882879570000001</v>
      </c>
      <c r="E350">
        <v>1.276203736</v>
      </c>
      <c r="F350">
        <v>100.9468881</v>
      </c>
      <c r="G350" t="s">
        <v>60</v>
      </c>
      <c r="H350" t="s">
        <v>4</v>
      </c>
    </row>
    <row r="351" spans="1:8">
      <c r="A351" t="s">
        <v>97</v>
      </c>
      <c r="B351" t="s">
        <v>65</v>
      </c>
      <c r="C351">
        <v>18949.691080000001</v>
      </c>
      <c r="D351">
        <v>4.2663532689999999E-2</v>
      </c>
      <c r="E351">
        <v>2.0892655229999999</v>
      </c>
      <c r="F351">
        <v>2.0420349739999999</v>
      </c>
      <c r="G351" t="s">
        <v>60</v>
      </c>
      <c r="H351" t="s">
        <v>4</v>
      </c>
    </row>
    <row r="352" spans="1:8">
      <c r="A352" t="s">
        <v>97</v>
      </c>
      <c r="B352" t="s">
        <v>66</v>
      </c>
      <c r="C352">
        <v>10003.75021</v>
      </c>
      <c r="D352">
        <v>3.5188674390000001</v>
      </c>
      <c r="E352">
        <v>2.4441069419999999</v>
      </c>
      <c r="F352">
        <v>143.97354630000001</v>
      </c>
      <c r="G352" t="s">
        <v>67</v>
      </c>
      <c r="H352" t="s">
        <v>4</v>
      </c>
    </row>
    <row r="353" spans="1:8">
      <c r="A353" t="s">
        <v>97</v>
      </c>
      <c r="B353" t="s">
        <v>68</v>
      </c>
      <c r="C353">
        <v>5243.459167</v>
      </c>
      <c r="D353">
        <v>11.283180590000001</v>
      </c>
      <c r="E353">
        <v>6.3310497540000004</v>
      </c>
      <c r="F353">
        <v>178.21974280000001</v>
      </c>
      <c r="G353" t="s">
        <v>67</v>
      </c>
      <c r="H353" t="s">
        <v>4</v>
      </c>
    </row>
    <row r="354" spans="1:8">
      <c r="A354" t="s">
        <v>98</v>
      </c>
      <c r="B354" t="s">
        <v>59</v>
      </c>
      <c r="C354">
        <v>4307187.3559999997</v>
      </c>
      <c r="D354">
        <v>3.6252817039999998</v>
      </c>
      <c r="E354">
        <v>0.48810660839999997</v>
      </c>
      <c r="F354">
        <v>742.72333979999996</v>
      </c>
      <c r="G354" t="s">
        <v>60</v>
      </c>
      <c r="H354" t="s">
        <v>4</v>
      </c>
    </row>
    <row r="355" spans="1:8">
      <c r="A355" t="s">
        <v>98</v>
      </c>
      <c r="B355" t="s">
        <v>61</v>
      </c>
      <c r="C355">
        <v>7937514.2470000004</v>
      </c>
      <c r="D355">
        <v>8.8067242889999999</v>
      </c>
      <c r="E355">
        <v>1.1857871099999999</v>
      </c>
      <c r="F355">
        <v>742.69016850000003</v>
      </c>
      <c r="G355" t="s">
        <v>60</v>
      </c>
      <c r="H355" t="s">
        <v>4</v>
      </c>
    </row>
    <row r="356" spans="1:8">
      <c r="A356" t="s">
        <v>98</v>
      </c>
      <c r="B356" t="s">
        <v>62</v>
      </c>
      <c r="C356">
        <v>498694.04859999998</v>
      </c>
      <c r="D356">
        <v>2.467702901</v>
      </c>
      <c r="E356">
        <v>2.1365171040000002</v>
      </c>
      <c r="F356">
        <v>115.5012004</v>
      </c>
      <c r="G356" t="s">
        <v>60</v>
      </c>
      <c r="H356" t="s">
        <v>4</v>
      </c>
    </row>
    <row r="357" spans="1:8">
      <c r="A357" t="s">
        <v>98</v>
      </c>
      <c r="B357" t="s">
        <v>63</v>
      </c>
      <c r="C357">
        <v>928282.43030000001</v>
      </c>
      <c r="D357">
        <v>0.1293532677</v>
      </c>
      <c r="E357">
        <v>0.16793753380000001</v>
      </c>
      <c r="F357">
        <v>77.024632209999993</v>
      </c>
      <c r="G357" t="s">
        <v>60</v>
      </c>
      <c r="H357" t="s">
        <v>4</v>
      </c>
    </row>
    <row r="358" spans="1:8">
      <c r="A358" t="s">
        <v>98</v>
      </c>
      <c r="B358" t="s">
        <v>64</v>
      </c>
      <c r="C358">
        <v>1487805.9669999999</v>
      </c>
      <c r="D358">
        <v>0.40195766420000001</v>
      </c>
      <c r="E358">
        <v>0.4951651446</v>
      </c>
      <c r="F358">
        <v>81.176485979999995</v>
      </c>
      <c r="G358" t="s">
        <v>60</v>
      </c>
      <c r="H358" t="s">
        <v>4</v>
      </c>
    </row>
    <row r="359" spans="1:8">
      <c r="A359" t="s">
        <v>98</v>
      </c>
      <c r="B359" t="s">
        <v>65</v>
      </c>
      <c r="C359">
        <v>24753.188010000002</v>
      </c>
      <c r="D359">
        <v>7.1842409260000004E-2</v>
      </c>
      <c r="E359">
        <v>2.6933246510000002</v>
      </c>
      <c r="F359">
        <v>2.667424784</v>
      </c>
      <c r="G359" t="s">
        <v>60</v>
      </c>
      <c r="H359" t="s">
        <v>4</v>
      </c>
    </row>
    <row r="360" spans="1:8">
      <c r="A360" t="s">
        <v>98</v>
      </c>
      <c r="B360" t="s">
        <v>66</v>
      </c>
      <c r="C360">
        <v>1274.477032</v>
      </c>
      <c r="D360">
        <v>1.9852319089999999</v>
      </c>
      <c r="E360">
        <v>10.82329189</v>
      </c>
      <c r="F360">
        <v>18.34221908</v>
      </c>
      <c r="G360" t="s">
        <v>67</v>
      </c>
      <c r="H360" t="s">
        <v>4</v>
      </c>
    </row>
    <row r="361" spans="1:8">
      <c r="A361" t="s">
        <v>98</v>
      </c>
      <c r="B361" t="s">
        <v>68</v>
      </c>
      <c r="C361">
        <v>3492.1544739999999</v>
      </c>
      <c r="D361">
        <v>2.4137636690000002</v>
      </c>
      <c r="E361">
        <v>2.0335899070000001</v>
      </c>
      <c r="F361">
        <v>118.69471129999999</v>
      </c>
      <c r="G361" t="s">
        <v>67</v>
      </c>
      <c r="H361" t="s">
        <v>4</v>
      </c>
    </row>
    <row r="362" spans="1:8">
      <c r="A362" t="s">
        <v>99</v>
      </c>
      <c r="B362" t="s">
        <v>59</v>
      </c>
      <c r="C362">
        <v>3812660.11</v>
      </c>
      <c r="D362">
        <v>5.5530513739999998</v>
      </c>
      <c r="E362">
        <v>0.84463737000000005</v>
      </c>
      <c r="F362">
        <v>657.44798560000004</v>
      </c>
      <c r="G362" t="s">
        <v>60</v>
      </c>
      <c r="H362" t="s">
        <v>4</v>
      </c>
    </row>
    <row r="363" spans="1:8">
      <c r="A363" t="s">
        <v>99</v>
      </c>
      <c r="B363" t="s">
        <v>61</v>
      </c>
      <c r="C363">
        <v>7118438.9979999997</v>
      </c>
      <c r="D363">
        <v>5.7441687039999998</v>
      </c>
      <c r="E363">
        <v>0.86242087820000002</v>
      </c>
      <c r="F363">
        <v>666.05167489999997</v>
      </c>
      <c r="G363" t="s">
        <v>60</v>
      </c>
      <c r="H363" t="s">
        <v>4</v>
      </c>
    </row>
    <row r="364" spans="1:8">
      <c r="A364" t="s">
        <v>99</v>
      </c>
      <c r="B364" t="s">
        <v>62</v>
      </c>
      <c r="C364">
        <v>509347.08370000002</v>
      </c>
      <c r="D364">
        <v>0.25297958879999999</v>
      </c>
      <c r="E364">
        <v>0.2144466894</v>
      </c>
      <c r="F364">
        <v>117.9685214</v>
      </c>
      <c r="G364" t="s">
        <v>60</v>
      </c>
      <c r="H364" t="s">
        <v>4</v>
      </c>
    </row>
    <row r="365" spans="1:8">
      <c r="A365" t="s">
        <v>99</v>
      </c>
      <c r="B365" t="s">
        <v>63</v>
      </c>
      <c r="C365">
        <v>1071598.835</v>
      </c>
      <c r="D365">
        <v>1.202439035</v>
      </c>
      <c r="E365">
        <v>1.3523257909999999</v>
      </c>
      <c r="F365">
        <v>88.916372269999997</v>
      </c>
      <c r="G365" t="s">
        <v>60</v>
      </c>
      <c r="H365" t="s">
        <v>4</v>
      </c>
    </row>
    <row r="366" spans="1:8">
      <c r="A366" t="s">
        <v>99</v>
      </c>
      <c r="B366" t="s">
        <v>64</v>
      </c>
      <c r="C366">
        <v>1704606.139</v>
      </c>
      <c r="D366">
        <v>0.94878994709999998</v>
      </c>
      <c r="E366">
        <v>1.020145399</v>
      </c>
      <c r="F366">
        <v>93.005364560000004</v>
      </c>
      <c r="G366" t="s">
        <v>60</v>
      </c>
      <c r="H366" t="s">
        <v>4</v>
      </c>
    </row>
    <row r="367" spans="1:8">
      <c r="A367" t="s">
        <v>99</v>
      </c>
      <c r="B367" t="s">
        <v>65</v>
      </c>
      <c r="C367">
        <v>25911.633600000001</v>
      </c>
      <c r="D367">
        <v>3.1236558290000001E-3</v>
      </c>
      <c r="E367">
        <v>0.1118683779</v>
      </c>
      <c r="F367">
        <v>2.792259874</v>
      </c>
      <c r="G367" t="s">
        <v>67</v>
      </c>
      <c r="H367" t="s">
        <v>4</v>
      </c>
    </row>
    <row r="368" spans="1:8">
      <c r="A368" t="s">
        <v>99</v>
      </c>
      <c r="B368" t="s">
        <v>66</v>
      </c>
      <c r="C368">
        <v>71841.176699999996</v>
      </c>
      <c r="D368">
        <v>79.761171709999999</v>
      </c>
      <c r="E368">
        <v>7.7143302150000004</v>
      </c>
      <c r="F368">
        <v>1033.93515</v>
      </c>
      <c r="G368" t="s">
        <v>67</v>
      </c>
      <c r="H368" t="s">
        <v>4</v>
      </c>
    </row>
    <row r="369" spans="1:8">
      <c r="A369" t="s">
        <v>99</v>
      </c>
      <c r="B369" t="s">
        <v>68</v>
      </c>
      <c r="C369">
        <v>31067.886579999999</v>
      </c>
      <c r="D369">
        <v>82.936338879999994</v>
      </c>
      <c r="E369">
        <v>7.8540783039999997</v>
      </c>
      <c r="F369">
        <v>1055.9652659999999</v>
      </c>
      <c r="G369" t="s">
        <v>60</v>
      </c>
      <c r="H369" t="s">
        <v>4</v>
      </c>
    </row>
    <row r="370" spans="1:8" s="39" customFormat="1">
      <c r="A370" s="39" t="s">
        <v>58</v>
      </c>
      <c r="B370" s="39" t="s">
        <v>59</v>
      </c>
      <c r="C370" s="39">
        <v>3046221.3169999998</v>
      </c>
      <c r="D370" s="39">
        <v>7.8083755830000001</v>
      </c>
      <c r="E370" s="39">
        <v>1.4865034909999999</v>
      </c>
      <c r="F370" s="39">
        <v>525.28471209999998</v>
      </c>
      <c r="G370" s="39" t="s">
        <v>60</v>
      </c>
      <c r="H370" s="39">
        <v>105.0569424</v>
      </c>
    </row>
    <row r="371" spans="1:8">
      <c r="A371" t="s">
        <v>58</v>
      </c>
      <c r="B371" t="s">
        <v>61</v>
      </c>
      <c r="C371">
        <v>5755703.7259999998</v>
      </c>
      <c r="D371">
        <v>2.0156191520000002</v>
      </c>
      <c r="E371">
        <v>0.37427161279999999</v>
      </c>
      <c r="F371">
        <v>538.54449099999999</v>
      </c>
      <c r="G371" t="s">
        <v>60</v>
      </c>
      <c r="H371">
        <v>107.70889819999999</v>
      </c>
    </row>
    <row r="372" spans="1:8" s="39" customFormat="1">
      <c r="A372" s="39" t="s">
        <v>58</v>
      </c>
      <c r="B372" s="39" t="s">
        <v>62</v>
      </c>
      <c r="C372" s="39">
        <v>450365.31770000001</v>
      </c>
      <c r="D372" s="39">
        <v>1.985849516</v>
      </c>
      <c r="E372" s="39">
        <v>1.903834027</v>
      </c>
      <c r="F372" s="39">
        <v>104.30791170000001</v>
      </c>
      <c r="G372" s="39" t="s">
        <v>60</v>
      </c>
      <c r="H372" s="39">
        <v>104.30791170000001</v>
      </c>
    </row>
    <row r="373" spans="1:8" s="39" customFormat="1">
      <c r="A373" s="39" t="s">
        <v>58</v>
      </c>
      <c r="B373" s="39" t="s">
        <v>63</v>
      </c>
      <c r="C373" s="39">
        <v>633537.82039999997</v>
      </c>
      <c r="D373" s="39">
        <v>0.85864905430000005</v>
      </c>
      <c r="E373" s="39">
        <v>1.633404122</v>
      </c>
      <c r="F373" s="39">
        <v>52.568071979999999</v>
      </c>
      <c r="G373" s="39" t="s">
        <v>60</v>
      </c>
      <c r="H373" s="39">
        <v>105.136144</v>
      </c>
    </row>
    <row r="374" spans="1:8">
      <c r="A374" t="s">
        <v>58</v>
      </c>
      <c r="B374" t="s">
        <v>64</v>
      </c>
      <c r="C374">
        <v>969888.04830000002</v>
      </c>
      <c r="D374">
        <v>0.93924549329999996</v>
      </c>
      <c r="E374">
        <v>1.7748986579999999</v>
      </c>
      <c r="F374">
        <v>52.91826039</v>
      </c>
      <c r="G374" t="s">
        <v>60</v>
      </c>
      <c r="H374">
        <v>105.8365208</v>
      </c>
    </row>
    <row r="375" spans="1:8" s="39" customFormat="1">
      <c r="A375" s="39" t="s">
        <v>58</v>
      </c>
      <c r="B375" s="39" t="s">
        <v>65</v>
      </c>
      <c r="C375" s="39">
        <v>46873.564910000001</v>
      </c>
      <c r="D375" s="39">
        <v>0.1035634366</v>
      </c>
      <c r="E375" s="39">
        <v>2.0503000729999998</v>
      </c>
      <c r="F375" s="39">
        <v>5.0511355829999998</v>
      </c>
      <c r="G375" s="39" t="s">
        <v>67</v>
      </c>
      <c r="H375" s="39">
        <v>101.0227117</v>
      </c>
    </row>
    <row r="376" spans="1:8" s="39" customFormat="1">
      <c r="A376" s="39" t="s">
        <v>58</v>
      </c>
      <c r="B376" s="39" t="s">
        <v>66</v>
      </c>
      <c r="C376" s="39">
        <v>72239.474799999996</v>
      </c>
      <c r="D376" s="39">
        <v>37.265525230000001</v>
      </c>
      <c r="E376" s="39">
        <v>3.5843697520000002</v>
      </c>
      <c r="F376" s="39">
        <v>1039.6674399999999</v>
      </c>
      <c r="G376" s="39" t="s">
        <v>67</v>
      </c>
      <c r="H376" s="39">
        <v>103.96674400000001</v>
      </c>
    </row>
    <row r="377" spans="1:8">
      <c r="A377" t="s">
        <v>58</v>
      </c>
      <c r="B377" t="s">
        <v>68</v>
      </c>
      <c r="C377">
        <v>28895.312320000001</v>
      </c>
      <c r="D377">
        <v>30.196322640000002</v>
      </c>
      <c r="E377">
        <v>3.0746008420000002</v>
      </c>
      <c r="F377">
        <v>982.12171880000005</v>
      </c>
      <c r="G377" t="s">
        <v>60</v>
      </c>
      <c r="H377">
        <v>98.21217188</v>
      </c>
    </row>
    <row r="378" spans="1:8" s="39" customFormat="1">
      <c r="A378" s="39" t="s">
        <v>58</v>
      </c>
      <c r="B378" s="39" t="s">
        <v>59</v>
      </c>
      <c r="C378" s="39">
        <v>3131924.1919999998</v>
      </c>
      <c r="D378" s="39">
        <v>1.5557129270000001</v>
      </c>
      <c r="E378" s="39">
        <v>0.28806129619999998</v>
      </c>
      <c r="F378" s="39">
        <v>540.0631558</v>
      </c>
      <c r="G378" s="39" t="s">
        <v>60</v>
      </c>
      <c r="H378" s="39">
        <v>108.0126312</v>
      </c>
    </row>
    <row r="379" spans="1:8">
      <c r="A379" t="s">
        <v>58</v>
      </c>
      <c r="B379" t="s">
        <v>61</v>
      </c>
      <c r="C379">
        <v>5746674.2520000003</v>
      </c>
      <c r="D379">
        <v>4.7132375250000003</v>
      </c>
      <c r="E379">
        <v>0.87655584419999999</v>
      </c>
      <c r="F379">
        <v>537.69962929999997</v>
      </c>
      <c r="G379" t="s">
        <v>60</v>
      </c>
      <c r="H379">
        <v>107.5399259</v>
      </c>
    </row>
    <row r="380" spans="1:8" s="39" customFormat="1">
      <c r="A380" s="39" t="s">
        <v>58</v>
      </c>
      <c r="B380" s="39" t="s">
        <v>62</v>
      </c>
      <c r="C380" s="39">
        <v>467992.12800000003</v>
      </c>
      <c r="D380" s="39">
        <v>0.29858150550000001</v>
      </c>
      <c r="E380" s="39">
        <v>0.27546856279999998</v>
      </c>
      <c r="F380" s="39">
        <v>108.3904103</v>
      </c>
      <c r="G380" s="39" t="s">
        <v>60</v>
      </c>
      <c r="H380" s="39">
        <v>108.3904103</v>
      </c>
    </row>
    <row r="381" spans="1:8" s="39" customFormat="1">
      <c r="A381" s="39" t="s">
        <v>58</v>
      </c>
      <c r="B381" s="39" t="s">
        <v>63</v>
      </c>
      <c r="C381" s="39">
        <v>639487.91260000004</v>
      </c>
      <c r="D381" s="39">
        <v>0.27185514659999999</v>
      </c>
      <c r="E381" s="39">
        <v>0.51233699479999995</v>
      </c>
      <c r="F381" s="39">
        <v>53.061783429999998</v>
      </c>
      <c r="G381" s="39" t="s">
        <v>60</v>
      </c>
      <c r="H381" s="39">
        <v>106.1235669</v>
      </c>
    </row>
    <row r="382" spans="1:8">
      <c r="A382" t="s">
        <v>58</v>
      </c>
      <c r="B382" t="s">
        <v>64</v>
      </c>
      <c r="C382">
        <v>998350.62749999994</v>
      </c>
      <c r="D382">
        <v>0.3035446758</v>
      </c>
      <c r="E382">
        <v>0.55725705199999997</v>
      </c>
      <c r="F382">
        <v>54.471212999999999</v>
      </c>
      <c r="G382" t="s">
        <v>60</v>
      </c>
      <c r="H382">
        <v>108.942426</v>
      </c>
    </row>
    <row r="383" spans="1:8" s="39" customFormat="1">
      <c r="A383" s="39" t="s">
        <v>58</v>
      </c>
      <c r="B383" s="39" t="s">
        <v>65</v>
      </c>
      <c r="C383" s="39">
        <v>49258.501250000001</v>
      </c>
      <c r="D383" s="39">
        <v>2.3424188910000001E-2</v>
      </c>
      <c r="E383" s="39">
        <v>0.44128821219999997</v>
      </c>
      <c r="F383" s="39">
        <v>5.30813837</v>
      </c>
      <c r="G383" s="39" t="s">
        <v>60</v>
      </c>
      <c r="H383" s="39">
        <v>106.16276740000001</v>
      </c>
    </row>
    <row r="384" spans="1:8" s="39" customFormat="1">
      <c r="A384" s="39" t="s">
        <v>58</v>
      </c>
      <c r="B384" s="39" t="s">
        <v>66</v>
      </c>
      <c r="C384" s="39">
        <v>74309.968559999994</v>
      </c>
      <c r="D384" s="39">
        <v>9.2956173419999999</v>
      </c>
      <c r="E384" s="39">
        <v>0.86918314679999997</v>
      </c>
      <c r="F384" s="39">
        <v>1069.4658979999999</v>
      </c>
      <c r="G384" s="39" t="s">
        <v>67</v>
      </c>
      <c r="H384" s="39">
        <v>106.9465898</v>
      </c>
    </row>
    <row r="385" spans="1:8">
      <c r="A385" t="s">
        <v>58</v>
      </c>
      <c r="B385" t="s">
        <v>68</v>
      </c>
      <c r="C385">
        <v>29868.162369999998</v>
      </c>
      <c r="D385">
        <v>5.5097820039999998</v>
      </c>
      <c r="E385">
        <v>0.54273520119999996</v>
      </c>
      <c r="F385">
        <v>1015.1878840000001</v>
      </c>
      <c r="G385" t="s">
        <v>67</v>
      </c>
      <c r="H385">
        <v>101.51878840000001</v>
      </c>
    </row>
    <row r="386" spans="1:8">
      <c r="A386" t="s">
        <v>69</v>
      </c>
      <c r="B386" t="s">
        <v>59</v>
      </c>
      <c r="C386">
        <v>-3511.5479909999999</v>
      </c>
      <c r="D386">
        <v>6.7618899669999996E-2</v>
      </c>
      <c r="E386">
        <v>11.166991429999999</v>
      </c>
      <c r="F386">
        <v>-0.60552477439999997</v>
      </c>
      <c r="G386" t="s">
        <v>60</v>
      </c>
      <c r="H386" t="s">
        <v>4</v>
      </c>
    </row>
    <row r="387" spans="1:8">
      <c r="A387" t="s">
        <v>69</v>
      </c>
      <c r="B387" t="s">
        <v>61</v>
      </c>
      <c r="C387">
        <v>-6391.7823660000004</v>
      </c>
      <c r="D387">
        <v>6.9315100249999997E-2</v>
      </c>
      <c r="E387">
        <v>11.589980880000001</v>
      </c>
      <c r="F387">
        <v>-0.59806052310000002</v>
      </c>
      <c r="G387" t="s">
        <v>60</v>
      </c>
      <c r="H387" t="s">
        <v>4</v>
      </c>
    </row>
    <row r="388" spans="1:8">
      <c r="A388" t="s">
        <v>69</v>
      </c>
      <c r="B388" t="s">
        <v>62</v>
      </c>
      <c r="C388">
        <v>-85.764630420000003</v>
      </c>
      <c r="D388">
        <v>5.398366248E-2</v>
      </c>
      <c r="E388">
        <v>271.77018679999998</v>
      </c>
      <c r="F388">
        <v>-1.9863717619999999E-2</v>
      </c>
      <c r="G388" t="s">
        <v>60</v>
      </c>
      <c r="H388" t="s">
        <v>4</v>
      </c>
    </row>
    <row r="389" spans="1:8">
      <c r="A389" t="s">
        <v>69</v>
      </c>
      <c r="B389" t="s">
        <v>63</v>
      </c>
      <c r="C389">
        <v>-309.39223770000001</v>
      </c>
      <c r="D389">
        <v>4.5330389059999997E-2</v>
      </c>
      <c r="E389">
        <v>176.57553480000001</v>
      </c>
      <c r="F389">
        <v>-2.5671953430000002E-2</v>
      </c>
      <c r="G389" t="s">
        <v>60</v>
      </c>
      <c r="H389" t="s">
        <v>4</v>
      </c>
    </row>
    <row r="390" spans="1:8">
      <c r="A390" t="s">
        <v>69</v>
      </c>
      <c r="B390" t="s">
        <v>64</v>
      </c>
      <c r="C390">
        <v>-945.67467350000004</v>
      </c>
      <c r="D390">
        <v>1.2208026849999999E-2</v>
      </c>
      <c r="E390">
        <v>23.66027381</v>
      </c>
      <c r="F390">
        <v>-5.1597149490000001E-2</v>
      </c>
      <c r="G390" t="s">
        <v>60</v>
      </c>
      <c r="H390" t="s">
        <v>4</v>
      </c>
    </row>
    <row r="391" spans="1:8">
      <c r="A391" t="s">
        <v>69</v>
      </c>
      <c r="B391" t="s">
        <v>65</v>
      </c>
      <c r="C391">
        <v>-210.75214829999999</v>
      </c>
      <c r="D391">
        <v>5.4334876830000002E-3</v>
      </c>
      <c r="E391">
        <v>23.924652309999999</v>
      </c>
      <c r="F391">
        <v>-2.271083237E-2</v>
      </c>
      <c r="G391" t="s">
        <v>60</v>
      </c>
      <c r="H391" t="s">
        <v>4</v>
      </c>
    </row>
    <row r="392" spans="1:8">
      <c r="A392" t="s">
        <v>69</v>
      </c>
      <c r="B392" t="s">
        <v>66</v>
      </c>
      <c r="C392">
        <v>-4976.8820429999996</v>
      </c>
      <c r="D392">
        <v>4.7904750439999999</v>
      </c>
      <c r="E392">
        <v>6.6880786460000001</v>
      </c>
      <c r="F392">
        <v>-71.627074059999998</v>
      </c>
      <c r="G392" t="s">
        <v>67</v>
      </c>
      <c r="H392" t="s">
        <v>4</v>
      </c>
    </row>
    <row r="393" spans="1:8">
      <c r="A393" t="s">
        <v>69</v>
      </c>
      <c r="B393" t="s">
        <v>68</v>
      </c>
      <c r="C393">
        <v>-1388.8616440000001</v>
      </c>
      <c r="D393">
        <v>7.6652724670000003</v>
      </c>
      <c r="E393">
        <v>16.237930949999999</v>
      </c>
      <c r="F393">
        <v>-47.205967860000001</v>
      </c>
      <c r="G393" t="s">
        <v>67</v>
      </c>
      <c r="H393" t="s">
        <v>4</v>
      </c>
    </row>
    <row r="394" spans="1:8">
      <c r="A394" t="s">
        <v>100</v>
      </c>
      <c r="B394" t="s">
        <v>59</v>
      </c>
      <c r="C394">
        <v>4148249.7960000001</v>
      </c>
      <c r="D394">
        <v>6.6455472120000003</v>
      </c>
      <c r="E394">
        <v>0.92903599069999998</v>
      </c>
      <c r="F394">
        <v>715.31644400000005</v>
      </c>
      <c r="G394" t="s">
        <v>60</v>
      </c>
      <c r="H394" t="s">
        <v>4</v>
      </c>
    </row>
    <row r="395" spans="1:8">
      <c r="A395" t="s">
        <v>100</v>
      </c>
      <c r="B395" t="s">
        <v>61</v>
      </c>
      <c r="C395">
        <v>7750277.5599999996</v>
      </c>
      <c r="D395">
        <v>6.6449214019999996</v>
      </c>
      <c r="E395">
        <v>0.91632478809999995</v>
      </c>
      <c r="F395">
        <v>725.17097509999996</v>
      </c>
      <c r="G395" t="s">
        <v>60</v>
      </c>
      <c r="H395" t="s">
        <v>4</v>
      </c>
    </row>
    <row r="396" spans="1:8">
      <c r="A396" t="s">
        <v>100</v>
      </c>
      <c r="B396" t="s">
        <v>62</v>
      </c>
      <c r="C396">
        <v>372040.897</v>
      </c>
      <c r="D396">
        <v>0.83178043499999998</v>
      </c>
      <c r="E396">
        <v>0.96530755580000005</v>
      </c>
      <c r="F396">
        <v>86.167401249999998</v>
      </c>
      <c r="G396" t="s">
        <v>60</v>
      </c>
      <c r="H396" t="s">
        <v>4</v>
      </c>
    </row>
    <row r="397" spans="1:8">
      <c r="A397" t="s">
        <v>100</v>
      </c>
      <c r="B397" t="s">
        <v>63</v>
      </c>
      <c r="C397">
        <v>1108319.3259999999</v>
      </c>
      <c r="D397">
        <v>0.24840023559999999</v>
      </c>
      <c r="E397">
        <v>0.2701080917</v>
      </c>
      <c r="F397">
        <v>91.963270730000005</v>
      </c>
      <c r="G397" t="s">
        <v>60</v>
      </c>
      <c r="H397" t="s">
        <v>4</v>
      </c>
    </row>
    <row r="398" spans="1:8">
      <c r="A398" t="s">
        <v>100</v>
      </c>
      <c r="B398" t="s">
        <v>64</v>
      </c>
      <c r="C398">
        <v>1778695.0360000001</v>
      </c>
      <c r="D398">
        <v>0.8973432858</v>
      </c>
      <c r="E398">
        <v>0.92464105630000004</v>
      </c>
      <c r="F398">
        <v>97.047744059999999</v>
      </c>
      <c r="G398" t="s">
        <v>60</v>
      </c>
      <c r="H398" t="s">
        <v>4</v>
      </c>
    </row>
    <row r="399" spans="1:8">
      <c r="A399" t="s">
        <v>100</v>
      </c>
      <c r="B399" t="s">
        <v>65</v>
      </c>
      <c r="C399">
        <v>30434.263739999999</v>
      </c>
      <c r="D399">
        <v>3.9200030839999997E-2</v>
      </c>
      <c r="E399">
        <v>1.195260499</v>
      </c>
      <c r="F399">
        <v>3.2796223800000002</v>
      </c>
      <c r="G399" t="s">
        <v>60</v>
      </c>
      <c r="H399" t="s">
        <v>4</v>
      </c>
    </row>
    <row r="400" spans="1:8">
      <c r="A400" t="s">
        <v>100</v>
      </c>
      <c r="B400" t="s">
        <v>66</v>
      </c>
      <c r="C400">
        <v>1093.5075139999999</v>
      </c>
      <c r="D400">
        <v>2.361387042</v>
      </c>
      <c r="E400">
        <v>15.00463865</v>
      </c>
      <c r="F400">
        <v>15.7377135</v>
      </c>
      <c r="G400" t="s">
        <v>67</v>
      </c>
      <c r="H400" t="s">
        <v>4</v>
      </c>
    </row>
    <row r="401" spans="1:8">
      <c r="A401" t="s">
        <v>100</v>
      </c>
      <c r="B401" t="s">
        <v>68</v>
      </c>
      <c r="C401">
        <v>2940.0327910000001</v>
      </c>
      <c r="D401">
        <v>6.6381351879999997</v>
      </c>
      <c r="E401">
        <v>6.6428737130000002</v>
      </c>
      <c r="F401">
        <v>99.92866755</v>
      </c>
      <c r="G401" t="s">
        <v>67</v>
      </c>
      <c r="H401" t="s">
        <v>4</v>
      </c>
    </row>
    <row r="402" spans="1:8">
      <c r="A402" t="s">
        <v>101</v>
      </c>
      <c r="B402" t="s">
        <v>59</v>
      </c>
      <c r="C402">
        <v>4404813.676</v>
      </c>
      <c r="D402">
        <v>9.3181584229999999</v>
      </c>
      <c r="E402">
        <v>1.226787209</v>
      </c>
      <c r="F402">
        <v>759.55784000000006</v>
      </c>
      <c r="G402" t="s">
        <v>60</v>
      </c>
      <c r="H402" t="s">
        <v>4</v>
      </c>
    </row>
    <row r="403" spans="1:8">
      <c r="A403" t="s">
        <v>101</v>
      </c>
      <c r="B403" t="s">
        <v>61</v>
      </c>
      <c r="C403">
        <v>8224723.585</v>
      </c>
      <c r="D403">
        <v>8.9617812630000007</v>
      </c>
      <c r="E403">
        <v>1.1645278290000001</v>
      </c>
      <c r="F403">
        <v>769.5635125</v>
      </c>
      <c r="G403" t="s">
        <v>60</v>
      </c>
      <c r="H403" t="s">
        <v>4</v>
      </c>
    </row>
    <row r="404" spans="1:8">
      <c r="A404" t="s">
        <v>101</v>
      </c>
      <c r="B404" t="s">
        <v>62</v>
      </c>
      <c r="C404">
        <v>391259.27039999998</v>
      </c>
      <c r="D404">
        <v>0.91907736910000004</v>
      </c>
      <c r="E404">
        <v>1.014226887</v>
      </c>
      <c r="F404">
        <v>90.618517519999997</v>
      </c>
      <c r="G404" t="s">
        <v>60</v>
      </c>
      <c r="H404" t="s">
        <v>4</v>
      </c>
    </row>
    <row r="405" spans="1:8">
      <c r="A405" t="s">
        <v>101</v>
      </c>
      <c r="B405" t="s">
        <v>63</v>
      </c>
      <c r="C405">
        <v>997718.80090000003</v>
      </c>
      <c r="D405">
        <v>0.4583196437</v>
      </c>
      <c r="E405">
        <v>0.55361877849999996</v>
      </c>
      <c r="F405">
        <v>82.786144809999996</v>
      </c>
      <c r="G405" t="s">
        <v>60</v>
      </c>
      <c r="H405" t="s">
        <v>4</v>
      </c>
    </row>
    <row r="406" spans="1:8">
      <c r="A406" t="s">
        <v>101</v>
      </c>
      <c r="B406" t="s">
        <v>64</v>
      </c>
      <c r="C406">
        <v>1575055.2779999999</v>
      </c>
      <c r="D406">
        <v>2.1122942579999999</v>
      </c>
      <c r="E406">
        <v>2.4579591829999998</v>
      </c>
      <c r="F406">
        <v>85.936913520000004</v>
      </c>
      <c r="G406" t="s">
        <v>60</v>
      </c>
      <c r="H406" t="s">
        <v>4</v>
      </c>
    </row>
    <row r="407" spans="1:8">
      <c r="A407" t="s">
        <v>101</v>
      </c>
      <c r="B407" t="s">
        <v>65</v>
      </c>
      <c r="C407">
        <v>28655.53441</v>
      </c>
      <c r="D407">
        <v>2.8380933739999999E-2</v>
      </c>
      <c r="E407">
        <v>0.91908806409999999</v>
      </c>
      <c r="F407">
        <v>3.0879449800000001</v>
      </c>
      <c r="G407" t="s">
        <v>60</v>
      </c>
      <c r="H407" t="s">
        <v>4</v>
      </c>
    </row>
    <row r="408" spans="1:8">
      <c r="A408" t="s">
        <v>101</v>
      </c>
      <c r="B408" t="s">
        <v>66</v>
      </c>
      <c r="C408">
        <v>10214.41237</v>
      </c>
      <c r="D408">
        <v>0.97664255889999996</v>
      </c>
      <c r="E408">
        <v>0.66435834630000001</v>
      </c>
      <c r="F408">
        <v>147.00538710000001</v>
      </c>
      <c r="G408" t="s">
        <v>67</v>
      </c>
      <c r="H408" t="s">
        <v>4</v>
      </c>
    </row>
    <row r="409" spans="1:8">
      <c r="A409" t="s">
        <v>101</v>
      </c>
      <c r="B409" t="s">
        <v>68</v>
      </c>
      <c r="C409">
        <v>6403.582582</v>
      </c>
      <c r="D409">
        <v>3.5348784900000001</v>
      </c>
      <c r="E409">
        <v>1.6241029410000001</v>
      </c>
      <c r="F409">
        <v>217.65113529999999</v>
      </c>
      <c r="G409" t="s">
        <v>67</v>
      </c>
      <c r="H409" t="s">
        <v>4</v>
      </c>
    </row>
    <row r="410" spans="1:8">
      <c r="A410" t="s">
        <v>102</v>
      </c>
      <c r="B410" t="s">
        <v>59</v>
      </c>
      <c r="C410">
        <v>4019245.375</v>
      </c>
      <c r="D410">
        <v>10.99094348</v>
      </c>
      <c r="E410">
        <v>1.5858318840000001</v>
      </c>
      <c r="F410">
        <v>693.07116269999995</v>
      </c>
      <c r="G410" t="s">
        <v>60</v>
      </c>
      <c r="H410" t="s">
        <v>4</v>
      </c>
    </row>
    <row r="411" spans="1:8">
      <c r="A411" t="s">
        <v>102</v>
      </c>
      <c r="B411" t="s">
        <v>61</v>
      </c>
      <c r="C411">
        <v>7468419.3039999995</v>
      </c>
      <c r="D411">
        <v>11.47653515</v>
      </c>
      <c r="E411">
        <v>1.642324385</v>
      </c>
      <c r="F411">
        <v>698.79831620000004</v>
      </c>
      <c r="G411" t="s">
        <v>60</v>
      </c>
      <c r="H411" t="s">
        <v>4</v>
      </c>
    </row>
    <row r="412" spans="1:8">
      <c r="A412" t="s">
        <v>102</v>
      </c>
      <c r="B412" t="s">
        <v>62</v>
      </c>
      <c r="C412">
        <v>555649.31909999996</v>
      </c>
      <c r="D412">
        <v>1.7868617570000001</v>
      </c>
      <c r="E412">
        <v>1.3884743310000001</v>
      </c>
      <c r="F412">
        <v>128.69245889999999</v>
      </c>
      <c r="G412" t="s">
        <v>60</v>
      </c>
      <c r="H412" t="s">
        <v>4</v>
      </c>
    </row>
    <row r="413" spans="1:8">
      <c r="A413" t="s">
        <v>102</v>
      </c>
      <c r="B413" t="s">
        <v>63</v>
      </c>
      <c r="C413">
        <v>1147728.8219999999</v>
      </c>
      <c r="D413">
        <v>0.44925670010000002</v>
      </c>
      <c r="E413">
        <v>0.47174333419999998</v>
      </c>
      <c r="F413">
        <v>95.233290539999999</v>
      </c>
      <c r="G413" t="s">
        <v>60</v>
      </c>
      <c r="H413" t="s">
        <v>4</v>
      </c>
    </row>
    <row r="414" spans="1:8">
      <c r="A414" t="s">
        <v>102</v>
      </c>
      <c r="B414" t="s">
        <v>64</v>
      </c>
      <c r="C414">
        <v>1821582.7450000001</v>
      </c>
      <c r="D414">
        <v>1.823432876</v>
      </c>
      <c r="E414">
        <v>1.8346656320000001</v>
      </c>
      <c r="F414">
        <v>99.387749150000005</v>
      </c>
      <c r="G414" t="s">
        <v>60</v>
      </c>
      <c r="H414" t="s">
        <v>4</v>
      </c>
    </row>
    <row r="415" spans="1:8">
      <c r="A415" t="s">
        <v>102</v>
      </c>
      <c r="B415" t="s">
        <v>65</v>
      </c>
      <c r="C415">
        <v>37403.734420000001</v>
      </c>
      <c r="D415">
        <v>7.1267843250000004E-2</v>
      </c>
      <c r="E415">
        <v>1.7681439109999999</v>
      </c>
      <c r="F415">
        <v>4.0306585220000004</v>
      </c>
      <c r="G415" t="s">
        <v>60</v>
      </c>
      <c r="H415" t="s">
        <v>4</v>
      </c>
    </row>
    <row r="416" spans="1:8">
      <c r="A416" t="s">
        <v>102</v>
      </c>
      <c r="B416" t="s">
        <v>66</v>
      </c>
      <c r="C416">
        <v>1992.9980880000001</v>
      </c>
      <c r="D416">
        <v>0.96975281099999999</v>
      </c>
      <c r="E416">
        <v>3.3809153869999999</v>
      </c>
      <c r="F416">
        <v>28.683143470000001</v>
      </c>
      <c r="G416" t="s">
        <v>67</v>
      </c>
      <c r="H416" t="s">
        <v>4</v>
      </c>
    </row>
    <row r="417" spans="1:8">
      <c r="A417" t="s">
        <v>102</v>
      </c>
      <c r="B417" t="s">
        <v>68</v>
      </c>
      <c r="C417">
        <v>2804.6571290000002</v>
      </c>
      <c r="D417">
        <v>2.5785766020000001</v>
      </c>
      <c r="E417">
        <v>2.704969293</v>
      </c>
      <c r="F417">
        <v>95.327389080000003</v>
      </c>
      <c r="G417" t="s">
        <v>67</v>
      </c>
      <c r="H417" t="s">
        <v>4</v>
      </c>
    </row>
    <row r="418" spans="1:8">
      <c r="A418" t="s">
        <v>103</v>
      </c>
      <c r="B418" t="s">
        <v>59</v>
      </c>
      <c r="C418">
        <v>5235384.7340000002</v>
      </c>
      <c r="D418">
        <v>13.36627552</v>
      </c>
      <c r="E418">
        <v>1.480568476</v>
      </c>
      <c r="F418">
        <v>902.77996140000005</v>
      </c>
      <c r="G418" t="s">
        <v>60</v>
      </c>
      <c r="H418" t="s">
        <v>4</v>
      </c>
    </row>
    <row r="419" spans="1:8">
      <c r="A419" t="s">
        <v>103</v>
      </c>
      <c r="B419" t="s">
        <v>61</v>
      </c>
      <c r="C419">
        <v>9762084.8340000007</v>
      </c>
      <c r="D419">
        <v>14.23716282</v>
      </c>
      <c r="E419">
        <v>1.5586827080000001</v>
      </c>
      <c r="F419">
        <v>913.40994230000001</v>
      </c>
      <c r="G419" t="s">
        <v>60</v>
      </c>
      <c r="H419" t="s">
        <v>4</v>
      </c>
    </row>
    <row r="420" spans="1:8">
      <c r="A420" t="s">
        <v>103</v>
      </c>
      <c r="B420" t="s">
        <v>62</v>
      </c>
      <c r="C420">
        <v>538236.00760000001</v>
      </c>
      <c r="D420">
        <v>2.1359925259999999</v>
      </c>
      <c r="E420">
        <v>1.7134627520000001</v>
      </c>
      <c r="F420">
        <v>124.6594082</v>
      </c>
      <c r="G420" t="s">
        <v>60</v>
      </c>
      <c r="H420" t="s">
        <v>4</v>
      </c>
    </row>
    <row r="421" spans="1:8">
      <c r="A421" t="s">
        <v>103</v>
      </c>
      <c r="B421" t="s">
        <v>63</v>
      </c>
      <c r="C421">
        <v>1468855.7450000001</v>
      </c>
      <c r="D421">
        <v>1.5643846969999999</v>
      </c>
      <c r="E421">
        <v>1.283556264</v>
      </c>
      <c r="F421">
        <v>121.8789345</v>
      </c>
      <c r="G421" t="s">
        <v>60</v>
      </c>
      <c r="H421" t="s">
        <v>4</v>
      </c>
    </row>
    <row r="422" spans="1:8">
      <c r="A422" t="s">
        <v>103</v>
      </c>
      <c r="B422" t="s">
        <v>64</v>
      </c>
      <c r="C422">
        <v>2310577.14</v>
      </c>
      <c r="D422">
        <v>1.4833790710000001</v>
      </c>
      <c r="E422">
        <v>1.1766511500000001</v>
      </c>
      <c r="F422">
        <v>126.0678724</v>
      </c>
      <c r="G422" t="s">
        <v>60</v>
      </c>
      <c r="H422" t="s">
        <v>4</v>
      </c>
    </row>
    <row r="423" spans="1:8">
      <c r="A423" t="s">
        <v>103</v>
      </c>
      <c r="B423" t="s">
        <v>65</v>
      </c>
      <c r="C423">
        <v>34502.53054</v>
      </c>
      <c r="D423">
        <v>6.380772472E-2</v>
      </c>
      <c r="E423">
        <v>1.7161738019999999</v>
      </c>
      <c r="F423">
        <v>3.7180223020000001</v>
      </c>
      <c r="G423" t="s">
        <v>60</v>
      </c>
      <c r="H423" t="s">
        <v>4</v>
      </c>
    </row>
    <row r="424" spans="1:8">
      <c r="A424" t="s">
        <v>103</v>
      </c>
      <c r="B424" t="s">
        <v>66</v>
      </c>
      <c r="C424">
        <v>6249.0027639999998</v>
      </c>
      <c r="D424">
        <v>4.4048749530000002</v>
      </c>
      <c r="E424">
        <v>4.8978220739999996</v>
      </c>
      <c r="F424">
        <v>89.935381199999995</v>
      </c>
      <c r="G424" t="s">
        <v>67</v>
      </c>
      <c r="H424" t="s">
        <v>4</v>
      </c>
    </row>
    <row r="425" spans="1:8">
      <c r="A425" t="s">
        <v>103</v>
      </c>
      <c r="B425" t="s">
        <v>68</v>
      </c>
      <c r="C425">
        <v>4026.0812000000001</v>
      </c>
      <c r="D425">
        <v>6.2179825839999996</v>
      </c>
      <c r="E425">
        <v>4.543902975</v>
      </c>
      <c r="F425">
        <v>136.84232739999999</v>
      </c>
      <c r="G425" t="s">
        <v>67</v>
      </c>
      <c r="H425" t="s">
        <v>4</v>
      </c>
    </row>
    <row r="426" spans="1:8">
      <c r="A426" t="s">
        <v>104</v>
      </c>
      <c r="B426" t="s">
        <v>59</v>
      </c>
      <c r="C426">
        <v>4486137.8930000002</v>
      </c>
      <c r="D426">
        <v>4.9913387010000001</v>
      </c>
      <c r="E426">
        <v>0.64522489279999995</v>
      </c>
      <c r="F426">
        <v>773.58123609999996</v>
      </c>
      <c r="G426" t="s">
        <v>60</v>
      </c>
      <c r="H426" t="s">
        <v>4</v>
      </c>
    </row>
    <row r="427" spans="1:8">
      <c r="A427" t="s">
        <v>104</v>
      </c>
      <c r="B427" t="s">
        <v>61</v>
      </c>
      <c r="C427">
        <v>8362155.7149999999</v>
      </c>
      <c r="D427">
        <v>4.4721959550000001</v>
      </c>
      <c r="E427">
        <v>0.57158314919999997</v>
      </c>
      <c r="F427">
        <v>782.42263800000001</v>
      </c>
      <c r="G427" t="s">
        <v>60</v>
      </c>
      <c r="H427" t="s">
        <v>4</v>
      </c>
    </row>
    <row r="428" spans="1:8">
      <c r="A428" t="s">
        <v>104</v>
      </c>
      <c r="B428" t="s">
        <v>62</v>
      </c>
      <c r="C428">
        <v>553026.4743</v>
      </c>
      <c r="D428">
        <v>0.68842741060000001</v>
      </c>
      <c r="E428">
        <v>0.53747704340000002</v>
      </c>
      <c r="F428">
        <v>128.08498879999999</v>
      </c>
      <c r="G428" t="s">
        <v>60</v>
      </c>
      <c r="H428" t="s">
        <v>4</v>
      </c>
    </row>
    <row r="429" spans="1:8">
      <c r="A429" t="s">
        <v>104</v>
      </c>
      <c r="B429" t="s">
        <v>63</v>
      </c>
      <c r="C429">
        <v>1172962.875</v>
      </c>
      <c r="D429">
        <v>0.33643609619999998</v>
      </c>
      <c r="E429">
        <v>0.34567567199999999</v>
      </c>
      <c r="F429">
        <v>97.327096890000007</v>
      </c>
      <c r="G429" t="s">
        <v>60</v>
      </c>
      <c r="H429" t="s">
        <v>4</v>
      </c>
    </row>
    <row r="430" spans="1:8">
      <c r="A430" t="s">
        <v>104</v>
      </c>
      <c r="B430" t="s">
        <v>64</v>
      </c>
      <c r="C430">
        <v>1841629.6810000001</v>
      </c>
      <c r="D430">
        <v>0.33593293219999998</v>
      </c>
      <c r="E430">
        <v>0.3343230526</v>
      </c>
      <c r="F430">
        <v>100.4815341</v>
      </c>
      <c r="G430" t="s">
        <v>60</v>
      </c>
      <c r="H430" t="s">
        <v>4</v>
      </c>
    </row>
    <row r="431" spans="1:8">
      <c r="A431" t="s">
        <v>104</v>
      </c>
      <c r="B431" t="s">
        <v>65</v>
      </c>
      <c r="C431">
        <v>26628.535749999999</v>
      </c>
      <c r="D431">
        <v>2.2800625580000001E-2</v>
      </c>
      <c r="E431">
        <v>0.79458147440000004</v>
      </c>
      <c r="F431">
        <v>2.8695138660000001</v>
      </c>
      <c r="G431" t="s">
        <v>60</v>
      </c>
      <c r="H431" t="s">
        <v>4</v>
      </c>
    </row>
    <row r="432" spans="1:8">
      <c r="A432" t="s">
        <v>104</v>
      </c>
      <c r="B432" t="s">
        <v>66</v>
      </c>
      <c r="C432">
        <v>12622.355879999999</v>
      </c>
      <c r="D432">
        <v>3.934485129</v>
      </c>
      <c r="E432">
        <v>2.1658462549999999</v>
      </c>
      <c r="F432">
        <v>181.6604073</v>
      </c>
      <c r="G432" t="s">
        <v>67</v>
      </c>
      <c r="H432" t="s">
        <v>4</v>
      </c>
    </row>
    <row r="433" spans="1:8">
      <c r="A433" t="s">
        <v>104</v>
      </c>
      <c r="B433" t="s">
        <v>68</v>
      </c>
      <c r="C433">
        <v>6692.8560230000003</v>
      </c>
      <c r="D433">
        <v>4.3120561520000003</v>
      </c>
      <c r="E433">
        <v>1.895548945</v>
      </c>
      <c r="F433">
        <v>227.48323980000001</v>
      </c>
      <c r="G433" t="s">
        <v>67</v>
      </c>
      <c r="H433" t="s">
        <v>4</v>
      </c>
    </row>
    <row r="434" spans="1:8" s="39" customFormat="1">
      <c r="A434" s="39" t="s">
        <v>58</v>
      </c>
      <c r="B434" s="39" t="s">
        <v>59</v>
      </c>
      <c r="C434" s="39">
        <v>3084750.73</v>
      </c>
      <c r="D434" s="39">
        <v>6.1021570709999997</v>
      </c>
      <c r="E434" s="39">
        <v>1.1471758569999999</v>
      </c>
      <c r="F434" s="39">
        <v>531.92865210000002</v>
      </c>
      <c r="G434" s="39" t="s">
        <v>60</v>
      </c>
      <c r="H434" s="39">
        <v>106.3857304</v>
      </c>
    </row>
    <row r="435" spans="1:8">
      <c r="A435" t="s">
        <v>58</v>
      </c>
      <c r="B435" t="s">
        <v>61</v>
      </c>
      <c r="C435">
        <v>5702228.0810000002</v>
      </c>
      <c r="D435">
        <v>2.2855494680000001</v>
      </c>
      <c r="E435">
        <v>0.42837378339999999</v>
      </c>
      <c r="F435">
        <v>533.54093009999997</v>
      </c>
      <c r="G435" t="s">
        <v>60</v>
      </c>
      <c r="H435">
        <v>106.708186</v>
      </c>
    </row>
    <row r="436" spans="1:8" s="39" customFormat="1">
      <c r="A436" s="39" t="s">
        <v>58</v>
      </c>
      <c r="B436" s="39" t="s">
        <v>62</v>
      </c>
      <c r="C436" s="39">
        <v>455420.35090000002</v>
      </c>
      <c r="D436" s="39">
        <v>0.50008741440000004</v>
      </c>
      <c r="E436" s="39">
        <v>0.47411225260000001</v>
      </c>
      <c r="F436" s="39">
        <v>105.4786945</v>
      </c>
      <c r="G436" s="39" t="s">
        <v>60</v>
      </c>
      <c r="H436" s="39">
        <v>105.4786945</v>
      </c>
    </row>
    <row r="437" spans="1:8" s="39" customFormat="1">
      <c r="A437" s="39" t="s">
        <v>58</v>
      </c>
      <c r="B437" s="39" t="s">
        <v>63</v>
      </c>
      <c r="C437" s="39">
        <v>617720.68290000001</v>
      </c>
      <c r="D437" s="39">
        <v>0.43328560599999999</v>
      </c>
      <c r="E437" s="39">
        <v>0.84534232919999996</v>
      </c>
      <c r="F437" s="39">
        <v>51.255638220000002</v>
      </c>
      <c r="G437" s="39" t="s">
        <v>60</v>
      </c>
      <c r="H437" s="39">
        <v>102.5112764</v>
      </c>
    </row>
    <row r="438" spans="1:8">
      <c r="A438" t="s">
        <v>58</v>
      </c>
      <c r="B438" t="s">
        <v>64</v>
      </c>
      <c r="C438">
        <v>977812.77020000003</v>
      </c>
      <c r="D438">
        <v>0.18808900210000001</v>
      </c>
      <c r="E438">
        <v>0.35255245740000002</v>
      </c>
      <c r="F438">
        <v>53.350642759999999</v>
      </c>
      <c r="G438" t="s">
        <v>60</v>
      </c>
      <c r="H438">
        <v>106.7012855</v>
      </c>
    </row>
    <row r="439" spans="1:8" s="39" customFormat="1">
      <c r="A439" s="39" t="s">
        <v>58</v>
      </c>
      <c r="B439" s="39" t="s">
        <v>65</v>
      </c>
      <c r="C439" s="39">
        <v>47614.523450000001</v>
      </c>
      <c r="D439" s="39">
        <v>3.6189159550000002E-2</v>
      </c>
      <c r="E439" s="39">
        <v>0.70530670689999997</v>
      </c>
      <c r="F439" s="39">
        <v>5.1309819110000001</v>
      </c>
      <c r="G439" s="39" t="s">
        <v>60</v>
      </c>
      <c r="H439" s="39">
        <v>102.6196382</v>
      </c>
    </row>
    <row r="440" spans="1:8" s="39" customFormat="1">
      <c r="A440" s="39" t="s">
        <v>58</v>
      </c>
      <c r="B440" s="39" t="s">
        <v>66</v>
      </c>
      <c r="C440" s="39">
        <v>73096.717610000007</v>
      </c>
      <c r="D440" s="39">
        <v>96.272858260000007</v>
      </c>
      <c r="E440" s="39">
        <v>9.1513702650000006</v>
      </c>
      <c r="F440" s="39">
        <v>1052.0048420000001</v>
      </c>
      <c r="G440" s="39" t="s">
        <v>67</v>
      </c>
      <c r="H440" s="39">
        <v>105.20048420000001</v>
      </c>
    </row>
    <row r="441" spans="1:8">
      <c r="A441" t="s">
        <v>58</v>
      </c>
      <c r="B441" t="s">
        <v>68</v>
      </c>
      <c r="C441">
        <v>28538.321390000001</v>
      </c>
      <c r="D441">
        <v>89.434238250000007</v>
      </c>
      <c r="E441">
        <v>9.22013894</v>
      </c>
      <c r="F441">
        <v>969.98796700000003</v>
      </c>
      <c r="G441" t="s">
        <v>67</v>
      </c>
      <c r="H441">
        <v>96.9987967</v>
      </c>
    </row>
    <row r="442" spans="1:8" s="39" customFormat="1">
      <c r="A442" s="39" t="s">
        <v>58</v>
      </c>
      <c r="B442" s="39" t="s">
        <v>59</v>
      </c>
      <c r="C442" s="39">
        <v>2959023.2390000001</v>
      </c>
      <c r="D442" s="39">
        <v>8.4523804029999994</v>
      </c>
      <c r="E442" s="39">
        <v>1.656522542</v>
      </c>
      <c r="F442" s="39">
        <v>510.24843859999999</v>
      </c>
      <c r="G442" s="39" t="s">
        <v>60</v>
      </c>
      <c r="H442" s="39">
        <v>102.04968770000001</v>
      </c>
    </row>
    <row r="443" spans="1:8">
      <c r="A443" t="s">
        <v>58</v>
      </c>
      <c r="B443" t="s">
        <v>61</v>
      </c>
      <c r="C443">
        <v>5551705.3559999997</v>
      </c>
      <c r="D443">
        <v>9.3207894549999999</v>
      </c>
      <c r="E443">
        <v>1.7943333619999999</v>
      </c>
      <c r="F443">
        <v>519.45695569999998</v>
      </c>
      <c r="G443" t="s">
        <v>60</v>
      </c>
      <c r="H443">
        <v>103.89139110000001</v>
      </c>
    </row>
    <row r="444" spans="1:8" s="39" customFormat="1">
      <c r="A444" s="39" t="s">
        <v>58</v>
      </c>
      <c r="B444" s="39" t="s">
        <v>62</v>
      </c>
      <c r="C444" s="39">
        <v>442192.38400000002</v>
      </c>
      <c r="D444" s="39">
        <v>2.4577799470000001</v>
      </c>
      <c r="E444" s="39">
        <v>2.3998241849999999</v>
      </c>
      <c r="F444" s="39">
        <v>102.4150003</v>
      </c>
      <c r="G444" s="39" t="s">
        <v>60</v>
      </c>
      <c r="H444" s="39">
        <v>102.4150003</v>
      </c>
    </row>
    <row r="445" spans="1:8" s="39" customFormat="1">
      <c r="A445" s="39" t="s">
        <v>58</v>
      </c>
      <c r="B445" s="39" t="s">
        <v>63</v>
      </c>
      <c r="C445" s="39">
        <v>605263.56140000001</v>
      </c>
      <c r="D445" s="39">
        <v>0.1860990696</v>
      </c>
      <c r="E445" s="39">
        <v>0.37055286050000003</v>
      </c>
      <c r="F445" s="39">
        <v>50.222003219999998</v>
      </c>
      <c r="G445" s="39" t="s">
        <v>60</v>
      </c>
      <c r="H445" s="39">
        <v>100.44400640000001</v>
      </c>
    </row>
    <row r="446" spans="1:8">
      <c r="A446" t="s">
        <v>58</v>
      </c>
      <c r="B446" t="s">
        <v>64</v>
      </c>
      <c r="C446">
        <v>953486.60869999998</v>
      </c>
      <c r="D446">
        <v>1.1057135469999999</v>
      </c>
      <c r="E446">
        <v>2.1254166649999999</v>
      </c>
      <c r="F446">
        <v>52.023378090000001</v>
      </c>
      <c r="G446" t="s">
        <v>60</v>
      </c>
      <c r="H446">
        <v>104.0467562</v>
      </c>
    </row>
    <row r="447" spans="1:8" s="39" customFormat="1">
      <c r="A447" s="39" t="s">
        <v>58</v>
      </c>
      <c r="B447" s="39" t="s">
        <v>65</v>
      </c>
      <c r="C447" s="39">
        <v>46297.282500000001</v>
      </c>
      <c r="D447" s="39">
        <v>0.1243271826</v>
      </c>
      <c r="E447" s="39">
        <v>2.4920086779999999</v>
      </c>
      <c r="F447" s="39">
        <v>4.9890348949999996</v>
      </c>
      <c r="G447" s="39" t="s">
        <v>60</v>
      </c>
      <c r="H447" s="39">
        <v>99.780697910000001</v>
      </c>
    </row>
    <row r="448" spans="1:8" s="39" customFormat="1">
      <c r="A448" s="39" t="s">
        <v>58</v>
      </c>
      <c r="B448" s="39" t="s">
        <v>66</v>
      </c>
      <c r="C448" s="39">
        <v>67394.580289999998</v>
      </c>
      <c r="D448" s="39">
        <v>11.008946590000001</v>
      </c>
      <c r="E448" s="39">
        <v>1.1350132429999999</v>
      </c>
      <c r="F448" s="39">
        <v>969.93992460000004</v>
      </c>
      <c r="G448" s="39" t="s">
        <v>67</v>
      </c>
      <c r="H448" s="39">
        <v>96.993992460000001</v>
      </c>
    </row>
    <row r="449" spans="1:8">
      <c r="A449" t="s">
        <v>58</v>
      </c>
      <c r="B449" t="s">
        <v>68</v>
      </c>
      <c r="C449">
        <v>25216.072370000002</v>
      </c>
      <c r="D449">
        <v>13.112881890000001</v>
      </c>
      <c r="E449">
        <v>1.5299695419999999</v>
      </c>
      <c r="F449">
        <v>857.06816590000005</v>
      </c>
      <c r="G449" t="s">
        <v>67</v>
      </c>
      <c r="H449">
        <v>85.706816590000003</v>
      </c>
    </row>
    <row r="450" spans="1:8">
      <c r="A450" t="s">
        <v>105</v>
      </c>
      <c r="B450" t="s">
        <v>59</v>
      </c>
      <c r="C450">
        <v>4879161.9709999999</v>
      </c>
      <c r="D450">
        <v>6.0495864780000002</v>
      </c>
      <c r="E450">
        <v>0.71903022299999997</v>
      </c>
      <c r="F450">
        <v>841.35357380000005</v>
      </c>
      <c r="G450" t="s">
        <v>60</v>
      </c>
      <c r="H450" t="s">
        <v>4</v>
      </c>
    </row>
    <row r="451" spans="1:8">
      <c r="A451" t="s">
        <v>105</v>
      </c>
      <c r="B451" t="s">
        <v>61</v>
      </c>
      <c r="C451">
        <v>9085671.8839999996</v>
      </c>
      <c r="D451">
        <v>6.588532442</v>
      </c>
      <c r="E451">
        <v>0.77501209969999996</v>
      </c>
      <c r="F451">
        <v>850.11994589999995</v>
      </c>
      <c r="G451" t="s">
        <v>60</v>
      </c>
      <c r="H451" t="s">
        <v>4</v>
      </c>
    </row>
    <row r="452" spans="1:8">
      <c r="A452" t="s">
        <v>105</v>
      </c>
      <c r="B452" t="s">
        <v>62</v>
      </c>
      <c r="C452">
        <v>495085.10810000001</v>
      </c>
      <c r="D452">
        <v>2.3291965800000001</v>
      </c>
      <c r="E452">
        <v>2.0312995310000002</v>
      </c>
      <c r="F452">
        <v>114.6653433</v>
      </c>
      <c r="G452" t="s">
        <v>60</v>
      </c>
      <c r="H452" t="s">
        <v>4</v>
      </c>
    </row>
    <row r="453" spans="1:8">
      <c r="A453" t="s">
        <v>105</v>
      </c>
      <c r="B453" t="s">
        <v>63</v>
      </c>
      <c r="C453">
        <v>1226745.298</v>
      </c>
      <c r="D453">
        <v>1.7109071360000001</v>
      </c>
      <c r="E453">
        <v>1.6808251320000001</v>
      </c>
      <c r="F453">
        <v>101.7897165</v>
      </c>
      <c r="G453" t="s">
        <v>60</v>
      </c>
      <c r="H453" t="s">
        <v>4</v>
      </c>
    </row>
    <row r="454" spans="1:8">
      <c r="A454" t="s">
        <v>105</v>
      </c>
      <c r="B454" t="s">
        <v>64</v>
      </c>
      <c r="C454">
        <v>1930347.548</v>
      </c>
      <c r="D454">
        <v>0.62281181640000005</v>
      </c>
      <c r="E454">
        <v>0.59134017299999997</v>
      </c>
      <c r="F454">
        <v>105.32208780000001</v>
      </c>
      <c r="G454" t="s">
        <v>60</v>
      </c>
      <c r="H454" t="s">
        <v>4</v>
      </c>
    </row>
    <row r="455" spans="1:8">
      <c r="A455" t="s">
        <v>105</v>
      </c>
      <c r="B455" t="s">
        <v>65</v>
      </c>
      <c r="C455">
        <v>36068.384310000001</v>
      </c>
      <c r="D455">
        <v>9.6346030720000003E-2</v>
      </c>
      <c r="E455">
        <v>2.4788263110000002</v>
      </c>
      <c r="F455">
        <v>3.8867600480000002</v>
      </c>
      <c r="G455" t="s">
        <v>60</v>
      </c>
      <c r="H455" t="s">
        <v>4</v>
      </c>
    </row>
    <row r="456" spans="1:8">
      <c r="A456" t="s">
        <v>106</v>
      </c>
      <c r="B456" t="s">
        <v>59</v>
      </c>
      <c r="C456">
        <v>4733440.1890000002</v>
      </c>
      <c r="D456">
        <v>8.0977813530000002</v>
      </c>
      <c r="E456">
        <v>0.99210090110000004</v>
      </c>
      <c r="F456">
        <v>816.22558200000003</v>
      </c>
      <c r="G456" t="s">
        <v>60</v>
      </c>
      <c r="H456" t="s">
        <v>4</v>
      </c>
    </row>
    <row r="457" spans="1:8">
      <c r="A457" t="s">
        <v>106</v>
      </c>
      <c r="B457" t="s">
        <v>61</v>
      </c>
      <c r="C457">
        <v>8811180.6359999999</v>
      </c>
      <c r="D457">
        <v>8.2367543229999995</v>
      </c>
      <c r="E457">
        <v>0.99907674619999998</v>
      </c>
      <c r="F457">
        <v>824.43659660000003</v>
      </c>
      <c r="G457" t="s">
        <v>60</v>
      </c>
      <c r="H457" t="s">
        <v>4</v>
      </c>
    </row>
    <row r="458" spans="1:8">
      <c r="A458" t="s">
        <v>106</v>
      </c>
      <c r="B458" t="s">
        <v>62</v>
      </c>
      <c r="C458">
        <v>512465.88809999998</v>
      </c>
      <c r="D458">
        <v>1.7919517650000001</v>
      </c>
      <c r="E458">
        <v>1.5097639140000001</v>
      </c>
      <c r="F458">
        <v>118.69085939999999</v>
      </c>
      <c r="G458" t="s">
        <v>60</v>
      </c>
      <c r="H458" t="s">
        <v>4</v>
      </c>
    </row>
    <row r="459" spans="1:8">
      <c r="A459" t="s">
        <v>106</v>
      </c>
      <c r="B459" t="s">
        <v>63</v>
      </c>
      <c r="C459">
        <v>1443466.175</v>
      </c>
      <c r="D459">
        <v>0.81364894769999996</v>
      </c>
      <c r="E459">
        <v>0.67933024880000004</v>
      </c>
      <c r="F459">
        <v>119.7722241</v>
      </c>
      <c r="G459" t="s">
        <v>60</v>
      </c>
      <c r="H459" t="s">
        <v>4</v>
      </c>
    </row>
    <row r="460" spans="1:8">
      <c r="A460" t="s">
        <v>106</v>
      </c>
      <c r="B460" t="s">
        <v>64</v>
      </c>
      <c r="C460">
        <v>2276580.3250000002</v>
      </c>
      <c r="D460">
        <v>1.5704233940000001</v>
      </c>
      <c r="E460">
        <v>1.2642990940000001</v>
      </c>
      <c r="F460">
        <v>124.2129652</v>
      </c>
      <c r="G460" t="s">
        <v>60</v>
      </c>
      <c r="H460" t="s">
        <v>4</v>
      </c>
    </row>
    <row r="461" spans="1:8">
      <c r="A461" t="s">
        <v>106</v>
      </c>
      <c r="B461" t="s">
        <v>65</v>
      </c>
      <c r="C461">
        <v>35757.595739999997</v>
      </c>
      <c r="D461">
        <v>6.6739221900000006E-2</v>
      </c>
      <c r="E461">
        <v>1.732015552</v>
      </c>
      <c r="F461">
        <v>3.8532692050000001</v>
      </c>
      <c r="G461" t="s">
        <v>60</v>
      </c>
      <c r="H461" t="s">
        <v>4</v>
      </c>
    </row>
    <row r="462" spans="1:8">
      <c r="A462" t="s">
        <v>107</v>
      </c>
      <c r="B462" t="s">
        <v>59</v>
      </c>
      <c r="C462">
        <v>4842684.0599999996</v>
      </c>
      <c r="D462">
        <v>2.4381610230000001</v>
      </c>
      <c r="E462">
        <v>0.29197316620000002</v>
      </c>
      <c r="F462">
        <v>835.06339100000002</v>
      </c>
      <c r="G462" t="s">
        <v>60</v>
      </c>
      <c r="H462" t="s">
        <v>4</v>
      </c>
    </row>
    <row r="463" spans="1:8">
      <c r="A463" t="s">
        <v>107</v>
      </c>
      <c r="B463" t="s">
        <v>61</v>
      </c>
      <c r="C463">
        <v>9010013.7210000008</v>
      </c>
      <c r="D463">
        <v>2.1105028360000002</v>
      </c>
      <c r="E463">
        <v>0.25034408270000003</v>
      </c>
      <c r="F463">
        <v>843.04083119999996</v>
      </c>
      <c r="G463" t="s">
        <v>60</v>
      </c>
      <c r="H463" t="s">
        <v>4</v>
      </c>
    </row>
    <row r="464" spans="1:8">
      <c r="A464" t="s">
        <v>107</v>
      </c>
      <c r="B464" t="s">
        <v>62</v>
      </c>
      <c r="C464">
        <v>496829.14760000003</v>
      </c>
      <c r="D464">
        <v>1.319962606</v>
      </c>
      <c r="E464">
        <v>1.14710256</v>
      </c>
      <c r="F464">
        <v>115.0692756</v>
      </c>
      <c r="G464" t="s">
        <v>60</v>
      </c>
      <c r="H464" t="s">
        <v>4</v>
      </c>
    </row>
    <row r="465" spans="1:8">
      <c r="A465" t="s">
        <v>107</v>
      </c>
      <c r="B465" t="s">
        <v>63</v>
      </c>
      <c r="C465">
        <v>1449052.0009999999</v>
      </c>
      <c r="D465">
        <v>0.82755750240000003</v>
      </c>
      <c r="E465">
        <v>0.68827929700000001</v>
      </c>
      <c r="F465">
        <v>120.2357104</v>
      </c>
      <c r="G465" t="s">
        <v>60</v>
      </c>
      <c r="H465" t="s">
        <v>4</v>
      </c>
    </row>
    <row r="466" spans="1:8">
      <c r="A466" t="s">
        <v>107</v>
      </c>
      <c r="B466" t="s">
        <v>64</v>
      </c>
      <c r="C466">
        <v>2306043.1370000001</v>
      </c>
      <c r="D466">
        <v>1.062321496</v>
      </c>
      <c r="E466">
        <v>0.84431516740000001</v>
      </c>
      <c r="F466">
        <v>125.82049170000001</v>
      </c>
      <c r="G466" t="s">
        <v>60</v>
      </c>
      <c r="H466" t="s">
        <v>4</v>
      </c>
    </row>
    <row r="467" spans="1:8">
      <c r="A467" t="s">
        <v>107</v>
      </c>
      <c r="B467" t="s">
        <v>65</v>
      </c>
      <c r="C467">
        <v>29334.790120000001</v>
      </c>
      <c r="D467">
        <v>4.8639133799999998E-2</v>
      </c>
      <c r="E467">
        <v>1.5386569590000001</v>
      </c>
      <c r="F467">
        <v>3.1611421590000002</v>
      </c>
      <c r="G467" t="s">
        <v>60</v>
      </c>
      <c r="H467" t="s">
        <v>4</v>
      </c>
    </row>
    <row r="468" spans="1:8">
      <c r="A468" t="s">
        <v>108</v>
      </c>
      <c r="B468" t="s">
        <v>59</v>
      </c>
      <c r="C468">
        <v>4101658.5559999999</v>
      </c>
      <c r="D468">
        <v>6.2523139099999998</v>
      </c>
      <c r="E468">
        <v>0.8839912405</v>
      </c>
      <c r="F468">
        <v>707.28233760000001</v>
      </c>
      <c r="G468" t="s">
        <v>60</v>
      </c>
      <c r="H468" t="s">
        <v>4</v>
      </c>
    </row>
    <row r="469" spans="1:8">
      <c r="A469" t="s">
        <v>108</v>
      </c>
      <c r="B469" t="s">
        <v>61</v>
      </c>
      <c r="C469">
        <v>7632892.2010000004</v>
      </c>
      <c r="D469">
        <v>6.1000473380000004</v>
      </c>
      <c r="E469">
        <v>0.85412398820000002</v>
      </c>
      <c r="F469">
        <v>714.18756789999998</v>
      </c>
      <c r="G469" t="s">
        <v>60</v>
      </c>
      <c r="H469" t="s">
        <v>4</v>
      </c>
    </row>
    <row r="470" spans="1:8">
      <c r="A470" t="s">
        <v>108</v>
      </c>
      <c r="B470" t="s">
        <v>62</v>
      </c>
      <c r="C470">
        <v>465879.2108</v>
      </c>
      <c r="D470">
        <v>2.4298879919999998</v>
      </c>
      <c r="E470">
        <v>2.2519596850000001</v>
      </c>
      <c r="F470">
        <v>107.9010432</v>
      </c>
      <c r="G470" t="s">
        <v>60</v>
      </c>
      <c r="H470" t="s">
        <v>4</v>
      </c>
    </row>
    <row r="471" spans="1:8">
      <c r="A471" t="s">
        <v>108</v>
      </c>
      <c r="B471" t="s">
        <v>63</v>
      </c>
      <c r="C471">
        <v>1221934.202</v>
      </c>
      <c r="D471">
        <v>1.7975782650000001</v>
      </c>
      <c r="E471">
        <v>1.7729254919999999</v>
      </c>
      <c r="F471">
        <v>101.39051379999999</v>
      </c>
      <c r="G471" t="s">
        <v>60</v>
      </c>
      <c r="H471" t="s">
        <v>4</v>
      </c>
    </row>
    <row r="472" spans="1:8">
      <c r="A472" t="s">
        <v>108</v>
      </c>
      <c r="B472" t="s">
        <v>64</v>
      </c>
      <c r="C472">
        <v>1967792.017</v>
      </c>
      <c r="D472">
        <v>0.97888157789999997</v>
      </c>
      <c r="E472">
        <v>0.91173160460000002</v>
      </c>
      <c r="F472">
        <v>107.36510319999999</v>
      </c>
      <c r="G472" t="s">
        <v>60</v>
      </c>
      <c r="H472" t="s">
        <v>4</v>
      </c>
    </row>
    <row r="473" spans="1:8">
      <c r="A473" t="s">
        <v>108</v>
      </c>
      <c r="B473" t="s">
        <v>65</v>
      </c>
      <c r="C473">
        <v>29108.285739999999</v>
      </c>
      <c r="D473">
        <v>7.7242339009999994E-2</v>
      </c>
      <c r="E473">
        <v>2.4625085410000001</v>
      </c>
      <c r="F473">
        <v>3.1367338519999999</v>
      </c>
      <c r="G473" t="s">
        <v>60</v>
      </c>
      <c r="H473" t="s">
        <v>4</v>
      </c>
    </row>
    <row r="474" spans="1:8">
      <c r="A474" t="s">
        <v>109</v>
      </c>
      <c r="B474" t="s">
        <v>59</v>
      </c>
      <c r="C474">
        <v>3767528.4580000001</v>
      </c>
      <c r="D474">
        <v>6.1300332300000004</v>
      </c>
      <c r="E474">
        <v>0.94356751130000005</v>
      </c>
      <c r="F474">
        <v>649.66556779999996</v>
      </c>
      <c r="G474" t="s">
        <v>60</v>
      </c>
      <c r="H474" t="s">
        <v>4</v>
      </c>
    </row>
    <row r="475" spans="1:8">
      <c r="A475" t="s">
        <v>109</v>
      </c>
      <c r="B475" t="s">
        <v>61</v>
      </c>
      <c r="C475">
        <v>6941263.5180000002</v>
      </c>
      <c r="D475">
        <v>8.2989624949999996</v>
      </c>
      <c r="E475">
        <v>1.2777977309999999</v>
      </c>
      <c r="F475">
        <v>649.47387949999995</v>
      </c>
      <c r="G475" t="s">
        <v>60</v>
      </c>
      <c r="H475" t="s">
        <v>4</v>
      </c>
    </row>
    <row r="476" spans="1:8">
      <c r="A476" t="s">
        <v>109</v>
      </c>
      <c r="B476" t="s">
        <v>62</v>
      </c>
      <c r="C476">
        <v>367369.299</v>
      </c>
      <c r="D476">
        <v>1.5983875510000001</v>
      </c>
      <c r="E476">
        <v>1.878567984</v>
      </c>
      <c r="F476">
        <v>85.085424880000005</v>
      </c>
      <c r="G476" t="s">
        <v>60</v>
      </c>
      <c r="H476" t="s">
        <v>4</v>
      </c>
    </row>
    <row r="477" spans="1:8">
      <c r="A477" t="s">
        <v>109</v>
      </c>
      <c r="B477" t="s">
        <v>63</v>
      </c>
      <c r="C477">
        <v>712280.54189999995</v>
      </c>
      <c r="D477">
        <v>0.63694177750000003</v>
      </c>
      <c r="E477">
        <v>1.0777031500000001</v>
      </c>
      <c r="F477">
        <v>59.101783019999999</v>
      </c>
      <c r="G477" t="s">
        <v>60</v>
      </c>
      <c r="H477" t="s">
        <v>4</v>
      </c>
    </row>
    <row r="478" spans="1:8">
      <c r="A478" t="s">
        <v>109</v>
      </c>
      <c r="B478" t="s">
        <v>64</v>
      </c>
      <c r="C478">
        <v>1131980.845</v>
      </c>
      <c r="D478">
        <v>1.0692973649999999</v>
      </c>
      <c r="E478">
        <v>1.7313125110000001</v>
      </c>
      <c r="F478">
        <v>61.762238670000002</v>
      </c>
      <c r="G478" t="s">
        <v>60</v>
      </c>
      <c r="H478" t="s">
        <v>4</v>
      </c>
    </row>
    <row r="479" spans="1:8">
      <c r="A479" t="s">
        <v>109</v>
      </c>
      <c r="B479" t="s">
        <v>65</v>
      </c>
      <c r="C479">
        <v>19330.465889999999</v>
      </c>
      <c r="D479">
        <v>3.7150640790000002E-2</v>
      </c>
      <c r="E479">
        <v>1.7834582459999999</v>
      </c>
      <c r="F479">
        <v>2.0830675950000002</v>
      </c>
      <c r="G479" t="s">
        <v>60</v>
      </c>
      <c r="H479" t="s">
        <v>4</v>
      </c>
    </row>
    <row r="480" spans="1:8" s="39" customFormat="1">
      <c r="A480" s="39" t="s">
        <v>58</v>
      </c>
      <c r="B480" s="39" t="s">
        <v>59</v>
      </c>
      <c r="C480" s="39">
        <v>2835650.909</v>
      </c>
      <c r="D480" s="39">
        <v>6.0324851439999998</v>
      </c>
      <c r="E480" s="39">
        <v>1.233701771</v>
      </c>
      <c r="F480" s="39">
        <v>488.97434440000001</v>
      </c>
      <c r="G480" s="39" t="s">
        <v>60</v>
      </c>
      <c r="H480" s="39">
        <v>97.794868870000002</v>
      </c>
    </row>
    <row r="481" spans="1:8">
      <c r="A481" t="s">
        <v>58</v>
      </c>
      <c r="B481" t="s">
        <v>61</v>
      </c>
      <c r="C481">
        <v>5292895.3679999998</v>
      </c>
      <c r="D481">
        <v>6.0139873540000002</v>
      </c>
      <c r="E481">
        <v>1.2143560609999999</v>
      </c>
      <c r="F481">
        <v>495.24085630000002</v>
      </c>
      <c r="G481" t="s">
        <v>60</v>
      </c>
      <c r="H481">
        <v>99.048171260000004</v>
      </c>
    </row>
    <row r="482" spans="1:8" s="39" customFormat="1">
      <c r="A482" s="39" t="s">
        <v>58</v>
      </c>
      <c r="B482" s="39" t="s">
        <v>62</v>
      </c>
      <c r="C482" s="39">
        <v>423493.3922</v>
      </c>
      <c r="D482" s="39">
        <v>2.6516872669999998</v>
      </c>
      <c r="E482" s="39">
        <v>2.7034811919999999</v>
      </c>
      <c r="F482" s="39">
        <v>98.08417661</v>
      </c>
      <c r="G482" s="39" t="s">
        <v>60</v>
      </c>
      <c r="H482" s="39">
        <v>98.08417661</v>
      </c>
    </row>
    <row r="483" spans="1:8" s="39" customFormat="1">
      <c r="A483" s="39" t="s">
        <v>58</v>
      </c>
      <c r="B483" s="39" t="s">
        <v>63</v>
      </c>
      <c r="C483" s="39">
        <v>588222.91410000005</v>
      </c>
      <c r="D483" s="39">
        <v>0.9469054979</v>
      </c>
      <c r="E483" s="39">
        <v>1.940060159</v>
      </c>
      <c r="F483" s="39">
        <v>48.808048220000003</v>
      </c>
      <c r="G483" s="39" t="s">
        <v>60</v>
      </c>
      <c r="H483" s="39">
        <v>97.616096429999999</v>
      </c>
    </row>
    <row r="484" spans="1:8">
      <c r="A484" t="s">
        <v>58</v>
      </c>
      <c r="B484" t="s">
        <v>64</v>
      </c>
      <c r="C484">
        <v>912068.45499999996</v>
      </c>
      <c r="D484">
        <v>1.319091062</v>
      </c>
      <c r="E484">
        <v>2.6507171679999999</v>
      </c>
      <c r="F484">
        <v>49.763553719999997</v>
      </c>
      <c r="G484" t="s">
        <v>60</v>
      </c>
      <c r="H484">
        <v>99.527107450000003</v>
      </c>
    </row>
    <row r="485" spans="1:8" s="39" customFormat="1">
      <c r="A485" s="39" t="s">
        <v>58</v>
      </c>
      <c r="B485" s="39" t="s">
        <v>65</v>
      </c>
      <c r="C485" s="39">
        <v>44191.343730000001</v>
      </c>
      <c r="D485" s="39">
        <v>0.14972209510000001</v>
      </c>
      <c r="E485" s="39">
        <v>3.1440369879999999</v>
      </c>
      <c r="F485" s="39">
        <v>4.7620971269999997</v>
      </c>
      <c r="G485" s="39" t="s">
        <v>60</v>
      </c>
      <c r="H485" s="39">
        <v>95.241942530000003</v>
      </c>
    </row>
    <row r="486" spans="1:8" s="39" customFormat="1">
      <c r="A486" s="39" t="s">
        <v>58</v>
      </c>
      <c r="B486" s="39" t="s">
        <v>59</v>
      </c>
      <c r="C486" s="39">
        <v>2926621.9810000001</v>
      </c>
      <c r="D486" s="39">
        <v>3.2674373179999998</v>
      </c>
      <c r="E486" s="39">
        <v>0.6474516266</v>
      </c>
      <c r="F486" s="39">
        <v>504.66122619999999</v>
      </c>
      <c r="G486" s="39" t="s">
        <v>60</v>
      </c>
      <c r="H486" s="39">
        <v>100.9322452</v>
      </c>
    </row>
    <row r="487" spans="1:8">
      <c r="A487" t="s">
        <v>58</v>
      </c>
      <c r="B487" t="s">
        <v>61</v>
      </c>
      <c r="C487">
        <v>5461451.3820000002</v>
      </c>
      <c r="D487">
        <v>3.547679681</v>
      </c>
      <c r="E487">
        <v>0.69424565709999997</v>
      </c>
      <c r="F487">
        <v>511.0121532</v>
      </c>
      <c r="G487" t="s">
        <v>60</v>
      </c>
      <c r="H487">
        <v>102.2024306</v>
      </c>
    </row>
    <row r="488" spans="1:8" s="39" customFormat="1">
      <c r="A488" s="39" t="s">
        <v>58</v>
      </c>
      <c r="B488" s="39" t="s">
        <v>62</v>
      </c>
      <c r="C488" s="39">
        <v>426033.0612</v>
      </c>
      <c r="D488" s="39">
        <v>0.80031552890000002</v>
      </c>
      <c r="E488" s="39">
        <v>0.81108361610000002</v>
      </c>
      <c r="F488" s="39">
        <v>98.672382589999998</v>
      </c>
      <c r="G488" s="39" t="s">
        <v>60</v>
      </c>
      <c r="H488" s="39">
        <v>98.672382589999998</v>
      </c>
    </row>
    <row r="489" spans="1:8" s="39" customFormat="1">
      <c r="A489" s="39" t="s">
        <v>58</v>
      </c>
      <c r="B489" s="39" t="s">
        <v>63</v>
      </c>
      <c r="C489" s="39">
        <v>603970.29370000004</v>
      </c>
      <c r="D489" s="39">
        <v>0.1206560851</v>
      </c>
      <c r="E489" s="39">
        <v>0.24075989689999999</v>
      </c>
      <c r="F489" s="39">
        <v>50.114693789999997</v>
      </c>
      <c r="G489" s="39" t="s">
        <v>60</v>
      </c>
      <c r="H489" s="39">
        <v>100.2293876</v>
      </c>
    </row>
    <row r="490" spans="1:8">
      <c r="A490" t="s">
        <v>58</v>
      </c>
      <c r="B490" t="s">
        <v>64</v>
      </c>
      <c r="C490">
        <v>911854.99560000002</v>
      </c>
      <c r="D490">
        <v>0.39506198310000001</v>
      </c>
      <c r="E490">
        <v>0.79406399859999999</v>
      </c>
      <c r="F490">
        <v>49.751907119999998</v>
      </c>
      <c r="G490" t="s">
        <v>60</v>
      </c>
      <c r="H490">
        <v>99.503814239999997</v>
      </c>
    </row>
    <row r="491" spans="1:8" s="39" customFormat="1">
      <c r="A491" s="39" t="s">
        <v>58</v>
      </c>
      <c r="B491" s="39" t="s">
        <v>65</v>
      </c>
      <c r="C491" s="39">
        <v>44452.667540000002</v>
      </c>
      <c r="D491" s="39">
        <v>4.7063430070000002E-2</v>
      </c>
      <c r="E491" s="39">
        <v>0.98248223710000004</v>
      </c>
      <c r="F491" s="39">
        <v>4.7902576039999998</v>
      </c>
      <c r="G491" s="39" t="s">
        <v>60</v>
      </c>
      <c r="H491" s="39">
        <v>95.805152079999999</v>
      </c>
    </row>
    <row r="492" spans="1:8">
      <c r="A492" t="s">
        <v>69</v>
      </c>
      <c r="B492" t="s">
        <v>59</v>
      </c>
      <c r="C492">
        <v>2978.757779</v>
      </c>
      <c r="D492">
        <v>1.1339918659999999</v>
      </c>
      <c r="E492">
        <v>220.7707034</v>
      </c>
      <c r="F492">
        <v>0.5136514257</v>
      </c>
      <c r="G492" t="s">
        <v>60</v>
      </c>
      <c r="H492" t="s">
        <v>4</v>
      </c>
    </row>
    <row r="493" spans="1:8">
      <c r="A493" t="s">
        <v>69</v>
      </c>
      <c r="B493" t="s">
        <v>61</v>
      </c>
      <c r="C493">
        <v>5501.3207419999999</v>
      </c>
      <c r="D493">
        <v>1.1215798859999999</v>
      </c>
      <c r="E493">
        <v>217.89139979999999</v>
      </c>
      <c r="F493">
        <v>0.51474261359999995</v>
      </c>
      <c r="G493" t="s">
        <v>60</v>
      </c>
      <c r="H493" t="s">
        <v>4</v>
      </c>
    </row>
    <row r="494" spans="1:8">
      <c r="A494" t="s">
        <v>69</v>
      </c>
      <c r="B494" t="s">
        <v>62</v>
      </c>
      <c r="C494">
        <v>1723.286462</v>
      </c>
      <c r="D494">
        <v>0.33663150679999998</v>
      </c>
      <c r="E494">
        <v>84.342209220000001</v>
      </c>
      <c r="F494">
        <v>0.3991257875</v>
      </c>
      <c r="G494" t="s">
        <v>60</v>
      </c>
      <c r="H494" t="s">
        <v>4</v>
      </c>
    </row>
    <row r="495" spans="1:8">
      <c r="A495" t="s">
        <v>69</v>
      </c>
      <c r="B495" t="s">
        <v>63</v>
      </c>
      <c r="C495">
        <v>1676.6286050000001</v>
      </c>
      <c r="D495">
        <v>0.2893397083</v>
      </c>
      <c r="E495">
        <v>207.98004370000001</v>
      </c>
      <c r="F495">
        <v>0.1391189766</v>
      </c>
      <c r="G495" t="s">
        <v>60</v>
      </c>
      <c r="H495" t="s">
        <v>4</v>
      </c>
    </row>
    <row r="496" spans="1:8">
      <c r="A496" t="s">
        <v>69</v>
      </c>
      <c r="B496" t="s">
        <v>64</v>
      </c>
      <c r="C496">
        <v>1707.7410870000001</v>
      </c>
      <c r="D496">
        <v>0.1285650025</v>
      </c>
      <c r="E496">
        <v>137.98020439999999</v>
      </c>
      <c r="F496">
        <v>9.3176411109999996E-2</v>
      </c>
      <c r="G496" t="s">
        <v>60</v>
      </c>
      <c r="H496" t="s">
        <v>4</v>
      </c>
    </row>
    <row r="497" spans="1:8">
      <c r="A497" t="s">
        <v>69</v>
      </c>
      <c r="B497" t="s">
        <v>65</v>
      </c>
      <c r="C497">
        <v>92.659892959999993</v>
      </c>
      <c r="D497">
        <v>3.6345152780000001E-2</v>
      </c>
      <c r="E497">
        <v>363.99352909999999</v>
      </c>
      <c r="F497">
        <v>9.9851095890000005E-3</v>
      </c>
      <c r="G497" t="s">
        <v>60</v>
      </c>
      <c r="H497" t="s">
        <v>4</v>
      </c>
    </row>
    <row r="498" spans="1:8" s="39" customFormat="1">
      <c r="A498" s="39" t="s">
        <v>58</v>
      </c>
      <c r="B498" s="39" t="s">
        <v>59</v>
      </c>
      <c r="C498" s="39">
        <v>2927279.64</v>
      </c>
      <c r="D498" s="39">
        <v>2.8441153460000002</v>
      </c>
      <c r="E498" s="39">
        <v>0.56344260739999996</v>
      </c>
      <c r="F498" s="39">
        <v>504.77463160000002</v>
      </c>
      <c r="G498" s="39" t="s">
        <v>60</v>
      </c>
      <c r="H498" s="39">
        <v>100.9549263</v>
      </c>
    </row>
    <row r="499" spans="1:8">
      <c r="A499" t="s">
        <v>58</v>
      </c>
      <c r="B499" t="s">
        <v>61</v>
      </c>
      <c r="C499">
        <v>5472962.1770000001</v>
      </c>
      <c r="D499">
        <v>3.3264849729999999</v>
      </c>
      <c r="E499">
        <v>0.64959094449999999</v>
      </c>
      <c r="F499">
        <v>512.08918489999996</v>
      </c>
      <c r="G499" t="s">
        <v>60</v>
      </c>
      <c r="H499">
        <v>102.41783700000001</v>
      </c>
    </row>
    <row r="500" spans="1:8" s="39" customFormat="1">
      <c r="A500" s="39" t="s">
        <v>58</v>
      </c>
      <c r="B500" s="39" t="s">
        <v>62</v>
      </c>
      <c r="C500" s="39">
        <v>430479.11469999998</v>
      </c>
      <c r="D500" s="39">
        <v>3.0047357450000001</v>
      </c>
      <c r="E500" s="39">
        <v>3.0137129570000001</v>
      </c>
      <c r="F500" s="39">
        <v>99.70212119</v>
      </c>
      <c r="G500" s="39" t="s">
        <v>60</v>
      </c>
      <c r="H500" s="39">
        <v>99.70212119</v>
      </c>
    </row>
    <row r="501" spans="1:8" s="39" customFormat="1">
      <c r="A501" s="39" t="s">
        <v>58</v>
      </c>
      <c r="B501" s="39" t="s">
        <v>63</v>
      </c>
      <c r="C501" s="39">
        <v>592098.21669999999</v>
      </c>
      <c r="D501" s="39">
        <v>0.2070539461</v>
      </c>
      <c r="E501" s="39">
        <v>0.42144436950000003</v>
      </c>
      <c r="F501" s="39">
        <v>49.129603109999998</v>
      </c>
      <c r="G501" s="39" t="s">
        <v>60</v>
      </c>
      <c r="H501" s="39">
        <v>98.259206219999996</v>
      </c>
    </row>
    <row r="502" spans="1:8">
      <c r="A502" t="s">
        <v>58</v>
      </c>
      <c r="B502" t="s">
        <v>64</v>
      </c>
      <c r="C502">
        <v>927041.19559999998</v>
      </c>
      <c r="D502">
        <v>1.302581942</v>
      </c>
      <c r="E502">
        <v>2.5752658460000002</v>
      </c>
      <c r="F502">
        <v>50.580484490000003</v>
      </c>
      <c r="G502" t="s">
        <v>60</v>
      </c>
      <c r="H502">
        <v>101.16096899999999</v>
      </c>
    </row>
    <row r="503" spans="1:8" s="39" customFormat="1">
      <c r="A503" s="39" t="s">
        <v>58</v>
      </c>
      <c r="B503" s="39" t="s">
        <v>65</v>
      </c>
      <c r="C503" s="39">
        <v>45063.939689999999</v>
      </c>
      <c r="D503" s="39">
        <v>0.19444651660000001</v>
      </c>
      <c r="E503" s="39">
        <v>4.0041465949999999</v>
      </c>
      <c r="F503" s="39">
        <v>4.856128816</v>
      </c>
      <c r="G503" s="39" t="s">
        <v>60</v>
      </c>
      <c r="H503" s="39">
        <v>97.122576319999993</v>
      </c>
    </row>
    <row r="504" spans="1:8">
      <c r="A504" t="s">
        <v>110</v>
      </c>
      <c r="B504" t="s">
        <v>59</v>
      </c>
      <c r="C504">
        <v>3821038.6940000001</v>
      </c>
      <c r="D504">
        <v>8.2872493069999997</v>
      </c>
      <c r="E504">
        <v>1.257753863</v>
      </c>
      <c r="F504">
        <v>658.89277289999995</v>
      </c>
      <c r="G504" t="s">
        <v>60</v>
      </c>
      <c r="H504" t="s">
        <v>4</v>
      </c>
    </row>
    <row r="505" spans="1:8">
      <c r="A505" t="s">
        <v>110</v>
      </c>
      <c r="B505" t="s">
        <v>61</v>
      </c>
      <c r="C505">
        <v>7091205.2510000002</v>
      </c>
      <c r="D505">
        <v>10.764455760000001</v>
      </c>
      <c r="E505">
        <v>1.6223661039999999</v>
      </c>
      <c r="F505">
        <v>663.50349219999998</v>
      </c>
      <c r="G505" t="s">
        <v>60</v>
      </c>
      <c r="H505" t="s">
        <v>4</v>
      </c>
    </row>
    <row r="506" spans="1:8">
      <c r="A506" t="s">
        <v>110</v>
      </c>
      <c r="B506" t="s">
        <v>62</v>
      </c>
      <c r="C506">
        <v>413259.1997</v>
      </c>
      <c r="D506">
        <v>1.9540138090000001</v>
      </c>
      <c r="E506">
        <v>2.0415159900000002</v>
      </c>
      <c r="F506">
        <v>95.713862550000002</v>
      </c>
      <c r="G506" t="s">
        <v>60</v>
      </c>
      <c r="H506" t="s">
        <v>4</v>
      </c>
    </row>
    <row r="507" spans="1:8">
      <c r="A507" t="s">
        <v>110</v>
      </c>
      <c r="B507" t="s">
        <v>63</v>
      </c>
      <c r="C507">
        <v>677702.92390000005</v>
      </c>
      <c r="D507">
        <v>0.20941335920000001</v>
      </c>
      <c r="E507">
        <v>0.37240501549999999</v>
      </c>
      <c r="F507">
        <v>56.232690359999999</v>
      </c>
      <c r="G507" t="s">
        <v>60</v>
      </c>
      <c r="H507" t="s">
        <v>4</v>
      </c>
    </row>
    <row r="508" spans="1:8">
      <c r="A508" t="s">
        <v>110</v>
      </c>
      <c r="B508" t="s">
        <v>64</v>
      </c>
      <c r="C508">
        <v>1106597.9890000001</v>
      </c>
      <c r="D508">
        <v>1.1220561680000001</v>
      </c>
      <c r="E508">
        <v>1.85840673</v>
      </c>
      <c r="F508">
        <v>60.37731943</v>
      </c>
      <c r="G508" t="s">
        <v>60</v>
      </c>
      <c r="H508" t="s">
        <v>4</v>
      </c>
    </row>
    <row r="509" spans="1:8">
      <c r="A509" t="s">
        <v>111</v>
      </c>
      <c r="B509" t="s">
        <v>59</v>
      </c>
      <c r="C509">
        <v>4193716.5079999999</v>
      </c>
      <c r="D509">
        <v>8.8809106199999999</v>
      </c>
      <c r="E509">
        <v>1.228075654</v>
      </c>
      <c r="F509">
        <v>723.15663889999996</v>
      </c>
      <c r="G509" t="s">
        <v>60</v>
      </c>
      <c r="H509" t="s">
        <v>4</v>
      </c>
    </row>
    <row r="510" spans="1:8">
      <c r="A510" t="s">
        <v>111</v>
      </c>
      <c r="B510" t="s">
        <v>61</v>
      </c>
      <c r="C510">
        <v>7808496.6629999997</v>
      </c>
      <c r="D510">
        <v>8.8645469779999999</v>
      </c>
      <c r="E510">
        <v>1.2132937479999999</v>
      </c>
      <c r="F510">
        <v>730.61836760000006</v>
      </c>
      <c r="G510" t="s">
        <v>60</v>
      </c>
      <c r="H510" t="s">
        <v>4</v>
      </c>
    </row>
    <row r="511" spans="1:8">
      <c r="A511" t="s">
        <v>111</v>
      </c>
      <c r="B511" t="s">
        <v>62</v>
      </c>
      <c r="C511">
        <v>421095.16710000002</v>
      </c>
      <c r="D511">
        <v>0.74705904199999995</v>
      </c>
      <c r="E511">
        <v>0.76598869010000004</v>
      </c>
      <c r="F511">
        <v>97.528730080000003</v>
      </c>
      <c r="G511" t="s">
        <v>60</v>
      </c>
      <c r="H511" t="s">
        <v>4</v>
      </c>
    </row>
    <row r="512" spans="1:8">
      <c r="A512" t="s">
        <v>111</v>
      </c>
      <c r="B512" t="s">
        <v>63</v>
      </c>
      <c r="C512">
        <v>783469.2561</v>
      </c>
      <c r="D512">
        <v>0.36443740099999999</v>
      </c>
      <c r="E512">
        <v>0.56059791609999998</v>
      </c>
      <c r="F512">
        <v>65.008697060000003</v>
      </c>
      <c r="G512" t="s">
        <v>60</v>
      </c>
      <c r="H512" t="s">
        <v>4</v>
      </c>
    </row>
    <row r="513" spans="1:8">
      <c r="A513" t="s">
        <v>111</v>
      </c>
      <c r="B513" t="s">
        <v>64</v>
      </c>
      <c r="C513">
        <v>1291335.7220000001</v>
      </c>
      <c r="D513">
        <v>0.61884903970000005</v>
      </c>
      <c r="E513">
        <v>0.87833786410000003</v>
      </c>
      <c r="F513">
        <v>70.456832730000002</v>
      </c>
      <c r="G513" t="s">
        <v>60</v>
      </c>
      <c r="H513" t="s">
        <v>4</v>
      </c>
    </row>
    <row r="514" spans="1:8">
      <c r="A514" t="s">
        <v>112</v>
      </c>
      <c r="B514" t="s">
        <v>59</v>
      </c>
      <c r="C514">
        <v>-1076.69192</v>
      </c>
      <c r="D514">
        <v>0.22030546049999999</v>
      </c>
      <c r="E514">
        <v>118.6589496</v>
      </c>
      <c r="F514">
        <v>-0.18566274290000001</v>
      </c>
      <c r="G514" t="s">
        <v>60</v>
      </c>
      <c r="H514" t="s">
        <v>4</v>
      </c>
    </row>
    <row r="515" spans="1:8">
      <c r="A515" t="s">
        <v>112</v>
      </c>
      <c r="B515" t="s">
        <v>61</v>
      </c>
      <c r="C515">
        <v>-1738.5617540000001</v>
      </c>
      <c r="D515">
        <v>0.22304243930000001</v>
      </c>
      <c r="E515">
        <v>137.11160899999999</v>
      </c>
      <c r="F515">
        <v>-0.162672177</v>
      </c>
      <c r="G515" t="s">
        <v>60</v>
      </c>
      <c r="H515" t="s">
        <v>4</v>
      </c>
    </row>
    <row r="516" spans="1:8">
      <c r="A516" t="s">
        <v>112</v>
      </c>
      <c r="B516" t="s">
        <v>62</v>
      </c>
      <c r="C516">
        <v>302.40702750000003</v>
      </c>
      <c r="D516">
        <v>1.37209121E-2</v>
      </c>
      <c r="E516">
        <v>19.590196429999999</v>
      </c>
      <c r="F516">
        <v>7.0039686190000006E-2</v>
      </c>
      <c r="G516" t="s">
        <v>60</v>
      </c>
      <c r="H516" t="s">
        <v>4</v>
      </c>
    </row>
    <row r="517" spans="1:8">
      <c r="A517" t="s">
        <v>112</v>
      </c>
      <c r="B517" t="s">
        <v>63</v>
      </c>
      <c r="C517">
        <v>-1144.904851</v>
      </c>
      <c r="D517">
        <v>2.791476767E-2</v>
      </c>
      <c r="E517">
        <v>29.384284439999998</v>
      </c>
      <c r="F517">
        <v>-9.4998970360000004E-2</v>
      </c>
      <c r="G517" t="s">
        <v>60</v>
      </c>
      <c r="H517" t="s">
        <v>4</v>
      </c>
    </row>
    <row r="518" spans="1:8">
      <c r="A518" t="s">
        <v>112</v>
      </c>
      <c r="B518" t="s">
        <v>64</v>
      </c>
      <c r="C518">
        <v>-1505.793696</v>
      </c>
      <c r="D518">
        <v>1.9916992630000002E-2</v>
      </c>
      <c r="E518">
        <v>24.24232877</v>
      </c>
      <c r="F518">
        <v>-8.2157918169999997E-2</v>
      </c>
      <c r="G518" t="s">
        <v>60</v>
      </c>
      <c r="H518" t="s">
        <v>4</v>
      </c>
    </row>
    <row r="519" spans="1:8">
      <c r="A519" t="s">
        <v>112</v>
      </c>
      <c r="B519" t="s">
        <v>65</v>
      </c>
      <c r="C519">
        <v>381.01154910000002</v>
      </c>
      <c r="D519">
        <v>6.2969549160000002E-3</v>
      </c>
      <c r="E519">
        <v>15.336681629999999</v>
      </c>
      <c r="F519">
        <v>4.1058131519999999E-2</v>
      </c>
      <c r="G519" t="s">
        <v>60</v>
      </c>
      <c r="H519" t="s">
        <v>4</v>
      </c>
    </row>
    <row r="520" spans="1:8">
      <c r="A520" t="s">
        <v>112</v>
      </c>
      <c r="B520" t="s">
        <v>66</v>
      </c>
      <c r="C520">
        <v>-5975.7761970000001</v>
      </c>
      <c r="D520">
        <v>38.740289279999999</v>
      </c>
      <c r="E520">
        <v>45.045215839999997</v>
      </c>
      <c r="F520">
        <v>-86.003116109999993</v>
      </c>
      <c r="G520" t="s">
        <v>60</v>
      </c>
      <c r="H520" t="s">
        <v>4</v>
      </c>
    </row>
    <row r="521" spans="1:8">
      <c r="A521" t="s">
        <v>112</v>
      </c>
      <c r="B521" t="s">
        <v>68</v>
      </c>
      <c r="C521">
        <v>1970.5872159999999</v>
      </c>
      <c r="D521">
        <v>2.3568965049999999</v>
      </c>
      <c r="E521">
        <v>3.5189000319999999</v>
      </c>
      <c r="F521">
        <v>66.978217150000006</v>
      </c>
      <c r="G521" t="s">
        <v>60</v>
      </c>
      <c r="H521" t="s">
        <v>4</v>
      </c>
    </row>
    <row r="522" spans="1:8">
      <c r="A522" t="s">
        <v>112</v>
      </c>
      <c r="B522" t="s">
        <v>59</v>
      </c>
      <c r="C522">
        <v>-6405.3716729999996</v>
      </c>
      <c r="D522">
        <v>0.17962915870000001</v>
      </c>
      <c r="E522">
        <v>16.26294498</v>
      </c>
      <c r="F522">
        <v>-1.1045303230000001</v>
      </c>
      <c r="G522" t="s">
        <v>60</v>
      </c>
      <c r="H522" t="s">
        <v>4</v>
      </c>
    </row>
    <row r="523" spans="1:8">
      <c r="A523" t="s">
        <v>112</v>
      </c>
      <c r="B523" t="s">
        <v>61</v>
      </c>
      <c r="C523">
        <v>-12148.584699999999</v>
      </c>
      <c r="D523">
        <v>0.1764199749</v>
      </c>
      <c r="E523">
        <v>15.52025716</v>
      </c>
      <c r="F523">
        <v>-1.1367078070000001</v>
      </c>
      <c r="G523" t="s">
        <v>60</v>
      </c>
      <c r="H523" t="s">
        <v>4</v>
      </c>
    </row>
    <row r="524" spans="1:8">
      <c r="A524" t="s">
        <v>112</v>
      </c>
      <c r="B524" t="s">
        <v>62</v>
      </c>
      <c r="C524">
        <v>-1225.3239160000001</v>
      </c>
      <c r="D524">
        <v>4.6860147470000002E-2</v>
      </c>
      <c r="E524">
        <v>16.51202846</v>
      </c>
      <c r="F524">
        <v>-0.28379400859999998</v>
      </c>
      <c r="G524" t="s">
        <v>60</v>
      </c>
      <c r="H524" t="s">
        <v>4</v>
      </c>
    </row>
    <row r="525" spans="1:8">
      <c r="A525" t="s">
        <v>112</v>
      </c>
      <c r="B525" t="s">
        <v>63</v>
      </c>
      <c r="C525">
        <v>-2047.0060249999999</v>
      </c>
      <c r="D525">
        <v>1.3075472249999999E-2</v>
      </c>
      <c r="E525">
        <v>7.6981923710000002</v>
      </c>
      <c r="F525">
        <v>-0.1698512016</v>
      </c>
      <c r="G525" t="s">
        <v>60</v>
      </c>
      <c r="H525" t="s">
        <v>4</v>
      </c>
    </row>
    <row r="526" spans="1:8">
      <c r="A526" t="s">
        <v>112</v>
      </c>
      <c r="B526" t="s">
        <v>64</v>
      </c>
      <c r="C526">
        <v>-2947.321434</v>
      </c>
      <c r="D526">
        <v>2.170298277E-2</v>
      </c>
      <c r="E526">
        <v>13.49609019</v>
      </c>
      <c r="F526">
        <v>-0.1608094082</v>
      </c>
      <c r="G526" t="s">
        <v>60</v>
      </c>
      <c r="H526" t="s">
        <v>4</v>
      </c>
    </row>
    <row r="527" spans="1:8">
      <c r="A527" t="s">
        <v>112</v>
      </c>
      <c r="B527" t="s">
        <v>65</v>
      </c>
      <c r="C527">
        <v>-272.34737469999999</v>
      </c>
      <c r="D527">
        <v>1.337922787E-2</v>
      </c>
      <c r="E527">
        <v>45.587609129999997</v>
      </c>
      <c r="F527">
        <v>-2.934838683E-2</v>
      </c>
      <c r="G527" t="s">
        <v>60</v>
      </c>
      <c r="H527" t="s">
        <v>4</v>
      </c>
    </row>
    <row r="528" spans="1:8">
      <c r="A528" t="s">
        <v>112</v>
      </c>
      <c r="B528" t="s">
        <v>66</v>
      </c>
      <c r="C528">
        <v>-7390.3078800000003</v>
      </c>
      <c r="D528">
        <v>5.6267955809999997</v>
      </c>
      <c r="E528">
        <v>5.290281029</v>
      </c>
      <c r="F528">
        <v>-106.3609958</v>
      </c>
      <c r="G528" t="s">
        <v>60</v>
      </c>
      <c r="H528" t="s">
        <v>4</v>
      </c>
    </row>
    <row r="529" spans="1:8">
      <c r="A529" t="s">
        <v>112</v>
      </c>
      <c r="B529" t="s">
        <v>68</v>
      </c>
      <c r="C529">
        <v>3355.1673510000001</v>
      </c>
      <c r="D529">
        <v>40.907714589999998</v>
      </c>
      <c r="E529">
        <v>35.871794909999998</v>
      </c>
      <c r="F529">
        <v>114.038661</v>
      </c>
      <c r="G529" t="s">
        <v>60</v>
      </c>
      <c r="H529" t="s">
        <v>4</v>
      </c>
    </row>
    <row r="530" spans="1:8">
      <c r="A530" t="s">
        <v>112</v>
      </c>
      <c r="B530" t="s">
        <v>59</v>
      </c>
      <c r="C530">
        <v>-9074.9231980000004</v>
      </c>
      <c r="D530">
        <v>2.346418019E-2</v>
      </c>
      <c r="E530">
        <v>1.4994400910000001</v>
      </c>
      <c r="F530">
        <v>-1.5648628</v>
      </c>
      <c r="G530" t="s">
        <v>60</v>
      </c>
      <c r="H530" t="s">
        <v>4</v>
      </c>
    </row>
    <row r="531" spans="1:8">
      <c r="A531" t="s">
        <v>112</v>
      </c>
      <c r="B531" t="s">
        <v>61</v>
      </c>
      <c r="C531">
        <v>-16795.708429999999</v>
      </c>
      <c r="D531">
        <v>2.3819600319999999E-2</v>
      </c>
      <c r="E531">
        <v>1.5156990779999999</v>
      </c>
      <c r="F531">
        <v>-1.571525686</v>
      </c>
      <c r="G531" t="s">
        <v>60</v>
      </c>
      <c r="H531" t="s">
        <v>4</v>
      </c>
    </row>
    <row r="532" spans="1:8">
      <c r="A532" t="s">
        <v>112</v>
      </c>
      <c r="B532" t="s">
        <v>62</v>
      </c>
      <c r="C532">
        <v>-1504.957255</v>
      </c>
      <c r="D532">
        <v>1.577805078E-2</v>
      </c>
      <c r="E532">
        <v>4.5266495420000004</v>
      </c>
      <c r="F532">
        <v>-0.34855914160000001</v>
      </c>
      <c r="G532" t="s">
        <v>60</v>
      </c>
      <c r="H532" t="s">
        <v>4</v>
      </c>
    </row>
    <row r="533" spans="1:8">
      <c r="A533" t="s">
        <v>112</v>
      </c>
      <c r="B533" t="s">
        <v>63</v>
      </c>
      <c r="C533">
        <v>-482.327853</v>
      </c>
      <c r="D533">
        <v>0.22381214399999999</v>
      </c>
      <c r="E533">
        <v>559.23172769999996</v>
      </c>
      <c r="F533">
        <v>-4.002136018E-2</v>
      </c>
      <c r="G533" t="s">
        <v>60</v>
      </c>
      <c r="H533" t="s">
        <v>4</v>
      </c>
    </row>
    <row r="534" spans="1:8">
      <c r="A534" t="s">
        <v>112</v>
      </c>
      <c r="B534" t="s">
        <v>64</v>
      </c>
      <c r="C534">
        <v>-3947.5633010000001</v>
      </c>
      <c r="D534">
        <v>1.7043373919999999E-3</v>
      </c>
      <c r="E534">
        <v>0.79130246429999995</v>
      </c>
      <c r="F534">
        <v>-0.2153838095</v>
      </c>
      <c r="G534" t="s">
        <v>60</v>
      </c>
      <c r="H534" t="s">
        <v>4</v>
      </c>
    </row>
    <row r="535" spans="1:8">
      <c r="A535" t="s">
        <v>112</v>
      </c>
      <c r="B535" t="s">
        <v>65</v>
      </c>
      <c r="C535">
        <v>-443.15138539999998</v>
      </c>
      <c r="D535">
        <v>2.4327726249999998E-3</v>
      </c>
      <c r="E535">
        <v>5.0943451690000003</v>
      </c>
      <c r="F535">
        <v>-4.7754373609999998E-2</v>
      </c>
      <c r="G535" t="s">
        <v>60</v>
      </c>
      <c r="H535" t="s">
        <v>4</v>
      </c>
    </row>
    <row r="536" spans="1:8">
      <c r="A536" t="s">
        <v>112</v>
      </c>
      <c r="B536" t="s">
        <v>66</v>
      </c>
      <c r="C536">
        <v>-7529.9849029999996</v>
      </c>
      <c r="D536">
        <v>2.393516897</v>
      </c>
      <c r="E536">
        <v>2.2086277729999999</v>
      </c>
      <c r="F536">
        <v>-108.3712215</v>
      </c>
      <c r="G536" t="s">
        <v>60</v>
      </c>
      <c r="H536" t="s">
        <v>4</v>
      </c>
    </row>
    <row r="537" spans="1:8">
      <c r="A537" t="s">
        <v>112</v>
      </c>
      <c r="B537" t="s">
        <v>68</v>
      </c>
      <c r="C537">
        <v>-5917.2725760000003</v>
      </c>
      <c r="D537">
        <v>10.520576610000001</v>
      </c>
      <c r="E537">
        <v>5.2309437010000002</v>
      </c>
      <c r="F537">
        <v>-201.12196220000001</v>
      </c>
      <c r="G537" t="s">
        <v>60</v>
      </c>
      <c r="H537" t="s">
        <v>4</v>
      </c>
    </row>
    <row r="538" spans="1:8" s="39" customFormat="1">
      <c r="A538" s="39" t="s">
        <v>58</v>
      </c>
      <c r="B538" s="39" t="s">
        <v>59</v>
      </c>
      <c r="C538" s="39">
        <v>2781604.9720000001</v>
      </c>
      <c r="D538" s="39">
        <v>3.2615834370000001</v>
      </c>
      <c r="E538" s="39">
        <v>0.67998562340000002</v>
      </c>
      <c r="F538" s="39">
        <v>479.654764</v>
      </c>
      <c r="G538" s="39" t="s">
        <v>60</v>
      </c>
      <c r="H538" s="39">
        <v>95.930952809999994</v>
      </c>
    </row>
    <row r="539" spans="1:8">
      <c r="A539" t="s">
        <v>58</v>
      </c>
      <c r="B539" t="s">
        <v>61</v>
      </c>
      <c r="C539">
        <v>5161189.7649999997</v>
      </c>
      <c r="D539">
        <v>3.1358244719999999</v>
      </c>
      <c r="E539">
        <v>0.64934987379999998</v>
      </c>
      <c r="F539">
        <v>482.91754539999999</v>
      </c>
      <c r="G539" t="s">
        <v>60</v>
      </c>
      <c r="H539">
        <v>96.583509070000005</v>
      </c>
    </row>
    <row r="540" spans="1:8" s="39" customFormat="1">
      <c r="A540" s="39" t="s">
        <v>58</v>
      </c>
      <c r="B540" s="39" t="s">
        <v>62</v>
      </c>
      <c r="C540" s="39">
        <v>407112.22769999999</v>
      </c>
      <c r="D540" s="39">
        <v>1.730419457</v>
      </c>
      <c r="E540" s="39">
        <v>1.835206466</v>
      </c>
      <c r="F540" s="39">
        <v>94.290178729999994</v>
      </c>
      <c r="G540" s="39" t="s">
        <v>60</v>
      </c>
      <c r="H540" s="39">
        <v>94.290178729999994</v>
      </c>
    </row>
    <row r="541" spans="1:8" s="39" customFormat="1">
      <c r="A541" s="39" t="s">
        <v>58</v>
      </c>
      <c r="B541" s="39" t="s">
        <v>63</v>
      </c>
      <c r="C541" s="39">
        <v>571960.53449999995</v>
      </c>
      <c r="D541" s="39">
        <v>7.9431699760000002E-2</v>
      </c>
      <c r="E541" s="39">
        <v>0.1673702597</v>
      </c>
      <c r="F541" s="39">
        <v>47.458670310000002</v>
      </c>
      <c r="G541" s="39" t="s">
        <v>60</v>
      </c>
      <c r="H541" s="39">
        <v>94.917340620000004</v>
      </c>
    </row>
    <row r="542" spans="1:8">
      <c r="A542" t="s">
        <v>58</v>
      </c>
      <c r="B542" t="s">
        <v>64</v>
      </c>
      <c r="C542">
        <v>870737.16240000003</v>
      </c>
      <c r="D542">
        <v>0.81413722030000002</v>
      </c>
      <c r="E542">
        <v>1.7136675720000001</v>
      </c>
      <c r="F542">
        <v>47.5084686</v>
      </c>
      <c r="G542" t="s">
        <v>60</v>
      </c>
      <c r="H542">
        <v>95.016937200000001</v>
      </c>
    </row>
    <row r="543" spans="1:8" s="39" customFormat="1">
      <c r="A543" s="39" t="s">
        <v>58</v>
      </c>
      <c r="B543" s="39" t="s">
        <v>59</v>
      </c>
      <c r="C543" s="39">
        <v>2908239.37</v>
      </c>
      <c r="D543" s="39">
        <v>7.9273312569999996</v>
      </c>
      <c r="E543" s="39">
        <v>1.580751303</v>
      </c>
      <c r="F543" s="39">
        <v>501.49136299999998</v>
      </c>
      <c r="G543" s="39" t="s">
        <v>60</v>
      </c>
      <c r="H543" s="39">
        <v>100.2982726</v>
      </c>
    </row>
    <row r="544" spans="1:8">
      <c r="A544" t="s">
        <v>58</v>
      </c>
      <c r="B544" t="s">
        <v>61</v>
      </c>
      <c r="C544">
        <v>5391035.9400000004</v>
      </c>
      <c r="D544">
        <v>8.3682988629999997</v>
      </c>
      <c r="E544">
        <v>1.658982473</v>
      </c>
      <c r="F544">
        <v>504.42358469999999</v>
      </c>
      <c r="G544" t="s">
        <v>60</v>
      </c>
      <c r="H544">
        <v>100.8847169</v>
      </c>
    </row>
    <row r="545" spans="1:8" s="39" customFormat="1">
      <c r="A545" s="39" t="s">
        <v>58</v>
      </c>
      <c r="B545" s="39" t="s">
        <v>62</v>
      </c>
      <c r="C545" s="39">
        <v>419651.1298</v>
      </c>
      <c r="D545" s="39">
        <v>0.78492621210000002</v>
      </c>
      <c r="E545" s="39">
        <v>0.807584776</v>
      </c>
      <c r="F545" s="39">
        <v>97.194280449999994</v>
      </c>
      <c r="G545" s="39" t="s">
        <v>60</v>
      </c>
      <c r="H545" s="39">
        <v>97.194280449999994</v>
      </c>
    </row>
    <row r="546" spans="1:8" s="39" customFormat="1">
      <c r="A546" s="39" t="s">
        <v>58</v>
      </c>
      <c r="B546" s="39" t="s">
        <v>63</v>
      </c>
      <c r="C546" s="39">
        <v>620796.48049999995</v>
      </c>
      <c r="D546" s="39">
        <v>0.41908775329999998</v>
      </c>
      <c r="E546" s="39">
        <v>0.81359115999999998</v>
      </c>
      <c r="F546" s="39">
        <v>51.510853849999997</v>
      </c>
      <c r="G546" s="39" t="s">
        <v>60</v>
      </c>
      <c r="H546" s="39">
        <v>103.02170769999999</v>
      </c>
    </row>
    <row r="547" spans="1:8">
      <c r="A547" t="s">
        <v>58</v>
      </c>
      <c r="B547" t="s">
        <v>64</v>
      </c>
      <c r="C547">
        <v>885290.21710000001</v>
      </c>
      <c r="D547">
        <v>0.29273703200000001</v>
      </c>
      <c r="E547">
        <v>0.60604943249999998</v>
      </c>
      <c r="F547">
        <v>48.302500799999997</v>
      </c>
      <c r="G547" t="s">
        <v>60</v>
      </c>
      <c r="H547">
        <v>96.605001599999994</v>
      </c>
    </row>
    <row r="548" spans="1:8" s="39" customFormat="1">
      <c r="A548" s="39" t="s">
        <v>58</v>
      </c>
      <c r="B548" s="39" t="s">
        <v>59</v>
      </c>
      <c r="C548" s="39">
        <v>2855086.9980000001</v>
      </c>
      <c r="D548" s="39">
        <v>4.4591598010000002</v>
      </c>
      <c r="E548" s="39">
        <v>0.90573339679999998</v>
      </c>
      <c r="F548" s="39">
        <v>492.3258672</v>
      </c>
      <c r="G548" s="39" t="s">
        <v>60</v>
      </c>
      <c r="H548" s="39">
        <v>98.465173449999995</v>
      </c>
    </row>
    <row r="549" spans="1:8">
      <c r="A549" t="s">
        <v>58</v>
      </c>
      <c r="B549" t="s">
        <v>61</v>
      </c>
      <c r="C549">
        <v>5299474.801</v>
      </c>
      <c r="D549">
        <v>4.6588369199999997</v>
      </c>
      <c r="E549">
        <v>0.93955351139999999</v>
      </c>
      <c r="F549">
        <v>495.85647469999998</v>
      </c>
      <c r="G549" t="s">
        <v>60</v>
      </c>
      <c r="H549">
        <v>99.171294939999996</v>
      </c>
    </row>
    <row r="550" spans="1:8" s="39" customFormat="1">
      <c r="A550" s="39" t="s">
        <v>58</v>
      </c>
      <c r="B550" s="39" t="s">
        <v>62</v>
      </c>
      <c r="C550" s="39">
        <v>423042.92450000002</v>
      </c>
      <c r="D550" s="39">
        <v>0.86872595259999996</v>
      </c>
      <c r="E550" s="39">
        <v>0.8866374024</v>
      </c>
      <c r="F550" s="39">
        <v>97.979844990000004</v>
      </c>
      <c r="G550" s="39" t="s">
        <v>60</v>
      </c>
      <c r="H550" s="39">
        <v>97.979844990000004</v>
      </c>
    </row>
    <row r="551" spans="1:8" s="39" customFormat="1">
      <c r="A551" s="39" t="s">
        <v>58</v>
      </c>
      <c r="B551" s="39" t="s">
        <v>63</v>
      </c>
      <c r="C551" s="39">
        <v>602930.88419999997</v>
      </c>
      <c r="D551" s="39">
        <v>0.22814753039999999</v>
      </c>
      <c r="E551" s="39">
        <v>0.45603559179999997</v>
      </c>
      <c r="F551" s="39">
        <v>50.028448339999997</v>
      </c>
      <c r="G551" s="39" t="s">
        <v>60</v>
      </c>
      <c r="H551" s="39">
        <v>100.0568967</v>
      </c>
    </row>
    <row r="552" spans="1:8">
      <c r="A552" t="s">
        <v>58</v>
      </c>
      <c r="B552" t="s">
        <v>64</v>
      </c>
      <c r="C552">
        <v>887950.40390000003</v>
      </c>
      <c r="D552">
        <v>0.5071055994</v>
      </c>
      <c r="E552">
        <v>1.0467084870000001</v>
      </c>
      <c r="F552">
        <v>48.447643800000002</v>
      </c>
      <c r="G552" t="s">
        <v>60</v>
      </c>
      <c r="H552">
        <v>96.895287600000003</v>
      </c>
    </row>
    <row r="553" spans="1:8">
      <c r="A553" t="s">
        <v>113</v>
      </c>
      <c r="B553" t="s">
        <v>65</v>
      </c>
      <c r="C553">
        <v>45816.55431</v>
      </c>
      <c r="D553">
        <v>0.1003817677</v>
      </c>
      <c r="E553">
        <v>2.068431017</v>
      </c>
      <c r="F553">
        <v>4.8530391789999996</v>
      </c>
      <c r="G553" t="s">
        <v>60</v>
      </c>
      <c r="H553" t="s">
        <v>4</v>
      </c>
    </row>
    <row r="554" spans="1:8">
      <c r="A554" t="s">
        <v>113</v>
      </c>
      <c r="B554" t="s">
        <v>66</v>
      </c>
      <c r="C554">
        <v>60568.96845</v>
      </c>
      <c r="D554">
        <v>29.132143209999999</v>
      </c>
      <c r="E554">
        <v>2.967972295</v>
      </c>
      <c r="F554">
        <v>981.55037540000001</v>
      </c>
      <c r="G554" t="s">
        <v>67</v>
      </c>
      <c r="H554" t="s">
        <v>4</v>
      </c>
    </row>
    <row r="555" spans="1:8">
      <c r="A555" t="s">
        <v>113</v>
      </c>
      <c r="B555" t="s">
        <v>68</v>
      </c>
      <c r="C555">
        <v>23838.664120000001</v>
      </c>
      <c r="D555">
        <v>28.632073250000001</v>
      </c>
      <c r="E555">
        <v>2.8854457849999999</v>
      </c>
      <c r="F555">
        <v>992.29288570000006</v>
      </c>
      <c r="G555" t="s">
        <v>67</v>
      </c>
      <c r="H555" t="s">
        <v>4</v>
      </c>
    </row>
    <row r="556" spans="1:8">
      <c r="A556" t="s">
        <v>114</v>
      </c>
      <c r="B556" t="s">
        <v>65</v>
      </c>
      <c r="C556">
        <v>-214.97529359999999</v>
      </c>
      <c r="D556">
        <v>6.8934231900000002E-3</v>
      </c>
      <c r="E556">
        <v>30.272969060000001</v>
      </c>
      <c r="F556">
        <v>-2.2770885729999999E-2</v>
      </c>
      <c r="G556" t="s">
        <v>60</v>
      </c>
      <c r="H556" t="s">
        <v>4</v>
      </c>
    </row>
    <row r="557" spans="1:8">
      <c r="A557" t="s">
        <v>114</v>
      </c>
      <c r="B557" t="s">
        <v>66</v>
      </c>
      <c r="C557">
        <v>60.688525720000001</v>
      </c>
      <c r="D557">
        <v>0.47889922299999999</v>
      </c>
      <c r="E557">
        <v>48.69396382</v>
      </c>
      <c r="F557">
        <v>0.98348786060000004</v>
      </c>
      <c r="G557" t="s">
        <v>67</v>
      </c>
      <c r="H557" t="s">
        <v>4</v>
      </c>
    </row>
    <row r="558" spans="1:8">
      <c r="A558" t="s">
        <v>114</v>
      </c>
      <c r="B558" t="s">
        <v>68</v>
      </c>
      <c r="C558">
        <v>475.28708289999997</v>
      </c>
      <c r="D558">
        <v>2.2380167609999999</v>
      </c>
      <c r="E558">
        <v>11.31225953</v>
      </c>
      <c r="F558">
        <v>19.78399413</v>
      </c>
      <c r="G558" t="s">
        <v>67</v>
      </c>
      <c r="H558" t="s">
        <v>4</v>
      </c>
    </row>
    <row r="559" spans="1:8">
      <c r="A559" t="s">
        <v>105</v>
      </c>
      <c r="B559" t="s">
        <v>66</v>
      </c>
      <c r="C559">
        <v>32895.670680000003</v>
      </c>
      <c r="D559">
        <v>2.9782744980000002</v>
      </c>
      <c r="E559">
        <v>0.55868056200000005</v>
      </c>
      <c r="F559">
        <v>533.09076789999995</v>
      </c>
      <c r="G559" t="s">
        <v>67</v>
      </c>
      <c r="H559" t="s">
        <v>4</v>
      </c>
    </row>
    <row r="560" spans="1:8">
      <c r="A560" t="s">
        <v>105</v>
      </c>
      <c r="B560" t="s">
        <v>68</v>
      </c>
      <c r="C560">
        <v>14328.88193</v>
      </c>
      <c r="D560">
        <v>6.7805172450000004</v>
      </c>
      <c r="E560">
        <v>1.136822231</v>
      </c>
      <c r="F560">
        <v>596.44481450000001</v>
      </c>
      <c r="G560" t="s">
        <v>67</v>
      </c>
      <c r="H560" t="s">
        <v>4</v>
      </c>
    </row>
    <row r="561" spans="1:8">
      <c r="A561" t="s">
        <v>106</v>
      </c>
      <c r="B561" t="s">
        <v>66</v>
      </c>
      <c r="C561">
        <v>53910.62775</v>
      </c>
      <c r="D561">
        <v>38.486592559999998</v>
      </c>
      <c r="E561">
        <v>4.4052712740000004</v>
      </c>
      <c r="F561">
        <v>873.64863990000003</v>
      </c>
      <c r="G561" t="s">
        <v>67</v>
      </c>
      <c r="H561" t="s">
        <v>4</v>
      </c>
    </row>
    <row r="562" spans="1:8">
      <c r="A562" t="s">
        <v>106</v>
      </c>
      <c r="B562" t="s">
        <v>68</v>
      </c>
      <c r="C562">
        <v>22580.88463</v>
      </c>
      <c r="D562">
        <v>39.085569960000001</v>
      </c>
      <c r="E562">
        <v>4.1583164330000004</v>
      </c>
      <c r="F562">
        <v>939.93736630000001</v>
      </c>
      <c r="G562" t="s">
        <v>67</v>
      </c>
      <c r="H562" t="s">
        <v>4</v>
      </c>
    </row>
    <row r="563" spans="1:8">
      <c r="A563" t="s">
        <v>113</v>
      </c>
      <c r="B563" t="s">
        <v>66</v>
      </c>
      <c r="C563">
        <v>59222.175900000002</v>
      </c>
      <c r="D563">
        <v>15.028505060000001</v>
      </c>
      <c r="E563">
        <v>1.5659179620000001</v>
      </c>
      <c r="F563">
        <v>959.7249296</v>
      </c>
      <c r="G563" t="s">
        <v>67</v>
      </c>
      <c r="H563" t="s">
        <v>4</v>
      </c>
    </row>
    <row r="564" spans="1:8">
      <c r="A564" t="s">
        <v>113</v>
      </c>
      <c r="B564" t="s">
        <v>68</v>
      </c>
      <c r="C564">
        <v>23400.391500000002</v>
      </c>
      <c r="D564">
        <v>15.24822385</v>
      </c>
      <c r="E564">
        <v>1.5654462929999999</v>
      </c>
      <c r="F564">
        <v>974.0496316</v>
      </c>
      <c r="G564" t="s">
        <v>67</v>
      </c>
      <c r="H564" t="s">
        <v>4</v>
      </c>
    </row>
    <row r="565" spans="1:8">
      <c r="A565" t="s">
        <v>107</v>
      </c>
      <c r="B565" t="s">
        <v>66</v>
      </c>
      <c r="C565">
        <v>10028.50871</v>
      </c>
      <c r="D565">
        <v>1.923114746</v>
      </c>
      <c r="E565">
        <v>1.1833315010000001</v>
      </c>
      <c r="F565">
        <v>162.51699070000001</v>
      </c>
      <c r="G565" t="s">
        <v>67</v>
      </c>
      <c r="H565" t="s">
        <v>4</v>
      </c>
    </row>
    <row r="566" spans="1:8">
      <c r="A566" t="s">
        <v>107</v>
      </c>
      <c r="B566" t="s">
        <v>68</v>
      </c>
      <c r="C566">
        <v>5785.0791920000001</v>
      </c>
      <c r="D566">
        <v>4.3939950689999998</v>
      </c>
      <c r="E566">
        <v>1.8247034529999999</v>
      </c>
      <c r="F566">
        <v>240.80598209999999</v>
      </c>
      <c r="G566" t="s">
        <v>67</v>
      </c>
      <c r="H566" t="s">
        <v>4</v>
      </c>
    </row>
    <row r="567" spans="1:8">
      <c r="A567" t="s">
        <v>108</v>
      </c>
      <c r="B567" t="s">
        <v>66</v>
      </c>
      <c r="C567">
        <v>18887.661110000001</v>
      </c>
      <c r="D567">
        <v>7.5189486109999999</v>
      </c>
      <c r="E567">
        <v>2.4564985859999999</v>
      </c>
      <c r="F567">
        <v>306.08397880000001</v>
      </c>
      <c r="G567" t="s">
        <v>67</v>
      </c>
      <c r="H567" t="s">
        <v>4</v>
      </c>
    </row>
    <row r="568" spans="1:8">
      <c r="A568" t="s">
        <v>108</v>
      </c>
      <c r="B568" t="s">
        <v>68</v>
      </c>
      <c r="C568">
        <v>8838.9985369999995</v>
      </c>
      <c r="D568">
        <v>13.196765210000001</v>
      </c>
      <c r="E568">
        <v>3.5867942510000002</v>
      </c>
      <c r="F568">
        <v>367.9264627</v>
      </c>
      <c r="G568" t="s">
        <v>67</v>
      </c>
      <c r="H568" t="s">
        <v>4</v>
      </c>
    </row>
    <row r="569" spans="1:8">
      <c r="A569" t="s">
        <v>109</v>
      </c>
      <c r="B569" t="s">
        <v>66</v>
      </c>
      <c r="C569">
        <v>46488.622439999999</v>
      </c>
      <c r="D569">
        <v>13.14396784</v>
      </c>
      <c r="E569">
        <v>1.7446864740000001</v>
      </c>
      <c r="F569">
        <v>753.3713381</v>
      </c>
      <c r="G569" t="s">
        <v>67</v>
      </c>
      <c r="H569" t="s">
        <v>4</v>
      </c>
    </row>
    <row r="570" spans="1:8">
      <c r="A570" t="s">
        <v>109</v>
      </c>
      <c r="B570" t="s">
        <v>68</v>
      </c>
      <c r="C570">
        <v>19984.01828</v>
      </c>
      <c r="D570">
        <v>13.95327462</v>
      </c>
      <c r="E570">
        <v>1.6773950630000001</v>
      </c>
      <c r="F570">
        <v>831.8418795</v>
      </c>
      <c r="G570" t="s">
        <v>67</v>
      </c>
      <c r="H570" t="s">
        <v>4</v>
      </c>
    </row>
    <row r="571" spans="1:8">
      <c r="A571" t="s">
        <v>110</v>
      </c>
      <c r="B571" t="s">
        <v>65</v>
      </c>
      <c r="C571">
        <v>15593.22517</v>
      </c>
      <c r="D571">
        <v>6.6165525040000006E-2</v>
      </c>
      <c r="E571">
        <v>4.0059399960000004</v>
      </c>
      <c r="F571">
        <v>1.651685375</v>
      </c>
      <c r="G571" t="s">
        <v>67</v>
      </c>
      <c r="H571" t="s">
        <v>4</v>
      </c>
    </row>
    <row r="572" spans="1:8">
      <c r="A572" t="s">
        <v>110</v>
      </c>
      <c r="B572" t="s">
        <v>66</v>
      </c>
      <c r="C572">
        <v>16268.002850000001</v>
      </c>
      <c r="D572">
        <v>5.7448292759999999</v>
      </c>
      <c r="E572">
        <v>2.1791166089999998</v>
      </c>
      <c r="F572">
        <v>263.6311086</v>
      </c>
      <c r="G572" t="s">
        <v>67</v>
      </c>
      <c r="H572" t="s">
        <v>4</v>
      </c>
    </row>
    <row r="573" spans="1:8">
      <c r="A573" t="s">
        <v>110</v>
      </c>
      <c r="B573" t="s">
        <v>68</v>
      </c>
      <c r="C573">
        <v>8348.4771230000006</v>
      </c>
      <c r="D573">
        <v>9.0846027350000007</v>
      </c>
      <c r="E573">
        <v>2.614211472</v>
      </c>
      <c r="F573">
        <v>347.50833410000001</v>
      </c>
      <c r="G573" t="s">
        <v>67</v>
      </c>
      <c r="H573" t="s">
        <v>4</v>
      </c>
    </row>
    <row r="574" spans="1:8">
      <c r="A574" t="s">
        <v>111</v>
      </c>
      <c r="B574" t="s">
        <v>65</v>
      </c>
      <c r="C574">
        <v>15908.357830000001</v>
      </c>
      <c r="D574">
        <v>3.1844902410000001E-2</v>
      </c>
      <c r="E574">
        <v>1.8898319990000001</v>
      </c>
      <c r="F574">
        <v>1.6850652559999999</v>
      </c>
      <c r="G574" t="s">
        <v>67</v>
      </c>
      <c r="H574" t="s">
        <v>4</v>
      </c>
    </row>
    <row r="575" spans="1:8">
      <c r="A575" t="s">
        <v>111</v>
      </c>
      <c r="B575" t="s">
        <v>66</v>
      </c>
      <c r="C575">
        <v>19557.85067</v>
      </c>
      <c r="D575">
        <v>9.6970615030000005</v>
      </c>
      <c r="E575">
        <v>3.0595433299999999</v>
      </c>
      <c r="F575">
        <v>316.94473520000003</v>
      </c>
      <c r="G575" t="s">
        <v>67</v>
      </c>
      <c r="H575" t="s">
        <v>4</v>
      </c>
    </row>
    <row r="576" spans="1:8">
      <c r="A576" t="s">
        <v>111</v>
      </c>
      <c r="B576" t="s">
        <v>68</v>
      </c>
      <c r="C576">
        <v>9401.6285690000004</v>
      </c>
      <c r="D576">
        <v>14.485525040000001</v>
      </c>
      <c r="E576">
        <v>3.7014610910000001</v>
      </c>
      <c r="F576">
        <v>391.34613819999998</v>
      </c>
      <c r="G576" t="s">
        <v>67</v>
      </c>
      <c r="H576" t="s">
        <v>4</v>
      </c>
    </row>
    <row r="577" spans="1:8">
      <c r="A577" t="s">
        <v>113</v>
      </c>
      <c r="B577" t="s">
        <v>65</v>
      </c>
      <c r="C577">
        <v>44878.827250000002</v>
      </c>
      <c r="D577">
        <v>5.6539834009999998E-2</v>
      </c>
      <c r="E577">
        <v>1.1893828070000001</v>
      </c>
      <c r="F577">
        <v>4.7537120650000002</v>
      </c>
      <c r="G577" t="s">
        <v>60</v>
      </c>
      <c r="H577" t="s">
        <v>4</v>
      </c>
    </row>
    <row r="578" spans="1:8">
      <c r="A578" t="s">
        <v>113</v>
      </c>
      <c r="B578" t="s">
        <v>66</v>
      </c>
      <c r="C578">
        <v>60409.488989999998</v>
      </c>
      <c r="D578">
        <v>84.539945669999994</v>
      </c>
      <c r="E578">
        <v>8.6356371529999993</v>
      </c>
      <c r="F578">
        <v>978.96593110000003</v>
      </c>
      <c r="G578" t="s">
        <v>67</v>
      </c>
      <c r="H578" t="s">
        <v>4</v>
      </c>
    </row>
    <row r="579" spans="1:8">
      <c r="A579" t="s">
        <v>113</v>
      </c>
      <c r="B579" t="s">
        <v>68</v>
      </c>
      <c r="C579">
        <v>23717.77622</v>
      </c>
      <c r="D579">
        <v>89.263808109999999</v>
      </c>
      <c r="E579">
        <v>9.0415623249999992</v>
      </c>
      <c r="F579">
        <v>987.26088379999999</v>
      </c>
      <c r="G579" t="s">
        <v>67</v>
      </c>
      <c r="H579" t="s">
        <v>4</v>
      </c>
    </row>
    <row r="580" spans="1:8">
      <c r="A580" t="s">
        <v>114</v>
      </c>
      <c r="B580" t="s">
        <v>65</v>
      </c>
      <c r="C580">
        <v>-4519.7473410000002</v>
      </c>
      <c r="D580">
        <v>6.8642122059999998E-3</v>
      </c>
      <c r="E580">
        <v>1.433788756</v>
      </c>
      <c r="F580">
        <v>-0.47874641070000001</v>
      </c>
      <c r="G580" t="s">
        <v>60</v>
      </c>
      <c r="H580" t="s">
        <v>4</v>
      </c>
    </row>
    <row r="581" spans="1:8">
      <c r="A581" t="s">
        <v>114</v>
      </c>
      <c r="B581" t="s">
        <v>66</v>
      </c>
      <c r="C581">
        <v>-2016.9033489999999</v>
      </c>
      <c r="D581">
        <v>0.1226910568</v>
      </c>
      <c r="E581">
        <v>0.37537505069999999</v>
      </c>
      <c r="F581">
        <v>-32.684925800000002</v>
      </c>
      <c r="G581" t="s">
        <v>67</v>
      </c>
      <c r="H581" t="s">
        <v>4</v>
      </c>
    </row>
    <row r="582" spans="1:8">
      <c r="A582" t="s">
        <v>114</v>
      </c>
      <c r="B582" t="s">
        <v>68</v>
      </c>
      <c r="C582">
        <v>-1940.7686169999999</v>
      </c>
      <c r="D582">
        <v>1.080804492</v>
      </c>
      <c r="E582">
        <v>1.3378746260000001</v>
      </c>
      <c r="F582">
        <v>-80.78518502</v>
      </c>
      <c r="G582" t="s">
        <v>67</v>
      </c>
      <c r="H582" t="s">
        <v>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8"/>
  <sheetViews>
    <sheetView zoomScaleNormal="100" workbookViewId="0">
      <selection activeCell="B14" sqref="B14"/>
    </sheetView>
  </sheetViews>
  <sheetFormatPr defaultRowHeight="15"/>
  <cols>
    <col min="11" max="11" width="21.140625" customWidth="1"/>
  </cols>
  <sheetData>
    <row r="1" spans="1:12">
      <c r="A1" t="s">
        <v>0</v>
      </c>
      <c r="B1" t="s">
        <v>20</v>
      </c>
      <c r="C1" s="15" t="s">
        <v>125</v>
      </c>
      <c r="D1" s="15" t="s">
        <v>50</v>
      </c>
      <c r="E1" s="15" t="s">
        <v>51</v>
      </c>
      <c r="F1" s="15" t="s">
        <v>52</v>
      </c>
      <c r="G1" s="15" t="s">
        <v>53</v>
      </c>
      <c r="H1" s="15" t="s">
        <v>54</v>
      </c>
      <c r="I1" s="15" t="s">
        <v>55</v>
      </c>
      <c r="J1" s="15" t="s">
        <v>56</v>
      </c>
      <c r="K1" s="15" t="s">
        <v>115</v>
      </c>
      <c r="L1" s="15" t="s">
        <v>116</v>
      </c>
    </row>
    <row r="2" spans="1:12">
      <c r="A2" s="18" t="s">
        <v>31</v>
      </c>
      <c r="B2" s="18">
        <v>1</v>
      </c>
      <c r="C2" s="15">
        <v>1</v>
      </c>
      <c r="D2" s="15" t="s">
        <v>70</v>
      </c>
      <c r="E2" s="15" t="s">
        <v>66</v>
      </c>
      <c r="F2" s="15">
        <v>9719.6165849999998</v>
      </c>
      <c r="G2" s="15">
        <v>3.1542090759999999</v>
      </c>
      <c r="H2" s="15">
        <v>2.5914037369999998</v>
      </c>
      <c r="I2" s="15">
        <v>121.718165</v>
      </c>
      <c r="J2" s="15" t="s">
        <v>67</v>
      </c>
      <c r="K2" s="15">
        <v>9.5000000000000107</v>
      </c>
      <c r="L2" s="15">
        <v>1.2812438421052617</v>
      </c>
    </row>
    <row r="3" spans="1:12">
      <c r="A3" s="18" t="s">
        <v>31</v>
      </c>
      <c r="B3" s="18">
        <v>3</v>
      </c>
      <c r="C3" s="15">
        <v>2</v>
      </c>
      <c r="D3" s="15" t="s">
        <v>71</v>
      </c>
      <c r="E3" s="15" t="s">
        <v>66</v>
      </c>
      <c r="F3" s="15">
        <v>11169.312019999999</v>
      </c>
      <c r="G3" s="15">
        <v>1.6683768329999999</v>
      </c>
      <c r="H3" s="15">
        <v>1.192783065</v>
      </c>
      <c r="I3" s="15">
        <v>139.87261240000001</v>
      </c>
      <c r="J3" s="15" t="s">
        <v>67</v>
      </c>
      <c r="K3" s="15">
        <v>9.2333333333333307</v>
      </c>
      <c r="L3" s="15">
        <v>1.5148658382671487</v>
      </c>
    </row>
    <row r="4" spans="1:12">
      <c r="A4" s="18" t="s">
        <v>31</v>
      </c>
      <c r="B4" s="18">
        <v>5</v>
      </c>
      <c r="C4" s="15">
        <v>3</v>
      </c>
      <c r="D4" s="15" t="s">
        <v>72</v>
      </c>
      <c r="E4" s="15" t="s">
        <v>66</v>
      </c>
      <c r="F4" s="15">
        <v>24034.631519999999</v>
      </c>
      <c r="G4" s="15">
        <v>3.1914404030000001</v>
      </c>
      <c r="H4" s="15">
        <v>1.060334782</v>
      </c>
      <c r="I4" s="15">
        <v>300.98422290000002</v>
      </c>
      <c r="J4" s="15" t="s">
        <v>67</v>
      </c>
      <c r="K4" s="15">
        <v>9.5</v>
      </c>
      <c r="L4" s="15">
        <v>3.1682549778947369</v>
      </c>
    </row>
    <row r="5" spans="1:12">
      <c r="A5" s="18" t="s">
        <v>33</v>
      </c>
      <c r="B5" s="18">
        <v>1</v>
      </c>
      <c r="C5" s="15">
        <v>5</v>
      </c>
      <c r="D5" s="15" t="s">
        <v>74</v>
      </c>
      <c r="E5" s="15" t="s">
        <v>66</v>
      </c>
      <c r="F5" s="15">
        <v>199511.48910000001</v>
      </c>
      <c r="G5" s="15">
        <v>14.41024167</v>
      </c>
      <c r="H5" s="15">
        <v>0.57676260079999997</v>
      </c>
      <c r="I5" s="15">
        <v>2498.470194</v>
      </c>
      <c r="J5" s="15" t="s">
        <v>67</v>
      </c>
      <c r="K5" s="15">
        <v>9.3666666666666707</v>
      </c>
      <c r="L5" s="15">
        <v>26.674059010676146</v>
      </c>
    </row>
    <row r="6" spans="1:12">
      <c r="A6" s="18" t="s">
        <v>33</v>
      </c>
      <c r="B6" s="18">
        <v>5</v>
      </c>
      <c r="C6" s="15">
        <v>6</v>
      </c>
      <c r="D6" s="15" t="s">
        <v>75</v>
      </c>
      <c r="E6" s="15" t="s">
        <v>66</v>
      </c>
      <c r="F6" s="15">
        <v>121012.73789999999</v>
      </c>
      <c r="G6" s="15">
        <v>20.92712173</v>
      </c>
      <c r="H6" s="15">
        <v>1.3809315470000001</v>
      </c>
      <c r="I6" s="15">
        <v>1515.435127</v>
      </c>
      <c r="J6" s="15" t="s">
        <v>67</v>
      </c>
      <c r="K6" s="15">
        <v>9.43333333333333</v>
      </c>
      <c r="L6" s="15">
        <v>16.064683325088346</v>
      </c>
    </row>
    <row r="7" spans="1:12">
      <c r="A7" s="18" t="s">
        <v>34</v>
      </c>
      <c r="B7" s="18">
        <v>4</v>
      </c>
      <c r="C7" s="15">
        <v>8</v>
      </c>
      <c r="D7" s="15" t="s">
        <v>77</v>
      </c>
      <c r="E7" s="15" t="s">
        <v>66</v>
      </c>
      <c r="F7" s="15">
        <v>21899.813040000001</v>
      </c>
      <c r="G7" s="15">
        <v>0.42585177000000002</v>
      </c>
      <c r="H7" s="15">
        <v>0.15527866430000001</v>
      </c>
      <c r="I7" s="15">
        <v>274.25002130000001</v>
      </c>
      <c r="J7" s="15" t="s">
        <v>67</v>
      </c>
      <c r="K7" s="15">
        <v>9.1333333333333329</v>
      </c>
      <c r="L7" s="15">
        <v>3.0027374594890515</v>
      </c>
    </row>
    <row r="8" spans="1:12">
      <c r="A8" s="18" t="s">
        <v>34</v>
      </c>
      <c r="B8" s="18">
        <v>6</v>
      </c>
      <c r="C8" s="15">
        <v>9</v>
      </c>
      <c r="D8" s="15" t="s">
        <v>78</v>
      </c>
      <c r="E8" s="15" t="s">
        <v>66</v>
      </c>
      <c r="F8" s="15">
        <v>26513.271140000001</v>
      </c>
      <c r="G8" s="15">
        <v>2.2811788449999999</v>
      </c>
      <c r="H8" s="15">
        <v>0.68705223920000003</v>
      </c>
      <c r="I8" s="15">
        <v>332.02407549999998</v>
      </c>
      <c r="J8" s="15" t="s">
        <v>67</v>
      </c>
      <c r="K8" s="15">
        <v>9.5666666666666664</v>
      </c>
      <c r="L8" s="15">
        <v>3.4706349355400694</v>
      </c>
    </row>
    <row r="9" spans="1:12">
      <c r="A9" s="18" t="s">
        <v>35</v>
      </c>
      <c r="B9" s="18">
        <v>1</v>
      </c>
      <c r="C9" s="15">
        <v>10</v>
      </c>
      <c r="D9" s="15" t="s">
        <v>79</v>
      </c>
      <c r="E9" s="15" t="s">
        <v>66</v>
      </c>
      <c r="F9" s="15">
        <v>25006.876199999999</v>
      </c>
      <c r="G9" s="15">
        <v>1.812527735</v>
      </c>
      <c r="H9" s="15">
        <v>0.57878724780000002</v>
      </c>
      <c r="I9" s="15">
        <v>313.15958360000002</v>
      </c>
      <c r="J9" s="15" t="s">
        <v>67</v>
      </c>
      <c r="K9" s="15">
        <v>9.3333333333333304</v>
      </c>
      <c r="L9" s="15">
        <v>3.3552812528571443</v>
      </c>
    </row>
    <row r="10" spans="1:12">
      <c r="A10" s="18" t="s">
        <v>35</v>
      </c>
      <c r="B10" s="18">
        <v>3</v>
      </c>
      <c r="C10" s="15">
        <v>11</v>
      </c>
      <c r="D10" s="15" t="s">
        <v>80</v>
      </c>
      <c r="E10" s="15" t="s">
        <v>66</v>
      </c>
      <c r="F10" s="15">
        <v>27954.857019999999</v>
      </c>
      <c r="G10" s="15">
        <v>4.6413122400000004</v>
      </c>
      <c r="H10" s="15">
        <v>1.325797659</v>
      </c>
      <c r="I10" s="15">
        <v>350.0769674</v>
      </c>
      <c r="J10" s="15" t="s">
        <v>67</v>
      </c>
      <c r="K10" s="15">
        <v>9.3000000000000007</v>
      </c>
      <c r="L10" s="15">
        <v>3.7642684666666666</v>
      </c>
    </row>
    <row r="11" spans="1:12">
      <c r="A11" s="18" t="s">
        <v>35</v>
      </c>
      <c r="B11" s="18">
        <v>5</v>
      </c>
      <c r="C11" s="15">
        <v>12</v>
      </c>
      <c r="D11" s="15" t="s">
        <v>81</v>
      </c>
      <c r="E11" s="15" t="s">
        <v>66</v>
      </c>
      <c r="F11" s="15">
        <v>24058.838879999999</v>
      </c>
      <c r="G11" s="15">
        <v>5.6762248939999997</v>
      </c>
      <c r="H11" s="15">
        <v>1.8839903220000001</v>
      </c>
      <c r="I11" s="15">
        <v>301.28737009999998</v>
      </c>
      <c r="J11" s="15" t="s">
        <v>67</v>
      </c>
      <c r="K11" s="15">
        <v>9.3000000000000007</v>
      </c>
      <c r="L11" s="15">
        <v>3.2396491408602146</v>
      </c>
    </row>
    <row r="12" spans="1:12">
      <c r="A12" s="18" t="s">
        <v>36</v>
      </c>
      <c r="B12" s="18">
        <v>1</v>
      </c>
      <c r="C12" s="15">
        <v>13</v>
      </c>
      <c r="D12" s="15" t="s">
        <v>82</v>
      </c>
      <c r="E12" s="15" t="s">
        <v>66</v>
      </c>
      <c r="F12" s="15">
        <v>84183.162200000006</v>
      </c>
      <c r="G12" s="15">
        <v>8.3658659849999992</v>
      </c>
      <c r="H12" s="15">
        <v>0.79355933550000002</v>
      </c>
      <c r="I12" s="15">
        <v>1054.2206000000001</v>
      </c>
      <c r="J12" s="15" t="s">
        <v>67</v>
      </c>
      <c r="K12" s="15">
        <v>9.4333333333333336</v>
      </c>
      <c r="L12" s="15">
        <v>11.17548339222615</v>
      </c>
    </row>
    <row r="13" spans="1:12">
      <c r="A13" s="18" t="s">
        <v>36</v>
      </c>
      <c r="B13" s="18">
        <v>4</v>
      </c>
      <c r="C13" s="15">
        <v>14</v>
      </c>
      <c r="D13" s="15" t="s">
        <v>83</v>
      </c>
      <c r="E13" s="15" t="s">
        <v>66</v>
      </c>
      <c r="F13" s="15">
        <v>72971.331649999993</v>
      </c>
      <c r="G13" s="15">
        <v>1.9607894560000001</v>
      </c>
      <c r="H13" s="15">
        <v>0.2145716932</v>
      </c>
      <c r="I13" s="15">
        <v>913.81553029999998</v>
      </c>
      <c r="J13" s="15" t="s">
        <v>67</v>
      </c>
      <c r="K13" s="15">
        <v>9.4</v>
      </c>
      <c r="L13" s="15">
        <v>9.7214418117021282</v>
      </c>
    </row>
    <row r="14" spans="1:12">
      <c r="A14" s="18" t="s">
        <v>36</v>
      </c>
      <c r="B14" s="18">
        <v>6</v>
      </c>
      <c r="C14" s="15">
        <v>15</v>
      </c>
      <c r="D14" s="15" t="s">
        <v>84</v>
      </c>
      <c r="E14" s="15" t="s">
        <v>66</v>
      </c>
      <c r="F14" s="15">
        <v>753352.60089999996</v>
      </c>
      <c r="G14" s="15">
        <v>184.42880529999999</v>
      </c>
      <c r="H14" s="15">
        <v>1.9548984309999999</v>
      </c>
      <c r="I14" s="15">
        <v>9434.1886180000001</v>
      </c>
      <c r="J14" s="15" t="s">
        <v>67</v>
      </c>
      <c r="K14" s="15">
        <v>9.1999999999999993</v>
      </c>
      <c r="L14" s="15">
        <v>102.54552845652175</v>
      </c>
    </row>
    <row r="15" spans="1:12">
      <c r="A15" s="18" t="s">
        <v>37</v>
      </c>
      <c r="B15" s="18">
        <v>2</v>
      </c>
      <c r="C15" s="15">
        <v>16</v>
      </c>
      <c r="D15" s="15" t="s">
        <v>85</v>
      </c>
      <c r="E15" s="15" t="s">
        <v>66</v>
      </c>
      <c r="F15" s="15">
        <v>15653.37405</v>
      </c>
      <c r="G15" s="15">
        <v>20.772502620000001</v>
      </c>
      <c r="H15" s="15">
        <v>10.596796550000001</v>
      </c>
      <c r="I15" s="15">
        <v>196.02624739999999</v>
      </c>
      <c r="J15" s="15" t="s">
        <v>67</v>
      </c>
      <c r="K15" s="15">
        <v>9.2333333333333307</v>
      </c>
      <c r="L15" s="15">
        <v>2.1230279501805058</v>
      </c>
    </row>
    <row r="16" spans="1:12">
      <c r="A16" s="18" t="s">
        <v>37</v>
      </c>
      <c r="B16" s="18">
        <v>4</v>
      </c>
      <c r="C16" s="15">
        <v>17</v>
      </c>
      <c r="D16" s="15" t="s">
        <v>86</v>
      </c>
      <c r="E16" s="15" t="s">
        <v>66</v>
      </c>
      <c r="F16" s="15">
        <v>18837.695220000001</v>
      </c>
      <c r="G16" s="15">
        <v>2.1638777089999999</v>
      </c>
      <c r="H16" s="15">
        <v>0.91727315620000005</v>
      </c>
      <c r="I16" s="15">
        <v>235.90330689999999</v>
      </c>
      <c r="J16" s="15" t="s">
        <v>67</v>
      </c>
      <c r="K16" s="15">
        <v>9.1999999999999993</v>
      </c>
      <c r="L16" s="15">
        <v>2.5641663793478267</v>
      </c>
    </row>
    <row r="17" spans="1:12">
      <c r="A17" s="18" t="s">
        <v>37</v>
      </c>
      <c r="B17" s="18">
        <v>6</v>
      </c>
      <c r="C17" s="15">
        <v>18</v>
      </c>
      <c r="D17" s="15" t="s">
        <v>87</v>
      </c>
      <c r="E17" s="15" t="s">
        <v>66</v>
      </c>
      <c r="F17" s="15">
        <v>34539.95753</v>
      </c>
      <c r="G17" s="15">
        <v>16.698789300000001</v>
      </c>
      <c r="H17" s="15">
        <v>3.860618814</v>
      </c>
      <c r="I17" s="15">
        <v>432.54177900000002</v>
      </c>
      <c r="J17" s="15" t="s">
        <v>67</v>
      </c>
      <c r="K17" s="15">
        <v>9.2333333333333396</v>
      </c>
      <c r="L17" s="15">
        <v>4.6845680036101056</v>
      </c>
    </row>
    <row r="18" spans="1:12">
      <c r="A18" s="18" t="s">
        <v>38</v>
      </c>
      <c r="B18" s="18">
        <v>1</v>
      </c>
      <c r="C18" s="15">
        <v>19</v>
      </c>
      <c r="D18" s="15" t="s">
        <v>88</v>
      </c>
      <c r="E18" s="15" t="s">
        <v>66</v>
      </c>
      <c r="F18" s="15">
        <v>45456.976289999999</v>
      </c>
      <c r="G18" s="15">
        <v>3.6540740139999999</v>
      </c>
      <c r="H18" s="15">
        <v>0.64190466660000001</v>
      </c>
      <c r="I18" s="15">
        <v>569.25493830000005</v>
      </c>
      <c r="J18" s="15" t="s">
        <v>67</v>
      </c>
      <c r="K18" s="15">
        <v>9.2333333333333325</v>
      </c>
      <c r="L18" s="15">
        <v>6.1652159382671492</v>
      </c>
    </row>
    <row r="19" spans="1:12">
      <c r="A19" s="18" t="s">
        <v>38</v>
      </c>
      <c r="B19" s="18">
        <v>3</v>
      </c>
      <c r="C19" s="15">
        <v>20</v>
      </c>
      <c r="D19" s="15" t="s">
        <v>89</v>
      </c>
      <c r="E19" s="15" t="s">
        <v>66</v>
      </c>
      <c r="F19" s="15">
        <v>53625.908589999999</v>
      </c>
      <c r="G19" s="15">
        <v>8.9813760869999992</v>
      </c>
      <c r="H19" s="15">
        <v>1.3374019619999999</v>
      </c>
      <c r="I19" s="15">
        <v>671.55397870000002</v>
      </c>
      <c r="J19" s="15" t="s">
        <v>67</v>
      </c>
      <c r="K19" s="15">
        <v>9.2333333333333307</v>
      </c>
      <c r="L19" s="15">
        <v>7.2731477837545144</v>
      </c>
    </row>
    <row r="20" spans="1:12">
      <c r="A20" s="18" t="s">
        <v>38</v>
      </c>
      <c r="B20" s="18">
        <v>5</v>
      </c>
      <c r="C20" s="15">
        <v>21</v>
      </c>
      <c r="D20" s="15" t="s">
        <v>90</v>
      </c>
      <c r="E20" s="15" t="s">
        <v>66</v>
      </c>
      <c r="F20" s="15">
        <v>78061.971099999995</v>
      </c>
      <c r="G20" s="15">
        <v>10.575863099999999</v>
      </c>
      <c r="H20" s="15">
        <v>0.94136152529999995</v>
      </c>
      <c r="I20" s="15">
        <v>1123.4645579999999</v>
      </c>
      <c r="J20" s="15" t="s">
        <v>67</v>
      </c>
      <c r="K20" s="15">
        <v>9.2333333333333307</v>
      </c>
      <c r="L20" s="15">
        <v>12.167486187725636</v>
      </c>
    </row>
    <row r="21" spans="1:12">
      <c r="A21" s="18" t="s">
        <v>39</v>
      </c>
      <c r="B21" s="18">
        <v>1</v>
      </c>
      <c r="C21" s="15">
        <v>22</v>
      </c>
      <c r="D21" s="15" t="s">
        <v>91</v>
      </c>
      <c r="E21" s="15" t="s">
        <v>66</v>
      </c>
      <c r="F21" s="15">
        <v>164663.85980000001</v>
      </c>
      <c r="G21" s="15">
        <v>37.041831100000003</v>
      </c>
      <c r="H21" s="15">
        <v>1.5630551180000001</v>
      </c>
      <c r="I21" s="15">
        <v>2369.8352460000001</v>
      </c>
      <c r="J21" s="15" t="s">
        <v>67</v>
      </c>
      <c r="K21" s="15">
        <v>9.93333333333333</v>
      </c>
      <c r="L21" s="15">
        <v>23.857401805369136</v>
      </c>
    </row>
    <row r="22" spans="1:12">
      <c r="A22" s="18" t="s">
        <v>39</v>
      </c>
      <c r="B22" s="18">
        <v>3</v>
      </c>
      <c r="C22" s="15">
        <v>23</v>
      </c>
      <c r="D22" s="15" t="s">
        <v>92</v>
      </c>
      <c r="E22" s="15" t="s">
        <v>66</v>
      </c>
      <c r="F22" s="15">
        <v>44412.354420000003</v>
      </c>
      <c r="G22" s="15">
        <v>14.600676229999999</v>
      </c>
      <c r="H22" s="15">
        <v>2.2842798590000002</v>
      </c>
      <c r="I22" s="15">
        <v>639.18071029999999</v>
      </c>
      <c r="J22" s="15" t="s">
        <v>67</v>
      </c>
      <c r="K22" s="15">
        <v>9.2333333333333307</v>
      </c>
      <c r="L22" s="15">
        <v>6.92253476859206</v>
      </c>
    </row>
    <row r="23" spans="1:12">
      <c r="A23" s="18" t="s">
        <v>39</v>
      </c>
      <c r="B23" s="18">
        <v>5</v>
      </c>
      <c r="C23" s="15">
        <v>24</v>
      </c>
      <c r="D23" s="15" t="s">
        <v>93</v>
      </c>
      <c r="E23" s="15" t="s">
        <v>66</v>
      </c>
      <c r="F23" s="15">
        <v>24914.313279999998</v>
      </c>
      <c r="G23" s="15">
        <v>9.6530163620000007</v>
      </c>
      <c r="H23" s="15">
        <v>2.6921190309999998</v>
      </c>
      <c r="I23" s="15">
        <v>358.5657339</v>
      </c>
      <c r="J23" s="15" t="s">
        <v>67</v>
      </c>
      <c r="K23" s="15">
        <v>9.3333333333333304</v>
      </c>
      <c r="L23" s="15">
        <v>3.8417757203571443</v>
      </c>
    </row>
    <row r="24" spans="1:12">
      <c r="A24" s="18" t="s">
        <v>41</v>
      </c>
      <c r="B24" s="18">
        <v>3</v>
      </c>
      <c r="C24" s="15">
        <v>25</v>
      </c>
      <c r="D24" s="15" t="s">
        <v>94</v>
      </c>
      <c r="E24" s="15" t="s">
        <v>66</v>
      </c>
      <c r="F24" s="15">
        <v>9857.344239</v>
      </c>
      <c r="G24" s="15">
        <v>2.7219857109999999</v>
      </c>
      <c r="H24" s="15">
        <v>1.9186954899999999</v>
      </c>
      <c r="I24" s="15">
        <v>141.86647780000001</v>
      </c>
      <c r="J24" s="15" t="s">
        <v>67</v>
      </c>
      <c r="K24" s="15">
        <v>9.2333333333333307</v>
      </c>
      <c r="L24" s="15">
        <v>1.5364600483754518</v>
      </c>
    </row>
    <row r="25" spans="1:12">
      <c r="A25" s="18" t="s">
        <v>41</v>
      </c>
      <c r="B25" s="18">
        <v>4</v>
      </c>
      <c r="C25" s="15">
        <v>26</v>
      </c>
      <c r="D25" s="15" t="s">
        <v>95</v>
      </c>
      <c r="E25" s="15" t="s">
        <v>66</v>
      </c>
      <c r="F25" s="15">
        <v>20028.799220000001</v>
      </c>
      <c r="G25" s="15">
        <v>13.721859589999999</v>
      </c>
      <c r="H25" s="15">
        <v>4.7603424380000003</v>
      </c>
      <c r="I25" s="15">
        <v>288.25362389999998</v>
      </c>
      <c r="J25" s="15" t="s">
        <v>67</v>
      </c>
      <c r="K25" s="15">
        <v>9.8000000000000007</v>
      </c>
      <c r="L25" s="15">
        <v>2.941363509183673</v>
      </c>
    </row>
    <row r="26" spans="1:12">
      <c r="A26" s="18" t="s">
        <v>41</v>
      </c>
      <c r="B26" s="18">
        <v>5</v>
      </c>
      <c r="C26" s="15">
        <v>27</v>
      </c>
      <c r="D26" s="15" t="s">
        <v>96</v>
      </c>
      <c r="E26" s="15" t="s">
        <v>66</v>
      </c>
      <c r="F26" s="15">
        <v>2728.6292699999999</v>
      </c>
      <c r="G26" s="15">
        <v>2.7993176759999998</v>
      </c>
      <c r="H26" s="15">
        <v>7.1283298869999996</v>
      </c>
      <c r="I26" s="15">
        <v>39.270316049999998</v>
      </c>
      <c r="J26" s="15" t="s">
        <v>67</v>
      </c>
      <c r="K26" s="15">
        <v>9.1333333333333293</v>
      </c>
      <c r="L26" s="15">
        <v>0.42996696405109508</v>
      </c>
    </row>
    <row r="27" spans="1:12">
      <c r="A27" s="18" t="s">
        <v>42</v>
      </c>
      <c r="B27" s="18">
        <v>1</v>
      </c>
      <c r="C27" s="15">
        <v>28</v>
      </c>
      <c r="D27" s="15" t="s">
        <v>97</v>
      </c>
      <c r="E27" s="15" t="s">
        <v>66</v>
      </c>
      <c r="F27" s="15">
        <v>10003.75021</v>
      </c>
      <c r="G27" s="15">
        <v>3.5188674390000001</v>
      </c>
      <c r="H27" s="15">
        <v>2.4441069419999999</v>
      </c>
      <c r="I27" s="15">
        <v>143.97354630000001</v>
      </c>
      <c r="J27" s="15" t="s">
        <v>67</v>
      </c>
      <c r="K27" s="15">
        <v>9.4</v>
      </c>
      <c r="L27" s="15">
        <v>1.531633471276596</v>
      </c>
    </row>
    <row r="28" spans="1:12">
      <c r="A28" s="18" t="s">
        <v>42</v>
      </c>
      <c r="B28" s="18">
        <v>3</v>
      </c>
      <c r="C28" s="15">
        <v>29</v>
      </c>
      <c r="D28" s="15" t="s">
        <v>98</v>
      </c>
      <c r="E28" s="15" t="s">
        <v>66</v>
      </c>
      <c r="F28" s="15">
        <v>1274.477032</v>
      </c>
      <c r="G28" s="15">
        <v>1.9852319089999999</v>
      </c>
      <c r="H28" s="15">
        <v>10.82329189</v>
      </c>
      <c r="I28" s="15">
        <v>18.34221908</v>
      </c>
      <c r="J28" s="15" t="s">
        <v>67</v>
      </c>
      <c r="K28" s="15">
        <v>9.3000000000000007</v>
      </c>
      <c r="L28" s="15">
        <v>0.19722816215053762</v>
      </c>
    </row>
    <row r="29" spans="1:12">
      <c r="A29" s="18" t="s">
        <v>42</v>
      </c>
      <c r="B29" s="18">
        <v>5</v>
      </c>
      <c r="C29" s="15">
        <v>30</v>
      </c>
      <c r="D29" s="15" t="s">
        <v>99</v>
      </c>
      <c r="E29" s="15" t="s">
        <v>66</v>
      </c>
      <c r="F29" s="15">
        <v>71841.176699999996</v>
      </c>
      <c r="G29" s="15">
        <v>79.761171709999999</v>
      </c>
      <c r="H29" s="15">
        <v>7.7143302150000004</v>
      </c>
      <c r="I29" s="15">
        <v>1033.93515</v>
      </c>
      <c r="J29" s="15" t="s">
        <v>67</v>
      </c>
      <c r="K29" s="15">
        <v>9.3000000000000007</v>
      </c>
      <c r="L29" s="15">
        <v>11.117582258064516</v>
      </c>
    </row>
    <row r="30" spans="1:12">
      <c r="A30" s="18" t="s">
        <v>43</v>
      </c>
      <c r="B30" s="18">
        <v>3</v>
      </c>
      <c r="C30" s="15">
        <v>32</v>
      </c>
      <c r="D30" s="15" t="s">
        <v>101</v>
      </c>
      <c r="E30" s="15" t="s">
        <v>66</v>
      </c>
      <c r="F30" s="15">
        <v>10214.41237</v>
      </c>
      <c r="G30" s="15">
        <v>0.97664255889999996</v>
      </c>
      <c r="H30" s="15">
        <v>0.66435834630000001</v>
      </c>
      <c r="I30" s="15">
        <v>147.00538710000001</v>
      </c>
      <c r="J30" s="15" t="s">
        <v>67</v>
      </c>
      <c r="K30" s="15">
        <v>9.3666666666666654</v>
      </c>
      <c r="L30" s="15">
        <v>1.5694525313167265</v>
      </c>
    </row>
    <row r="31" spans="1:12">
      <c r="A31" s="18" t="s">
        <v>43</v>
      </c>
      <c r="B31" s="18">
        <v>5</v>
      </c>
      <c r="C31" s="15">
        <v>33</v>
      </c>
      <c r="D31" s="15" t="s">
        <v>102</v>
      </c>
      <c r="E31" s="15" t="s">
        <v>66</v>
      </c>
      <c r="F31" s="15">
        <v>1992.9980880000001</v>
      </c>
      <c r="G31" s="15">
        <v>0.96975281099999999</v>
      </c>
      <c r="H31" s="15">
        <v>3.3809153869999999</v>
      </c>
      <c r="I31" s="15">
        <v>28.683143470000001</v>
      </c>
      <c r="J31" s="15" t="s">
        <v>67</v>
      </c>
      <c r="K31" s="15">
        <v>9.4666666666666703</v>
      </c>
      <c r="L31" s="15">
        <v>0.30299095214788724</v>
      </c>
    </row>
    <row r="32" spans="1:12">
      <c r="A32" s="18" t="s">
        <v>44</v>
      </c>
      <c r="B32" s="18">
        <v>1</v>
      </c>
      <c r="C32" s="15">
        <v>34</v>
      </c>
      <c r="D32" s="15" t="s">
        <v>103</v>
      </c>
      <c r="E32" s="15" t="s">
        <v>66</v>
      </c>
      <c r="F32" s="15">
        <v>6249.0027639999998</v>
      </c>
      <c r="G32" s="15">
        <v>4.4048749530000002</v>
      </c>
      <c r="H32" s="15">
        <v>4.8978220739999996</v>
      </c>
      <c r="I32" s="15">
        <v>89.935381199999995</v>
      </c>
      <c r="J32" s="15" t="s">
        <v>67</v>
      </c>
      <c r="K32" s="15">
        <v>9.4</v>
      </c>
      <c r="L32" s="15">
        <v>0.95675937446808512</v>
      </c>
    </row>
    <row r="33" spans="1:12">
      <c r="A33" s="18" t="s">
        <v>44</v>
      </c>
      <c r="B33" s="18">
        <v>3</v>
      </c>
      <c r="C33" s="15">
        <v>35</v>
      </c>
      <c r="D33" s="15" t="s">
        <v>104</v>
      </c>
      <c r="E33" s="15" t="s">
        <v>66</v>
      </c>
      <c r="F33" s="15">
        <v>12622.355879999999</v>
      </c>
      <c r="G33" s="15">
        <v>3.934485129</v>
      </c>
      <c r="H33" s="15">
        <v>2.1658462549999999</v>
      </c>
      <c r="I33" s="15">
        <v>181.6604073</v>
      </c>
      <c r="J33" s="15" t="s">
        <v>67</v>
      </c>
      <c r="K33" s="15">
        <v>9.3333333333333304</v>
      </c>
      <c r="L33" s="15">
        <v>1.9463615067857152</v>
      </c>
    </row>
    <row r="34" spans="1:12">
      <c r="A34" s="18" t="s">
        <v>44</v>
      </c>
      <c r="B34" s="18">
        <v>5</v>
      </c>
      <c r="C34" s="15">
        <v>36</v>
      </c>
      <c r="D34" s="15" t="s">
        <v>105</v>
      </c>
      <c r="E34" s="15" t="s">
        <v>66</v>
      </c>
      <c r="F34" s="15">
        <v>32895.670680000003</v>
      </c>
      <c r="G34" s="15">
        <v>2.9782744980000002</v>
      </c>
      <c r="H34" s="15">
        <v>0.55868056200000005</v>
      </c>
      <c r="I34" s="15">
        <v>533.09076789999995</v>
      </c>
      <c r="J34" s="15" t="s">
        <v>67</v>
      </c>
      <c r="K34" s="15">
        <v>9.5333333333333314</v>
      </c>
      <c r="L34" s="15">
        <v>5.5918612017482525</v>
      </c>
    </row>
    <row r="35" spans="1:12">
      <c r="A35" s="18" t="s">
        <v>45</v>
      </c>
      <c r="B35" s="18">
        <v>2</v>
      </c>
      <c r="C35" s="15">
        <v>37</v>
      </c>
      <c r="D35" s="15" t="s">
        <v>106</v>
      </c>
      <c r="E35" s="15" t="s">
        <v>66</v>
      </c>
      <c r="F35" s="15">
        <v>53910.62775</v>
      </c>
      <c r="G35" s="15">
        <v>38.486592559999998</v>
      </c>
      <c r="H35" s="15">
        <v>4.4052712740000004</v>
      </c>
      <c r="I35" s="15">
        <v>873.64863990000003</v>
      </c>
      <c r="J35" s="15" t="s">
        <v>67</v>
      </c>
      <c r="K35" s="15">
        <v>9.43333333333333</v>
      </c>
      <c r="L35" s="15">
        <v>9.2612930024735025</v>
      </c>
    </row>
    <row r="36" spans="1:12">
      <c r="A36" s="18" t="s">
        <v>45</v>
      </c>
      <c r="B36" s="18">
        <v>3</v>
      </c>
      <c r="C36" s="15">
        <v>38</v>
      </c>
      <c r="D36" s="15" t="s">
        <v>107</v>
      </c>
      <c r="E36" s="15" t="s">
        <v>66</v>
      </c>
      <c r="F36" s="15">
        <v>10028.50871</v>
      </c>
      <c r="G36" s="15">
        <v>1.923114746</v>
      </c>
      <c r="H36" s="15">
        <v>1.1833315010000001</v>
      </c>
      <c r="I36" s="15">
        <v>162.51699070000001</v>
      </c>
      <c r="J36" s="15" t="s">
        <v>67</v>
      </c>
      <c r="K36" s="15">
        <v>9.3333333333333304</v>
      </c>
      <c r="L36" s="15">
        <v>1.7412534717857149</v>
      </c>
    </row>
    <row r="37" spans="1:12">
      <c r="A37" s="18" t="s">
        <v>45</v>
      </c>
      <c r="B37" s="18">
        <v>5</v>
      </c>
      <c r="C37" s="15">
        <v>39</v>
      </c>
      <c r="D37" s="15" t="s">
        <v>108</v>
      </c>
      <c r="E37" s="15" t="s">
        <v>66</v>
      </c>
      <c r="F37" s="15">
        <v>18887.661110000001</v>
      </c>
      <c r="G37" s="15">
        <v>7.5189486109999999</v>
      </c>
      <c r="H37" s="15">
        <v>2.4564985859999999</v>
      </c>
      <c r="I37" s="15">
        <v>306.08397880000001</v>
      </c>
      <c r="J37" s="15" t="s">
        <v>67</v>
      </c>
      <c r="K37" s="15">
        <v>9.1666666666666696</v>
      </c>
      <c r="L37" s="15">
        <v>3.3390979505454537</v>
      </c>
    </row>
    <row r="38" spans="1:12">
      <c r="A38" s="18" t="s">
        <v>46</v>
      </c>
      <c r="B38" s="18">
        <v>1</v>
      </c>
      <c r="C38" s="15">
        <v>40</v>
      </c>
      <c r="D38" s="15" t="s">
        <v>109</v>
      </c>
      <c r="E38" s="15" t="s">
        <v>66</v>
      </c>
      <c r="F38" s="15">
        <v>46488.622439999999</v>
      </c>
      <c r="G38" s="15">
        <v>13.14396784</v>
      </c>
      <c r="H38" s="15">
        <v>1.7446864740000001</v>
      </c>
      <c r="I38" s="15">
        <v>753.3713381</v>
      </c>
      <c r="J38" s="15" t="s">
        <v>67</v>
      </c>
      <c r="K38" s="15">
        <v>9.1999999999999993</v>
      </c>
      <c r="L38" s="15">
        <v>8.1888188923913052</v>
      </c>
    </row>
    <row r="39" spans="1:12">
      <c r="A39" s="18" t="s">
        <v>46</v>
      </c>
      <c r="B39" s="18">
        <v>4</v>
      </c>
      <c r="C39" s="15">
        <v>41</v>
      </c>
      <c r="D39" s="15" t="s">
        <v>110</v>
      </c>
      <c r="E39" s="15" t="s">
        <v>66</v>
      </c>
      <c r="F39" s="15">
        <v>16268.002850000001</v>
      </c>
      <c r="G39" s="15">
        <v>5.7448292759999999</v>
      </c>
      <c r="H39" s="15">
        <v>2.1791166089999998</v>
      </c>
      <c r="I39" s="15">
        <v>263.6311086</v>
      </c>
      <c r="J39" s="15" t="s">
        <v>67</v>
      </c>
      <c r="K39" s="15">
        <v>9.4</v>
      </c>
      <c r="L39" s="15">
        <v>2.804586261702128</v>
      </c>
    </row>
    <row r="40" spans="1:12">
      <c r="A40" s="18" t="s">
        <v>46</v>
      </c>
      <c r="B40" s="18">
        <v>5</v>
      </c>
      <c r="C40" s="15">
        <v>42</v>
      </c>
      <c r="D40" s="15" t="s">
        <v>111</v>
      </c>
      <c r="E40" s="15" t="s">
        <v>66</v>
      </c>
      <c r="F40" s="15">
        <v>19557.85067</v>
      </c>
      <c r="G40" s="15">
        <v>9.6970615030000005</v>
      </c>
      <c r="H40" s="15">
        <v>3.0595433299999999</v>
      </c>
      <c r="I40" s="15">
        <v>316.94473520000003</v>
      </c>
      <c r="J40" s="15" t="s">
        <v>67</v>
      </c>
      <c r="K40" s="15">
        <v>9.2333333333333307</v>
      </c>
      <c r="L40" s="15">
        <v>3.4326144606498206</v>
      </c>
    </row>
    <row r="41" spans="1:12">
      <c r="A41" s="18" t="s">
        <v>31</v>
      </c>
      <c r="B41" s="18">
        <v>1</v>
      </c>
      <c r="C41" s="15">
        <v>1</v>
      </c>
      <c r="D41" s="15" t="s">
        <v>70</v>
      </c>
      <c r="E41" s="15" t="s">
        <v>59</v>
      </c>
      <c r="F41" s="15">
        <v>3158092.7829999998</v>
      </c>
      <c r="G41" s="15">
        <v>2.3615875389999998</v>
      </c>
      <c r="H41" s="15">
        <v>0.45622978660000002</v>
      </c>
      <c r="I41" s="15">
        <v>517.63116060000004</v>
      </c>
      <c r="J41" s="15" t="s">
        <v>60</v>
      </c>
      <c r="K41" s="15">
        <v>9.4999999999999982</v>
      </c>
      <c r="L41" s="15">
        <v>5448.74905894737</v>
      </c>
    </row>
    <row r="42" spans="1:12">
      <c r="A42" s="18" t="s">
        <v>31</v>
      </c>
      <c r="B42" s="18">
        <v>3</v>
      </c>
      <c r="C42" s="15">
        <v>2</v>
      </c>
      <c r="D42" s="15" t="s">
        <v>71</v>
      </c>
      <c r="E42" s="15" t="s">
        <v>59</v>
      </c>
      <c r="F42" s="15">
        <v>3458472.747</v>
      </c>
      <c r="G42" s="15">
        <v>5.0568727600000001</v>
      </c>
      <c r="H42" s="15">
        <v>0.89207658729999995</v>
      </c>
      <c r="I42" s="15">
        <v>566.86531539999999</v>
      </c>
      <c r="J42" s="15" t="s">
        <v>60</v>
      </c>
      <c r="K42" s="15">
        <v>9.2333333333333325</v>
      </c>
      <c r="L42" s="15">
        <v>6139.3355458483757</v>
      </c>
    </row>
    <row r="43" spans="1:12">
      <c r="A43" s="18" t="s">
        <v>31</v>
      </c>
      <c r="B43" s="18">
        <v>5</v>
      </c>
      <c r="C43" s="15">
        <v>3</v>
      </c>
      <c r="D43" s="15" t="s">
        <v>72</v>
      </c>
      <c r="E43" s="15" t="s">
        <v>59</v>
      </c>
      <c r="F43" s="15">
        <v>3860441.912</v>
      </c>
      <c r="G43" s="15">
        <v>5.453865543</v>
      </c>
      <c r="H43" s="15">
        <v>0.86192976379999997</v>
      </c>
      <c r="I43" s="15">
        <v>632.75057579999998</v>
      </c>
      <c r="J43" s="15" t="s">
        <v>60</v>
      </c>
      <c r="K43" s="15">
        <v>9.4999999999999982</v>
      </c>
      <c r="L43" s="15">
        <v>6660.5323768421067</v>
      </c>
    </row>
    <row r="44" spans="1:12">
      <c r="A44" s="18" t="s">
        <v>33</v>
      </c>
      <c r="B44" s="18">
        <v>2</v>
      </c>
      <c r="C44" s="15">
        <v>4</v>
      </c>
      <c r="D44" s="15" t="s">
        <v>73</v>
      </c>
      <c r="E44" s="15" t="s">
        <v>59</v>
      </c>
      <c r="F44" s="15">
        <v>4341963.5549999997</v>
      </c>
      <c r="G44" s="15">
        <v>3.815802513</v>
      </c>
      <c r="H44" s="15">
        <v>0.53617207200000006</v>
      </c>
      <c r="I44" s="15">
        <v>711.67498499999999</v>
      </c>
      <c r="J44" s="15" t="s">
        <v>60</v>
      </c>
      <c r="K44" s="15">
        <v>9.3666666666666654</v>
      </c>
      <c r="L44" s="15">
        <v>7597.9535765124565</v>
      </c>
    </row>
    <row r="45" spans="1:12">
      <c r="A45" s="18" t="s">
        <v>33</v>
      </c>
      <c r="B45" s="18">
        <v>1</v>
      </c>
      <c r="C45" s="15">
        <v>5</v>
      </c>
      <c r="D45" s="15" t="s">
        <v>74</v>
      </c>
      <c r="E45" s="15" t="s">
        <v>59</v>
      </c>
      <c r="F45" s="15">
        <v>3322093.1749999998</v>
      </c>
      <c r="G45" s="15">
        <v>2.406196649</v>
      </c>
      <c r="H45" s="15">
        <v>0.44189977629999999</v>
      </c>
      <c r="I45" s="15">
        <v>544.5118506</v>
      </c>
      <c r="J45" s="15" t="s">
        <v>60</v>
      </c>
      <c r="K45" s="15">
        <v>9.3666666666666671</v>
      </c>
      <c r="L45" s="15">
        <v>5813.2937786476868</v>
      </c>
    </row>
    <row r="46" spans="1:12">
      <c r="A46" s="18" t="s">
        <v>33</v>
      </c>
      <c r="B46" s="18">
        <v>5</v>
      </c>
      <c r="C46" s="15">
        <v>6</v>
      </c>
      <c r="D46" s="15" t="s">
        <v>75</v>
      </c>
      <c r="E46" s="15" t="s">
        <v>59</v>
      </c>
      <c r="F46" s="15">
        <v>5375131.0310000004</v>
      </c>
      <c r="G46" s="15">
        <v>3.8925284630000001</v>
      </c>
      <c r="H46" s="15">
        <v>0.44182187490000002</v>
      </c>
      <c r="I46" s="15">
        <v>881.01759660000005</v>
      </c>
      <c r="J46" s="15" t="s">
        <v>60</v>
      </c>
      <c r="K46" s="15">
        <v>9.4333333333333336</v>
      </c>
      <c r="L46" s="15">
        <v>9339.4091512367504</v>
      </c>
    </row>
    <row r="47" spans="1:12">
      <c r="A47" s="18" t="s">
        <v>34</v>
      </c>
      <c r="B47" s="18">
        <v>2</v>
      </c>
      <c r="C47" s="15">
        <v>7</v>
      </c>
      <c r="D47" s="15" t="s">
        <v>76</v>
      </c>
      <c r="E47" s="15" t="s">
        <v>59</v>
      </c>
      <c r="F47" s="15">
        <v>4560339.7929999996</v>
      </c>
      <c r="G47" s="15">
        <v>5.5252391479999998</v>
      </c>
      <c r="H47" s="15">
        <v>0.73919385839999996</v>
      </c>
      <c r="I47" s="15">
        <v>747.46821629999999</v>
      </c>
      <c r="J47" s="15" t="s">
        <v>60</v>
      </c>
      <c r="K47" s="15">
        <v>9.533333333333335</v>
      </c>
      <c r="L47" s="15">
        <v>7840.575695454545</v>
      </c>
    </row>
    <row r="48" spans="1:12">
      <c r="A48" s="18" t="s">
        <v>34</v>
      </c>
      <c r="B48" s="18">
        <v>4</v>
      </c>
      <c r="C48" s="15">
        <v>8</v>
      </c>
      <c r="D48" s="15" t="s">
        <v>77</v>
      </c>
      <c r="E48" s="15" t="s">
        <v>59</v>
      </c>
      <c r="F48" s="15">
        <v>3188460.5109999999</v>
      </c>
      <c r="G48" s="15">
        <v>5.9599012169999996</v>
      </c>
      <c r="H48" s="15">
        <v>1.140413873</v>
      </c>
      <c r="I48" s="15">
        <v>522.60862099999997</v>
      </c>
      <c r="J48" s="15" t="s">
        <v>60</v>
      </c>
      <c r="K48" s="15">
        <v>9.1333333333333293</v>
      </c>
      <c r="L48" s="15">
        <v>5721.9922007299292</v>
      </c>
    </row>
    <row r="49" spans="1:12">
      <c r="A49" s="18" t="s">
        <v>34</v>
      </c>
      <c r="B49" s="18">
        <v>6</v>
      </c>
      <c r="C49" s="15">
        <v>9</v>
      </c>
      <c r="D49" s="15" t="s">
        <v>78</v>
      </c>
      <c r="E49" s="15" t="s">
        <v>59</v>
      </c>
      <c r="F49" s="15">
        <v>3551780.2450000001</v>
      </c>
      <c r="G49" s="15">
        <v>0.78861376059999999</v>
      </c>
      <c r="H49" s="15">
        <v>0.13546363850000001</v>
      </c>
      <c r="I49" s="15">
        <v>582.158998</v>
      </c>
      <c r="J49" s="15" t="s">
        <v>60</v>
      </c>
      <c r="K49" s="15">
        <v>9.5666666666666664</v>
      </c>
      <c r="L49" s="15">
        <v>6085.2856933797912</v>
      </c>
    </row>
    <row r="50" spans="1:12">
      <c r="A50" s="18" t="s">
        <v>35</v>
      </c>
      <c r="B50" s="18">
        <v>1</v>
      </c>
      <c r="C50" s="15">
        <v>10</v>
      </c>
      <c r="D50" s="15" t="s">
        <v>79</v>
      </c>
      <c r="E50" s="15" t="s">
        <v>59</v>
      </c>
      <c r="F50" s="15">
        <v>4647933.1260000002</v>
      </c>
      <c r="G50" s="15">
        <v>3.1914413160000001</v>
      </c>
      <c r="H50" s="15">
        <v>0.41892035729999999</v>
      </c>
      <c r="I50" s="15">
        <v>761.82531140000003</v>
      </c>
      <c r="J50" s="15" t="s">
        <v>60</v>
      </c>
      <c r="K50" s="15">
        <v>9.3333333333333321</v>
      </c>
      <c r="L50" s="15">
        <v>8162.4140507142874</v>
      </c>
    </row>
    <row r="51" spans="1:12">
      <c r="A51" s="18" t="s">
        <v>35</v>
      </c>
      <c r="B51" s="18">
        <v>3</v>
      </c>
      <c r="C51" s="15">
        <v>11</v>
      </c>
      <c r="D51" s="15" t="s">
        <v>80</v>
      </c>
      <c r="E51" s="15" t="s">
        <v>59</v>
      </c>
      <c r="F51" s="15">
        <v>3649149.2910000002</v>
      </c>
      <c r="G51" s="15">
        <v>1.800810507</v>
      </c>
      <c r="H51" s="15">
        <v>0.30107927220000003</v>
      </c>
      <c r="I51" s="15">
        <v>598.11839369999996</v>
      </c>
      <c r="J51" s="15" t="s">
        <v>60</v>
      </c>
      <c r="K51" s="15">
        <v>9.3000000000000007</v>
      </c>
      <c r="L51" s="15">
        <v>6431.3805774193534</v>
      </c>
    </row>
    <row r="52" spans="1:12">
      <c r="A52" s="18" t="s">
        <v>35</v>
      </c>
      <c r="B52" s="18">
        <v>5</v>
      </c>
      <c r="C52" s="15">
        <v>12</v>
      </c>
      <c r="D52" s="15" t="s">
        <v>81</v>
      </c>
      <c r="E52" s="15" t="s">
        <v>59</v>
      </c>
      <c r="F52" s="15">
        <v>5289828.5609999998</v>
      </c>
      <c r="G52" s="15">
        <v>5.2634436469999999</v>
      </c>
      <c r="H52" s="15">
        <v>0.60706172739999997</v>
      </c>
      <c r="I52" s="15">
        <v>867.03598829999999</v>
      </c>
      <c r="J52" s="15" t="s">
        <v>60</v>
      </c>
      <c r="K52" s="15">
        <v>9.3000000000000007</v>
      </c>
      <c r="L52" s="15">
        <v>9322.9676161290317</v>
      </c>
    </row>
    <row r="53" spans="1:12">
      <c r="A53" s="18" t="s">
        <v>36</v>
      </c>
      <c r="B53" s="18">
        <v>1</v>
      </c>
      <c r="C53" s="15">
        <v>13</v>
      </c>
      <c r="D53" s="15" t="s">
        <v>82</v>
      </c>
      <c r="E53" s="15" t="s">
        <v>59</v>
      </c>
      <c r="F53" s="15">
        <v>6395752.9749999996</v>
      </c>
      <c r="G53" s="15">
        <v>11.16003894</v>
      </c>
      <c r="H53" s="15">
        <v>1.0645804860000001</v>
      </c>
      <c r="I53" s="15">
        <v>1048.303917</v>
      </c>
      <c r="J53" s="15" t="s">
        <v>60</v>
      </c>
      <c r="K53" s="15">
        <v>9.43333333333333</v>
      </c>
      <c r="L53" s="15">
        <v>11112.762371024739</v>
      </c>
    </row>
    <row r="54" spans="1:12">
      <c r="A54" s="18" t="s">
        <v>36</v>
      </c>
      <c r="B54" s="18">
        <v>4</v>
      </c>
      <c r="C54" s="15">
        <v>14</v>
      </c>
      <c r="D54" s="15" t="s">
        <v>83</v>
      </c>
      <c r="E54" s="15" t="s">
        <v>59</v>
      </c>
      <c r="F54" s="15">
        <v>3631581.7480000001</v>
      </c>
      <c r="G54" s="15">
        <v>2.6352207390000002</v>
      </c>
      <c r="H54" s="15">
        <v>0.44271643840000002</v>
      </c>
      <c r="I54" s="15">
        <v>595.23896339999999</v>
      </c>
      <c r="J54" s="15" t="s">
        <v>60</v>
      </c>
      <c r="K54" s="15">
        <v>9.4</v>
      </c>
      <c r="L54" s="15">
        <v>6332.3293978723405</v>
      </c>
    </row>
    <row r="55" spans="1:12">
      <c r="A55" s="18" t="s">
        <v>36</v>
      </c>
      <c r="B55" s="18">
        <v>6</v>
      </c>
      <c r="C55" s="15">
        <v>15</v>
      </c>
      <c r="D55" s="15" t="s">
        <v>84</v>
      </c>
      <c r="E55" s="15" t="s">
        <v>59</v>
      </c>
      <c r="F55" s="15">
        <v>5745355.2050000001</v>
      </c>
      <c r="G55" s="15">
        <v>4.3438845150000001</v>
      </c>
      <c r="H55" s="15">
        <v>0.4612813114</v>
      </c>
      <c r="I55" s="15">
        <v>941.69965449999995</v>
      </c>
      <c r="J55" s="15" t="s">
        <v>60</v>
      </c>
      <c r="K55" s="15">
        <v>9.1999999999999993</v>
      </c>
      <c r="L55" s="15">
        <v>10235.865809782608</v>
      </c>
    </row>
    <row r="56" spans="1:12">
      <c r="A56" s="18" t="s">
        <v>37</v>
      </c>
      <c r="B56" s="18">
        <v>2</v>
      </c>
      <c r="C56" s="15">
        <v>16</v>
      </c>
      <c r="D56" s="15" t="s">
        <v>85</v>
      </c>
      <c r="E56" s="15" t="s">
        <v>59</v>
      </c>
      <c r="F56" s="15">
        <v>5619119.4450000003</v>
      </c>
      <c r="G56" s="15">
        <v>10.89090833</v>
      </c>
      <c r="H56" s="15">
        <v>1.1824977189999999</v>
      </c>
      <c r="I56" s="15">
        <v>921.00882369999999</v>
      </c>
      <c r="J56" s="15" t="s">
        <v>60</v>
      </c>
      <c r="K56" s="15">
        <v>9.2333333333333307</v>
      </c>
      <c r="L56" s="15">
        <v>9974.8248054151663</v>
      </c>
    </row>
    <row r="57" spans="1:12">
      <c r="A57" s="18" t="s">
        <v>37</v>
      </c>
      <c r="B57" s="18">
        <v>4</v>
      </c>
      <c r="C57" s="15">
        <v>17</v>
      </c>
      <c r="D57" s="15" t="s">
        <v>86</v>
      </c>
      <c r="E57" s="15" t="s">
        <v>59</v>
      </c>
      <c r="F57" s="15">
        <v>7817861.6040000003</v>
      </c>
      <c r="G57" s="15">
        <v>5.570279974</v>
      </c>
      <c r="H57" s="15">
        <v>0.43470388259999998</v>
      </c>
      <c r="I57" s="15">
        <v>1281.396416</v>
      </c>
      <c r="J57" s="15" t="s">
        <v>60</v>
      </c>
      <c r="K57" s="15">
        <v>9.1999999999999993</v>
      </c>
      <c r="L57" s="15">
        <v>13928.221913043481</v>
      </c>
    </row>
    <row r="58" spans="1:12">
      <c r="A58" s="18" t="s">
        <v>37</v>
      </c>
      <c r="B58" s="18">
        <v>6</v>
      </c>
      <c r="C58" s="15">
        <v>18</v>
      </c>
      <c r="D58" s="15" t="s">
        <v>87</v>
      </c>
      <c r="E58" s="15" t="s">
        <v>59</v>
      </c>
      <c r="F58" s="15">
        <v>6383079.8439999996</v>
      </c>
      <c r="G58" s="15">
        <v>17.826001139999999</v>
      </c>
      <c r="H58" s="15">
        <v>1.7038373170000001</v>
      </c>
      <c r="I58" s="15">
        <v>1046.2267119999999</v>
      </c>
      <c r="J58" s="15" t="s">
        <v>60</v>
      </c>
      <c r="K58" s="15">
        <v>9.2333333333333396</v>
      </c>
      <c r="L58" s="15">
        <v>11330.975220216598</v>
      </c>
    </row>
    <row r="59" spans="1:12">
      <c r="A59" s="18" t="s">
        <v>38</v>
      </c>
      <c r="B59" s="18">
        <v>1</v>
      </c>
      <c r="C59" s="15">
        <v>19</v>
      </c>
      <c r="D59" s="15" t="s">
        <v>88</v>
      </c>
      <c r="E59" s="15" t="s">
        <v>59</v>
      </c>
      <c r="F59" s="15">
        <v>4461173.2980000004</v>
      </c>
      <c r="G59" s="15">
        <v>20.876455669999999</v>
      </c>
      <c r="H59" s="15">
        <v>2.8550396669999998</v>
      </c>
      <c r="I59" s="15">
        <v>731.21420750000004</v>
      </c>
      <c r="J59" s="15" t="s">
        <v>60</v>
      </c>
      <c r="K59" s="15">
        <v>9.2333333333333307</v>
      </c>
      <c r="L59" s="15">
        <v>7919.2874458483784</v>
      </c>
    </row>
    <row r="60" spans="1:12">
      <c r="A60" s="18" t="s">
        <v>38</v>
      </c>
      <c r="B60" s="18">
        <v>3</v>
      </c>
      <c r="C60" s="15">
        <v>20</v>
      </c>
      <c r="D60" s="15" t="s">
        <v>89</v>
      </c>
      <c r="E60" s="15" t="s">
        <v>59</v>
      </c>
      <c r="F60" s="15">
        <v>2824737.173</v>
      </c>
      <c r="G60" s="15">
        <v>4.6275663890000001</v>
      </c>
      <c r="H60" s="15">
        <v>0.99949145559999997</v>
      </c>
      <c r="I60" s="15">
        <v>462.99209089999999</v>
      </c>
      <c r="J60" s="15" t="s">
        <v>60</v>
      </c>
      <c r="K60" s="15">
        <v>9.2333333333333325</v>
      </c>
      <c r="L60" s="15">
        <v>5014.3547750902526</v>
      </c>
    </row>
    <row r="61" spans="1:12">
      <c r="A61" s="18" t="s">
        <v>38</v>
      </c>
      <c r="B61" s="18">
        <v>5</v>
      </c>
      <c r="C61" s="15">
        <v>21</v>
      </c>
      <c r="D61" s="15" t="s">
        <v>90</v>
      </c>
      <c r="E61" s="15" t="s">
        <v>59</v>
      </c>
      <c r="F61" s="15">
        <v>3147921.5350000001</v>
      </c>
      <c r="G61" s="15">
        <v>4.9691320929999998</v>
      </c>
      <c r="H61" s="15">
        <v>0.91542619270000003</v>
      </c>
      <c r="I61" s="15">
        <v>542.82170780000001</v>
      </c>
      <c r="J61" s="15" t="s">
        <v>60</v>
      </c>
      <c r="K61" s="15">
        <v>9.2333333333333307</v>
      </c>
      <c r="L61" s="15">
        <v>5878.9354635379077</v>
      </c>
    </row>
    <row r="62" spans="1:12">
      <c r="A62" s="18" t="s">
        <v>39</v>
      </c>
      <c r="B62" s="18">
        <v>1</v>
      </c>
      <c r="C62" s="15">
        <v>22</v>
      </c>
      <c r="D62" s="15" t="s">
        <v>91</v>
      </c>
      <c r="E62" s="15" t="s">
        <v>59</v>
      </c>
      <c r="F62" s="15">
        <v>3179851.2880000002</v>
      </c>
      <c r="G62" s="15">
        <v>8.5670846340000004</v>
      </c>
      <c r="H62" s="15">
        <v>1.5624025500000001</v>
      </c>
      <c r="I62" s="15">
        <v>548.32761459999995</v>
      </c>
      <c r="J62" s="15" t="s">
        <v>60</v>
      </c>
      <c r="K62" s="15">
        <v>9.9333333333333318</v>
      </c>
      <c r="L62" s="15">
        <v>5520.0766570469805</v>
      </c>
    </row>
    <row r="63" spans="1:12">
      <c r="A63" s="18" t="s">
        <v>39</v>
      </c>
      <c r="B63" s="18">
        <v>3</v>
      </c>
      <c r="C63" s="15">
        <v>23</v>
      </c>
      <c r="D63" s="15" t="s">
        <v>92</v>
      </c>
      <c r="E63" s="15" t="s">
        <v>59</v>
      </c>
      <c r="F63" s="15">
        <v>3526294.523</v>
      </c>
      <c r="G63" s="15">
        <v>7.6719739450000004</v>
      </c>
      <c r="H63" s="15">
        <v>1.2616974590000001</v>
      </c>
      <c r="I63" s="15">
        <v>608.06763869999997</v>
      </c>
      <c r="J63" s="15" t="s">
        <v>60</v>
      </c>
      <c r="K63" s="15">
        <v>9.2333333333333325</v>
      </c>
      <c r="L63" s="15">
        <v>6585.5700942238263</v>
      </c>
    </row>
    <row r="64" spans="1:12">
      <c r="A64" s="18" t="s">
        <v>39</v>
      </c>
      <c r="B64" s="18">
        <v>5</v>
      </c>
      <c r="C64" s="15">
        <v>24</v>
      </c>
      <c r="D64" s="15" t="s">
        <v>93</v>
      </c>
      <c r="E64" s="15" t="s">
        <v>59</v>
      </c>
      <c r="F64" s="15">
        <v>3616226.4369999999</v>
      </c>
      <c r="G64" s="15">
        <v>5.4916771989999997</v>
      </c>
      <c r="H64" s="15">
        <v>0.88067582779999998</v>
      </c>
      <c r="I64" s="15">
        <v>623.57533000000001</v>
      </c>
      <c r="J64" s="15" t="s">
        <v>60</v>
      </c>
      <c r="K64" s="15">
        <v>9.3333333333333321</v>
      </c>
      <c r="L64" s="15">
        <v>6681.1642500000016</v>
      </c>
    </row>
    <row r="65" spans="1:12">
      <c r="A65" s="18" t="s">
        <v>41</v>
      </c>
      <c r="B65" s="18">
        <v>3</v>
      </c>
      <c r="C65" s="15">
        <v>25</v>
      </c>
      <c r="D65" s="15" t="s">
        <v>94</v>
      </c>
      <c r="E65" s="15" t="s">
        <v>59</v>
      </c>
      <c r="F65" s="15">
        <v>3048542.6370000001</v>
      </c>
      <c r="G65" s="15">
        <v>2.8101047929999998</v>
      </c>
      <c r="H65" s="15">
        <v>0.53456058549999996</v>
      </c>
      <c r="I65" s="15">
        <v>525.6849962</v>
      </c>
      <c r="J65" s="15" t="s">
        <v>60</v>
      </c>
      <c r="K65" s="15">
        <v>9.2333333333333325</v>
      </c>
      <c r="L65" s="15">
        <v>5693.3393090252712</v>
      </c>
    </row>
    <row r="66" spans="1:12">
      <c r="A66" s="18" t="s">
        <v>41</v>
      </c>
      <c r="B66" s="18">
        <v>4</v>
      </c>
      <c r="C66" s="15">
        <v>26</v>
      </c>
      <c r="D66" s="15" t="s">
        <v>95</v>
      </c>
      <c r="E66" s="15" t="s">
        <v>59</v>
      </c>
      <c r="F66" s="15">
        <v>2409828.6209999998</v>
      </c>
      <c r="G66" s="15">
        <v>5.4847062539999998</v>
      </c>
      <c r="H66" s="15">
        <v>1.3198783540000001</v>
      </c>
      <c r="I66" s="15">
        <v>415.54634479999999</v>
      </c>
      <c r="J66" s="15" t="s">
        <v>60</v>
      </c>
      <c r="K66" s="15">
        <v>9.8000000000000007</v>
      </c>
      <c r="L66" s="15">
        <v>4240.2688244897954</v>
      </c>
    </row>
    <row r="67" spans="1:12">
      <c r="A67" s="18" t="s">
        <v>41</v>
      </c>
      <c r="B67" s="18">
        <v>5</v>
      </c>
      <c r="C67" s="15">
        <v>27</v>
      </c>
      <c r="D67" s="15" t="s">
        <v>96</v>
      </c>
      <c r="E67" s="15" t="s">
        <v>59</v>
      </c>
      <c r="F67" s="15">
        <v>3053207.7749999999</v>
      </c>
      <c r="G67" s="15">
        <v>4.4691086569999996</v>
      </c>
      <c r="H67" s="15">
        <v>0.84885057220000004</v>
      </c>
      <c r="I67" s="15">
        <v>526.48944389999997</v>
      </c>
      <c r="J67" s="15" t="s">
        <v>60</v>
      </c>
      <c r="K67" s="15">
        <v>9.1333333333333311</v>
      </c>
      <c r="L67" s="15">
        <v>5764.4829624087606</v>
      </c>
    </row>
    <row r="68" spans="1:12">
      <c r="A68" s="18" t="s">
        <v>42</v>
      </c>
      <c r="B68" s="18">
        <v>1</v>
      </c>
      <c r="C68" s="15">
        <v>28</v>
      </c>
      <c r="D68" s="15" t="s">
        <v>97</v>
      </c>
      <c r="E68" s="15" t="s">
        <v>59</v>
      </c>
      <c r="F68" s="15">
        <v>4460946.7489999998</v>
      </c>
      <c r="G68" s="15">
        <v>2.2170846580000001</v>
      </c>
      <c r="H68" s="15">
        <v>0.28821855019999998</v>
      </c>
      <c r="I68" s="15">
        <v>769.23732229999996</v>
      </c>
      <c r="J68" s="15" t="s">
        <v>60</v>
      </c>
      <c r="K68" s="15">
        <v>9.3999999999999986</v>
      </c>
      <c r="L68" s="15">
        <v>8183.3757691489363</v>
      </c>
    </row>
    <row r="69" spans="1:12">
      <c r="A69" s="18" t="s">
        <v>42</v>
      </c>
      <c r="B69" s="18">
        <v>3</v>
      </c>
      <c r="C69" s="15">
        <v>29</v>
      </c>
      <c r="D69" s="15" t="s">
        <v>98</v>
      </c>
      <c r="E69" s="15" t="s">
        <v>59</v>
      </c>
      <c r="F69" s="15">
        <v>4307187.3559999997</v>
      </c>
      <c r="G69" s="15">
        <v>3.6252817039999998</v>
      </c>
      <c r="H69" s="15">
        <v>0.48810660839999997</v>
      </c>
      <c r="I69" s="15">
        <v>742.72333979999996</v>
      </c>
      <c r="J69" s="15" t="s">
        <v>60</v>
      </c>
      <c r="K69" s="15">
        <v>9.3000000000000007</v>
      </c>
      <c r="L69" s="15">
        <v>7986.2724709677404</v>
      </c>
    </row>
    <row r="70" spans="1:12">
      <c r="A70" s="18" t="s">
        <v>42</v>
      </c>
      <c r="B70" s="18">
        <v>5</v>
      </c>
      <c r="C70" s="15">
        <v>30</v>
      </c>
      <c r="D70" s="15" t="s">
        <v>99</v>
      </c>
      <c r="E70" s="15" t="s">
        <v>59</v>
      </c>
      <c r="F70" s="15">
        <v>3812660.11</v>
      </c>
      <c r="G70" s="15">
        <v>5.5530513739999998</v>
      </c>
      <c r="H70" s="15">
        <v>0.84463737000000005</v>
      </c>
      <c r="I70" s="15">
        <v>657.44798560000004</v>
      </c>
      <c r="J70" s="15" t="s">
        <v>60</v>
      </c>
      <c r="K70" s="15">
        <v>9.3000000000000007</v>
      </c>
      <c r="L70" s="15">
        <v>7069.333178494624</v>
      </c>
    </row>
    <row r="71" spans="1:12">
      <c r="A71" s="18" t="s">
        <v>43</v>
      </c>
      <c r="B71" s="18">
        <v>2</v>
      </c>
      <c r="C71" s="15">
        <v>31</v>
      </c>
      <c r="D71" s="15" t="s">
        <v>100</v>
      </c>
      <c r="E71" s="15" t="s">
        <v>59</v>
      </c>
      <c r="F71" s="15">
        <v>4148249.7960000001</v>
      </c>
      <c r="G71" s="15">
        <v>6.6455472120000003</v>
      </c>
      <c r="H71" s="15">
        <v>0.92903599069999998</v>
      </c>
      <c r="I71" s="15">
        <v>715.31644400000005</v>
      </c>
      <c r="J71" s="15" t="s">
        <v>60</v>
      </c>
      <c r="K71" s="15">
        <v>9.1666666666666661</v>
      </c>
      <c r="L71" s="15">
        <v>7803.4521163636373</v>
      </c>
    </row>
    <row r="72" spans="1:12">
      <c r="A72" s="18" t="s">
        <v>43</v>
      </c>
      <c r="B72" s="18">
        <v>3</v>
      </c>
      <c r="C72" s="15">
        <v>32</v>
      </c>
      <c r="D72" s="15" t="s">
        <v>101</v>
      </c>
      <c r="E72" s="15" t="s">
        <v>59</v>
      </c>
      <c r="F72" s="15">
        <v>4404813.676</v>
      </c>
      <c r="G72" s="15">
        <v>9.3181584229999999</v>
      </c>
      <c r="H72" s="15">
        <v>1.226787209</v>
      </c>
      <c r="I72" s="15">
        <v>759.55784000000006</v>
      </c>
      <c r="J72" s="15" t="s">
        <v>60</v>
      </c>
      <c r="K72" s="15">
        <v>9.3666666666666707</v>
      </c>
      <c r="L72" s="15">
        <v>8109.1584341636972</v>
      </c>
    </row>
    <row r="73" spans="1:12">
      <c r="A73" s="18" t="s">
        <v>43</v>
      </c>
      <c r="B73" s="18">
        <v>5</v>
      </c>
      <c r="C73" s="15">
        <v>33</v>
      </c>
      <c r="D73" s="15" t="s">
        <v>102</v>
      </c>
      <c r="E73" s="15" t="s">
        <v>59</v>
      </c>
      <c r="F73" s="15">
        <v>4019245.375</v>
      </c>
      <c r="G73" s="15">
        <v>10.99094348</v>
      </c>
      <c r="H73" s="15">
        <v>1.5858318840000001</v>
      </c>
      <c r="I73" s="15">
        <v>693.07116269999995</v>
      </c>
      <c r="J73" s="15" t="s">
        <v>60</v>
      </c>
      <c r="K73" s="15">
        <v>9.4666666666666668</v>
      </c>
      <c r="L73" s="15">
        <v>7321.1742538732396</v>
      </c>
    </row>
    <row r="74" spans="1:12">
      <c r="A74" s="18" t="s">
        <v>44</v>
      </c>
      <c r="B74" s="18">
        <v>1</v>
      </c>
      <c r="C74" s="15">
        <v>34</v>
      </c>
      <c r="D74" s="15" t="s">
        <v>103</v>
      </c>
      <c r="E74" s="15" t="s">
        <v>59</v>
      </c>
      <c r="F74" s="15">
        <v>5235384.7340000002</v>
      </c>
      <c r="G74" s="15">
        <v>13.36627552</v>
      </c>
      <c r="H74" s="15">
        <v>1.480568476</v>
      </c>
      <c r="I74" s="15">
        <v>902.77996140000005</v>
      </c>
      <c r="J74" s="15" t="s">
        <v>60</v>
      </c>
      <c r="K74" s="15">
        <v>9.3999999999999986</v>
      </c>
      <c r="L74" s="15">
        <v>9604.0421425531931</v>
      </c>
    </row>
    <row r="75" spans="1:12">
      <c r="A75" s="18" t="s">
        <v>44</v>
      </c>
      <c r="B75" s="18">
        <v>3</v>
      </c>
      <c r="C75" s="15">
        <v>35</v>
      </c>
      <c r="D75" s="15" t="s">
        <v>104</v>
      </c>
      <c r="E75" s="15" t="s">
        <v>59</v>
      </c>
      <c r="F75" s="15">
        <v>4486137.8930000002</v>
      </c>
      <c r="G75" s="15">
        <v>4.9913387010000001</v>
      </c>
      <c r="H75" s="15">
        <v>0.64522489279999995</v>
      </c>
      <c r="I75" s="15">
        <v>773.58123609999996</v>
      </c>
      <c r="J75" s="15" t="s">
        <v>60</v>
      </c>
      <c r="K75" s="15">
        <v>9.3333333333333321</v>
      </c>
      <c r="L75" s="15">
        <v>8288.3703867857148</v>
      </c>
    </row>
    <row r="76" spans="1:12">
      <c r="A76" s="18" t="s">
        <v>44</v>
      </c>
      <c r="B76" s="18">
        <v>5</v>
      </c>
      <c r="C76" s="15">
        <v>36</v>
      </c>
      <c r="D76" s="15" t="s">
        <v>105</v>
      </c>
      <c r="E76" s="15" t="s">
        <v>59</v>
      </c>
      <c r="F76" s="15">
        <v>4879161.9709999999</v>
      </c>
      <c r="G76" s="15">
        <v>6.0495864780000002</v>
      </c>
      <c r="H76" s="15">
        <v>0.71903022299999997</v>
      </c>
      <c r="I76" s="15">
        <v>841.35357380000005</v>
      </c>
      <c r="J76" s="15" t="s">
        <v>60</v>
      </c>
      <c r="K76" s="15">
        <v>9.5333333333333314</v>
      </c>
      <c r="L76" s="15">
        <v>8825.3871377622399</v>
      </c>
    </row>
    <row r="77" spans="1:12">
      <c r="A77" s="18" t="s">
        <v>45</v>
      </c>
      <c r="B77" s="18">
        <v>2</v>
      </c>
      <c r="C77" s="15">
        <v>37</v>
      </c>
      <c r="D77" s="15" t="s">
        <v>106</v>
      </c>
      <c r="E77" s="15" t="s">
        <v>59</v>
      </c>
      <c r="F77" s="15">
        <v>4733440.1890000002</v>
      </c>
      <c r="G77" s="15">
        <v>8.0977813530000002</v>
      </c>
      <c r="H77" s="15">
        <v>0.99210090110000004</v>
      </c>
      <c r="I77" s="15">
        <v>816.22558200000003</v>
      </c>
      <c r="J77" s="15" t="s">
        <v>60</v>
      </c>
      <c r="K77" s="15">
        <v>9.4333333333333336</v>
      </c>
      <c r="L77" s="15">
        <v>8652.5680070671369</v>
      </c>
    </row>
    <row r="78" spans="1:12">
      <c r="A78" s="18" t="s">
        <v>45</v>
      </c>
      <c r="B78" s="18">
        <v>3</v>
      </c>
      <c r="C78" s="15">
        <v>38</v>
      </c>
      <c r="D78" s="15" t="s">
        <v>107</v>
      </c>
      <c r="E78" s="15" t="s">
        <v>59</v>
      </c>
      <c r="F78" s="15">
        <v>4842684.0599999996</v>
      </c>
      <c r="G78" s="15">
        <v>2.4381610230000001</v>
      </c>
      <c r="H78" s="15">
        <v>0.29197316620000002</v>
      </c>
      <c r="I78" s="15">
        <v>835.06339100000002</v>
      </c>
      <c r="J78" s="15" t="s">
        <v>60</v>
      </c>
      <c r="K78" s="15">
        <v>9.3333333333333321</v>
      </c>
      <c r="L78" s="15">
        <v>8947.107760714287</v>
      </c>
    </row>
    <row r="79" spans="1:12">
      <c r="A79" s="18" t="s">
        <v>45</v>
      </c>
      <c r="B79" s="18">
        <v>5</v>
      </c>
      <c r="C79" s="15">
        <v>39</v>
      </c>
      <c r="D79" s="15" t="s">
        <v>108</v>
      </c>
      <c r="E79" s="15" t="s">
        <v>59</v>
      </c>
      <c r="F79" s="15">
        <v>4101658.5559999999</v>
      </c>
      <c r="G79" s="15">
        <v>6.2523139099999998</v>
      </c>
      <c r="H79" s="15">
        <v>0.8839912405</v>
      </c>
      <c r="I79" s="15">
        <v>707.28233760000001</v>
      </c>
      <c r="J79" s="15" t="s">
        <v>60</v>
      </c>
      <c r="K79" s="15">
        <v>9.1666666666666661</v>
      </c>
      <c r="L79" s="15">
        <v>7715.8073192727279</v>
      </c>
    </row>
    <row r="80" spans="1:12">
      <c r="A80" s="18" t="s">
        <v>46</v>
      </c>
      <c r="B80" s="18">
        <v>1</v>
      </c>
      <c r="C80" s="15">
        <v>40</v>
      </c>
      <c r="D80" s="15" t="s">
        <v>109</v>
      </c>
      <c r="E80" s="15" t="s">
        <v>59</v>
      </c>
      <c r="F80" s="15">
        <v>3767528.4580000001</v>
      </c>
      <c r="G80" s="15">
        <v>6.1300332300000004</v>
      </c>
      <c r="H80" s="15">
        <v>0.94356751130000005</v>
      </c>
      <c r="I80" s="15">
        <v>649.66556779999996</v>
      </c>
      <c r="J80" s="15" t="s">
        <v>60</v>
      </c>
      <c r="K80" s="15">
        <v>9.1999999999999993</v>
      </c>
      <c r="L80" s="15">
        <v>7061.5822586956529</v>
      </c>
    </row>
    <row r="81" spans="1:12">
      <c r="A81" s="18" t="s">
        <v>46</v>
      </c>
      <c r="B81" s="18">
        <v>4</v>
      </c>
      <c r="C81" s="15">
        <v>41</v>
      </c>
      <c r="D81" s="15" t="s">
        <v>110</v>
      </c>
      <c r="E81" s="15" t="s">
        <v>59</v>
      </c>
      <c r="F81" s="15">
        <v>3821038.6940000001</v>
      </c>
      <c r="G81" s="15">
        <v>8.2872493069999997</v>
      </c>
      <c r="H81" s="15">
        <v>1.257753863</v>
      </c>
      <c r="I81" s="15">
        <v>658.89277289999995</v>
      </c>
      <c r="J81" s="15" t="s">
        <v>60</v>
      </c>
      <c r="K81" s="15">
        <v>9.3999999999999986</v>
      </c>
      <c r="L81" s="15">
        <v>7009.4975840425541</v>
      </c>
    </row>
    <row r="82" spans="1:12">
      <c r="A82" s="18" t="s">
        <v>46</v>
      </c>
      <c r="B82" s="18">
        <v>5</v>
      </c>
      <c r="C82" s="15">
        <v>42</v>
      </c>
      <c r="D82" s="15" t="s">
        <v>111</v>
      </c>
      <c r="E82" s="15" t="s">
        <v>59</v>
      </c>
      <c r="F82" s="15">
        <v>4193716.5079999999</v>
      </c>
      <c r="G82" s="15">
        <v>8.8809106199999999</v>
      </c>
      <c r="H82" s="15">
        <v>1.228075654</v>
      </c>
      <c r="I82" s="15">
        <v>723.15663889999996</v>
      </c>
      <c r="J82" s="15" t="s">
        <v>60</v>
      </c>
      <c r="K82" s="15">
        <v>9.2333333333333325</v>
      </c>
      <c r="L82" s="15">
        <v>7832.0213599277977</v>
      </c>
    </row>
    <row r="83" spans="1:12">
      <c r="A83" s="18" t="s">
        <v>31</v>
      </c>
      <c r="B83" s="18">
        <v>1</v>
      </c>
      <c r="C83" s="15">
        <v>1</v>
      </c>
      <c r="D83" s="15" t="s">
        <v>70</v>
      </c>
      <c r="E83" s="15" t="s">
        <v>62</v>
      </c>
      <c r="F83" s="15">
        <v>382502.5699</v>
      </c>
      <c r="G83" s="15">
        <v>0.52803965630000005</v>
      </c>
      <c r="H83" s="15">
        <v>0.63498864300000002</v>
      </c>
      <c r="I83" s="15">
        <v>83.157338659999994</v>
      </c>
      <c r="J83" s="15" t="s">
        <v>60</v>
      </c>
      <c r="K83" s="15">
        <v>9.4999999999999982</v>
      </c>
      <c r="L83" s="15">
        <v>875.34040694736848</v>
      </c>
    </row>
    <row r="84" spans="1:12">
      <c r="A84" s="18" t="s">
        <v>31</v>
      </c>
      <c r="B84" s="18">
        <v>3</v>
      </c>
      <c r="C84" s="15">
        <v>2</v>
      </c>
      <c r="D84" s="15" t="s">
        <v>71</v>
      </c>
      <c r="E84" s="15" t="s">
        <v>62</v>
      </c>
      <c r="F84" s="15">
        <v>406427.5319</v>
      </c>
      <c r="G84" s="15">
        <v>0.49112831099999998</v>
      </c>
      <c r="H84" s="15">
        <v>0.55583466100000001</v>
      </c>
      <c r="I84" s="15">
        <v>88.358705470000004</v>
      </c>
      <c r="J84" s="15" t="s">
        <v>60</v>
      </c>
      <c r="K84" s="15">
        <v>9.2333333333333325</v>
      </c>
      <c r="L84" s="15">
        <v>956.9534888447655</v>
      </c>
    </row>
    <row r="85" spans="1:12">
      <c r="A85" s="18" t="s">
        <v>31</v>
      </c>
      <c r="B85" s="18">
        <v>5</v>
      </c>
      <c r="C85" s="15">
        <v>3</v>
      </c>
      <c r="D85" s="15" t="s">
        <v>72</v>
      </c>
      <c r="E85" s="15" t="s">
        <v>62</v>
      </c>
      <c r="F85" s="15">
        <v>461690.95899999997</v>
      </c>
      <c r="G85" s="15">
        <v>0.46487184030000001</v>
      </c>
      <c r="H85" s="15">
        <v>0.46314357620000002</v>
      </c>
      <c r="I85" s="15">
        <v>100.3731595</v>
      </c>
      <c r="J85" s="15" t="s">
        <v>60</v>
      </c>
      <c r="K85" s="15">
        <v>9.4999999999999982</v>
      </c>
      <c r="L85" s="15">
        <v>1056.5595736842108</v>
      </c>
    </row>
    <row r="86" spans="1:12">
      <c r="A86" s="18" t="s">
        <v>33</v>
      </c>
      <c r="B86" s="18">
        <v>2</v>
      </c>
      <c r="C86" s="15">
        <v>4</v>
      </c>
      <c r="D86" s="15" t="s">
        <v>73</v>
      </c>
      <c r="E86" s="15" t="s">
        <v>62</v>
      </c>
      <c r="F86" s="15">
        <v>416740.06579999998</v>
      </c>
      <c r="G86" s="15">
        <v>1.9062483020000001</v>
      </c>
      <c r="H86" s="15">
        <v>2.1040109199999999</v>
      </c>
      <c r="I86" s="15">
        <v>90.60068484</v>
      </c>
      <c r="J86" s="15" t="s">
        <v>60</v>
      </c>
      <c r="K86" s="15">
        <v>9.3666666666666671</v>
      </c>
      <c r="L86" s="15">
        <v>967.26709793594296</v>
      </c>
    </row>
    <row r="87" spans="1:12">
      <c r="A87" s="18" t="s">
        <v>33</v>
      </c>
      <c r="B87" s="18">
        <v>1</v>
      </c>
      <c r="C87" s="15">
        <v>5</v>
      </c>
      <c r="D87" s="15" t="s">
        <v>74</v>
      </c>
      <c r="E87" s="15" t="s">
        <v>62</v>
      </c>
      <c r="F87" s="15">
        <v>474904.32329999999</v>
      </c>
      <c r="G87" s="15">
        <v>0.81332942259999996</v>
      </c>
      <c r="H87" s="15">
        <v>0.78776038240000001</v>
      </c>
      <c r="I87" s="15">
        <v>103.2457891</v>
      </c>
      <c r="J87" s="15" t="s">
        <v>60</v>
      </c>
      <c r="K87" s="15">
        <v>9.3666666666666707</v>
      </c>
      <c r="L87" s="15">
        <v>1102.2682110320279</v>
      </c>
    </row>
    <row r="88" spans="1:12">
      <c r="A88" s="18" t="s">
        <v>33</v>
      </c>
      <c r="B88" s="18">
        <v>5</v>
      </c>
      <c r="C88" s="15">
        <v>6</v>
      </c>
      <c r="D88" s="15" t="s">
        <v>75</v>
      </c>
      <c r="E88" s="15" t="s">
        <v>62</v>
      </c>
      <c r="F88" s="15">
        <v>514548.72279999999</v>
      </c>
      <c r="G88" s="15">
        <v>0.37154441319999998</v>
      </c>
      <c r="H88" s="15">
        <v>0.33213757170000002</v>
      </c>
      <c r="I88" s="15">
        <v>111.86461420000001</v>
      </c>
      <c r="J88" s="15" t="s">
        <v>60</v>
      </c>
      <c r="K88" s="15">
        <v>9.4333333333333336</v>
      </c>
      <c r="L88" s="15">
        <v>1185.8439667844523</v>
      </c>
    </row>
    <row r="89" spans="1:12">
      <c r="A89" s="18" t="s">
        <v>34</v>
      </c>
      <c r="B89" s="18">
        <v>2</v>
      </c>
      <c r="C89" s="15">
        <v>7</v>
      </c>
      <c r="D89" s="15" t="s">
        <v>76</v>
      </c>
      <c r="E89" s="15" t="s">
        <v>62</v>
      </c>
      <c r="F89" s="15">
        <v>687504.10490000003</v>
      </c>
      <c r="G89" s="15">
        <v>0.79660076629999998</v>
      </c>
      <c r="H89" s="15">
        <v>0.53296562599999997</v>
      </c>
      <c r="I89" s="15">
        <v>149.46569299999999</v>
      </c>
      <c r="J89" s="15" t="s">
        <v>60</v>
      </c>
      <c r="K89" s="15">
        <v>9.533333333333335</v>
      </c>
      <c r="L89" s="15">
        <v>1567.8219545454542</v>
      </c>
    </row>
    <row r="90" spans="1:12">
      <c r="A90" s="18" t="s">
        <v>34</v>
      </c>
      <c r="B90" s="18">
        <v>4</v>
      </c>
      <c r="C90" s="15">
        <v>8</v>
      </c>
      <c r="D90" s="15" t="s">
        <v>77</v>
      </c>
      <c r="E90" s="15" t="s">
        <v>62</v>
      </c>
      <c r="F90" s="15">
        <v>598793.71</v>
      </c>
      <c r="G90" s="15">
        <v>0.99324728269999996</v>
      </c>
      <c r="H90" s="15">
        <v>0.76298136579999998</v>
      </c>
      <c r="I90" s="15">
        <v>130.17975630000001</v>
      </c>
      <c r="J90" s="15" t="s">
        <v>60</v>
      </c>
      <c r="K90" s="15">
        <v>9.1333333333333329</v>
      </c>
      <c r="L90" s="15">
        <v>1425.3257989051097</v>
      </c>
    </row>
    <row r="91" spans="1:12">
      <c r="A91" s="18" t="s">
        <v>34</v>
      </c>
      <c r="B91" s="18">
        <v>6</v>
      </c>
      <c r="C91" s="15">
        <v>9</v>
      </c>
      <c r="D91" s="15" t="s">
        <v>78</v>
      </c>
      <c r="E91" s="15" t="s">
        <v>62</v>
      </c>
      <c r="F91" s="15">
        <v>564949.72239999997</v>
      </c>
      <c r="G91" s="15">
        <v>1.1973808640000001</v>
      </c>
      <c r="H91" s="15">
        <v>0.97489151139999997</v>
      </c>
      <c r="I91" s="15">
        <v>122.8219601</v>
      </c>
      <c r="J91" s="15" t="s">
        <v>60</v>
      </c>
      <c r="K91" s="15">
        <v>9.56666666666667</v>
      </c>
      <c r="L91" s="15">
        <v>1283.8532414634142</v>
      </c>
    </row>
    <row r="92" spans="1:12">
      <c r="A92" s="18" t="s">
        <v>35</v>
      </c>
      <c r="B92" s="18">
        <v>1</v>
      </c>
      <c r="C92" s="15">
        <v>10</v>
      </c>
      <c r="D92" s="15" t="s">
        <v>79</v>
      </c>
      <c r="E92" s="15" t="s">
        <v>62</v>
      </c>
      <c r="F92" s="15">
        <v>521308.45079999999</v>
      </c>
      <c r="G92" s="15">
        <v>0.51047446699999999</v>
      </c>
      <c r="H92" s="15">
        <v>0.45041519629999999</v>
      </c>
      <c r="I92" s="15">
        <v>113.33420169999999</v>
      </c>
      <c r="J92" s="15" t="s">
        <v>60</v>
      </c>
      <c r="K92" s="15">
        <v>9.3333333333333321</v>
      </c>
      <c r="L92" s="15">
        <v>1214.2950182142858</v>
      </c>
    </row>
    <row r="93" spans="1:12">
      <c r="A93" s="18" t="s">
        <v>35</v>
      </c>
      <c r="B93" s="18">
        <v>3</v>
      </c>
      <c r="C93" s="15">
        <v>11</v>
      </c>
      <c r="D93" s="15" t="s">
        <v>80</v>
      </c>
      <c r="E93" s="15" t="s">
        <v>62</v>
      </c>
      <c r="F93" s="15">
        <v>640681.23739999998</v>
      </c>
      <c r="G93" s="15">
        <v>1.2860397809999999</v>
      </c>
      <c r="H93" s="15">
        <v>0.92330709470000005</v>
      </c>
      <c r="I93" s="15">
        <v>139.28624490000001</v>
      </c>
      <c r="J93" s="15" t="s">
        <v>60</v>
      </c>
      <c r="K93" s="15">
        <v>9.3000000000000007</v>
      </c>
      <c r="L93" s="15">
        <v>1497.7015580645161</v>
      </c>
    </row>
    <row r="94" spans="1:12">
      <c r="A94" s="18" t="s">
        <v>35</v>
      </c>
      <c r="B94" s="18">
        <v>5</v>
      </c>
      <c r="C94" s="15">
        <v>12</v>
      </c>
      <c r="D94" s="15" t="s">
        <v>81</v>
      </c>
      <c r="E94" s="15" t="s">
        <v>62</v>
      </c>
      <c r="F94" s="15">
        <v>605960.60320000001</v>
      </c>
      <c r="G94" s="15">
        <v>3.4088846180000001</v>
      </c>
      <c r="H94" s="15">
        <v>2.5876270830000001</v>
      </c>
      <c r="I94" s="15">
        <v>131.73786290000001</v>
      </c>
      <c r="J94" s="15" t="s">
        <v>60</v>
      </c>
      <c r="K94" s="15">
        <v>9.3000000000000007</v>
      </c>
      <c r="L94" s="15">
        <v>1416.5361602150538</v>
      </c>
    </row>
    <row r="95" spans="1:12">
      <c r="A95" s="18" t="s">
        <v>36</v>
      </c>
      <c r="B95" s="18">
        <v>1</v>
      </c>
      <c r="C95" s="15">
        <v>13</v>
      </c>
      <c r="D95" s="15" t="s">
        <v>82</v>
      </c>
      <c r="E95" s="15" t="s">
        <v>62</v>
      </c>
      <c r="F95" s="15">
        <v>554953.50639999995</v>
      </c>
      <c r="G95" s="15">
        <v>0.75913851200000004</v>
      </c>
      <c r="H95" s="15">
        <v>0.62921374330000002</v>
      </c>
      <c r="I95" s="15">
        <v>120.64874930000001</v>
      </c>
      <c r="J95" s="15" t="s">
        <v>60</v>
      </c>
      <c r="K95" s="15">
        <v>9.4333333333333336</v>
      </c>
      <c r="L95" s="15">
        <v>1278.962006713781</v>
      </c>
    </row>
    <row r="96" spans="1:12">
      <c r="A96" s="18" t="s">
        <v>36</v>
      </c>
      <c r="B96" s="18">
        <v>4</v>
      </c>
      <c r="C96" s="15">
        <v>14</v>
      </c>
      <c r="D96" s="15" t="s">
        <v>83</v>
      </c>
      <c r="E96" s="15" t="s">
        <v>62</v>
      </c>
      <c r="F96" s="15">
        <v>394183.08679999999</v>
      </c>
      <c r="G96" s="15">
        <v>0.67098761200000001</v>
      </c>
      <c r="H96" s="15">
        <v>0.78297931970000001</v>
      </c>
      <c r="I96" s="15">
        <v>85.696722129999998</v>
      </c>
      <c r="J96" s="15" t="s">
        <v>60</v>
      </c>
      <c r="K96" s="15">
        <v>9.4</v>
      </c>
      <c r="L96" s="15">
        <v>911.66725670212759</v>
      </c>
    </row>
    <row r="97" spans="1:12">
      <c r="A97" s="18" t="s">
        <v>36</v>
      </c>
      <c r="B97" s="18">
        <v>6</v>
      </c>
      <c r="C97" s="15">
        <v>15</v>
      </c>
      <c r="D97" s="15" t="s">
        <v>84</v>
      </c>
      <c r="E97" s="15" t="s">
        <v>62</v>
      </c>
      <c r="F97" s="15">
        <v>415426.62170000002</v>
      </c>
      <c r="G97" s="15">
        <v>0.4042523012</v>
      </c>
      <c r="H97" s="15">
        <v>0.44760193190000003</v>
      </c>
      <c r="I97" s="15">
        <v>90.315137710000002</v>
      </c>
      <c r="J97" s="15" t="s">
        <v>60</v>
      </c>
      <c r="K97" s="15">
        <v>9.1999999999999993</v>
      </c>
      <c r="L97" s="15">
        <v>981.68627945652179</v>
      </c>
    </row>
    <row r="98" spans="1:12">
      <c r="A98" s="18" t="s">
        <v>37</v>
      </c>
      <c r="B98" s="18">
        <v>2</v>
      </c>
      <c r="C98" s="15">
        <v>16</v>
      </c>
      <c r="D98" s="15" t="s">
        <v>85</v>
      </c>
      <c r="E98" s="15" t="s">
        <v>62</v>
      </c>
      <c r="F98" s="15">
        <v>504663.1483</v>
      </c>
      <c r="G98" s="15">
        <v>0.5029203391</v>
      </c>
      <c r="H98" s="15">
        <v>0.45838603960000002</v>
      </c>
      <c r="I98" s="15">
        <v>109.7154572</v>
      </c>
      <c r="J98" s="15" t="s">
        <v>60</v>
      </c>
      <c r="K98" s="15">
        <v>9.2333333333333325</v>
      </c>
      <c r="L98" s="15">
        <v>1188.2540490974729</v>
      </c>
    </row>
    <row r="99" spans="1:12">
      <c r="A99" s="18" t="s">
        <v>37</v>
      </c>
      <c r="B99" s="18">
        <v>4</v>
      </c>
      <c r="C99" s="15">
        <v>17</v>
      </c>
      <c r="D99" s="15" t="s">
        <v>86</v>
      </c>
      <c r="E99" s="15" t="s">
        <v>62</v>
      </c>
      <c r="F99" s="15">
        <v>453429.56920000003</v>
      </c>
      <c r="G99" s="15">
        <v>2.0062040510000001</v>
      </c>
      <c r="H99" s="15">
        <v>2.0351622599999999</v>
      </c>
      <c r="I99" s="15">
        <v>98.577105660000001</v>
      </c>
      <c r="J99" s="15" t="s">
        <v>60</v>
      </c>
      <c r="K99" s="15">
        <v>9.1999999999999993</v>
      </c>
      <c r="L99" s="15">
        <v>1071.4902789130435</v>
      </c>
    </row>
    <row r="100" spans="1:12">
      <c r="A100" s="18" t="s">
        <v>37</v>
      </c>
      <c r="B100" s="18">
        <v>6</v>
      </c>
      <c r="C100" s="15">
        <v>18</v>
      </c>
      <c r="D100" s="15" t="s">
        <v>87</v>
      </c>
      <c r="E100" s="15" t="s">
        <v>62</v>
      </c>
      <c r="F100" s="15">
        <v>396422.93440000003</v>
      </c>
      <c r="G100" s="15">
        <v>0.59254347490000003</v>
      </c>
      <c r="H100" s="15">
        <v>0.68753565240000003</v>
      </c>
      <c r="I100" s="15">
        <v>86.183672479999998</v>
      </c>
      <c r="J100" s="15" t="s">
        <v>60</v>
      </c>
      <c r="K100" s="15">
        <v>9.2333333333333307</v>
      </c>
      <c r="L100" s="15">
        <v>933.39717487364658</v>
      </c>
    </row>
    <row r="101" spans="1:12">
      <c r="A101" s="18" t="s">
        <v>38</v>
      </c>
      <c r="B101" s="18">
        <v>1</v>
      </c>
      <c r="C101" s="15">
        <v>19</v>
      </c>
      <c r="D101" s="15" t="s">
        <v>88</v>
      </c>
      <c r="E101" s="15" t="s">
        <v>62</v>
      </c>
      <c r="F101" s="15">
        <v>594131.47990000003</v>
      </c>
      <c r="G101" s="15">
        <v>3.5402657130000001</v>
      </c>
      <c r="H101" s="15">
        <v>2.7408613740000001</v>
      </c>
      <c r="I101" s="15">
        <v>129.16617189999999</v>
      </c>
      <c r="J101" s="15" t="s">
        <v>60</v>
      </c>
      <c r="K101" s="15">
        <v>9.2333333333333307</v>
      </c>
      <c r="L101" s="15">
        <v>1398.911609025271</v>
      </c>
    </row>
    <row r="102" spans="1:12">
      <c r="A102" s="18" t="s">
        <v>38</v>
      </c>
      <c r="B102" s="18">
        <v>3</v>
      </c>
      <c r="C102" s="15">
        <v>20</v>
      </c>
      <c r="D102" s="15" t="s">
        <v>89</v>
      </c>
      <c r="E102" s="15" t="s">
        <v>62</v>
      </c>
      <c r="F102" s="15">
        <v>393606.10720000003</v>
      </c>
      <c r="G102" s="15">
        <v>0.19928349170000001</v>
      </c>
      <c r="H102" s="15">
        <v>0.2328859408</v>
      </c>
      <c r="I102" s="15">
        <v>85.571284829999996</v>
      </c>
      <c r="J102" s="15" t="s">
        <v>60</v>
      </c>
      <c r="K102" s="15">
        <v>9.2333333333333325</v>
      </c>
      <c r="L102" s="15">
        <v>926.76481765342976</v>
      </c>
    </row>
    <row r="103" spans="1:12">
      <c r="A103" s="18" t="s">
        <v>38</v>
      </c>
      <c r="B103" s="18">
        <v>5</v>
      </c>
      <c r="C103" s="15">
        <v>21</v>
      </c>
      <c r="D103" s="15" t="s">
        <v>90</v>
      </c>
      <c r="E103" s="15" t="s">
        <v>62</v>
      </c>
      <c r="F103" s="15">
        <v>514236.07939999999</v>
      </c>
      <c r="G103" s="15">
        <v>0.41073545500000003</v>
      </c>
      <c r="H103" s="15">
        <v>0.34486358360000002</v>
      </c>
      <c r="I103" s="15">
        <v>119.1008487</v>
      </c>
      <c r="J103" s="15" t="s">
        <v>60</v>
      </c>
      <c r="K103" s="15">
        <v>9.2333333333333325</v>
      </c>
      <c r="L103" s="15">
        <v>1289.9008884476536</v>
      </c>
    </row>
    <row r="104" spans="1:12">
      <c r="A104" s="18" t="s">
        <v>39</v>
      </c>
      <c r="B104" s="18">
        <v>1</v>
      </c>
      <c r="C104" s="15">
        <v>22</v>
      </c>
      <c r="D104" s="15" t="s">
        <v>91</v>
      </c>
      <c r="E104" s="15" t="s">
        <v>62</v>
      </c>
      <c r="F104" s="15">
        <v>384173.15019999997</v>
      </c>
      <c r="G104" s="15">
        <v>0.98039883709999998</v>
      </c>
      <c r="H104" s="15">
        <v>1.101852512</v>
      </c>
      <c r="I104" s="15">
        <v>88.9773201</v>
      </c>
      <c r="J104" s="15" t="s">
        <v>60</v>
      </c>
      <c r="K104" s="15">
        <v>9.9333333333333318</v>
      </c>
      <c r="L104" s="15">
        <v>895.7448332214766</v>
      </c>
    </row>
    <row r="105" spans="1:12">
      <c r="A105" s="18" t="s">
        <v>39</v>
      </c>
      <c r="B105" s="18">
        <v>3</v>
      </c>
      <c r="C105" s="15">
        <v>23</v>
      </c>
      <c r="D105" s="15" t="s">
        <v>92</v>
      </c>
      <c r="E105" s="15" t="s">
        <v>62</v>
      </c>
      <c r="F105" s="15">
        <v>403183.00689999998</v>
      </c>
      <c r="G105" s="15">
        <v>0.27078774490000002</v>
      </c>
      <c r="H105" s="15">
        <v>0.28998429219999999</v>
      </c>
      <c r="I105" s="15">
        <v>93.380142359999994</v>
      </c>
      <c r="J105" s="15" t="s">
        <v>60</v>
      </c>
      <c r="K105" s="15">
        <v>9.2333333333333325</v>
      </c>
      <c r="L105" s="15">
        <v>1011.3372818772563</v>
      </c>
    </row>
    <row r="106" spans="1:12">
      <c r="A106" s="18" t="s">
        <v>39</v>
      </c>
      <c r="B106" s="18">
        <v>5</v>
      </c>
      <c r="C106" s="15">
        <v>24</v>
      </c>
      <c r="D106" s="15" t="s">
        <v>93</v>
      </c>
      <c r="E106" s="15" t="s">
        <v>62</v>
      </c>
      <c r="F106" s="15">
        <v>333426.90960000001</v>
      </c>
      <c r="G106" s="15">
        <v>1.623644804</v>
      </c>
      <c r="H106" s="15">
        <v>2.1025099869999999</v>
      </c>
      <c r="I106" s="15">
        <v>77.224118480000001</v>
      </c>
      <c r="J106" s="15" t="s">
        <v>60</v>
      </c>
      <c r="K106" s="15">
        <v>9.3333333333333321</v>
      </c>
      <c r="L106" s="15">
        <v>827.40126942857148</v>
      </c>
    </row>
    <row r="107" spans="1:12">
      <c r="A107" s="18" t="s">
        <v>41</v>
      </c>
      <c r="B107" s="18">
        <v>3</v>
      </c>
      <c r="C107" s="15">
        <v>25</v>
      </c>
      <c r="D107" s="15" t="s">
        <v>94</v>
      </c>
      <c r="E107" s="15" t="s">
        <v>62</v>
      </c>
      <c r="F107" s="15">
        <v>397055.56520000001</v>
      </c>
      <c r="G107" s="15">
        <v>1.271076973</v>
      </c>
      <c r="H107" s="15">
        <v>1.382191607</v>
      </c>
      <c r="I107" s="15">
        <v>91.960981910000001</v>
      </c>
      <c r="J107" s="15" t="s">
        <v>60</v>
      </c>
      <c r="K107" s="15">
        <v>9.2333333333333325</v>
      </c>
      <c r="L107" s="15">
        <v>995.96731310469329</v>
      </c>
    </row>
    <row r="108" spans="1:12">
      <c r="A108" s="18" t="s">
        <v>41</v>
      </c>
      <c r="B108" s="18">
        <v>4</v>
      </c>
      <c r="C108" s="15">
        <v>26</v>
      </c>
      <c r="D108" s="15" t="s">
        <v>95</v>
      </c>
      <c r="E108" s="15" t="s">
        <v>62</v>
      </c>
      <c r="F108" s="15">
        <v>408336.30660000001</v>
      </c>
      <c r="G108" s="15">
        <v>0.1524080065</v>
      </c>
      <c r="H108" s="15">
        <v>0.16115265840000001</v>
      </c>
      <c r="I108" s="15">
        <v>94.573684389999997</v>
      </c>
      <c r="J108" s="15" t="s">
        <v>60</v>
      </c>
      <c r="K108" s="15">
        <v>9.8000000000000007</v>
      </c>
      <c r="L108" s="15">
        <v>965.03759581632642</v>
      </c>
    </row>
    <row r="109" spans="1:12">
      <c r="A109" s="18" t="s">
        <v>41</v>
      </c>
      <c r="B109" s="18">
        <v>5</v>
      </c>
      <c r="C109" s="15">
        <v>27</v>
      </c>
      <c r="D109" s="15" t="s">
        <v>96</v>
      </c>
      <c r="E109" s="15" t="s">
        <v>62</v>
      </c>
      <c r="F109" s="15">
        <v>495498.1802</v>
      </c>
      <c r="G109" s="15">
        <v>0.81026450299999997</v>
      </c>
      <c r="H109" s="15">
        <v>0.70604509000000004</v>
      </c>
      <c r="I109" s="15">
        <v>114.7610138</v>
      </c>
      <c r="J109" s="15" t="s">
        <v>60</v>
      </c>
      <c r="K109" s="15">
        <v>9.1333333333333311</v>
      </c>
      <c r="L109" s="15">
        <v>1256.5074503649639</v>
      </c>
    </row>
    <row r="110" spans="1:12">
      <c r="A110" s="18" t="s">
        <v>42</v>
      </c>
      <c r="B110" s="18">
        <v>1</v>
      </c>
      <c r="C110" s="15">
        <v>28</v>
      </c>
      <c r="D110" s="15" t="s">
        <v>97</v>
      </c>
      <c r="E110" s="15" t="s">
        <v>62</v>
      </c>
      <c r="F110" s="15">
        <v>384656.32539999997</v>
      </c>
      <c r="G110" s="15">
        <v>1.1077426290000001</v>
      </c>
      <c r="H110" s="15">
        <v>1.2434080599999999</v>
      </c>
      <c r="I110" s="15">
        <v>89.089227019999996</v>
      </c>
      <c r="J110" s="15" t="s">
        <v>60</v>
      </c>
      <c r="K110" s="15">
        <v>9.3999999999999986</v>
      </c>
      <c r="L110" s="15">
        <v>947.75773425531929</v>
      </c>
    </row>
    <row r="111" spans="1:12">
      <c r="A111" s="18" t="s">
        <v>42</v>
      </c>
      <c r="B111" s="18">
        <v>3</v>
      </c>
      <c r="C111" s="15">
        <v>29</v>
      </c>
      <c r="D111" s="15" t="s">
        <v>98</v>
      </c>
      <c r="E111" s="15" t="s">
        <v>62</v>
      </c>
      <c r="F111" s="15">
        <v>498694.04859999998</v>
      </c>
      <c r="G111" s="15">
        <v>2.467702901</v>
      </c>
      <c r="H111" s="15">
        <v>2.1365171040000002</v>
      </c>
      <c r="I111" s="15">
        <v>115.5012004</v>
      </c>
      <c r="J111" s="15" t="s">
        <v>60</v>
      </c>
      <c r="K111" s="15">
        <v>9.3000000000000007</v>
      </c>
      <c r="L111" s="15">
        <v>1241.9483913978493</v>
      </c>
    </row>
    <row r="112" spans="1:12">
      <c r="A112" s="18" t="s">
        <v>42</v>
      </c>
      <c r="B112" s="18">
        <v>5</v>
      </c>
      <c r="C112" s="15">
        <v>30</v>
      </c>
      <c r="D112" s="15" t="s">
        <v>99</v>
      </c>
      <c r="E112" s="15" t="s">
        <v>62</v>
      </c>
      <c r="F112" s="15">
        <v>509347.08370000002</v>
      </c>
      <c r="G112" s="15">
        <v>0.25297958879999999</v>
      </c>
      <c r="H112" s="15">
        <v>0.2144466894</v>
      </c>
      <c r="I112" s="15">
        <v>117.9685214</v>
      </c>
      <c r="J112" s="15" t="s">
        <v>60</v>
      </c>
      <c r="K112" s="15">
        <v>9.3000000000000007</v>
      </c>
      <c r="L112" s="15">
        <v>1268.4787247311829</v>
      </c>
    </row>
    <row r="113" spans="1:12">
      <c r="A113" s="18" t="s">
        <v>43</v>
      </c>
      <c r="B113" s="18">
        <v>2</v>
      </c>
      <c r="C113" s="15">
        <v>31</v>
      </c>
      <c r="D113" s="15" t="s">
        <v>100</v>
      </c>
      <c r="E113" s="15" t="s">
        <v>62</v>
      </c>
      <c r="F113" s="15">
        <v>372040.897</v>
      </c>
      <c r="G113" s="15">
        <v>0.83178043499999998</v>
      </c>
      <c r="H113" s="15">
        <v>0.96530755580000005</v>
      </c>
      <c r="I113" s="15">
        <v>86.167401249999998</v>
      </c>
      <c r="J113" s="15" t="s">
        <v>60</v>
      </c>
      <c r="K113" s="15">
        <v>9.1666666666666661</v>
      </c>
      <c r="L113" s="15">
        <v>940.00801363636367</v>
      </c>
    </row>
    <row r="114" spans="1:12">
      <c r="A114" s="18" t="s">
        <v>43</v>
      </c>
      <c r="B114" s="18">
        <v>3</v>
      </c>
      <c r="C114" s="15">
        <v>32</v>
      </c>
      <c r="D114" s="15" t="s">
        <v>101</v>
      </c>
      <c r="E114" s="15" t="s">
        <v>62</v>
      </c>
      <c r="F114" s="15">
        <v>391259.27039999998</v>
      </c>
      <c r="G114" s="15">
        <v>0.91907736910000004</v>
      </c>
      <c r="H114" s="15">
        <v>1.014226887</v>
      </c>
      <c r="I114" s="15">
        <v>90.618517519999997</v>
      </c>
      <c r="J114" s="15" t="s">
        <v>60</v>
      </c>
      <c r="K114" s="15">
        <v>9.3666666666666654</v>
      </c>
      <c r="L114" s="15">
        <v>967.45748241992897</v>
      </c>
    </row>
    <row r="115" spans="1:12">
      <c r="A115" s="18" t="s">
        <v>43</v>
      </c>
      <c r="B115" s="18">
        <v>5</v>
      </c>
      <c r="C115" s="15">
        <v>33</v>
      </c>
      <c r="D115" s="15" t="s">
        <v>102</v>
      </c>
      <c r="E115" s="15" t="s">
        <v>62</v>
      </c>
      <c r="F115" s="15">
        <v>555649.31909999996</v>
      </c>
      <c r="G115" s="15">
        <v>1.7868617570000001</v>
      </c>
      <c r="H115" s="15">
        <v>1.3884743310000001</v>
      </c>
      <c r="I115" s="15">
        <v>128.69245889999999</v>
      </c>
      <c r="J115" s="15" t="s">
        <v>60</v>
      </c>
      <c r="K115" s="15">
        <v>9.4666666666666668</v>
      </c>
      <c r="L115" s="15">
        <v>1359.4273827464788</v>
      </c>
    </row>
    <row r="116" spans="1:12">
      <c r="A116" s="18" t="s">
        <v>44</v>
      </c>
      <c r="B116" s="18">
        <v>1</v>
      </c>
      <c r="C116" s="15">
        <v>34</v>
      </c>
      <c r="D116" s="15" t="s">
        <v>103</v>
      </c>
      <c r="E116" s="15" t="s">
        <v>62</v>
      </c>
      <c r="F116" s="15">
        <v>538236.00760000001</v>
      </c>
      <c r="G116" s="15">
        <v>2.1359925259999999</v>
      </c>
      <c r="H116" s="15">
        <v>1.7134627520000001</v>
      </c>
      <c r="I116" s="15">
        <v>124.6594082</v>
      </c>
      <c r="J116" s="15" t="s">
        <v>60</v>
      </c>
      <c r="K116" s="15">
        <v>9.4</v>
      </c>
      <c r="L116" s="15">
        <v>1326.1639170212766</v>
      </c>
    </row>
    <row r="117" spans="1:12">
      <c r="A117" s="18" t="s">
        <v>44</v>
      </c>
      <c r="B117" s="18">
        <v>3</v>
      </c>
      <c r="C117" s="15">
        <v>35</v>
      </c>
      <c r="D117" s="15" t="s">
        <v>104</v>
      </c>
      <c r="E117" s="15" t="s">
        <v>62</v>
      </c>
      <c r="F117" s="15">
        <v>553026.4743</v>
      </c>
      <c r="G117" s="15">
        <v>0.68842741060000001</v>
      </c>
      <c r="H117" s="15">
        <v>0.53747704340000002</v>
      </c>
      <c r="I117" s="15">
        <v>128.08498879999999</v>
      </c>
      <c r="J117" s="15" t="s">
        <v>60</v>
      </c>
      <c r="K117" s="15">
        <v>9.3333333333333321</v>
      </c>
      <c r="L117" s="15">
        <v>1372.3391657142859</v>
      </c>
    </row>
    <row r="118" spans="1:12">
      <c r="A118" s="18" t="s">
        <v>44</v>
      </c>
      <c r="B118" s="18">
        <v>5</v>
      </c>
      <c r="C118" s="15">
        <v>36</v>
      </c>
      <c r="D118" s="15" t="s">
        <v>105</v>
      </c>
      <c r="E118" s="15" t="s">
        <v>62</v>
      </c>
      <c r="F118" s="15">
        <v>495085.10810000001</v>
      </c>
      <c r="G118" s="15">
        <v>2.3291965800000001</v>
      </c>
      <c r="H118" s="15">
        <v>2.0312995310000002</v>
      </c>
      <c r="I118" s="15">
        <v>114.6653433</v>
      </c>
      <c r="J118" s="15" t="s">
        <v>60</v>
      </c>
      <c r="K118" s="15">
        <v>9.5333333333333297</v>
      </c>
      <c r="L118" s="15">
        <v>1202.7833213286719</v>
      </c>
    </row>
    <row r="119" spans="1:12">
      <c r="A119" s="18" t="s">
        <v>45</v>
      </c>
      <c r="B119" s="18">
        <v>2</v>
      </c>
      <c r="C119" s="15">
        <v>37</v>
      </c>
      <c r="D119" s="15" t="s">
        <v>106</v>
      </c>
      <c r="E119" s="15" t="s">
        <v>62</v>
      </c>
      <c r="F119" s="15">
        <v>512465.88809999998</v>
      </c>
      <c r="G119" s="15">
        <v>1.7919517650000001</v>
      </c>
      <c r="H119" s="15">
        <v>1.5097639140000001</v>
      </c>
      <c r="I119" s="15">
        <v>118.69085939999999</v>
      </c>
      <c r="J119" s="15" t="s">
        <v>60</v>
      </c>
      <c r="K119" s="15">
        <v>9.43333333333333</v>
      </c>
      <c r="L119" s="15">
        <v>1258.2069901060074</v>
      </c>
    </row>
    <row r="120" spans="1:12">
      <c r="A120" s="18" t="s">
        <v>45</v>
      </c>
      <c r="B120" s="18">
        <v>3</v>
      </c>
      <c r="C120" s="15">
        <v>38</v>
      </c>
      <c r="D120" s="15" t="s">
        <v>107</v>
      </c>
      <c r="E120" s="15" t="s">
        <v>62</v>
      </c>
      <c r="F120" s="15">
        <v>496829.14760000003</v>
      </c>
      <c r="G120" s="15">
        <v>1.319962606</v>
      </c>
      <c r="H120" s="15">
        <v>1.14710256</v>
      </c>
      <c r="I120" s="15">
        <v>115.0692756</v>
      </c>
      <c r="J120" s="15" t="s">
        <v>60</v>
      </c>
      <c r="K120" s="15">
        <v>9.3333333333333321</v>
      </c>
      <c r="L120" s="15">
        <v>1232.8850957142859</v>
      </c>
    </row>
    <row r="121" spans="1:12">
      <c r="A121" s="18" t="s">
        <v>45</v>
      </c>
      <c r="B121" s="18">
        <v>5</v>
      </c>
      <c r="C121" s="15">
        <v>39</v>
      </c>
      <c r="D121" s="15" t="s">
        <v>108</v>
      </c>
      <c r="E121" s="15" t="s">
        <v>62</v>
      </c>
      <c r="F121" s="15">
        <v>465879.2108</v>
      </c>
      <c r="G121" s="15">
        <v>2.4298879919999998</v>
      </c>
      <c r="H121" s="15">
        <v>2.2519596850000001</v>
      </c>
      <c r="I121" s="15">
        <v>107.9010432</v>
      </c>
      <c r="J121" s="15" t="s">
        <v>60</v>
      </c>
      <c r="K121" s="15">
        <v>9.1666666666666661</v>
      </c>
      <c r="L121" s="15">
        <v>1177.1022894545456</v>
      </c>
    </row>
    <row r="122" spans="1:12">
      <c r="A122" s="18" t="s">
        <v>46</v>
      </c>
      <c r="B122" s="18">
        <v>1</v>
      </c>
      <c r="C122" s="15">
        <v>40</v>
      </c>
      <c r="D122" s="15" t="s">
        <v>109</v>
      </c>
      <c r="E122" s="15" t="s">
        <v>62</v>
      </c>
      <c r="F122" s="15">
        <v>367369.299</v>
      </c>
      <c r="G122" s="15">
        <v>1.5983875510000001</v>
      </c>
      <c r="H122" s="15">
        <v>1.878567984</v>
      </c>
      <c r="I122" s="15">
        <v>85.085424880000005</v>
      </c>
      <c r="J122" s="15" t="s">
        <v>60</v>
      </c>
      <c r="K122" s="15">
        <v>9.1999999999999993</v>
      </c>
      <c r="L122" s="15">
        <v>924.84157478260886</v>
      </c>
    </row>
    <row r="123" spans="1:12">
      <c r="A123" s="18" t="s">
        <v>46</v>
      </c>
      <c r="B123" s="18">
        <v>4</v>
      </c>
      <c r="C123" s="15">
        <v>41</v>
      </c>
      <c r="D123" s="15" t="s">
        <v>110</v>
      </c>
      <c r="E123" s="15" t="s">
        <v>62</v>
      </c>
      <c r="F123" s="15">
        <v>413259.1997</v>
      </c>
      <c r="G123" s="15">
        <v>1.9540138090000001</v>
      </c>
      <c r="H123" s="15">
        <v>2.0415159900000002</v>
      </c>
      <c r="I123" s="15">
        <v>95.713862550000002</v>
      </c>
      <c r="J123" s="15" t="s">
        <v>60</v>
      </c>
      <c r="K123" s="15">
        <v>9.3999999999999986</v>
      </c>
      <c r="L123" s="15">
        <v>1018.2325803191491</v>
      </c>
    </row>
    <row r="124" spans="1:12">
      <c r="A124" s="18" t="s">
        <v>46</v>
      </c>
      <c r="B124" s="18">
        <v>5</v>
      </c>
      <c r="C124" s="15">
        <v>42</v>
      </c>
      <c r="D124" s="15" t="s">
        <v>111</v>
      </c>
      <c r="E124" s="15" t="s">
        <v>62</v>
      </c>
      <c r="F124" s="15">
        <v>421095.16710000002</v>
      </c>
      <c r="G124" s="15">
        <v>0.74705904199999995</v>
      </c>
      <c r="H124" s="15">
        <v>0.76598869010000004</v>
      </c>
      <c r="I124" s="15">
        <v>97.528730080000003</v>
      </c>
      <c r="J124" s="15" t="s">
        <v>60</v>
      </c>
      <c r="K124" s="15">
        <v>9.2333333333333325</v>
      </c>
      <c r="L124" s="15">
        <v>1056.2678348014442</v>
      </c>
    </row>
    <row r="125" spans="1:12">
      <c r="A125" s="18" t="s">
        <v>31</v>
      </c>
      <c r="B125" s="18">
        <v>1</v>
      </c>
      <c r="C125" s="15">
        <v>1</v>
      </c>
      <c r="D125" s="15" t="s">
        <v>70</v>
      </c>
      <c r="E125" s="15" t="s">
        <v>63</v>
      </c>
      <c r="F125" s="15">
        <v>559984.20299999998</v>
      </c>
      <c r="G125" s="15">
        <v>0.4380398251</v>
      </c>
      <c r="H125" s="15">
        <v>1.0063714269999999</v>
      </c>
      <c r="I125" s="15">
        <v>43.52665562</v>
      </c>
      <c r="J125" s="15" t="s">
        <v>60</v>
      </c>
      <c r="K125" s="15">
        <v>9.5000000000000107</v>
      </c>
      <c r="L125" s="15">
        <v>458.17532231578895</v>
      </c>
    </row>
    <row r="126" spans="1:12">
      <c r="A126" s="18" t="s">
        <v>31</v>
      </c>
      <c r="B126" s="18">
        <v>3</v>
      </c>
      <c r="C126" s="15">
        <v>2</v>
      </c>
      <c r="D126" s="15" t="s">
        <v>71</v>
      </c>
      <c r="E126" s="15" t="s">
        <v>63</v>
      </c>
      <c r="F126" s="15">
        <v>636660.6605</v>
      </c>
      <c r="G126" s="15">
        <v>0.40839628659999999</v>
      </c>
      <c r="H126" s="15">
        <v>0.82526655599999998</v>
      </c>
      <c r="I126" s="15">
        <v>49.486591169999997</v>
      </c>
      <c r="J126" s="15" t="s">
        <v>60</v>
      </c>
      <c r="K126" s="15">
        <v>9.2333333333333325</v>
      </c>
      <c r="L126" s="15">
        <v>535.95586104693132</v>
      </c>
    </row>
    <row r="127" spans="1:12">
      <c r="A127" s="18" t="s">
        <v>31</v>
      </c>
      <c r="B127" s="18">
        <v>5</v>
      </c>
      <c r="C127" s="15">
        <v>3</v>
      </c>
      <c r="D127" s="15" t="s">
        <v>72</v>
      </c>
      <c r="E127" s="15" t="s">
        <v>63</v>
      </c>
      <c r="F127" s="15">
        <v>733590.88910000003</v>
      </c>
      <c r="G127" s="15">
        <v>0.52735819250000004</v>
      </c>
      <c r="H127" s="15">
        <v>0.92485200999999995</v>
      </c>
      <c r="I127" s="15">
        <v>57.020819189999997</v>
      </c>
      <c r="J127" s="15" t="s">
        <v>60</v>
      </c>
      <c r="K127" s="15">
        <v>9.5</v>
      </c>
      <c r="L127" s="15">
        <v>600.21914936842109</v>
      </c>
    </row>
    <row r="128" spans="1:12">
      <c r="A128" s="18" t="s">
        <v>33</v>
      </c>
      <c r="B128" s="18">
        <v>2</v>
      </c>
      <c r="C128" s="15">
        <v>4</v>
      </c>
      <c r="D128" s="15" t="s">
        <v>73</v>
      </c>
      <c r="E128" s="15" t="s">
        <v>63</v>
      </c>
      <c r="F128" s="15">
        <v>744554.32620000001</v>
      </c>
      <c r="G128" s="15">
        <v>0.27774650200000001</v>
      </c>
      <c r="H128" s="15">
        <v>0.47992423719999999</v>
      </c>
      <c r="I128" s="15">
        <v>57.872989220000001</v>
      </c>
      <c r="J128" s="15" t="s">
        <v>60</v>
      </c>
      <c r="K128" s="15">
        <v>9.3666666666666654</v>
      </c>
      <c r="L128" s="15">
        <v>617.86109487544491</v>
      </c>
    </row>
    <row r="129" spans="1:12">
      <c r="A129" s="18" t="s">
        <v>33</v>
      </c>
      <c r="B129" s="18">
        <v>1</v>
      </c>
      <c r="C129" s="15">
        <v>5</v>
      </c>
      <c r="D129" s="15" t="s">
        <v>74</v>
      </c>
      <c r="E129" s="15" t="s">
        <v>63</v>
      </c>
      <c r="F129" s="15">
        <v>696613.25650000002</v>
      </c>
      <c r="G129" s="15">
        <v>0.21397027129999999</v>
      </c>
      <c r="H129" s="15">
        <v>0.39516837329999999</v>
      </c>
      <c r="I129" s="15">
        <v>54.146608329999999</v>
      </c>
      <c r="J129" s="15" t="s">
        <v>60</v>
      </c>
      <c r="K129" s="15">
        <v>9.3666666666666671</v>
      </c>
      <c r="L129" s="15">
        <v>578.07766900355864</v>
      </c>
    </row>
    <row r="130" spans="1:12">
      <c r="A130" s="18" t="s">
        <v>33</v>
      </c>
      <c r="B130" s="18">
        <v>5</v>
      </c>
      <c r="C130" s="15">
        <v>6</v>
      </c>
      <c r="D130" s="15" t="s">
        <v>75</v>
      </c>
      <c r="E130" s="15" t="s">
        <v>63</v>
      </c>
      <c r="F130" s="15">
        <v>764221.57490000001</v>
      </c>
      <c r="G130" s="15">
        <v>0.348719373</v>
      </c>
      <c r="H130" s="15">
        <v>0.58705292669999998</v>
      </c>
      <c r="I130" s="15">
        <v>59.401692269999998</v>
      </c>
      <c r="J130" s="15" t="s">
        <v>60</v>
      </c>
      <c r="K130" s="15">
        <v>9.43333333333333</v>
      </c>
      <c r="L130" s="15">
        <v>629.69991805653729</v>
      </c>
    </row>
    <row r="131" spans="1:12">
      <c r="A131" s="18" t="s">
        <v>34</v>
      </c>
      <c r="B131" s="18">
        <v>2</v>
      </c>
      <c r="C131" s="15">
        <v>7</v>
      </c>
      <c r="D131" s="15" t="s">
        <v>76</v>
      </c>
      <c r="E131" s="15" t="s">
        <v>63</v>
      </c>
      <c r="F131" s="15">
        <v>910353.31530000002</v>
      </c>
      <c r="G131" s="15">
        <v>0.33818637359999998</v>
      </c>
      <c r="H131" s="15">
        <v>0.4779325431</v>
      </c>
      <c r="I131" s="15">
        <v>70.760273290000001</v>
      </c>
      <c r="J131" s="15" t="s">
        <v>60</v>
      </c>
      <c r="K131" s="15">
        <v>9.533333333333335</v>
      </c>
      <c r="L131" s="15">
        <v>742.24062891608389</v>
      </c>
    </row>
    <row r="132" spans="1:12">
      <c r="A132" s="18" t="s">
        <v>34</v>
      </c>
      <c r="B132" s="18">
        <v>4</v>
      </c>
      <c r="C132" s="15">
        <v>8</v>
      </c>
      <c r="D132" s="15" t="s">
        <v>77</v>
      </c>
      <c r="E132" s="15" t="s">
        <v>63</v>
      </c>
      <c r="F132" s="15">
        <v>650631.26139999996</v>
      </c>
      <c r="G132" s="15">
        <v>0.1760510981</v>
      </c>
      <c r="H132" s="15">
        <v>0.34811624359999999</v>
      </c>
      <c r="I132" s="15">
        <v>50.57250311</v>
      </c>
      <c r="J132" s="15" t="s">
        <v>60</v>
      </c>
      <c r="K132" s="15">
        <v>9.1333333333333329</v>
      </c>
      <c r="L132" s="15">
        <v>553.71353770072994</v>
      </c>
    </row>
    <row r="133" spans="1:12">
      <c r="A133" s="18" t="s">
        <v>34</v>
      </c>
      <c r="B133" s="18">
        <v>6</v>
      </c>
      <c r="C133" s="15">
        <v>9</v>
      </c>
      <c r="D133" s="15" t="s">
        <v>78</v>
      </c>
      <c r="E133" s="15" t="s">
        <v>63</v>
      </c>
      <c r="F133" s="15">
        <v>796862.14910000004</v>
      </c>
      <c r="G133" s="15">
        <v>0.19376580869999999</v>
      </c>
      <c r="H133" s="15">
        <v>0.31283434269999999</v>
      </c>
      <c r="I133" s="15">
        <v>61.938790689999998</v>
      </c>
      <c r="J133" s="15" t="s">
        <v>60</v>
      </c>
      <c r="K133" s="15">
        <v>9.5666666666666664</v>
      </c>
      <c r="L133" s="15">
        <v>647.44380512195119</v>
      </c>
    </row>
    <row r="134" spans="1:12">
      <c r="A134" s="18" t="s">
        <v>35</v>
      </c>
      <c r="B134" s="18">
        <v>1</v>
      </c>
      <c r="C134" s="15">
        <v>10</v>
      </c>
      <c r="D134" s="15" t="s">
        <v>79</v>
      </c>
      <c r="E134" s="15" t="s">
        <v>63</v>
      </c>
      <c r="F134" s="15">
        <v>888307.14529999997</v>
      </c>
      <c r="G134" s="15">
        <v>6.5260881170000007E-2</v>
      </c>
      <c r="H134" s="15">
        <v>9.4517070960000005E-2</v>
      </c>
      <c r="I134" s="15">
        <v>69.046660579999994</v>
      </c>
      <c r="J134" s="15" t="s">
        <v>60</v>
      </c>
      <c r="K134" s="15">
        <v>9.3333333333333321</v>
      </c>
      <c r="L134" s="15">
        <v>739.78564907142868</v>
      </c>
    </row>
    <row r="135" spans="1:12">
      <c r="A135" s="18" t="s">
        <v>35</v>
      </c>
      <c r="B135" s="18">
        <v>3</v>
      </c>
      <c r="C135" s="15">
        <v>11</v>
      </c>
      <c r="D135" s="15" t="s">
        <v>80</v>
      </c>
      <c r="E135" s="15" t="s">
        <v>63</v>
      </c>
      <c r="F135" s="15">
        <v>729250.00210000004</v>
      </c>
      <c r="G135" s="15">
        <v>0.3467199722</v>
      </c>
      <c r="H135" s="15">
        <v>0.61167805070000003</v>
      </c>
      <c r="I135" s="15">
        <v>56.683409159999997</v>
      </c>
      <c r="J135" s="15" t="s">
        <v>60</v>
      </c>
      <c r="K135" s="15">
        <v>9.3000000000000007</v>
      </c>
      <c r="L135" s="15">
        <v>609.49902322580635</v>
      </c>
    </row>
    <row r="136" spans="1:12">
      <c r="A136" s="18" t="s">
        <v>35</v>
      </c>
      <c r="B136" s="18">
        <v>5</v>
      </c>
      <c r="C136" s="15">
        <v>12</v>
      </c>
      <c r="D136" s="15" t="s">
        <v>81</v>
      </c>
      <c r="E136" s="15" t="s">
        <v>63</v>
      </c>
      <c r="F136" s="15">
        <v>951429.73049999995</v>
      </c>
      <c r="G136" s="15">
        <v>0.47816626359999997</v>
      </c>
      <c r="H136" s="15">
        <v>0.6465806301</v>
      </c>
      <c r="I136" s="15">
        <v>73.953075819999995</v>
      </c>
      <c r="J136" s="15" t="s">
        <v>60</v>
      </c>
      <c r="K136" s="15">
        <v>9.3000000000000007</v>
      </c>
      <c r="L136" s="15">
        <v>795.19436365591389</v>
      </c>
    </row>
    <row r="137" spans="1:12">
      <c r="A137" s="18" t="s">
        <v>36</v>
      </c>
      <c r="B137" s="18">
        <v>1</v>
      </c>
      <c r="C137" s="15">
        <v>13</v>
      </c>
      <c r="D137" s="15" t="s">
        <v>82</v>
      </c>
      <c r="E137" s="15" t="s">
        <v>63</v>
      </c>
      <c r="F137" s="15">
        <v>1099151.456</v>
      </c>
      <c r="G137" s="15">
        <v>0.77422756159999995</v>
      </c>
      <c r="H137" s="15">
        <v>0.90621566360000005</v>
      </c>
      <c r="I137" s="15">
        <v>85.435243799999995</v>
      </c>
      <c r="J137" s="15" t="s">
        <v>60</v>
      </c>
      <c r="K137" s="15">
        <v>9.43333333333333</v>
      </c>
      <c r="L137" s="15">
        <v>905.67396254416985</v>
      </c>
    </row>
    <row r="138" spans="1:12">
      <c r="A138" s="18" t="s">
        <v>36</v>
      </c>
      <c r="B138" s="18">
        <v>4</v>
      </c>
      <c r="C138" s="15">
        <v>14</v>
      </c>
      <c r="D138" s="15" t="s">
        <v>83</v>
      </c>
      <c r="E138" s="15" t="s">
        <v>63</v>
      </c>
      <c r="F138" s="15">
        <v>666175.21459999995</v>
      </c>
      <c r="G138" s="15">
        <v>6.2500045949999999E-2</v>
      </c>
      <c r="H138" s="15">
        <v>0.12070140980000001</v>
      </c>
      <c r="I138" s="15">
        <v>51.78070915</v>
      </c>
      <c r="J138" s="15" t="s">
        <v>60</v>
      </c>
      <c r="K138" s="15">
        <v>9.4</v>
      </c>
      <c r="L138" s="15">
        <v>550.8586079787234</v>
      </c>
    </row>
    <row r="139" spans="1:12">
      <c r="A139" s="18" t="s">
        <v>36</v>
      </c>
      <c r="B139" s="18">
        <v>6</v>
      </c>
      <c r="C139" s="15">
        <v>15</v>
      </c>
      <c r="D139" s="15" t="s">
        <v>84</v>
      </c>
      <c r="E139" s="15" t="s">
        <v>63</v>
      </c>
      <c r="F139" s="15">
        <v>807615.7365</v>
      </c>
      <c r="G139" s="15">
        <v>0.46500784439999998</v>
      </c>
      <c r="H139" s="15">
        <v>0.74075737360000005</v>
      </c>
      <c r="I139" s="15">
        <v>62.774649429999997</v>
      </c>
      <c r="J139" s="15" t="s">
        <v>60</v>
      </c>
      <c r="K139" s="15">
        <v>9.1999999999999993</v>
      </c>
      <c r="L139" s="15">
        <v>682.33314597826097</v>
      </c>
    </row>
    <row r="140" spans="1:12">
      <c r="A140" s="18" t="s">
        <v>37</v>
      </c>
      <c r="B140" s="18">
        <v>2</v>
      </c>
      <c r="C140" s="15">
        <v>16</v>
      </c>
      <c r="D140" s="15" t="s">
        <v>85</v>
      </c>
      <c r="E140" s="15" t="s">
        <v>63</v>
      </c>
      <c r="F140" s="15">
        <v>1436442.9939999999</v>
      </c>
      <c r="G140" s="15">
        <v>0.56186434860000001</v>
      </c>
      <c r="H140" s="15">
        <v>0.50322656269999999</v>
      </c>
      <c r="I140" s="15">
        <v>111.65236299999999</v>
      </c>
      <c r="J140" s="15" t="s">
        <v>60</v>
      </c>
      <c r="K140" s="15">
        <v>9.2333333333333325</v>
      </c>
      <c r="L140" s="15">
        <v>1209.2313682310469</v>
      </c>
    </row>
    <row r="141" spans="1:12">
      <c r="A141" s="18" t="s">
        <v>37</v>
      </c>
      <c r="B141" s="18">
        <v>4</v>
      </c>
      <c r="C141" s="15">
        <v>17</v>
      </c>
      <c r="D141" s="15" t="s">
        <v>86</v>
      </c>
      <c r="E141" s="15" t="s">
        <v>63</v>
      </c>
      <c r="F141" s="15">
        <v>1632811.868</v>
      </c>
      <c r="G141" s="15">
        <v>0.97004644390000005</v>
      </c>
      <c r="H141" s="15">
        <v>0.76432287249999997</v>
      </c>
      <c r="I141" s="15">
        <v>126.91579419999999</v>
      </c>
      <c r="J141" s="15" t="s">
        <v>60</v>
      </c>
      <c r="K141" s="15">
        <v>9.1999999999999993</v>
      </c>
      <c r="L141" s="15">
        <v>1379.5195021739132</v>
      </c>
    </row>
    <row r="142" spans="1:12">
      <c r="A142" s="18" t="s">
        <v>37</v>
      </c>
      <c r="B142" s="18">
        <v>6</v>
      </c>
      <c r="C142" s="15">
        <v>18</v>
      </c>
      <c r="D142" s="15" t="s">
        <v>87</v>
      </c>
      <c r="E142" s="15" t="s">
        <v>63</v>
      </c>
      <c r="F142" s="15">
        <v>1388656.4140000001</v>
      </c>
      <c r="G142" s="15">
        <v>1.446689321</v>
      </c>
      <c r="H142" s="15">
        <v>1.340296698</v>
      </c>
      <c r="I142" s="15">
        <v>107.9379903</v>
      </c>
      <c r="J142" s="15" t="s">
        <v>60</v>
      </c>
      <c r="K142" s="15">
        <v>9.2333333333333396</v>
      </c>
      <c r="L142" s="15">
        <v>1169.0035050541508</v>
      </c>
    </row>
    <row r="143" spans="1:12">
      <c r="A143" s="18" t="s">
        <v>38</v>
      </c>
      <c r="B143" s="18">
        <v>1</v>
      </c>
      <c r="C143" s="15">
        <v>19</v>
      </c>
      <c r="D143" s="15" t="s">
        <v>88</v>
      </c>
      <c r="E143" s="15" t="s">
        <v>63</v>
      </c>
      <c r="F143" s="15">
        <v>950419.62990000006</v>
      </c>
      <c r="G143" s="15">
        <v>0.23696018260000001</v>
      </c>
      <c r="H143" s="15">
        <v>0.3207601846</v>
      </c>
      <c r="I143" s="15">
        <v>73.874562350000005</v>
      </c>
      <c r="J143" s="15" t="s">
        <v>60</v>
      </c>
      <c r="K143" s="15">
        <v>9.2333333333333325</v>
      </c>
      <c r="L143" s="15">
        <v>800.08551281588461</v>
      </c>
    </row>
    <row r="144" spans="1:12">
      <c r="A144" s="18" t="s">
        <v>38</v>
      </c>
      <c r="B144" s="18">
        <v>3</v>
      </c>
      <c r="C144" s="15">
        <v>20</v>
      </c>
      <c r="D144" s="15" t="s">
        <v>89</v>
      </c>
      <c r="E144" s="15" t="s">
        <v>63</v>
      </c>
      <c r="F144" s="15">
        <v>574784.31700000004</v>
      </c>
      <c r="G144" s="15">
        <v>0.25860849339999997</v>
      </c>
      <c r="H144" s="15">
        <v>0.57883975480000005</v>
      </c>
      <c r="I144" s="15">
        <v>44.677044250000002</v>
      </c>
      <c r="J144" s="15" t="s">
        <v>60</v>
      </c>
      <c r="K144" s="15">
        <v>9.2333333333333325</v>
      </c>
      <c r="L144" s="15">
        <v>483.86690523465705</v>
      </c>
    </row>
    <row r="145" spans="1:12">
      <c r="A145" s="18" t="s">
        <v>38</v>
      </c>
      <c r="B145" s="18">
        <v>5</v>
      </c>
      <c r="C145" s="15">
        <v>21</v>
      </c>
      <c r="D145" s="15" t="s">
        <v>90</v>
      </c>
      <c r="E145" s="15" t="s">
        <v>63</v>
      </c>
      <c r="F145" s="15">
        <v>643244.39339999994</v>
      </c>
      <c r="G145" s="15">
        <v>0.24476106610000001</v>
      </c>
      <c r="H145" s="15">
        <v>0.45858180980000002</v>
      </c>
      <c r="I145" s="15">
        <v>53.373479029999999</v>
      </c>
      <c r="J145" s="15" t="s">
        <v>60</v>
      </c>
      <c r="K145" s="15">
        <v>9.2333333333333325</v>
      </c>
      <c r="L145" s="15">
        <v>578.05211945848384</v>
      </c>
    </row>
    <row r="146" spans="1:12">
      <c r="A146" s="18" t="s">
        <v>39</v>
      </c>
      <c r="B146" s="18">
        <v>1</v>
      </c>
      <c r="C146" s="15">
        <v>22</v>
      </c>
      <c r="D146" s="15" t="s">
        <v>91</v>
      </c>
      <c r="E146" s="15" t="s">
        <v>63</v>
      </c>
      <c r="F146" s="15">
        <v>946739.56389999995</v>
      </c>
      <c r="G146" s="15">
        <v>0.43265525719999998</v>
      </c>
      <c r="H146" s="15">
        <v>0.55075944799999998</v>
      </c>
      <c r="I146" s="15">
        <v>78.556120780000001</v>
      </c>
      <c r="J146" s="15" t="s">
        <v>60</v>
      </c>
      <c r="K146" s="15">
        <v>9.9333333333333318</v>
      </c>
      <c r="L146" s="15">
        <v>790.83343067114106</v>
      </c>
    </row>
    <row r="147" spans="1:12">
      <c r="A147" s="18" t="s">
        <v>39</v>
      </c>
      <c r="B147" s="18">
        <v>3</v>
      </c>
      <c r="C147" s="15">
        <v>23</v>
      </c>
      <c r="D147" s="15" t="s">
        <v>92</v>
      </c>
      <c r="E147" s="15" t="s">
        <v>63</v>
      </c>
      <c r="F147" s="15">
        <v>1035987.181</v>
      </c>
      <c r="G147" s="15">
        <v>0.48154425150000002</v>
      </c>
      <c r="H147" s="15">
        <v>0.56018608709999995</v>
      </c>
      <c r="I147" s="15">
        <v>85.961480039999998</v>
      </c>
      <c r="J147" s="15" t="s">
        <v>60</v>
      </c>
      <c r="K147" s="15">
        <v>9.2333333333333325</v>
      </c>
      <c r="L147" s="15">
        <v>930.99075855595686</v>
      </c>
    </row>
    <row r="148" spans="1:12">
      <c r="A148" s="18" t="s">
        <v>39</v>
      </c>
      <c r="B148" s="18">
        <v>5</v>
      </c>
      <c r="C148" s="15">
        <v>24</v>
      </c>
      <c r="D148" s="15" t="s">
        <v>93</v>
      </c>
      <c r="E148" s="15" t="s">
        <v>63</v>
      </c>
      <c r="F148" s="15">
        <v>809715.13950000005</v>
      </c>
      <c r="G148" s="15">
        <v>0.91225317750000001</v>
      </c>
      <c r="H148" s="15">
        <v>1.357793179</v>
      </c>
      <c r="I148" s="15">
        <v>67.186460490000002</v>
      </c>
      <c r="J148" s="15" t="s">
        <v>60</v>
      </c>
      <c r="K148" s="15">
        <v>9.3333333333333321</v>
      </c>
      <c r="L148" s="15">
        <v>719.85493382142863</v>
      </c>
    </row>
    <row r="149" spans="1:12">
      <c r="A149" s="18" t="s">
        <v>41</v>
      </c>
      <c r="B149" s="18">
        <v>3</v>
      </c>
      <c r="C149" s="15">
        <v>25</v>
      </c>
      <c r="D149" s="15" t="s">
        <v>94</v>
      </c>
      <c r="E149" s="15" t="s">
        <v>63</v>
      </c>
      <c r="F149" s="15">
        <v>491099.0062</v>
      </c>
      <c r="G149" s="15">
        <v>0.1977859062</v>
      </c>
      <c r="H149" s="15">
        <v>0.4853743069</v>
      </c>
      <c r="I149" s="15">
        <v>40.749150370000002</v>
      </c>
      <c r="J149" s="15" t="s">
        <v>60</v>
      </c>
      <c r="K149" s="15">
        <v>9.2333333333333325</v>
      </c>
      <c r="L149" s="15">
        <v>441.32653830324915</v>
      </c>
    </row>
    <row r="150" spans="1:12">
      <c r="A150" s="18" t="s">
        <v>41</v>
      </c>
      <c r="B150" s="18">
        <v>4</v>
      </c>
      <c r="C150" s="15">
        <v>26</v>
      </c>
      <c r="D150" s="15" t="s">
        <v>95</v>
      </c>
      <c r="E150" s="15" t="s">
        <v>63</v>
      </c>
      <c r="F150" s="15">
        <v>402972.60700000002</v>
      </c>
      <c r="G150" s="15">
        <v>0.43935467090000002</v>
      </c>
      <c r="H150" s="15">
        <v>1.3139844329999999</v>
      </c>
      <c r="I150" s="15">
        <v>33.436824649999998</v>
      </c>
      <c r="J150" s="15" t="s">
        <v>60</v>
      </c>
      <c r="K150" s="15">
        <v>9.8000000000000007</v>
      </c>
      <c r="L150" s="15">
        <v>341.1920882653061</v>
      </c>
    </row>
    <row r="151" spans="1:12">
      <c r="A151" s="18" t="s">
        <v>41</v>
      </c>
      <c r="B151" s="18">
        <v>5</v>
      </c>
      <c r="C151" s="15">
        <v>27</v>
      </c>
      <c r="D151" s="15" t="s">
        <v>96</v>
      </c>
      <c r="E151" s="15" t="s">
        <v>63</v>
      </c>
      <c r="F151" s="15">
        <v>619413.90269999998</v>
      </c>
      <c r="G151" s="15">
        <v>0.56536452059999998</v>
      </c>
      <c r="H151" s="15">
        <v>1.1000137130000001</v>
      </c>
      <c r="I151" s="15">
        <v>51.396133859999999</v>
      </c>
      <c r="J151" s="15" t="s">
        <v>60</v>
      </c>
      <c r="K151" s="15">
        <v>9.1333333333333293</v>
      </c>
      <c r="L151" s="15">
        <v>562.73139262773748</v>
      </c>
    </row>
    <row r="152" spans="1:12">
      <c r="A152" s="18" t="s">
        <v>42</v>
      </c>
      <c r="B152" s="18">
        <v>1</v>
      </c>
      <c r="C152" s="15">
        <v>28</v>
      </c>
      <c r="D152" s="15" t="s">
        <v>97</v>
      </c>
      <c r="E152" s="15" t="s">
        <v>63</v>
      </c>
      <c r="F152" s="15">
        <v>1187886.5319999999</v>
      </c>
      <c r="G152" s="15">
        <v>1.2190855309999999</v>
      </c>
      <c r="H152" s="15">
        <v>1.2368291600000001</v>
      </c>
      <c r="I152" s="15">
        <v>98.565393729999997</v>
      </c>
      <c r="J152" s="15" t="s">
        <v>60</v>
      </c>
      <c r="K152" s="15">
        <v>9.3999999999999986</v>
      </c>
      <c r="L152" s="15">
        <v>1048.5680184042553</v>
      </c>
    </row>
    <row r="153" spans="1:12">
      <c r="A153" s="18" t="s">
        <v>42</v>
      </c>
      <c r="B153" s="18">
        <v>3</v>
      </c>
      <c r="C153" s="15">
        <v>29</v>
      </c>
      <c r="D153" s="15" t="s">
        <v>98</v>
      </c>
      <c r="E153" s="15" t="s">
        <v>63</v>
      </c>
      <c r="F153" s="15">
        <v>928282.43030000001</v>
      </c>
      <c r="G153" s="15">
        <v>0.1293532677</v>
      </c>
      <c r="H153" s="15">
        <v>0.16793753380000001</v>
      </c>
      <c r="I153" s="15">
        <v>77.024632209999993</v>
      </c>
      <c r="J153" s="15" t="s">
        <v>60</v>
      </c>
      <c r="K153" s="15">
        <v>9.3000000000000007</v>
      </c>
      <c r="L153" s="15">
        <v>828.22185172042998</v>
      </c>
    </row>
    <row r="154" spans="1:12">
      <c r="A154" s="18" t="s">
        <v>42</v>
      </c>
      <c r="B154" s="18">
        <v>5</v>
      </c>
      <c r="C154" s="15">
        <v>30</v>
      </c>
      <c r="D154" s="15" t="s">
        <v>99</v>
      </c>
      <c r="E154" s="15" t="s">
        <v>63</v>
      </c>
      <c r="F154" s="15">
        <v>1071598.835</v>
      </c>
      <c r="G154" s="15">
        <v>1.202439035</v>
      </c>
      <c r="H154" s="15">
        <v>1.3523257909999999</v>
      </c>
      <c r="I154" s="15">
        <v>88.916372269999997</v>
      </c>
      <c r="J154" s="15" t="s">
        <v>60</v>
      </c>
      <c r="K154" s="15">
        <v>9.3000000000000007</v>
      </c>
      <c r="L154" s="15">
        <v>956.09002440860195</v>
      </c>
    </row>
    <row r="155" spans="1:12">
      <c r="A155" s="18" t="s">
        <v>43</v>
      </c>
      <c r="B155" s="18">
        <v>2</v>
      </c>
      <c r="C155" s="15">
        <v>31</v>
      </c>
      <c r="D155" s="15" t="s">
        <v>100</v>
      </c>
      <c r="E155" s="15" t="s">
        <v>63</v>
      </c>
      <c r="F155" s="15">
        <v>1108319.3259999999</v>
      </c>
      <c r="G155" s="15">
        <v>0.24840023559999999</v>
      </c>
      <c r="H155" s="15">
        <v>0.2701080917</v>
      </c>
      <c r="I155" s="15">
        <v>91.963270730000005</v>
      </c>
      <c r="J155" s="15" t="s">
        <v>60</v>
      </c>
      <c r="K155" s="15">
        <v>9.1666666666666661</v>
      </c>
      <c r="L155" s="15">
        <v>1003.2356806909092</v>
      </c>
    </row>
    <row r="156" spans="1:12">
      <c r="A156" s="18" t="s">
        <v>43</v>
      </c>
      <c r="B156" s="18">
        <v>3</v>
      </c>
      <c r="C156" s="15">
        <v>32</v>
      </c>
      <c r="D156" s="15" t="s">
        <v>101</v>
      </c>
      <c r="E156" s="15" t="s">
        <v>63</v>
      </c>
      <c r="F156" s="15">
        <v>997718.80090000003</v>
      </c>
      <c r="G156" s="15">
        <v>0.4583196437</v>
      </c>
      <c r="H156" s="15">
        <v>0.55361877849999996</v>
      </c>
      <c r="I156" s="15">
        <v>82.786144809999996</v>
      </c>
      <c r="J156" s="15" t="s">
        <v>60</v>
      </c>
      <c r="K156" s="15">
        <v>9.3666666666666654</v>
      </c>
      <c r="L156" s="15">
        <v>883.83784494661938</v>
      </c>
    </row>
    <row r="157" spans="1:12">
      <c r="A157" s="18" t="s">
        <v>43</v>
      </c>
      <c r="B157" s="18">
        <v>5</v>
      </c>
      <c r="C157" s="15">
        <v>33</v>
      </c>
      <c r="D157" s="15" t="s">
        <v>102</v>
      </c>
      <c r="E157" s="15" t="s">
        <v>63</v>
      </c>
      <c r="F157" s="15">
        <v>1147728.8219999999</v>
      </c>
      <c r="G157" s="15">
        <v>0.44925670010000002</v>
      </c>
      <c r="H157" s="15">
        <v>0.47174333419999998</v>
      </c>
      <c r="I157" s="15">
        <v>95.233290539999999</v>
      </c>
      <c r="J157" s="15" t="s">
        <v>60</v>
      </c>
      <c r="K157" s="15">
        <v>9.4666666666666668</v>
      </c>
      <c r="L157" s="15">
        <v>1005.9854634507042</v>
      </c>
    </row>
    <row r="158" spans="1:12">
      <c r="A158" s="18" t="s">
        <v>44</v>
      </c>
      <c r="B158" s="18">
        <v>1</v>
      </c>
      <c r="C158" s="15">
        <v>34</v>
      </c>
      <c r="D158" s="15" t="s">
        <v>103</v>
      </c>
      <c r="E158" s="15" t="s">
        <v>63</v>
      </c>
      <c r="F158" s="15">
        <v>1468855.7450000001</v>
      </c>
      <c r="G158" s="15">
        <v>1.5643846969999999</v>
      </c>
      <c r="H158" s="15">
        <v>1.283556264</v>
      </c>
      <c r="I158" s="15">
        <v>121.8789345</v>
      </c>
      <c r="J158" s="15" t="s">
        <v>60</v>
      </c>
      <c r="K158" s="15">
        <v>9.3999999999999986</v>
      </c>
      <c r="L158" s="15">
        <v>1296.5844095744683</v>
      </c>
    </row>
    <row r="159" spans="1:12">
      <c r="A159" s="18" t="s">
        <v>44</v>
      </c>
      <c r="B159" s="18">
        <v>3</v>
      </c>
      <c r="C159" s="15">
        <v>35</v>
      </c>
      <c r="D159" s="15" t="s">
        <v>104</v>
      </c>
      <c r="E159" s="15" t="s">
        <v>63</v>
      </c>
      <c r="F159" s="15">
        <v>1172962.875</v>
      </c>
      <c r="G159" s="15">
        <v>0.33643609619999998</v>
      </c>
      <c r="H159" s="15">
        <v>0.34567567199999999</v>
      </c>
      <c r="I159" s="15">
        <v>97.327096890000007</v>
      </c>
      <c r="J159" s="15" t="s">
        <v>60</v>
      </c>
      <c r="K159" s="15">
        <v>9.3333333333333321</v>
      </c>
      <c r="L159" s="15">
        <v>1042.7903238214287</v>
      </c>
    </row>
    <row r="160" spans="1:12">
      <c r="A160" s="18" t="s">
        <v>44</v>
      </c>
      <c r="B160" s="18">
        <v>5</v>
      </c>
      <c r="C160" s="15">
        <v>36</v>
      </c>
      <c r="D160" s="15" t="s">
        <v>105</v>
      </c>
      <c r="E160" s="15" t="s">
        <v>63</v>
      </c>
      <c r="F160" s="15">
        <v>1226745.298</v>
      </c>
      <c r="G160" s="15">
        <v>1.7109071360000001</v>
      </c>
      <c r="H160" s="15">
        <v>1.6808251320000001</v>
      </c>
      <c r="I160" s="15">
        <v>101.7897165</v>
      </c>
      <c r="J160" s="15" t="s">
        <v>60</v>
      </c>
      <c r="K160" s="15">
        <v>9.5333333333333297</v>
      </c>
      <c r="L160" s="15">
        <v>1067.7242989510494</v>
      </c>
    </row>
    <row r="161" spans="1:12">
      <c r="A161" s="18" t="s">
        <v>45</v>
      </c>
      <c r="B161" s="18">
        <v>2</v>
      </c>
      <c r="C161" s="15">
        <v>37</v>
      </c>
      <c r="D161" s="15" t="s">
        <v>106</v>
      </c>
      <c r="E161" s="15" t="s">
        <v>63</v>
      </c>
      <c r="F161" s="15">
        <v>1443466.175</v>
      </c>
      <c r="G161" s="15">
        <v>0.81364894769999996</v>
      </c>
      <c r="H161" s="15">
        <v>0.67933024880000004</v>
      </c>
      <c r="I161" s="15">
        <v>119.7722241</v>
      </c>
      <c r="J161" s="15" t="s">
        <v>60</v>
      </c>
      <c r="K161" s="15">
        <v>9.4333333333333336</v>
      </c>
      <c r="L161" s="15">
        <v>1269.6702201413427</v>
      </c>
    </row>
    <row r="162" spans="1:12">
      <c r="A162" s="18" t="s">
        <v>45</v>
      </c>
      <c r="B162" s="18">
        <v>3</v>
      </c>
      <c r="C162" s="15">
        <v>38</v>
      </c>
      <c r="D162" s="15" t="s">
        <v>107</v>
      </c>
      <c r="E162" s="15" t="s">
        <v>63</v>
      </c>
      <c r="F162" s="15">
        <v>1449052.0009999999</v>
      </c>
      <c r="G162" s="15">
        <v>0.82755750240000003</v>
      </c>
      <c r="H162" s="15">
        <v>0.68827929700000001</v>
      </c>
      <c r="I162" s="15">
        <v>120.2357104</v>
      </c>
      <c r="J162" s="15" t="s">
        <v>60</v>
      </c>
      <c r="K162" s="15">
        <v>9.3333333333333321</v>
      </c>
      <c r="L162" s="15">
        <v>1288.2397542857145</v>
      </c>
    </row>
    <row r="163" spans="1:12">
      <c r="A163" s="18" t="s">
        <v>45</v>
      </c>
      <c r="B163" s="18">
        <v>5</v>
      </c>
      <c r="C163" s="15">
        <v>39</v>
      </c>
      <c r="D163" s="15" t="s">
        <v>108</v>
      </c>
      <c r="E163" s="15" t="s">
        <v>63</v>
      </c>
      <c r="F163" s="15">
        <v>1221934.202</v>
      </c>
      <c r="G163" s="15">
        <v>1.7975782650000001</v>
      </c>
      <c r="H163" s="15">
        <v>1.7729254919999999</v>
      </c>
      <c r="I163" s="15">
        <v>101.39051379999999</v>
      </c>
      <c r="J163" s="15" t="s">
        <v>60</v>
      </c>
      <c r="K163" s="15">
        <v>9.1666666666666661</v>
      </c>
      <c r="L163" s="15">
        <v>1106.0783323636363</v>
      </c>
    </row>
    <row r="164" spans="1:12">
      <c r="A164" s="18" t="s">
        <v>46</v>
      </c>
      <c r="B164" s="18">
        <v>1</v>
      </c>
      <c r="C164" s="15">
        <v>40</v>
      </c>
      <c r="D164" s="15" t="s">
        <v>109</v>
      </c>
      <c r="E164" s="15" t="s">
        <v>63</v>
      </c>
      <c r="F164" s="15">
        <v>712280.54189999995</v>
      </c>
      <c r="G164" s="15">
        <v>0.63694177750000003</v>
      </c>
      <c r="H164" s="15">
        <v>1.0777031500000001</v>
      </c>
      <c r="I164" s="15">
        <v>59.101783019999999</v>
      </c>
      <c r="J164" s="15" t="s">
        <v>60</v>
      </c>
      <c r="K164" s="15">
        <v>9.1999999999999993</v>
      </c>
      <c r="L164" s="15">
        <v>642.41068500000006</v>
      </c>
    </row>
    <row r="165" spans="1:12">
      <c r="A165" s="18" t="s">
        <v>46</v>
      </c>
      <c r="B165" s="18">
        <v>4</v>
      </c>
      <c r="C165" s="15">
        <v>41</v>
      </c>
      <c r="D165" s="15" t="s">
        <v>110</v>
      </c>
      <c r="E165" s="15" t="s">
        <v>63</v>
      </c>
      <c r="F165" s="15">
        <v>677702.92390000005</v>
      </c>
      <c r="G165" s="15">
        <v>0.20941335920000001</v>
      </c>
      <c r="H165" s="15">
        <v>0.37240501549999999</v>
      </c>
      <c r="I165" s="15">
        <v>56.232690359999999</v>
      </c>
      <c r="J165" s="15" t="s">
        <v>60</v>
      </c>
      <c r="K165" s="15">
        <v>9.3999999999999986</v>
      </c>
      <c r="L165" s="15">
        <v>598.22011021276603</v>
      </c>
    </row>
    <row r="166" spans="1:12">
      <c r="A166" s="18" t="s">
        <v>46</v>
      </c>
      <c r="B166" s="18">
        <v>5</v>
      </c>
      <c r="C166" s="15">
        <v>42</v>
      </c>
      <c r="D166" s="15" t="s">
        <v>111</v>
      </c>
      <c r="E166" s="15" t="s">
        <v>63</v>
      </c>
      <c r="F166" s="15">
        <v>783469.2561</v>
      </c>
      <c r="G166" s="15">
        <v>0.36443740099999999</v>
      </c>
      <c r="H166" s="15">
        <v>0.56059791609999998</v>
      </c>
      <c r="I166" s="15">
        <v>65.008697060000003</v>
      </c>
      <c r="J166" s="15" t="s">
        <v>60</v>
      </c>
      <c r="K166" s="15">
        <v>9.2333333333333325</v>
      </c>
      <c r="L166" s="15">
        <v>704.06531111913364</v>
      </c>
    </row>
    <row r="167" spans="1:12">
      <c r="A167" s="18" t="s">
        <v>31</v>
      </c>
      <c r="B167" s="18">
        <v>1</v>
      </c>
      <c r="C167" s="15">
        <v>1</v>
      </c>
      <c r="D167" s="15" t="s">
        <v>70</v>
      </c>
      <c r="E167" s="15" t="s">
        <v>65</v>
      </c>
      <c r="F167" s="15">
        <v>21620.385539999999</v>
      </c>
      <c r="G167" s="15">
        <v>1.8493543790000001E-2</v>
      </c>
      <c r="H167" s="15">
        <v>0.83053123279999996</v>
      </c>
      <c r="I167" s="15">
        <v>2.226712622</v>
      </c>
      <c r="J167" s="15" t="s">
        <v>60</v>
      </c>
      <c r="K167" s="15">
        <v>9.4999999999999982</v>
      </c>
      <c r="L167" s="15">
        <v>23.439080231578952</v>
      </c>
    </row>
    <row r="168" spans="1:12">
      <c r="A168" s="18" t="s">
        <v>31</v>
      </c>
      <c r="B168" s="18">
        <v>3</v>
      </c>
      <c r="C168" s="15">
        <v>2</v>
      </c>
      <c r="D168" s="15" t="s">
        <v>71</v>
      </c>
      <c r="E168" s="15" t="s">
        <v>65</v>
      </c>
      <c r="F168" s="15">
        <v>27497.413270000001</v>
      </c>
      <c r="G168" s="15">
        <v>1.486321683E-2</v>
      </c>
      <c r="H168" s="15">
        <v>0.52483191409999996</v>
      </c>
      <c r="I168" s="15">
        <v>2.831995622</v>
      </c>
      <c r="J168" s="15" t="s">
        <v>60</v>
      </c>
      <c r="K168" s="15">
        <v>9.2333333333333325</v>
      </c>
      <c r="L168" s="15">
        <v>30.671432729241879</v>
      </c>
    </row>
    <row r="169" spans="1:12">
      <c r="A169" s="18" t="s">
        <v>31</v>
      </c>
      <c r="B169" s="18">
        <v>5</v>
      </c>
      <c r="C169" s="15">
        <v>3</v>
      </c>
      <c r="D169" s="15" t="s">
        <v>72</v>
      </c>
      <c r="E169" s="15" t="s">
        <v>65</v>
      </c>
      <c r="F169" s="15">
        <v>26700.99928</v>
      </c>
      <c r="G169" s="15">
        <v>1.4367636959999999E-2</v>
      </c>
      <c r="H169" s="15">
        <v>0.52246486940000003</v>
      </c>
      <c r="I169" s="15">
        <v>2.7499718729999998</v>
      </c>
      <c r="J169" s="15" t="s">
        <v>60</v>
      </c>
      <c r="K169" s="15">
        <v>9.4999999999999982</v>
      </c>
      <c r="L169" s="15">
        <v>28.947072347368422</v>
      </c>
    </row>
    <row r="170" spans="1:12">
      <c r="A170" s="18" t="s">
        <v>33</v>
      </c>
      <c r="B170" s="18">
        <v>2</v>
      </c>
      <c r="C170" s="15">
        <v>4</v>
      </c>
      <c r="D170" s="15" t="s">
        <v>73</v>
      </c>
      <c r="E170" s="15" t="s">
        <v>65</v>
      </c>
      <c r="F170" s="15">
        <v>23623.33626</v>
      </c>
      <c r="G170" s="15">
        <v>6.5469764119999996E-2</v>
      </c>
      <c r="H170" s="15">
        <v>2.6909077379999999</v>
      </c>
      <c r="I170" s="15">
        <v>2.4329992140000001</v>
      </c>
      <c r="J170" s="15" t="s">
        <v>60</v>
      </c>
      <c r="K170" s="15">
        <v>9.3666666666666671</v>
      </c>
      <c r="L170" s="15">
        <v>25.975080576512457</v>
      </c>
    </row>
    <row r="171" spans="1:12">
      <c r="A171" s="18" t="s">
        <v>33</v>
      </c>
      <c r="B171" s="18">
        <v>1</v>
      </c>
      <c r="C171" s="15">
        <v>5</v>
      </c>
      <c r="D171" s="15" t="s">
        <v>74</v>
      </c>
      <c r="E171" s="15" t="s">
        <v>65</v>
      </c>
      <c r="F171" s="15">
        <v>25775.986140000001</v>
      </c>
      <c r="G171" s="15">
        <v>2.2849814489999998E-2</v>
      </c>
      <c r="H171" s="15">
        <v>0.86072942900000005</v>
      </c>
      <c r="I171" s="15">
        <v>2.6547035239999999</v>
      </c>
      <c r="J171" s="15" t="s">
        <v>60</v>
      </c>
      <c r="K171" s="15">
        <v>9.3666666666666707</v>
      </c>
      <c r="L171" s="15">
        <v>28.342030505338062</v>
      </c>
    </row>
    <row r="172" spans="1:12">
      <c r="A172" s="18" t="s">
        <v>33</v>
      </c>
      <c r="B172" s="18">
        <v>5</v>
      </c>
      <c r="C172" s="15">
        <v>6</v>
      </c>
      <c r="D172" s="15" t="s">
        <v>75</v>
      </c>
      <c r="E172" s="15" t="s">
        <v>65</v>
      </c>
      <c r="F172" s="15">
        <v>35382.416149999997</v>
      </c>
      <c r="G172" s="15">
        <v>2.5587106250000002E-3</v>
      </c>
      <c r="H172" s="15">
        <v>7.0215493010000005E-2</v>
      </c>
      <c r="I172" s="15">
        <v>3.6440826880000001</v>
      </c>
      <c r="J172" s="15" t="s">
        <v>60</v>
      </c>
      <c r="K172" s="15">
        <v>9.4333333333333336</v>
      </c>
      <c r="L172" s="15">
        <v>38.629851816254423</v>
      </c>
    </row>
    <row r="173" spans="1:12">
      <c r="A173" s="18" t="s">
        <v>34</v>
      </c>
      <c r="B173" s="18">
        <v>2</v>
      </c>
      <c r="C173" s="15">
        <v>7</v>
      </c>
      <c r="D173" s="15" t="s">
        <v>76</v>
      </c>
      <c r="E173" s="15" t="s">
        <v>65</v>
      </c>
      <c r="F173" s="15">
        <v>30310.818039999998</v>
      </c>
      <c r="G173" s="15">
        <v>1.8262100980000001E-2</v>
      </c>
      <c r="H173" s="15">
        <v>0.58499525789999995</v>
      </c>
      <c r="I173" s="15">
        <v>3.121751969</v>
      </c>
      <c r="J173" s="15" t="s">
        <v>60</v>
      </c>
      <c r="K173" s="15">
        <v>9.533333333333335</v>
      </c>
      <c r="L173" s="15">
        <v>32.745650024475516</v>
      </c>
    </row>
    <row r="174" spans="1:12">
      <c r="A174" s="18" t="s">
        <v>34</v>
      </c>
      <c r="B174" s="18">
        <v>4</v>
      </c>
      <c r="C174" s="15">
        <v>8</v>
      </c>
      <c r="D174" s="15" t="s">
        <v>77</v>
      </c>
      <c r="E174" s="15" t="s">
        <v>65</v>
      </c>
      <c r="F174" s="15">
        <v>33181.889289999999</v>
      </c>
      <c r="G174" s="15">
        <v>2.8671657569999998E-2</v>
      </c>
      <c r="H174" s="15">
        <v>0.83897873710000004</v>
      </c>
      <c r="I174" s="15">
        <v>3.4174474639999999</v>
      </c>
      <c r="J174" s="15" t="s">
        <v>60</v>
      </c>
      <c r="K174" s="15">
        <v>9.1333333333333293</v>
      </c>
      <c r="L174" s="15">
        <v>37.417308000000013</v>
      </c>
    </row>
    <row r="175" spans="1:12">
      <c r="A175" s="18" t="s">
        <v>34</v>
      </c>
      <c r="B175" s="18">
        <v>6</v>
      </c>
      <c r="C175" s="15">
        <v>9</v>
      </c>
      <c r="D175" s="15" t="s">
        <v>78</v>
      </c>
      <c r="E175" s="15" t="s">
        <v>65</v>
      </c>
      <c r="F175" s="15">
        <v>26624.238829999998</v>
      </c>
      <c r="G175" s="15">
        <v>2.8411746849999999E-2</v>
      </c>
      <c r="H175" s="15">
        <v>1.0361437200000001</v>
      </c>
      <c r="I175" s="15">
        <v>2.742066211</v>
      </c>
      <c r="J175" s="15" t="s">
        <v>60</v>
      </c>
      <c r="K175" s="15">
        <v>9.56666666666667</v>
      </c>
      <c r="L175" s="15">
        <v>28.66271300696863</v>
      </c>
    </row>
    <row r="176" spans="1:12">
      <c r="A176" s="18" t="s">
        <v>35</v>
      </c>
      <c r="B176" s="18">
        <v>1</v>
      </c>
      <c r="C176" s="15">
        <v>10</v>
      </c>
      <c r="D176" s="15" t="s">
        <v>79</v>
      </c>
      <c r="E176" s="15" t="s">
        <v>65</v>
      </c>
      <c r="F176" s="15">
        <v>27470.84922</v>
      </c>
      <c r="G176" s="15">
        <v>1.5769090289999999E-2</v>
      </c>
      <c r="H176" s="15">
        <v>0.55735745940000003</v>
      </c>
      <c r="I176" s="15">
        <v>2.8292597559999999</v>
      </c>
      <c r="J176" s="15" t="s">
        <v>60</v>
      </c>
      <c r="K176" s="15">
        <v>9.3333333333333321</v>
      </c>
      <c r="L176" s="15">
        <v>30.313497385714292</v>
      </c>
    </row>
    <row r="177" spans="1:12">
      <c r="A177" s="18" t="s">
        <v>35</v>
      </c>
      <c r="B177" s="18">
        <v>3</v>
      </c>
      <c r="C177" s="15">
        <v>11</v>
      </c>
      <c r="D177" s="15" t="s">
        <v>80</v>
      </c>
      <c r="E177" s="15" t="s">
        <v>65</v>
      </c>
      <c r="F177" s="15">
        <v>21866.95882</v>
      </c>
      <c r="G177" s="15">
        <v>3.007763842E-2</v>
      </c>
      <c r="H177" s="15">
        <v>1.335532959</v>
      </c>
      <c r="I177" s="15">
        <v>2.252107536</v>
      </c>
      <c r="J177" s="15" t="s">
        <v>60</v>
      </c>
      <c r="K177" s="15">
        <v>9.3000000000000007</v>
      </c>
      <c r="L177" s="15">
        <v>24.216210064516126</v>
      </c>
    </row>
    <row r="178" spans="1:12">
      <c r="A178" s="18" t="s">
        <v>35</v>
      </c>
      <c r="B178" s="18">
        <v>5</v>
      </c>
      <c r="C178" s="15">
        <v>12</v>
      </c>
      <c r="D178" s="15" t="s">
        <v>81</v>
      </c>
      <c r="E178" s="15" t="s">
        <v>65</v>
      </c>
      <c r="F178" s="15">
        <v>30418.451430000001</v>
      </c>
      <c r="G178" s="15">
        <v>8.9299227179999996E-2</v>
      </c>
      <c r="H178" s="15">
        <v>2.8504266039999999</v>
      </c>
      <c r="I178" s="15">
        <v>3.1328372760000001</v>
      </c>
      <c r="J178" s="15" t="s">
        <v>60</v>
      </c>
      <c r="K178" s="15">
        <v>9.3000000000000007</v>
      </c>
      <c r="L178" s="15">
        <v>33.686422322580647</v>
      </c>
    </row>
    <row r="179" spans="1:12">
      <c r="A179" s="18" t="s">
        <v>36</v>
      </c>
      <c r="B179" s="18">
        <v>1</v>
      </c>
      <c r="C179" s="15">
        <v>13</v>
      </c>
      <c r="D179" s="15" t="s">
        <v>82</v>
      </c>
      <c r="E179" s="15" t="s">
        <v>65</v>
      </c>
      <c r="F179" s="15">
        <v>37692.391559999996</v>
      </c>
      <c r="G179" s="15">
        <v>1.7996615130000001E-2</v>
      </c>
      <c r="H179" s="15">
        <v>0.46359249670000002</v>
      </c>
      <c r="I179" s="15">
        <v>3.881990166</v>
      </c>
      <c r="J179" s="15" t="s">
        <v>60</v>
      </c>
      <c r="K179" s="15">
        <v>9.4333333333333336</v>
      </c>
      <c r="L179" s="15">
        <v>41.151839215547703</v>
      </c>
    </row>
    <row r="180" spans="1:12">
      <c r="A180" s="18" t="s">
        <v>36</v>
      </c>
      <c r="B180" s="18">
        <v>4</v>
      </c>
      <c r="C180" s="15">
        <v>14</v>
      </c>
      <c r="D180" s="15" t="s">
        <v>83</v>
      </c>
      <c r="E180" s="15" t="s">
        <v>65</v>
      </c>
      <c r="F180" s="15">
        <v>17516.270919999999</v>
      </c>
      <c r="G180" s="15">
        <v>1.519056458E-2</v>
      </c>
      <c r="H180" s="15">
        <v>0.84203767770000004</v>
      </c>
      <c r="I180" s="15">
        <v>1.8040243309999999</v>
      </c>
      <c r="J180" s="15" t="s">
        <v>60</v>
      </c>
      <c r="K180" s="15">
        <v>9.4</v>
      </c>
      <c r="L180" s="15">
        <v>19.191748202127659</v>
      </c>
    </row>
    <row r="181" spans="1:12">
      <c r="A181" s="18" t="s">
        <v>36</v>
      </c>
      <c r="B181" s="18">
        <v>6</v>
      </c>
      <c r="C181" s="15">
        <v>15</v>
      </c>
      <c r="D181" s="15" t="s">
        <v>84</v>
      </c>
      <c r="E181" s="15" t="s">
        <v>65</v>
      </c>
      <c r="F181" s="15">
        <v>30186.113170000001</v>
      </c>
      <c r="G181" s="15">
        <v>2.7608764050000002E-2</v>
      </c>
      <c r="H181" s="15">
        <v>0.88805329970000002</v>
      </c>
      <c r="I181" s="15">
        <v>3.1089084470000001</v>
      </c>
      <c r="J181" s="15" t="s">
        <v>60</v>
      </c>
      <c r="K181" s="15">
        <v>9.1999999999999993</v>
      </c>
      <c r="L181" s="15">
        <v>33.792483119565219</v>
      </c>
    </row>
    <row r="182" spans="1:12">
      <c r="A182" s="18" t="s">
        <v>37</v>
      </c>
      <c r="B182" s="18">
        <v>2</v>
      </c>
      <c r="C182" s="15">
        <v>16</v>
      </c>
      <c r="D182" s="15" t="s">
        <v>85</v>
      </c>
      <c r="E182" s="15" t="s">
        <v>65</v>
      </c>
      <c r="F182" s="15">
        <v>24999.010569999999</v>
      </c>
      <c r="G182" s="15">
        <v>1.411764653E-2</v>
      </c>
      <c r="H182" s="15">
        <v>0.54832588329999998</v>
      </c>
      <c r="I182" s="15">
        <v>2.5746817640000002</v>
      </c>
      <c r="J182" s="15" t="s">
        <v>60</v>
      </c>
      <c r="K182" s="15">
        <v>9.2333333333333325</v>
      </c>
      <c r="L182" s="15">
        <v>27.884640043321301</v>
      </c>
    </row>
    <row r="183" spans="1:12">
      <c r="A183" s="18" t="s">
        <v>37</v>
      </c>
      <c r="B183" s="18">
        <v>4</v>
      </c>
      <c r="C183" s="15">
        <v>17</v>
      </c>
      <c r="D183" s="15" t="s">
        <v>86</v>
      </c>
      <c r="E183" s="15" t="s">
        <v>65</v>
      </c>
      <c r="F183" s="15">
        <v>32764.948199999999</v>
      </c>
      <c r="G183" s="15">
        <v>7.4914936670000001E-2</v>
      </c>
      <c r="H183" s="15">
        <v>2.2200266819999999</v>
      </c>
      <c r="I183" s="15">
        <v>3.3745061390000002</v>
      </c>
      <c r="J183" s="15" t="s">
        <v>60</v>
      </c>
      <c r="K183" s="15">
        <v>9.1999999999999993</v>
      </c>
      <c r="L183" s="15">
        <v>36.679414554347829</v>
      </c>
    </row>
    <row r="184" spans="1:12">
      <c r="A184" s="18" t="s">
        <v>37</v>
      </c>
      <c r="B184" s="18">
        <v>6</v>
      </c>
      <c r="C184" s="15">
        <v>18</v>
      </c>
      <c r="D184" s="15" t="s">
        <v>87</v>
      </c>
      <c r="E184" s="15" t="s">
        <v>65</v>
      </c>
      <c r="F184" s="15">
        <v>29002.7261</v>
      </c>
      <c r="G184" s="15">
        <v>2.144587282E-2</v>
      </c>
      <c r="H184" s="15">
        <v>0.71796647930000002</v>
      </c>
      <c r="I184" s="15">
        <v>2.9870298179999999</v>
      </c>
      <c r="J184" s="15" t="s">
        <v>60</v>
      </c>
      <c r="K184" s="15">
        <v>9.2333333333333325</v>
      </c>
      <c r="L184" s="15">
        <v>32.350503444043319</v>
      </c>
    </row>
    <row r="185" spans="1:12">
      <c r="A185" s="18" t="s">
        <v>38</v>
      </c>
      <c r="B185" s="18">
        <v>1</v>
      </c>
      <c r="C185" s="15">
        <v>19</v>
      </c>
      <c r="D185" s="15" t="s">
        <v>88</v>
      </c>
      <c r="E185" s="15" t="s">
        <v>65</v>
      </c>
      <c r="F185" s="15">
        <v>31930.222699999998</v>
      </c>
      <c r="G185" s="15">
        <v>0.1127694984</v>
      </c>
      <c r="H185" s="15">
        <v>3.4291695949999998</v>
      </c>
      <c r="I185" s="15">
        <v>3.2885366359999999</v>
      </c>
      <c r="J185" s="15" t="s">
        <v>60</v>
      </c>
      <c r="K185" s="15">
        <v>9.2333333333333307</v>
      </c>
      <c r="L185" s="15">
        <v>35.615920245487374</v>
      </c>
    </row>
    <row r="186" spans="1:12">
      <c r="A186" s="18" t="s">
        <v>38</v>
      </c>
      <c r="B186" s="18">
        <v>3</v>
      </c>
      <c r="C186" s="15">
        <v>20</v>
      </c>
      <c r="D186" s="15" t="s">
        <v>89</v>
      </c>
      <c r="E186" s="15" t="s">
        <v>65</v>
      </c>
      <c r="F186" s="15">
        <v>19935.80269</v>
      </c>
      <c r="G186" s="15">
        <v>3.231931955E-3</v>
      </c>
      <c r="H186" s="15">
        <v>0.1574083422</v>
      </c>
      <c r="I186" s="15">
        <v>2.0532151660000002</v>
      </c>
      <c r="J186" s="15" t="s">
        <v>60</v>
      </c>
      <c r="K186" s="15">
        <v>9.2333333333333325</v>
      </c>
      <c r="L186" s="15">
        <v>22.236987357400725</v>
      </c>
    </row>
    <row r="187" spans="1:12">
      <c r="A187" s="18" t="s">
        <v>38</v>
      </c>
      <c r="B187" s="18">
        <v>5</v>
      </c>
      <c r="C187" s="15">
        <v>21</v>
      </c>
      <c r="D187" s="15" t="s">
        <v>90</v>
      </c>
      <c r="E187" s="15" t="s">
        <v>65</v>
      </c>
      <c r="F187" s="15">
        <v>32589.462869999999</v>
      </c>
      <c r="G187" s="15">
        <v>1.598039938E-2</v>
      </c>
      <c r="H187" s="15">
        <v>0.45503980109999997</v>
      </c>
      <c r="I187" s="15">
        <v>3.5118684880000002</v>
      </c>
      <c r="J187" s="15" t="s">
        <v>60</v>
      </c>
      <c r="K187" s="15">
        <v>9.2333333333333325</v>
      </c>
      <c r="L187" s="15">
        <v>38.034676765342965</v>
      </c>
    </row>
    <row r="188" spans="1:12">
      <c r="A188" s="18" t="s">
        <v>39</v>
      </c>
      <c r="B188" s="18">
        <v>1</v>
      </c>
      <c r="C188" s="15">
        <v>22</v>
      </c>
      <c r="D188" s="15" t="s">
        <v>91</v>
      </c>
      <c r="E188" s="15" t="s">
        <v>65</v>
      </c>
      <c r="F188" s="15">
        <v>19242.219980000002</v>
      </c>
      <c r="G188" s="15">
        <v>3.2983434300000003E-2</v>
      </c>
      <c r="H188" s="15">
        <v>1.590668411</v>
      </c>
      <c r="I188" s="15">
        <v>2.0735581390000002</v>
      </c>
      <c r="J188" s="15" t="s">
        <v>60</v>
      </c>
      <c r="K188" s="15">
        <v>9.93333333333333</v>
      </c>
      <c r="L188" s="15">
        <v>20.87474636577182</v>
      </c>
    </row>
    <row r="189" spans="1:12">
      <c r="A189" s="18" t="s">
        <v>39</v>
      </c>
      <c r="B189" s="18">
        <v>3</v>
      </c>
      <c r="C189" s="15">
        <v>23</v>
      </c>
      <c r="D189" s="15" t="s">
        <v>92</v>
      </c>
      <c r="E189" s="15" t="s">
        <v>65</v>
      </c>
      <c r="F189" s="15">
        <v>24384.752199999999</v>
      </c>
      <c r="G189" s="15">
        <v>1.6154532119999999E-2</v>
      </c>
      <c r="H189" s="15">
        <v>0.61477329759999999</v>
      </c>
      <c r="I189" s="15">
        <v>2.6277218250000001</v>
      </c>
      <c r="J189" s="15" t="s">
        <v>60</v>
      </c>
      <c r="K189" s="15">
        <v>9.2333333333333325</v>
      </c>
      <c r="L189" s="15">
        <v>28.459081137184118</v>
      </c>
    </row>
    <row r="190" spans="1:12">
      <c r="A190" s="18" t="s">
        <v>39</v>
      </c>
      <c r="B190" s="18">
        <v>5</v>
      </c>
      <c r="C190" s="15">
        <v>24</v>
      </c>
      <c r="D190" s="15" t="s">
        <v>93</v>
      </c>
      <c r="E190" s="15" t="s">
        <v>65</v>
      </c>
      <c r="F190" s="15">
        <v>18940.27016</v>
      </c>
      <c r="G190" s="15">
        <v>4.5713192430000001E-2</v>
      </c>
      <c r="H190" s="15">
        <v>2.23972316</v>
      </c>
      <c r="I190" s="15">
        <v>2.0410197669999999</v>
      </c>
      <c r="J190" s="15" t="s">
        <v>60</v>
      </c>
      <c r="K190" s="15">
        <v>9.3333333333333321</v>
      </c>
      <c r="L190" s="15">
        <v>21.868068932142858</v>
      </c>
    </row>
    <row r="191" spans="1:12">
      <c r="A191" s="18" t="s">
        <v>41</v>
      </c>
      <c r="B191" s="18">
        <v>3</v>
      </c>
      <c r="C191" s="15">
        <v>25</v>
      </c>
      <c r="D191" s="15" t="s">
        <v>94</v>
      </c>
      <c r="E191" s="15" t="s">
        <v>65</v>
      </c>
      <c r="F191" s="15">
        <v>27799.664580000001</v>
      </c>
      <c r="G191" s="15">
        <v>5.3413313800000001E-2</v>
      </c>
      <c r="H191" s="15">
        <v>1.7829900729999999</v>
      </c>
      <c r="I191" s="15">
        <v>2.9957157140000001</v>
      </c>
      <c r="J191" s="15" t="s">
        <v>60</v>
      </c>
      <c r="K191" s="15">
        <v>9.2333333333333307</v>
      </c>
      <c r="L191" s="15">
        <v>32.444574519855607</v>
      </c>
    </row>
    <row r="192" spans="1:12">
      <c r="A192" s="18" t="s">
        <v>41</v>
      </c>
      <c r="B192" s="18">
        <v>4</v>
      </c>
      <c r="C192" s="15">
        <v>26</v>
      </c>
      <c r="D192" s="15" t="s">
        <v>95</v>
      </c>
      <c r="E192" s="15" t="s">
        <v>65</v>
      </c>
      <c r="F192" s="15">
        <v>23601.617460000001</v>
      </c>
      <c r="G192" s="15">
        <v>6.0310685819999999E-3</v>
      </c>
      <c r="H192" s="15">
        <v>0.2371327067</v>
      </c>
      <c r="I192" s="15">
        <v>2.5433305540000002</v>
      </c>
      <c r="J192" s="15" t="s">
        <v>60</v>
      </c>
      <c r="K192" s="15">
        <v>9.8000000000000007</v>
      </c>
      <c r="L192" s="15">
        <v>25.952352591836732</v>
      </c>
    </row>
    <row r="193" spans="1:12">
      <c r="A193" s="18" t="s">
        <v>41</v>
      </c>
      <c r="B193" s="18">
        <v>5</v>
      </c>
      <c r="C193" s="15">
        <v>27</v>
      </c>
      <c r="D193" s="15" t="s">
        <v>96</v>
      </c>
      <c r="E193" s="15" t="s">
        <v>65</v>
      </c>
      <c r="F193" s="15">
        <v>28790.793959999999</v>
      </c>
      <c r="G193" s="15">
        <v>2.4735015060000001E-2</v>
      </c>
      <c r="H193" s="15">
        <v>0.79725544859999997</v>
      </c>
      <c r="I193" s="15">
        <v>3.1025206660000002</v>
      </c>
      <c r="J193" s="15" t="s">
        <v>60</v>
      </c>
      <c r="K193" s="15">
        <v>9.1333333333333311</v>
      </c>
      <c r="L193" s="15">
        <v>33.969204372262787</v>
      </c>
    </row>
    <row r="194" spans="1:12">
      <c r="A194" s="18" t="s">
        <v>42</v>
      </c>
      <c r="B194" s="18">
        <v>1</v>
      </c>
      <c r="C194" s="15">
        <v>28</v>
      </c>
      <c r="D194" s="15" t="s">
        <v>97</v>
      </c>
      <c r="E194" s="15" t="s">
        <v>65</v>
      </c>
      <c r="F194" s="15">
        <v>18949.691080000001</v>
      </c>
      <c r="G194" s="15">
        <v>4.2663532689999999E-2</v>
      </c>
      <c r="H194" s="15">
        <v>2.0892655229999999</v>
      </c>
      <c r="I194" s="15">
        <v>2.0420349739999999</v>
      </c>
      <c r="J194" s="15" t="s">
        <v>60</v>
      </c>
      <c r="K194" s="15">
        <v>9.4</v>
      </c>
      <c r="L194" s="15">
        <v>21.723776319148936</v>
      </c>
    </row>
    <row r="195" spans="1:12">
      <c r="A195" s="18" t="s">
        <v>42</v>
      </c>
      <c r="B195" s="18">
        <v>3</v>
      </c>
      <c r="C195" s="15">
        <v>29</v>
      </c>
      <c r="D195" s="15" t="s">
        <v>98</v>
      </c>
      <c r="E195" s="15" t="s">
        <v>65</v>
      </c>
      <c r="F195" s="15">
        <v>24753.188010000002</v>
      </c>
      <c r="G195" s="15">
        <v>7.1842409260000004E-2</v>
      </c>
      <c r="H195" s="15">
        <v>2.6933246510000002</v>
      </c>
      <c r="I195" s="15">
        <v>2.667424784</v>
      </c>
      <c r="J195" s="15" t="s">
        <v>60</v>
      </c>
      <c r="K195" s="15">
        <v>9.3000000000000007</v>
      </c>
      <c r="L195" s="15">
        <v>28.681986924731177</v>
      </c>
    </row>
    <row r="196" spans="1:12">
      <c r="A196" s="18" t="s">
        <v>42</v>
      </c>
      <c r="B196" s="18">
        <v>5</v>
      </c>
      <c r="C196" s="15">
        <v>30</v>
      </c>
      <c r="D196" s="15" t="s">
        <v>99</v>
      </c>
      <c r="E196" s="15" t="s">
        <v>65</v>
      </c>
      <c r="F196" s="15">
        <v>25911.633600000001</v>
      </c>
      <c r="G196" s="15">
        <v>3.1236558290000001E-3</v>
      </c>
      <c r="H196" s="15">
        <v>0.1118683779</v>
      </c>
      <c r="I196" s="15">
        <v>2.792259874</v>
      </c>
      <c r="J196" s="15" t="s">
        <v>67</v>
      </c>
      <c r="K196" s="15">
        <v>9.3000000000000007</v>
      </c>
      <c r="L196" s="15">
        <v>30.024299720430108</v>
      </c>
    </row>
    <row r="197" spans="1:12">
      <c r="A197" s="18" t="s">
        <v>43</v>
      </c>
      <c r="B197" s="18">
        <v>2</v>
      </c>
      <c r="C197" s="15">
        <v>31</v>
      </c>
      <c r="D197" s="15" t="s">
        <v>100</v>
      </c>
      <c r="E197" s="15" t="s">
        <v>65</v>
      </c>
      <c r="F197" s="15">
        <v>30434.263739999999</v>
      </c>
      <c r="G197" s="15">
        <v>3.9200030839999997E-2</v>
      </c>
      <c r="H197" s="15">
        <v>1.195260499</v>
      </c>
      <c r="I197" s="15">
        <v>3.2796223800000002</v>
      </c>
      <c r="J197" s="15" t="s">
        <v>60</v>
      </c>
      <c r="K197" s="15">
        <v>9.1666666666666696</v>
      </c>
      <c r="L197" s="15">
        <v>35.777698690909084</v>
      </c>
    </row>
    <row r="198" spans="1:12">
      <c r="A198" s="18" t="s">
        <v>43</v>
      </c>
      <c r="B198" s="18">
        <v>3</v>
      </c>
      <c r="C198" s="15">
        <v>32</v>
      </c>
      <c r="D198" s="15" t="s">
        <v>101</v>
      </c>
      <c r="E198" s="15" t="s">
        <v>65</v>
      </c>
      <c r="F198" s="15">
        <v>28655.53441</v>
      </c>
      <c r="G198" s="15">
        <v>2.8380933739999999E-2</v>
      </c>
      <c r="H198" s="15">
        <v>0.91908806409999999</v>
      </c>
      <c r="I198" s="15">
        <v>3.0879449800000001</v>
      </c>
      <c r="J198" s="15" t="s">
        <v>60</v>
      </c>
      <c r="K198" s="15">
        <v>9.3666666666666654</v>
      </c>
      <c r="L198" s="15">
        <v>32.967384128113885</v>
      </c>
    </row>
    <row r="199" spans="1:12">
      <c r="A199" s="18" t="s">
        <v>43</v>
      </c>
      <c r="B199" s="18">
        <v>5</v>
      </c>
      <c r="C199" s="15">
        <v>33</v>
      </c>
      <c r="D199" s="15" t="s">
        <v>102</v>
      </c>
      <c r="E199" s="15" t="s">
        <v>65</v>
      </c>
      <c r="F199" s="15">
        <v>37403.734420000001</v>
      </c>
      <c r="G199" s="15">
        <v>7.1267843250000004E-2</v>
      </c>
      <c r="H199" s="15">
        <v>1.7681439109999999</v>
      </c>
      <c r="I199" s="15">
        <v>4.0306585220000004</v>
      </c>
      <c r="J199" s="15" t="s">
        <v>60</v>
      </c>
      <c r="K199" s="15">
        <v>9.4666666666666703</v>
      </c>
      <c r="L199" s="15">
        <v>42.577378753521117</v>
      </c>
    </row>
    <row r="200" spans="1:12">
      <c r="A200" s="18" t="s">
        <v>44</v>
      </c>
      <c r="B200" s="18">
        <v>1</v>
      </c>
      <c r="C200" s="15">
        <v>34</v>
      </c>
      <c r="D200" s="15" t="s">
        <v>103</v>
      </c>
      <c r="E200" s="15" t="s">
        <v>65</v>
      </c>
      <c r="F200" s="15">
        <v>34502.53054</v>
      </c>
      <c r="G200" s="15">
        <v>6.380772472E-2</v>
      </c>
      <c r="H200" s="15">
        <v>1.7161738019999999</v>
      </c>
      <c r="I200" s="15">
        <v>3.7180223020000001</v>
      </c>
      <c r="J200" s="15" t="s">
        <v>60</v>
      </c>
      <c r="K200" s="15">
        <v>9.4</v>
      </c>
      <c r="L200" s="15">
        <v>39.553428744680851</v>
      </c>
    </row>
    <row r="201" spans="1:12">
      <c r="A201" s="18" t="s">
        <v>44</v>
      </c>
      <c r="B201" s="18">
        <v>3</v>
      </c>
      <c r="C201" s="15">
        <v>35</v>
      </c>
      <c r="D201" s="15" t="s">
        <v>104</v>
      </c>
      <c r="E201" s="15" t="s">
        <v>65</v>
      </c>
      <c r="F201" s="15">
        <v>26628.535749999999</v>
      </c>
      <c r="G201" s="15">
        <v>2.2800625580000001E-2</v>
      </c>
      <c r="H201" s="15">
        <v>0.79458147440000004</v>
      </c>
      <c r="I201" s="15">
        <v>2.8695138660000001</v>
      </c>
      <c r="J201" s="15" t="s">
        <v>60</v>
      </c>
      <c r="K201" s="15">
        <v>9.3333333333333304</v>
      </c>
      <c r="L201" s="15">
        <v>30.744791421428584</v>
      </c>
    </row>
    <row r="202" spans="1:12">
      <c r="A202" s="18" t="s">
        <v>44</v>
      </c>
      <c r="B202" s="18">
        <v>5</v>
      </c>
      <c r="C202" s="15">
        <v>36</v>
      </c>
      <c r="D202" s="15" t="s">
        <v>105</v>
      </c>
      <c r="E202" s="15" t="s">
        <v>65</v>
      </c>
      <c r="F202" s="15">
        <v>36068.384310000001</v>
      </c>
      <c r="G202" s="15">
        <v>9.6346030720000003E-2</v>
      </c>
      <c r="H202" s="15">
        <v>2.4788263110000002</v>
      </c>
      <c r="I202" s="15">
        <v>3.8867600480000002</v>
      </c>
      <c r="J202" s="15" t="s">
        <v>60</v>
      </c>
      <c r="K202" s="15">
        <v>9.5333333333333297</v>
      </c>
      <c r="L202" s="15">
        <v>40.770210293706313</v>
      </c>
    </row>
    <row r="203" spans="1:12">
      <c r="A203" s="18" t="s">
        <v>45</v>
      </c>
      <c r="B203" s="18">
        <v>2</v>
      </c>
      <c r="C203" s="15">
        <v>37</v>
      </c>
      <c r="D203" s="15" t="s">
        <v>106</v>
      </c>
      <c r="E203" s="15" t="s">
        <v>65</v>
      </c>
      <c r="F203" s="15">
        <v>35757.595739999997</v>
      </c>
      <c r="G203" s="15">
        <v>6.6739221900000006E-2</v>
      </c>
      <c r="H203" s="15">
        <v>1.732015552</v>
      </c>
      <c r="I203" s="15">
        <v>3.8532692050000001</v>
      </c>
      <c r="J203" s="15" t="s">
        <v>60</v>
      </c>
      <c r="K203" s="15">
        <v>9.43333333333333</v>
      </c>
      <c r="L203" s="15">
        <v>40.847376731448783</v>
      </c>
    </row>
    <row r="204" spans="1:12">
      <c r="A204" s="18" t="s">
        <v>45</v>
      </c>
      <c r="B204" s="18">
        <v>3</v>
      </c>
      <c r="C204" s="15">
        <v>38</v>
      </c>
      <c r="D204" s="15" t="s">
        <v>107</v>
      </c>
      <c r="E204" s="15" t="s">
        <v>65</v>
      </c>
      <c r="F204" s="15">
        <v>29334.790120000001</v>
      </c>
      <c r="G204" s="15">
        <v>4.8639133799999998E-2</v>
      </c>
      <c r="H204" s="15">
        <v>1.5386569590000001</v>
      </c>
      <c r="I204" s="15">
        <v>3.1611421590000002</v>
      </c>
      <c r="J204" s="15" t="s">
        <v>60</v>
      </c>
      <c r="K204" s="15">
        <v>9.3333333333333304</v>
      </c>
      <c r="L204" s="15">
        <v>33.869380275000012</v>
      </c>
    </row>
    <row r="205" spans="1:12">
      <c r="A205" s="18" t="s">
        <v>45</v>
      </c>
      <c r="B205" s="18">
        <v>5</v>
      </c>
      <c r="C205" s="15">
        <v>39</v>
      </c>
      <c r="D205" s="15" t="s">
        <v>108</v>
      </c>
      <c r="E205" s="15" t="s">
        <v>65</v>
      </c>
      <c r="F205" s="15">
        <v>29108.285739999999</v>
      </c>
      <c r="G205" s="15">
        <v>7.7242339009999994E-2</v>
      </c>
      <c r="H205" s="15">
        <v>2.4625085410000001</v>
      </c>
      <c r="I205" s="15">
        <v>3.1367338519999999</v>
      </c>
      <c r="J205" s="15" t="s">
        <v>60</v>
      </c>
      <c r="K205" s="15">
        <v>9.1666666666666696</v>
      </c>
      <c r="L205" s="15">
        <v>34.218914749090899</v>
      </c>
    </row>
    <row r="206" spans="1:12">
      <c r="A206" s="18" t="s">
        <v>46</v>
      </c>
      <c r="B206" s="18">
        <v>1</v>
      </c>
      <c r="C206" s="15">
        <v>40</v>
      </c>
      <c r="D206" s="15" t="s">
        <v>109</v>
      </c>
      <c r="E206" s="15" t="s">
        <v>65</v>
      </c>
      <c r="F206" s="15">
        <v>19330.465889999999</v>
      </c>
      <c r="G206" s="15">
        <v>3.7150640790000002E-2</v>
      </c>
      <c r="H206" s="15">
        <v>1.7834582459999999</v>
      </c>
      <c r="I206" s="15">
        <v>2.0830675950000002</v>
      </c>
      <c r="J206" s="15" t="s">
        <v>60</v>
      </c>
      <c r="K206" s="15">
        <v>9.1999999999999993</v>
      </c>
      <c r="L206" s="15">
        <v>22.642039076086959</v>
      </c>
    </row>
    <row r="207" spans="1:12">
      <c r="A207" s="18" t="s">
        <v>46</v>
      </c>
      <c r="B207" s="18">
        <v>4</v>
      </c>
      <c r="C207" s="15">
        <v>41</v>
      </c>
      <c r="D207" s="15" t="s">
        <v>110</v>
      </c>
      <c r="E207" s="15" t="s">
        <v>65</v>
      </c>
      <c r="F207" s="15">
        <v>15593.22517</v>
      </c>
      <c r="G207" s="15">
        <v>6.6165525040000006E-2</v>
      </c>
      <c r="H207" s="15">
        <v>4.0059399960000004</v>
      </c>
      <c r="I207" s="15">
        <v>1.651685375</v>
      </c>
      <c r="J207" s="15" t="s">
        <v>67</v>
      </c>
      <c r="K207" s="15">
        <v>9.4</v>
      </c>
      <c r="L207" s="15">
        <v>17.571121010638297</v>
      </c>
    </row>
    <row r="208" spans="1:12">
      <c r="A208" s="18" t="s">
        <v>46</v>
      </c>
      <c r="B208" s="18">
        <v>5</v>
      </c>
      <c r="C208" s="15">
        <v>42</v>
      </c>
      <c r="D208" s="15" t="s">
        <v>111</v>
      </c>
      <c r="E208" s="15" t="s">
        <v>65</v>
      </c>
      <c r="F208" s="15">
        <v>15908.357830000001</v>
      </c>
      <c r="G208" s="15">
        <v>3.1844902410000001E-2</v>
      </c>
      <c r="H208" s="15">
        <v>1.8898319990000001</v>
      </c>
      <c r="I208" s="15">
        <v>1.6850652559999999</v>
      </c>
      <c r="J208" s="15" t="s">
        <v>67</v>
      </c>
      <c r="K208" s="15">
        <v>9.2333333333333307</v>
      </c>
      <c r="L208" s="15">
        <v>18.249804216606503</v>
      </c>
    </row>
  </sheetData>
  <autoFilter ref="A1:L208">
    <sortState ref="A2:L208">
      <sortCondition ref="E1"/>
    </sortState>
  </autoFilter>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workbookViewId="0">
      <selection activeCell="G5" sqref="G5"/>
    </sheetView>
  </sheetViews>
  <sheetFormatPr defaultRowHeight="15"/>
  <cols>
    <col min="1" max="2" width="9.140625" style="15"/>
    <col min="3" max="3" width="12.85546875" style="15" customWidth="1"/>
    <col min="4" max="4" width="16.85546875" style="15" customWidth="1"/>
    <col min="5" max="5" width="14.28515625" style="15" customWidth="1"/>
    <col min="6" max="6" width="13.5703125" style="15" customWidth="1"/>
    <col min="7" max="7" width="16.85546875" style="15" customWidth="1"/>
    <col min="8" max="8" width="31" style="15" bestFit="1" customWidth="1"/>
    <col min="9" max="9" width="9.140625" style="15"/>
    <col min="10" max="10" width="13.140625" style="15" bestFit="1" customWidth="1"/>
    <col min="11" max="11" width="26.140625" style="15" bestFit="1" customWidth="1"/>
    <col min="12" max="16384" width="9.140625" style="15"/>
  </cols>
  <sheetData>
    <row r="1" spans="1:11">
      <c r="A1" s="15" t="s">
        <v>0</v>
      </c>
      <c r="B1" s="15" t="s">
        <v>20</v>
      </c>
      <c r="C1" s="15" t="s">
        <v>21</v>
      </c>
      <c r="D1" s="15" t="s">
        <v>117</v>
      </c>
      <c r="E1" s="15" t="s">
        <v>118</v>
      </c>
      <c r="F1" s="15" t="s">
        <v>150</v>
      </c>
      <c r="G1" s="15" t="s">
        <v>119</v>
      </c>
    </row>
    <row r="2" spans="1:11">
      <c r="A2" s="18" t="s">
        <v>31</v>
      </c>
      <c r="B2" s="18">
        <v>1</v>
      </c>
      <c r="C2" s="15">
        <v>1</v>
      </c>
      <c r="D2" s="15">
        <v>0.54900000000000004</v>
      </c>
      <c r="E2" s="15">
        <v>1.6220000000000001</v>
      </c>
      <c r="F2" s="15">
        <v>2.3749999999999996</v>
      </c>
      <c r="G2" s="15">
        <f>(E2*2*100)/F2</f>
        <v>136.58947368421056</v>
      </c>
    </row>
    <row r="3" spans="1:11">
      <c r="A3" s="18" t="s">
        <v>31</v>
      </c>
      <c r="B3" s="18">
        <v>3</v>
      </c>
      <c r="C3" s="15">
        <v>2</v>
      </c>
      <c r="D3" s="15">
        <v>0.56799999999999995</v>
      </c>
      <c r="E3" s="15">
        <v>1.6479999999999999</v>
      </c>
      <c r="F3" s="15">
        <v>2.3083333333333331</v>
      </c>
      <c r="G3" s="15">
        <f t="shared" ref="G3:G43" si="0">(E3*2*100)/F3</f>
        <v>142.78700361010831</v>
      </c>
      <c r="J3" s="31" t="s">
        <v>120</v>
      </c>
      <c r="K3" t="s">
        <v>121</v>
      </c>
    </row>
    <row r="4" spans="1:11">
      <c r="A4" s="18" t="s">
        <v>31</v>
      </c>
      <c r="B4" s="18">
        <v>5</v>
      </c>
      <c r="C4" s="15">
        <v>3</v>
      </c>
      <c r="D4" s="15">
        <v>0.59499999999999997</v>
      </c>
      <c r="E4" s="15">
        <v>1.7257</v>
      </c>
      <c r="F4" s="15">
        <v>2.3749999999999996</v>
      </c>
      <c r="G4" s="15">
        <f t="shared" si="0"/>
        <v>145.32210526315791</v>
      </c>
      <c r="J4" s="32" t="s">
        <v>33</v>
      </c>
      <c r="K4" s="33">
        <v>59.579055116129929</v>
      </c>
    </row>
    <row r="5" spans="1:11">
      <c r="A5" s="18" t="s">
        <v>33</v>
      </c>
      <c r="B5" s="18">
        <v>2</v>
      </c>
      <c r="C5" s="15">
        <v>4</v>
      </c>
      <c r="D5" s="15">
        <v>0.47</v>
      </c>
      <c r="E5" s="15">
        <v>1.3638999999999999</v>
      </c>
      <c r="F5" s="15">
        <v>2.3416666666666663</v>
      </c>
      <c r="G5" s="15">
        <f t="shared" si="0"/>
        <v>116.4896797153025</v>
      </c>
      <c r="J5" s="32" t="s">
        <v>36</v>
      </c>
      <c r="K5" s="33">
        <v>63.543839680791137</v>
      </c>
    </row>
    <row r="6" spans="1:11">
      <c r="A6" s="18" t="s">
        <v>33</v>
      </c>
      <c r="B6" s="18">
        <v>1</v>
      </c>
      <c r="C6" s="15">
        <v>5</v>
      </c>
      <c r="D6" s="15">
        <v>0.45700000000000002</v>
      </c>
      <c r="E6" s="15">
        <v>1.3503000000000001</v>
      </c>
      <c r="F6" s="15">
        <v>2.3416666666666668</v>
      </c>
      <c r="G6" s="15">
        <f t="shared" si="0"/>
        <v>115.32811387900355</v>
      </c>
      <c r="J6" s="32" t="s">
        <v>39</v>
      </c>
      <c r="K6" s="33">
        <v>68.353842322412532</v>
      </c>
    </row>
    <row r="7" spans="1:11">
      <c r="A7" s="18" t="s">
        <v>33</v>
      </c>
      <c r="B7" s="18">
        <v>5</v>
      </c>
      <c r="C7" s="15">
        <v>6</v>
      </c>
      <c r="D7" s="15">
        <v>0.501</v>
      </c>
      <c r="E7" s="15">
        <v>1.4817</v>
      </c>
      <c r="F7" s="15">
        <v>2.3583333333333334</v>
      </c>
      <c r="G7" s="15">
        <f t="shared" si="0"/>
        <v>125.65653710247351</v>
      </c>
      <c r="J7" s="32" t="s">
        <v>31</v>
      </c>
      <c r="K7" s="33">
        <v>70.783097092912797</v>
      </c>
    </row>
    <row r="8" spans="1:11">
      <c r="A8" s="18" t="s">
        <v>34</v>
      </c>
      <c r="B8" s="18">
        <v>2</v>
      </c>
      <c r="C8" s="15">
        <v>7</v>
      </c>
      <c r="D8" s="15">
        <v>0.621</v>
      </c>
      <c r="E8" s="15">
        <v>1.8010999999999999</v>
      </c>
      <c r="F8" s="15">
        <v>2.3833333333333337</v>
      </c>
      <c r="G8" s="15">
        <f t="shared" si="0"/>
        <v>151.1412587412587</v>
      </c>
      <c r="J8" s="32" t="s">
        <v>34</v>
      </c>
      <c r="K8" s="33">
        <v>75.840902839371765</v>
      </c>
    </row>
    <row r="9" spans="1:11">
      <c r="A9" s="18" t="s">
        <v>34</v>
      </c>
      <c r="B9" s="18">
        <v>4</v>
      </c>
      <c r="C9" s="15">
        <v>8</v>
      </c>
      <c r="D9" s="15">
        <v>0.56399999999999995</v>
      </c>
      <c r="E9" s="15">
        <v>1.6353</v>
      </c>
      <c r="F9" s="15">
        <v>2.2833333333333332</v>
      </c>
      <c r="G9" s="15">
        <f t="shared" si="0"/>
        <v>143.23795620437957</v>
      </c>
      <c r="J9" s="32" t="s">
        <v>35</v>
      </c>
      <c r="K9" s="33">
        <v>76.450199692780345</v>
      </c>
    </row>
    <row r="10" spans="1:11">
      <c r="A10" s="18" t="s">
        <v>34</v>
      </c>
      <c r="B10" s="18">
        <v>6</v>
      </c>
      <c r="C10" s="15">
        <v>9</v>
      </c>
      <c r="D10" s="15">
        <v>0.65</v>
      </c>
      <c r="E10" s="15">
        <v>1.9213</v>
      </c>
      <c r="F10" s="15">
        <v>2.3916666666666666</v>
      </c>
      <c r="G10" s="15">
        <f t="shared" si="0"/>
        <v>160.66620209059232</v>
      </c>
      <c r="J10" s="32" t="s">
        <v>46</v>
      </c>
      <c r="K10" s="33">
        <v>79.689327015123595</v>
      </c>
    </row>
    <row r="11" spans="1:11">
      <c r="A11" s="18" t="s">
        <v>35</v>
      </c>
      <c r="B11" s="18">
        <v>1</v>
      </c>
      <c r="C11" s="15">
        <v>10</v>
      </c>
      <c r="D11" s="15">
        <v>0.53100000000000003</v>
      </c>
      <c r="E11" s="15">
        <v>1.5396000000000001</v>
      </c>
      <c r="F11" s="15">
        <v>2.333333333333333</v>
      </c>
      <c r="G11" s="15">
        <f t="shared" si="0"/>
        <v>131.96571428571431</v>
      </c>
      <c r="J11" s="32" t="s">
        <v>38</v>
      </c>
      <c r="K11" s="33">
        <v>79.846325685072586</v>
      </c>
    </row>
    <row r="12" spans="1:11">
      <c r="A12" s="18" t="s">
        <v>35</v>
      </c>
      <c r="B12" s="18">
        <v>3</v>
      </c>
      <c r="C12" s="15">
        <v>11</v>
      </c>
      <c r="D12" s="15">
        <v>0.60299999999999998</v>
      </c>
      <c r="E12" s="15">
        <v>1.7471000000000001</v>
      </c>
      <c r="F12" s="15">
        <v>2.3250000000000002</v>
      </c>
      <c r="G12" s="15">
        <f t="shared" si="0"/>
        <v>150.28817204301075</v>
      </c>
      <c r="J12" s="32" t="s">
        <v>37</v>
      </c>
      <c r="K12" s="33">
        <v>86.367310207712038</v>
      </c>
    </row>
    <row r="13" spans="1:11">
      <c r="A13" s="18" t="s">
        <v>35</v>
      </c>
      <c r="B13" s="18">
        <v>5</v>
      </c>
      <c r="C13" s="15">
        <v>12</v>
      </c>
      <c r="D13" s="15">
        <v>0.69299999999999995</v>
      </c>
      <c r="E13" s="15">
        <v>2.0512000000000001</v>
      </c>
      <c r="F13" s="15">
        <v>2.3250000000000002</v>
      </c>
      <c r="G13" s="15">
        <f t="shared" si="0"/>
        <v>176.44731182795698</v>
      </c>
      <c r="J13" s="32" t="s">
        <v>41</v>
      </c>
      <c r="K13" s="33">
        <v>95.392213777935865</v>
      </c>
    </row>
    <row r="14" spans="1:11">
      <c r="A14" s="18" t="s">
        <v>36</v>
      </c>
      <c r="B14" s="18">
        <v>1</v>
      </c>
      <c r="C14" s="15">
        <v>13</v>
      </c>
      <c r="D14" s="15">
        <v>0.53</v>
      </c>
      <c r="E14" s="15">
        <v>1.5376000000000001</v>
      </c>
      <c r="F14" s="15">
        <v>2.3583333333333334</v>
      </c>
      <c r="G14" s="15">
        <f t="shared" si="0"/>
        <v>130.39717314487635</v>
      </c>
      <c r="J14" s="32" t="s">
        <v>43</v>
      </c>
      <c r="K14" s="33">
        <v>102.12149835181303</v>
      </c>
    </row>
    <row r="15" spans="1:11">
      <c r="A15" s="18" t="s">
        <v>36</v>
      </c>
      <c r="B15" s="18">
        <v>4</v>
      </c>
      <c r="C15" s="15">
        <v>14</v>
      </c>
      <c r="D15" s="15">
        <v>0.55800000000000005</v>
      </c>
      <c r="E15" s="15">
        <v>1.6188</v>
      </c>
      <c r="F15" s="15">
        <v>2.35</v>
      </c>
      <c r="G15" s="15">
        <f t="shared" si="0"/>
        <v>137.77021276595744</v>
      </c>
      <c r="J15" s="32" t="s">
        <v>42</v>
      </c>
      <c r="K15" s="33">
        <v>110.31278710651459</v>
      </c>
    </row>
    <row r="16" spans="1:11">
      <c r="A16" s="18" t="s">
        <v>36</v>
      </c>
      <c r="B16" s="18">
        <v>6</v>
      </c>
      <c r="C16" s="15">
        <v>15</v>
      </c>
      <c r="D16" s="15">
        <v>0.44800000000000001</v>
      </c>
      <c r="E16" s="15">
        <v>1.3006</v>
      </c>
      <c r="F16" s="15">
        <v>2.2999999999999998</v>
      </c>
      <c r="G16" s="15">
        <f t="shared" si="0"/>
        <v>113.09565217391305</v>
      </c>
      <c r="J16" s="32" t="s">
        <v>45</v>
      </c>
      <c r="K16" s="33">
        <v>123.18802293358816</v>
      </c>
    </row>
    <row r="17" spans="1:11">
      <c r="A17" s="18" t="s">
        <v>37</v>
      </c>
      <c r="B17" s="18">
        <v>2</v>
      </c>
      <c r="C17" s="15">
        <v>16</v>
      </c>
      <c r="D17" s="15">
        <v>0.75700000000000001</v>
      </c>
      <c r="E17" s="15">
        <v>2.1930000000000001</v>
      </c>
      <c r="F17" s="15">
        <v>2.3083333333333331</v>
      </c>
      <c r="G17" s="15">
        <f t="shared" si="0"/>
        <v>190.00722021660653</v>
      </c>
      <c r="J17" s="32" t="s">
        <v>44</v>
      </c>
      <c r="K17" s="33">
        <v>124.3041877204068</v>
      </c>
    </row>
    <row r="18" spans="1:11">
      <c r="A18" s="18" t="s">
        <v>37</v>
      </c>
      <c r="B18" s="18">
        <v>4</v>
      </c>
      <c r="C18" s="15">
        <v>17</v>
      </c>
      <c r="D18" s="15">
        <v>0.622</v>
      </c>
      <c r="E18" s="15">
        <v>1.804</v>
      </c>
      <c r="F18" s="15">
        <v>2.2999999999999998</v>
      </c>
      <c r="G18" s="15">
        <f t="shared" si="0"/>
        <v>156.86956521739131</v>
      </c>
      <c r="J18" s="32" t="s">
        <v>122</v>
      </c>
      <c r="K18" s="33">
        <v>86.840900681611814</v>
      </c>
    </row>
    <row r="19" spans="1:11">
      <c r="A19" s="18" t="s">
        <v>37</v>
      </c>
      <c r="B19" s="18">
        <v>6</v>
      </c>
      <c r="C19" s="15">
        <v>18</v>
      </c>
      <c r="D19" s="15">
        <v>0.68200000000000005</v>
      </c>
      <c r="E19" s="15">
        <v>1.9774</v>
      </c>
      <c r="F19" s="15">
        <v>2.3083333333333331</v>
      </c>
      <c r="G19" s="15">
        <f t="shared" si="0"/>
        <v>171.32707581227439</v>
      </c>
      <c r="J19"/>
      <c r="K19"/>
    </row>
    <row r="20" spans="1:11">
      <c r="A20" s="18" t="s">
        <v>38</v>
      </c>
      <c r="B20" s="18">
        <v>1</v>
      </c>
      <c r="C20" s="15">
        <v>19</v>
      </c>
      <c r="D20" s="15">
        <v>0.79100000000000004</v>
      </c>
      <c r="E20" s="15">
        <v>2.3405</v>
      </c>
      <c r="F20" s="15">
        <v>2.3083333333333331</v>
      </c>
      <c r="G20" s="15">
        <f t="shared" si="0"/>
        <v>202.78700361010834</v>
      </c>
    </row>
    <row r="21" spans="1:11">
      <c r="A21" s="18" t="s">
        <v>38</v>
      </c>
      <c r="B21" s="18">
        <v>3</v>
      </c>
      <c r="C21" s="15">
        <v>20</v>
      </c>
      <c r="D21" s="15">
        <v>0.439</v>
      </c>
      <c r="E21" s="15">
        <v>1.2748999999999999</v>
      </c>
      <c r="F21" s="15">
        <v>2.4833333333333329</v>
      </c>
      <c r="G21" s="15">
        <f t="shared" si="0"/>
        <v>102.67651006711411</v>
      </c>
    </row>
    <row r="22" spans="1:11">
      <c r="A22" s="18" t="s">
        <v>38</v>
      </c>
      <c r="B22" s="18">
        <v>5</v>
      </c>
      <c r="C22" s="15">
        <v>21</v>
      </c>
      <c r="D22" s="15">
        <v>0.67700000000000005</v>
      </c>
      <c r="E22" s="15">
        <v>2.0038</v>
      </c>
      <c r="F22" s="15">
        <v>2.3083333333333331</v>
      </c>
      <c r="G22" s="15">
        <f t="shared" si="0"/>
        <v>173.61444043321302</v>
      </c>
    </row>
    <row r="23" spans="1:11">
      <c r="A23" s="18" t="s">
        <v>39</v>
      </c>
      <c r="B23" s="18">
        <v>1</v>
      </c>
      <c r="C23" s="15">
        <v>22</v>
      </c>
      <c r="D23" s="15">
        <v>0.51100000000000001</v>
      </c>
      <c r="E23" s="15">
        <v>1.4821</v>
      </c>
      <c r="F23" s="15">
        <v>2.333333333333333</v>
      </c>
      <c r="G23" s="15">
        <f t="shared" si="0"/>
        <v>127.03714285714288</v>
      </c>
    </row>
    <row r="24" spans="1:11">
      <c r="A24" s="18" t="s">
        <v>39</v>
      </c>
      <c r="B24" s="18">
        <v>3</v>
      </c>
      <c r="C24" s="15">
        <v>23</v>
      </c>
      <c r="D24" s="15">
        <v>0.61599999999999999</v>
      </c>
      <c r="E24" s="15">
        <v>1.7867</v>
      </c>
      <c r="F24" s="15">
        <v>2.3083333333333331</v>
      </c>
      <c r="G24" s="15">
        <f t="shared" si="0"/>
        <v>154.80433212996391</v>
      </c>
    </row>
    <row r="25" spans="1:11">
      <c r="A25" s="18" t="s">
        <v>39</v>
      </c>
      <c r="B25" s="18">
        <v>5</v>
      </c>
      <c r="C25" s="15">
        <v>24</v>
      </c>
      <c r="D25" s="15">
        <v>0.56000000000000005</v>
      </c>
      <c r="E25" s="15">
        <v>1.6249</v>
      </c>
      <c r="F25" s="15">
        <v>2.5333333333333337</v>
      </c>
      <c r="G25" s="15">
        <f t="shared" si="0"/>
        <v>128.28157894736842</v>
      </c>
    </row>
    <row r="26" spans="1:11">
      <c r="A26" s="18" t="s">
        <v>41</v>
      </c>
      <c r="B26" s="18">
        <v>3</v>
      </c>
      <c r="C26" s="15">
        <v>25</v>
      </c>
      <c r="D26" s="15">
        <v>0.75700000000000001</v>
      </c>
      <c r="E26" s="15">
        <v>2.2395999999999998</v>
      </c>
      <c r="F26" s="15">
        <v>2.2833333333333328</v>
      </c>
      <c r="G26" s="15">
        <f t="shared" si="0"/>
        <v>196.16934306569345</v>
      </c>
    </row>
    <row r="27" spans="1:11">
      <c r="A27" s="18" t="s">
        <v>41</v>
      </c>
      <c r="B27" s="18">
        <v>4</v>
      </c>
      <c r="C27" s="15">
        <v>26</v>
      </c>
      <c r="D27" s="15">
        <v>0.77400000000000002</v>
      </c>
      <c r="E27" s="15">
        <v>2.29</v>
      </c>
      <c r="F27" s="15">
        <v>2.3499999999999996</v>
      </c>
      <c r="G27" s="15">
        <f t="shared" si="0"/>
        <v>194.89361702127661</v>
      </c>
    </row>
    <row r="28" spans="1:11">
      <c r="A28" s="18" t="s">
        <v>41</v>
      </c>
      <c r="B28" s="18">
        <v>5</v>
      </c>
      <c r="C28" s="15">
        <v>27</v>
      </c>
      <c r="D28" s="15">
        <v>0.72699999999999998</v>
      </c>
      <c r="E28" s="15">
        <v>2.1074999999999999</v>
      </c>
      <c r="F28" s="15">
        <v>2.3250000000000002</v>
      </c>
      <c r="G28" s="15">
        <f t="shared" si="0"/>
        <v>181.29032258064515</v>
      </c>
    </row>
    <row r="29" spans="1:11">
      <c r="A29" s="18" t="s">
        <v>42</v>
      </c>
      <c r="B29" s="18">
        <v>1</v>
      </c>
      <c r="C29" s="15">
        <v>28</v>
      </c>
      <c r="D29" s="15">
        <v>0.67800000000000005</v>
      </c>
      <c r="E29" s="15">
        <v>1.9650000000000001</v>
      </c>
      <c r="F29" s="15">
        <v>2.3250000000000002</v>
      </c>
      <c r="G29" s="15">
        <f t="shared" si="0"/>
        <v>169.03225806451613</v>
      </c>
    </row>
    <row r="30" spans="1:11">
      <c r="A30" s="18" t="s">
        <v>42</v>
      </c>
      <c r="B30" s="18">
        <v>3</v>
      </c>
      <c r="C30" s="15">
        <v>29</v>
      </c>
      <c r="D30" s="15">
        <v>1.1220000000000001</v>
      </c>
      <c r="E30" s="15">
        <v>3.2490000000000001</v>
      </c>
      <c r="F30" s="15">
        <v>2.2916666666666665</v>
      </c>
      <c r="G30" s="15">
        <f t="shared" si="0"/>
        <v>283.54909090909098</v>
      </c>
    </row>
    <row r="31" spans="1:11">
      <c r="A31" s="18" t="s">
        <v>42</v>
      </c>
      <c r="B31" s="18">
        <v>5</v>
      </c>
      <c r="C31" s="15">
        <v>30</v>
      </c>
      <c r="D31" s="15">
        <v>0.84599999999999997</v>
      </c>
      <c r="E31" s="15">
        <v>2.4504999999999999</v>
      </c>
      <c r="F31" s="15">
        <v>2.3416666666666663</v>
      </c>
      <c r="G31" s="15">
        <f t="shared" si="0"/>
        <v>209.29537366548044</v>
      </c>
    </row>
    <row r="32" spans="1:11">
      <c r="A32" s="18" t="s">
        <v>43</v>
      </c>
      <c r="B32" s="18">
        <v>2</v>
      </c>
      <c r="C32" s="15">
        <v>31</v>
      </c>
      <c r="D32" s="15">
        <v>0.76400000000000001</v>
      </c>
      <c r="E32" s="15">
        <v>2.2143999999999999</v>
      </c>
      <c r="F32" s="15">
        <v>2.3666666666666667</v>
      </c>
      <c r="G32" s="15">
        <f t="shared" si="0"/>
        <v>187.13239436619719</v>
      </c>
    </row>
    <row r="33" spans="1:7">
      <c r="A33" s="18" t="s">
        <v>43</v>
      </c>
      <c r="B33" s="18">
        <v>3</v>
      </c>
      <c r="C33" s="15">
        <v>32</v>
      </c>
      <c r="D33" s="15">
        <v>0.73</v>
      </c>
      <c r="E33" s="15">
        <v>2.1158999999999999</v>
      </c>
      <c r="F33" s="15">
        <v>2.3499999999999996</v>
      </c>
      <c r="G33" s="15">
        <f t="shared" si="0"/>
        <v>180.07659574468084</v>
      </c>
    </row>
    <row r="34" spans="1:7">
      <c r="A34" s="18" t="s">
        <v>43</v>
      </c>
      <c r="B34" s="18">
        <v>5</v>
      </c>
      <c r="C34" s="15">
        <v>33</v>
      </c>
      <c r="D34" s="15">
        <v>0.98899999999999999</v>
      </c>
      <c r="E34" s="15">
        <v>2.8643999999999998</v>
      </c>
      <c r="F34" s="15">
        <v>2.333333333333333</v>
      </c>
      <c r="G34" s="15">
        <f t="shared" si="0"/>
        <v>245.52000000000004</v>
      </c>
    </row>
    <row r="35" spans="1:7">
      <c r="A35" s="18" t="s">
        <v>44</v>
      </c>
      <c r="B35" s="18">
        <v>1</v>
      </c>
      <c r="C35" s="15">
        <v>34</v>
      </c>
      <c r="D35" s="15">
        <v>1.1679999999999999</v>
      </c>
      <c r="E35" s="15">
        <v>3.3805000000000001</v>
      </c>
      <c r="F35" s="15">
        <v>2.3833333333333329</v>
      </c>
      <c r="G35" s="15">
        <f t="shared" si="0"/>
        <v>283.67832167832177</v>
      </c>
    </row>
    <row r="36" spans="1:7">
      <c r="A36" s="18" t="s">
        <v>44</v>
      </c>
      <c r="B36" s="18">
        <v>3</v>
      </c>
      <c r="C36" s="15">
        <v>35</v>
      </c>
      <c r="D36" s="15">
        <v>1.1040000000000001</v>
      </c>
      <c r="E36" s="15">
        <v>3.1966999999999999</v>
      </c>
      <c r="F36" s="15">
        <v>2.3583333333333334</v>
      </c>
      <c r="G36" s="15">
        <f t="shared" si="0"/>
        <v>271.09823321554768</v>
      </c>
    </row>
    <row r="37" spans="1:7">
      <c r="A37" s="18" t="s">
        <v>44</v>
      </c>
      <c r="B37" s="18">
        <v>5</v>
      </c>
      <c r="C37" s="15">
        <v>36</v>
      </c>
      <c r="D37" s="15">
        <v>0.76900000000000002</v>
      </c>
      <c r="E37" s="15">
        <v>2.2288999999999999</v>
      </c>
      <c r="F37" s="15">
        <v>2.333333333333333</v>
      </c>
      <c r="G37" s="15">
        <f t="shared" si="0"/>
        <v>191.04857142857145</v>
      </c>
    </row>
    <row r="38" spans="1:7">
      <c r="A38" s="18" t="s">
        <v>45</v>
      </c>
      <c r="B38" s="18">
        <v>2</v>
      </c>
      <c r="C38" s="15">
        <v>37</v>
      </c>
      <c r="D38" s="15">
        <v>0.92600000000000005</v>
      </c>
      <c r="E38" s="15">
        <v>2.6829000000000001</v>
      </c>
      <c r="F38" s="15">
        <v>2.2916666666666665</v>
      </c>
      <c r="G38" s="15">
        <f t="shared" si="0"/>
        <v>234.14400000000003</v>
      </c>
    </row>
    <row r="39" spans="1:7">
      <c r="A39" s="18" t="s">
        <v>45</v>
      </c>
      <c r="B39" s="18">
        <v>3</v>
      </c>
      <c r="C39" s="15">
        <v>38</v>
      </c>
      <c r="D39" s="15">
        <v>1.026</v>
      </c>
      <c r="E39" s="15">
        <v>2.9721000000000002</v>
      </c>
      <c r="F39" s="15">
        <v>2.2999999999999998</v>
      </c>
      <c r="G39" s="15">
        <f t="shared" si="0"/>
        <v>258.4434782608696</v>
      </c>
    </row>
    <row r="40" spans="1:7">
      <c r="A40" s="18" t="s">
        <v>45</v>
      </c>
      <c r="B40" s="18">
        <v>5</v>
      </c>
      <c r="C40" s="15">
        <v>39</v>
      </c>
      <c r="D40" s="15">
        <v>0.94699999999999995</v>
      </c>
      <c r="E40" s="15">
        <v>2.8043999999999998</v>
      </c>
      <c r="F40" s="15">
        <v>2.2750000000000004</v>
      </c>
      <c r="G40" s="15">
        <f t="shared" si="0"/>
        <v>246.54065934065929</v>
      </c>
    </row>
    <row r="41" spans="1:7">
      <c r="A41" s="18" t="s">
        <v>46</v>
      </c>
      <c r="B41" s="18">
        <v>1</v>
      </c>
      <c r="C41" s="15">
        <v>40</v>
      </c>
      <c r="D41" s="15">
        <v>0.64100000000000001</v>
      </c>
      <c r="E41" s="15">
        <v>1.85</v>
      </c>
      <c r="F41" s="15">
        <v>2.3583333333333334</v>
      </c>
      <c r="G41" s="15">
        <f t="shared" si="0"/>
        <v>156.8904593639576</v>
      </c>
    </row>
    <row r="42" spans="1:7">
      <c r="A42" s="18" t="s">
        <v>46</v>
      </c>
      <c r="B42" s="18">
        <v>4</v>
      </c>
      <c r="C42" s="15">
        <v>41</v>
      </c>
      <c r="D42" s="15">
        <v>0.626</v>
      </c>
      <c r="E42" s="15">
        <v>1.8156000000000001</v>
      </c>
      <c r="F42" s="15">
        <v>2.3499999999999996</v>
      </c>
      <c r="G42" s="15">
        <f t="shared" si="0"/>
        <v>154.51914893617024</v>
      </c>
    </row>
    <row r="43" spans="1:7">
      <c r="A43" s="18" t="s">
        <v>46</v>
      </c>
      <c r="B43" s="18">
        <v>5</v>
      </c>
      <c r="C43" s="15">
        <v>42</v>
      </c>
      <c r="D43" s="15">
        <v>0.66400000000000003</v>
      </c>
      <c r="E43" s="15">
        <v>1.9242999999999999</v>
      </c>
      <c r="F43" s="15">
        <v>2.3083333333333331</v>
      </c>
      <c r="G43" s="15">
        <f t="shared" si="0"/>
        <v>166.72635379061373</v>
      </c>
    </row>
  </sheetData>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Metadata</vt:lpstr>
      <vt:lpstr>Methods</vt:lpstr>
      <vt:lpstr>Notes</vt:lpstr>
      <vt:lpstr>Soil Moisture content &amp;pH</vt:lpstr>
      <vt:lpstr>Soil N mineralization</vt:lpstr>
      <vt:lpstr>Raw Data of Cations from ICP</vt:lpstr>
      <vt:lpstr>Organized Cations</vt:lpstr>
      <vt:lpstr>Soil available 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Yi Dong</dc:creator>
  <cp:lastModifiedBy>Yi Dong</cp:lastModifiedBy>
  <dcterms:created xsi:type="dcterms:W3CDTF">2009-11-25T01:27:27Z</dcterms:created>
  <dcterms:modified xsi:type="dcterms:W3CDTF">2014-07-28T01:33:06Z</dcterms:modified>
</cp:coreProperties>
</file>