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bookViews>
    <workbookView xWindow="0" yWindow="0" windowWidth="24615" windowHeight="15990" activeTab="4"/>
  </bookViews>
  <sheets>
    <sheet name="Introduction" sheetId="1" r:id="rId1"/>
    <sheet name="Approach" sheetId="6" r:id="rId2"/>
    <sheet name="Biomass Data" sheetId="3" r:id="rId3"/>
    <sheet name="Inventory Data" sheetId="4" r:id="rId4"/>
    <sheet name="Biomass Calculations" sheetId="8" r:id="rId5"/>
    <sheet name="Iterations" sheetId="10" r:id="rId6"/>
  </sheets>
  <definedNames>
    <definedName name="_xlnm._FilterDatabase" localSheetId="3" hidden="1">'Inventory Data'!$A$4:$B$705</definedName>
    <definedName name="Z_E1D91F78_0D13_4A44_AB1F_A8700F59FF6A_.wvu.FilterData" localSheetId="3" hidden="1">'Inventory Data'!$A$4:$B$705</definedName>
  </definedNames>
  <calcPr calcId="145621"/>
  <customWorkbookViews>
    <customWorkbookView name="pegar" guid="{E1D91F78-0D13-4A44-AB1F-A8700F59FF6A}" maximized="1" windowWidth="1676" windowHeight="804" activeSheetId="10"/>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K62" i="10" l="1"/>
  <c r="K64" i="10" s="1"/>
  <c r="J62" i="10"/>
  <c r="J64" i="10" s="1"/>
  <c r="I62" i="10"/>
  <c r="I64" i="10" s="1"/>
  <c r="H62" i="10"/>
  <c r="H64" i="10" s="1"/>
  <c r="G62" i="10"/>
  <c r="G64" i="10" s="1"/>
  <c r="F62" i="10"/>
  <c r="F64" i="10" s="1"/>
  <c r="E62" i="10"/>
  <c r="E64" i="10" s="1"/>
  <c r="D62" i="10"/>
  <c r="D64" i="10" s="1"/>
  <c r="C62" i="10"/>
  <c r="C64" i="10" s="1"/>
  <c r="B62" i="10"/>
  <c r="B64" i="10" s="1"/>
  <c r="K61" i="10"/>
  <c r="J61" i="10"/>
  <c r="I61" i="10"/>
  <c r="H61" i="10"/>
  <c r="G61" i="10"/>
  <c r="F61" i="10"/>
  <c r="E61" i="10"/>
  <c r="D61" i="10"/>
  <c r="C61" i="10"/>
  <c r="C63" i="10" s="1"/>
  <c r="B61" i="10"/>
  <c r="B63" i="10" s="1"/>
  <c r="K60" i="10"/>
  <c r="K63" i="10" s="1"/>
  <c r="J60" i="10"/>
  <c r="J63" i="10" s="1"/>
  <c r="I60" i="10"/>
  <c r="I63" i="10" s="1"/>
  <c r="H60" i="10"/>
  <c r="H63" i="10" s="1"/>
  <c r="G60" i="10"/>
  <c r="G63" i="10" s="1"/>
  <c r="F60" i="10"/>
  <c r="F63" i="10" s="1"/>
  <c r="E60" i="10"/>
  <c r="E63" i="10" s="1"/>
  <c r="D60" i="10"/>
  <c r="D63" i="10" s="1"/>
  <c r="C60" i="10"/>
  <c r="B60" i="10"/>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15"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16" i="3"/>
  <c r="E17" i="3"/>
  <c r="E18" i="3"/>
  <c r="E19" i="3"/>
  <c r="E15" i="3"/>
  <c r="B63" i="3"/>
  <c r="C63"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15" i="3"/>
  <c r="A14" i="8"/>
  <c r="A13" i="8"/>
  <c r="C57" i="8"/>
  <c r="D57" i="8" s="1"/>
  <c r="C58" i="8"/>
  <c r="D58" i="8" s="1"/>
  <c r="C59" i="8"/>
  <c r="D59" i="8" s="1"/>
  <c r="C60" i="8"/>
  <c r="D60" i="8" s="1"/>
  <c r="C61" i="8"/>
  <c r="D61" i="8" s="1"/>
  <c r="C62" i="8"/>
  <c r="D62" i="8" s="1"/>
  <c r="C63" i="8"/>
  <c r="D63" i="8" s="1"/>
  <c r="C64" i="8"/>
  <c r="D64" i="8" s="1"/>
  <c r="C65" i="8"/>
  <c r="D65" i="8" s="1"/>
  <c r="C66" i="8"/>
  <c r="D66" i="8" s="1"/>
  <c r="C67" i="8"/>
  <c r="D67" i="8" s="1"/>
  <c r="C68" i="8"/>
  <c r="D68" i="8" s="1"/>
  <c r="C69" i="8"/>
  <c r="D69" i="8" s="1"/>
  <c r="C70" i="8"/>
  <c r="D70" i="8" s="1"/>
  <c r="C71" i="8"/>
  <c r="D71" i="8" s="1"/>
  <c r="C72" i="8"/>
  <c r="D72" i="8" s="1"/>
  <c r="C73" i="8"/>
  <c r="D73" i="8" s="1"/>
  <c r="C74" i="8"/>
  <c r="D74" i="8" s="1"/>
  <c r="C75" i="8"/>
  <c r="D75" i="8" s="1"/>
  <c r="C76" i="8"/>
  <c r="D76" i="8" s="1"/>
  <c r="C77" i="8"/>
  <c r="D77" i="8" s="1"/>
  <c r="C78" i="8"/>
  <c r="D78" i="8" s="1"/>
  <c r="C79" i="8"/>
  <c r="D79" i="8" s="1"/>
  <c r="C80" i="8"/>
  <c r="D80" i="8" s="1"/>
  <c r="C81" i="8"/>
  <c r="D81" i="8" s="1"/>
  <c r="C82" i="8"/>
  <c r="D82" i="8" s="1"/>
  <c r="C83" i="8"/>
  <c r="D83" i="8" s="1"/>
  <c r="C84" i="8"/>
  <c r="D84" i="8" s="1"/>
  <c r="C85" i="8"/>
  <c r="D85" i="8" s="1"/>
  <c r="C86" i="8"/>
  <c r="D86" i="8" s="1"/>
  <c r="C87" i="8"/>
  <c r="D87" i="8" s="1"/>
  <c r="C88" i="8"/>
  <c r="D88" i="8" s="1"/>
  <c r="C89" i="8"/>
  <c r="D89" i="8" s="1"/>
  <c r="C90" i="8"/>
  <c r="D90" i="8" s="1"/>
  <c r="C91" i="8"/>
  <c r="D91" i="8" s="1"/>
  <c r="C92" i="8"/>
  <c r="D92" i="8" s="1"/>
  <c r="C93" i="8"/>
  <c r="D93" i="8" s="1"/>
  <c r="C94" i="8"/>
  <c r="D94" i="8" s="1"/>
  <c r="C95" i="8"/>
  <c r="D95" i="8" s="1"/>
  <c r="C96" i="8"/>
  <c r="D96" i="8" s="1"/>
  <c r="C97" i="8"/>
  <c r="D97" i="8" s="1"/>
  <c r="C98" i="8"/>
  <c r="D98" i="8" s="1"/>
  <c r="C99" i="8"/>
  <c r="D99" i="8" s="1"/>
  <c r="C100" i="8"/>
  <c r="D100" i="8" s="1"/>
  <c r="C101" i="8"/>
  <c r="D101" i="8" s="1"/>
  <c r="C102" i="8"/>
  <c r="D102" i="8" s="1"/>
  <c r="C103" i="8"/>
  <c r="D103" i="8" s="1"/>
  <c r="C104" i="8"/>
  <c r="D104" i="8" s="1"/>
  <c r="C105" i="8"/>
  <c r="D105" i="8" s="1"/>
  <c r="C106" i="8"/>
  <c r="D106" i="8" s="1"/>
  <c r="C107" i="8"/>
  <c r="D107" i="8" s="1"/>
  <c r="C108" i="8"/>
  <c r="D108" i="8" s="1"/>
  <c r="C109" i="8"/>
  <c r="D109" i="8" s="1"/>
  <c r="C110" i="8"/>
  <c r="D110" i="8" s="1"/>
  <c r="C111" i="8"/>
  <c r="D111" i="8" s="1"/>
  <c r="C112" i="8"/>
  <c r="D112" i="8" s="1"/>
  <c r="C113" i="8"/>
  <c r="D113" i="8" s="1"/>
  <c r="C114" i="8"/>
  <c r="D114" i="8" s="1"/>
  <c r="C115" i="8"/>
  <c r="D115" i="8" s="1"/>
  <c r="C116" i="8"/>
  <c r="D116" i="8" s="1"/>
  <c r="C117" i="8"/>
  <c r="D117" i="8" s="1"/>
  <c r="C118" i="8"/>
  <c r="D118" i="8" s="1"/>
  <c r="C119" i="8"/>
  <c r="D119" i="8" s="1"/>
  <c r="C120" i="8"/>
  <c r="D120" i="8" s="1"/>
  <c r="C121" i="8"/>
  <c r="D121" i="8" s="1"/>
  <c r="C122" i="8"/>
  <c r="D122" i="8" s="1"/>
  <c r="C123" i="8"/>
  <c r="D123" i="8" s="1"/>
  <c r="C125" i="8"/>
  <c r="D125" i="8" s="1"/>
  <c r="C126" i="8"/>
  <c r="D126" i="8" s="1"/>
  <c r="C127" i="8"/>
  <c r="D127" i="8" s="1"/>
  <c r="C128" i="8"/>
  <c r="D128" i="8" s="1"/>
  <c r="C129" i="8"/>
  <c r="D129" i="8" s="1"/>
  <c r="C130" i="8"/>
  <c r="D130" i="8" s="1"/>
  <c r="C131" i="8"/>
  <c r="D131" i="8" s="1"/>
  <c r="C132" i="8"/>
  <c r="D132" i="8" s="1"/>
  <c r="C133" i="8"/>
  <c r="D133" i="8" s="1"/>
  <c r="C134" i="8"/>
  <c r="D134" i="8" s="1"/>
  <c r="C135" i="8"/>
  <c r="D135" i="8" s="1"/>
  <c r="C136" i="8"/>
  <c r="D136" i="8" s="1"/>
  <c r="C137" i="8"/>
  <c r="D137" i="8" s="1"/>
  <c r="C138" i="8"/>
  <c r="D138" i="8" s="1"/>
  <c r="C139" i="8"/>
  <c r="D139" i="8" s="1"/>
  <c r="C140" i="8"/>
  <c r="D140" i="8" s="1"/>
  <c r="C141" i="8"/>
  <c r="D141" i="8" s="1"/>
  <c r="C142" i="8"/>
  <c r="D142" i="8" s="1"/>
  <c r="C143" i="8"/>
  <c r="D143" i="8" s="1"/>
  <c r="C144" i="8"/>
  <c r="D144" i="8" s="1"/>
  <c r="C145" i="8"/>
  <c r="D145" i="8" s="1"/>
  <c r="C146" i="8"/>
  <c r="D146" i="8" s="1"/>
  <c r="C147" i="8"/>
  <c r="D147" i="8" s="1"/>
  <c r="C148" i="8"/>
  <c r="D148" i="8" s="1"/>
  <c r="C149" i="8"/>
  <c r="D149" i="8" s="1"/>
  <c r="C150" i="8"/>
  <c r="D150" i="8" s="1"/>
  <c r="C151" i="8"/>
  <c r="D151" i="8" s="1"/>
  <c r="C152" i="8"/>
  <c r="D152" i="8" s="1"/>
  <c r="C153" i="8"/>
  <c r="D153" i="8" s="1"/>
  <c r="C154" i="8"/>
  <c r="D154" i="8" s="1"/>
  <c r="C155" i="8"/>
  <c r="D155" i="8" s="1"/>
  <c r="C156" i="8"/>
  <c r="D156" i="8" s="1"/>
  <c r="C157" i="8"/>
  <c r="D157" i="8" s="1"/>
  <c r="C158" i="8"/>
  <c r="D158" i="8" s="1"/>
  <c r="C159" i="8"/>
  <c r="D159" i="8" s="1"/>
  <c r="C160" i="8"/>
  <c r="D160" i="8" s="1"/>
  <c r="C161" i="8"/>
  <c r="D161" i="8" s="1"/>
  <c r="C162" i="8"/>
  <c r="D162" i="8" s="1"/>
  <c r="C163" i="8"/>
  <c r="D163" i="8" s="1"/>
  <c r="C164" i="8"/>
  <c r="D164" i="8" s="1"/>
  <c r="C165" i="8"/>
  <c r="D165" i="8" s="1"/>
  <c r="C166" i="8"/>
  <c r="D166" i="8" s="1"/>
  <c r="C167" i="8"/>
  <c r="D167" i="8" s="1"/>
  <c r="C168" i="8"/>
  <c r="D168" i="8" s="1"/>
  <c r="C169" i="8"/>
  <c r="D169" i="8" s="1"/>
  <c r="C170" i="8"/>
  <c r="D170" i="8" s="1"/>
  <c r="C171" i="8"/>
  <c r="D171" i="8" s="1"/>
  <c r="C172" i="8"/>
  <c r="D172" i="8" s="1"/>
  <c r="C173" i="8"/>
  <c r="D173" i="8" s="1"/>
  <c r="C174" i="8"/>
  <c r="D174" i="8" s="1"/>
  <c r="C175" i="8"/>
  <c r="D175" i="8" s="1"/>
  <c r="C176" i="8"/>
  <c r="D176" i="8" s="1"/>
  <c r="C177" i="8"/>
  <c r="D177" i="8" s="1"/>
  <c r="C178" i="8"/>
  <c r="D178" i="8" s="1"/>
  <c r="C179" i="8"/>
  <c r="D179" i="8" s="1"/>
  <c r="C180" i="8"/>
  <c r="D180" i="8" s="1"/>
  <c r="C181" i="8"/>
  <c r="D181" i="8" s="1"/>
  <c r="C182" i="8"/>
  <c r="D182" i="8" s="1"/>
  <c r="C183" i="8"/>
  <c r="D183" i="8" s="1"/>
  <c r="C184" i="8"/>
  <c r="D184" i="8" s="1"/>
  <c r="C185" i="8"/>
  <c r="D185" i="8" s="1"/>
  <c r="C186" i="8"/>
  <c r="D186" i="8" s="1"/>
  <c r="C187" i="8"/>
  <c r="D187" i="8" s="1"/>
  <c r="C188" i="8"/>
  <c r="D188" i="8" s="1"/>
  <c r="C189" i="8"/>
  <c r="D189" i="8" s="1"/>
  <c r="C190" i="8"/>
  <c r="D190" i="8" s="1"/>
  <c r="C191" i="8"/>
  <c r="D191" i="8" s="1"/>
  <c r="C192" i="8"/>
  <c r="D192" i="8" s="1"/>
  <c r="C193" i="8"/>
  <c r="D193" i="8" s="1"/>
  <c r="C194" i="8"/>
  <c r="D194" i="8" s="1"/>
  <c r="C196" i="8"/>
  <c r="D196" i="8" s="1"/>
  <c r="C197" i="8"/>
  <c r="D197" i="8" s="1"/>
  <c r="C198" i="8"/>
  <c r="D198" i="8" s="1"/>
  <c r="C199" i="8"/>
  <c r="D199" i="8" s="1"/>
  <c r="C200" i="8"/>
  <c r="D200" i="8" s="1"/>
  <c r="C201" i="8"/>
  <c r="D201" i="8" s="1"/>
  <c r="C202" i="8"/>
  <c r="D202" i="8" s="1"/>
  <c r="C203" i="8"/>
  <c r="D203" i="8" s="1"/>
  <c r="C204" i="8"/>
  <c r="D204" i="8" s="1"/>
  <c r="C205" i="8"/>
  <c r="D205" i="8" s="1"/>
  <c r="C206" i="8"/>
  <c r="D206" i="8" s="1"/>
  <c r="C207" i="8"/>
  <c r="D207" i="8" s="1"/>
  <c r="C208" i="8"/>
  <c r="D208" i="8" s="1"/>
  <c r="C209" i="8"/>
  <c r="D209" i="8" s="1"/>
  <c r="C210" i="8"/>
  <c r="D210" i="8" s="1"/>
  <c r="C211" i="8"/>
  <c r="D211" i="8" s="1"/>
  <c r="C212" i="8"/>
  <c r="D212" i="8" s="1"/>
  <c r="C213" i="8"/>
  <c r="D213" i="8" s="1"/>
  <c r="C214" i="8"/>
  <c r="D214" i="8" s="1"/>
  <c r="C215" i="8"/>
  <c r="D215" i="8" s="1"/>
  <c r="C216" i="8"/>
  <c r="D216" i="8" s="1"/>
  <c r="C217" i="8"/>
  <c r="D217" i="8" s="1"/>
  <c r="C218" i="8"/>
  <c r="D218" i="8" s="1"/>
  <c r="C219" i="8"/>
  <c r="D219" i="8" s="1"/>
  <c r="C220" i="8"/>
  <c r="D220" i="8" s="1"/>
  <c r="C221" i="8"/>
  <c r="D221" i="8" s="1"/>
  <c r="C222" i="8"/>
  <c r="D222" i="8" s="1"/>
  <c r="C223" i="8"/>
  <c r="D223" i="8" s="1"/>
  <c r="C224" i="8"/>
  <c r="D224" i="8" s="1"/>
  <c r="C225" i="8"/>
  <c r="D225" i="8" s="1"/>
  <c r="C226" i="8"/>
  <c r="D226" i="8" s="1"/>
  <c r="C227" i="8"/>
  <c r="D227" i="8" s="1"/>
  <c r="C228" i="8"/>
  <c r="D228" i="8" s="1"/>
  <c r="C229" i="8"/>
  <c r="D229" i="8" s="1"/>
  <c r="C230" i="8"/>
  <c r="D230" i="8" s="1"/>
  <c r="C231" i="8"/>
  <c r="D231" i="8" s="1"/>
  <c r="C232" i="8"/>
  <c r="D232" i="8" s="1"/>
  <c r="C233" i="8"/>
  <c r="D233" i="8" s="1"/>
  <c r="C234" i="8"/>
  <c r="D234" i="8" s="1"/>
  <c r="C235" i="8"/>
  <c r="D235" i="8" s="1"/>
  <c r="C236" i="8"/>
  <c r="D236" i="8" s="1"/>
  <c r="C237" i="8"/>
  <c r="D237" i="8" s="1"/>
  <c r="C238" i="8"/>
  <c r="D238" i="8" s="1"/>
  <c r="C239" i="8"/>
  <c r="D239" i="8" s="1"/>
  <c r="C240" i="8"/>
  <c r="D240" i="8" s="1"/>
  <c r="C241" i="8"/>
  <c r="D241" i="8" s="1"/>
  <c r="C242" i="8"/>
  <c r="D242" i="8" s="1"/>
  <c r="C243" i="8"/>
  <c r="D243" i="8" s="1"/>
  <c r="C244" i="8"/>
  <c r="D244" i="8" s="1"/>
  <c r="C245" i="8"/>
  <c r="D245" i="8" s="1"/>
  <c r="C246" i="8"/>
  <c r="D246" i="8" s="1"/>
  <c r="C247" i="8"/>
  <c r="D247" i="8" s="1"/>
  <c r="C248" i="8"/>
  <c r="D248" i="8" s="1"/>
  <c r="C249" i="8"/>
  <c r="D249" i="8" s="1"/>
  <c r="C250" i="8"/>
  <c r="D250" i="8" s="1"/>
  <c r="C251" i="8"/>
  <c r="D251" i="8" s="1"/>
  <c r="C252" i="8"/>
  <c r="D252" i="8" s="1"/>
  <c r="C253" i="8"/>
  <c r="D253" i="8" s="1"/>
  <c r="C254" i="8"/>
  <c r="D254" i="8" s="1"/>
  <c r="C255" i="8"/>
  <c r="D255" i="8" s="1"/>
  <c r="C256" i="8"/>
  <c r="D256" i="8" s="1"/>
  <c r="C257" i="8"/>
  <c r="D257" i="8" s="1"/>
  <c r="C258" i="8"/>
  <c r="D258" i="8" s="1"/>
  <c r="C259" i="8"/>
  <c r="D259" i="8" s="1"/>
  <c r="C261" i="8"/>
  <c r="D261" i="8" s="1"/>
  <c r="C262" i="8"/>
  <c r="D262" i="8" s="1"/>
  <c r="C263" i="8"/>
  <c r="D263" i="8" s="1"/>
  <c r="C264" i="8"/>
  <c r="D264" i="8" s="1"/>
  <c r="C265" i="8"/>
  <c r="D265" i="8" s="1"/>
  <c r="C266" i="8"/>
  <c r="D266" i="8" s="1"/>
  <c r="C267" i="8"/>
  <c r="D267" i="8" s="1"/>
  <c r="C268" i="8"/>
  <c r="D268" i="8" s="1"/>
  <c r="C269" i="8"/>
  <c r="D269" i="8" s="1"/>
  <c r="C270" i="8"/>
  <c r="D270" i="8" s="1"/>
  <c r="C271" i="8"/>
  <c r="D271" i="8" s="1"/>
  <c r="C272" i="8"/>
  <c r="D272" i="8" s="1"/>
  <c r="C273" i="8"/>
  <c r="D273" i="8" s="1"/>
  <c r="C274" i="8"/>
  <c r="D274" i="8" s="1"/>
  <c r="C275" i="8"/>
  <c r="D275" i="8" s="1"/>
  <c r="C276" i="8"/>
  <c r="D276" i="8" s="1"/>
  <c r="C277" i="8"/>
  <c r="D277" i="8" s="1"/>
  <c r="C278" i="8"/>
  <c r="D278" i="8" s="1"/>
  <c r="C279" i="8"/>
  <c r="D279" i="8" s="1"/>
  <c r="C280" i="8"/>
  <c r="D280" i="8" s="1"/>
  <c r="C281" i="8"/>
  <c r="D281" i="8" s="1"/>
  <c r="C282" i="8"/>
  <c r="D282" i="8" s="1"/>
  <c r="C283" i="8"/>
  <c r="D283" i="8" s="1"/>
  <c r="C284" i="8"/>
  <c r="D284" i="8" s="1"/>
  <c r="C285" i="8"/>
  <c r="D285" i="8" s="1"/>
  <c r="C286" i="8"/>
  <c r="D286" i="8" s="1"/>
  <c r="C287" i="8"/>
  <c r="D287" i="8" s="1"/>
  <c r="C288" i="8"/>
  <c r="D288" i="8" s="1"/>
  <c r="C289" i="8"/>
  <c r="D289" i="8" s="1"/>
  <c r="C290" i="8"/>
  <c r="D290" i="8" s="1"/>
  <c r="C291" i="8"/>
  <c r="D291" i="8" s="1"/>
  <c r="C292" i="8"/>
  <c r="D292" i="8" s="1"/>
  <c r="C293" i="8"/>
  <c r="D293" i="8" s="1"/>
  <c r="C294" i="8"/>
  <c r="D294" i="8" s="1"/>
  <c r="C295" i="8"/>
  <c r="D295" i="8" s="1"/>
  <c r="C296" i="8"/>
  <c r="D296" i="8" s="1"/>
  <c r="C297" i="8"/>
  <c r="D297" i="8" s="1"/>
  <c r="C298" i="8"/>
  <c r="D298" i="8" s="1"/>
  <c r="C299" i="8"/>
  <c r="D299" i="8" s="1"/>
  <c r="C300" i="8"/>
  <c r="D300" i="8" s="1"/>
  <c r="C301" i="8"/>
  <c r="D301" i="8" s="1"/>
  <c r="C302" i="8"/>
  <c r="D302" i="8" s="1"/>
  <c r="C303" i="8"/>
  <c r="D303" i="8" s="1"/>
  <c r="C304" i="8"/>
  <c r="D304" i="8" s="1"/>
  <c r="C305" i="8"/>
  <c r="D305" i="8" s="1"/>
  <c r="C306" i="8"/>
  <c r="D306" i="8" s="1"/>
  <c r="C307" i="8"/>
  <c r="D307" i="8" s="1"/>
  <c r="C308" i="8"/>
  <c r="D308" i="8" s="1"/>
  <c r="C309" i="8"/>
  <c r="D309" i="8" s="1"/>
  <c r="C310" i="8"/>
  <c r="D310" i="8" s="1"/>
  <c r="C311" i="8"/>
  <c r="D311" i="8" s="1"/>
  <c r="C312" i="8"/>
  <c r="D312" i="8" s="1"/>
  <c r="C313" i="8"/>
  <c r="D313" i="8" s="1"/>
  <c r="C314" i="8"/>
  <c r="D314" i="8" s="1"/>
  <c r="C315" i="8"/>
  <c r="D315" i="8" s="1"/>
  <c r="C316" i="8"/>
  <c r="D316" i="8" s="1"/>
  <c r="C317" i="8"/>
  <c r="D317" i="8" s="1"/>
  <c r="C318" i="8"/>
  <c r="D318" i="8" s="1"/>
  <c r="C319" i="8"/>
  <c r="D319" i="8" s="1"/>
  <c r="C320" i="8"/>
  <c r="D320" i="8" s="1"/>
  <c r="C321" i="8"/>
  <c r="D321" i="8" s="1"/>
  <c r="C322" i="8"/>
  <c r="D322" i="8" s="1"/>
  <c r="C323" i="8"/>
  <c r="D323" i="8" s="1"/>
  <c r="C324" i="8"/>
  <c r="D324" i="8" s="1"/>
  <c r="C325" i="8"/>
  <c r="D325" i="8" s="1"/>
  <c r="C326" i="8"/>
  <c r="D326" i="8" s="1"/>
  <c r="C327" i="8"/>
  <c r="D327" i="8" s="1"/>
  <c r="C328" i="8"/>
  <c r="D328" i="8" s="1"/>
  <c r="C329" i="8"/>
  <c r="D329" i="8" s="1"/>
  <c r="C330" i="8"/>
  <c r="D330" i="8" s="1"/>
  <c r="C331" i="8"/>
  <c r="D331" i="8" s="1"/>
  <c r="C332" i="8"/>
  <c r="D332" i="8" s="1"/>
  <c r="C333" i="8"/>
  <c r="D333" i="8" s="1"/>
  <c r="C334" i="8"/>
  <c r="D334" i="8" s="1"/>
  <c r="C335" i="8"/>
  <c r="D335" i="8" s="1"/>
  <c r="C336" i="8"/>
  <c r="D336" i="8" s="1"/>
  <c r="C337" i="8"/>
  <c r="D337" i="8" s="1"/>
  <c r="C339" i="8"/>
  <c r="D339" i="8" s="1"/>
  <c r="C340" i="8"/>
  <c r="D340" i="8" s="1"/>
  <c r="C341" i="8"/>
  <c r="D341" i="8" s="1"/>
  <c r="C342" i="8"/>
  <c r="D342" i="8" s="1"/>
  <c r="C343" i="8"/>
  <c r="D343" i="8" s="1"/>
  <c r="C344" i="8"/>
  <c r="D344" i="8" s="1"/>
  <c r="C345" i="8"/>
  <c r="D345" i="8" s="1"/>
  <c r="C346" i="8"/>
  <c r="D346" i="8" s="1"/>
  <c r="C347" i="8"/>
  <c r="D347" i="8" s="1"/>
  <c r="C348" i="8"/>
  <c r="D348" i="8" s="1"/>
  <c r="C349" i="8"/>
  <c r="D349" i="8" s="1"/>
  <c r="C350" i="8"/>
  <c r="D350" i="8" s="1"/>
  <c r="C351" i="8"/>
  <c r="D351" i="8" s="1"/>
  <c r="C352" i="8"/>
  <c r="D352" i="8" s="1"/>
  <c r="C353" i="8"/>
  <c r="D353" i="8" s="1"/>
  <c r="C354" i="8"/>
  <c r="D354" i="8" s="1"/>
  <c r="C355" i="8"/>
  <c r="D355" i="8" s="1"/>
  <c r="C356" i="8"/>
  <c r="D356" i="8" s="1"/>
  <c r="C357" i="8"/>
  <c r="D357" i="8" s="1"/>
  <c r="C358" i="8"/>
  <c r="D358" i="8" s="1"/>
  <c r="C359" i="8"/>
  <c r="D359" i="8" s="1"/>
  <c r="C360" i="8"/>
  <c r="D360" i="8" s="1"/>
  <c r="C361" i="8"/>
  <c r="D361" i="8" s="1"/>
  <c r="C362" i="8"/>
  <c r="D362" i="8" s="1"/>
  <c r="C363" i="8"/>
  <c r="D363" i="8" s="1"/>
  <c r="C364" i="8"/>
  <c r="D364" i="8" s="1"/>
  <c r="C365" i="8"/>
  <c r="D365" i="8" s="1"/>
  <c r="C366" i="8"/>
  <c r="D366" i="8" s="1"/>
  <c r="C367" i="8"/>
  <c r="D367" i="8" s="1"/>
  <c r="C368" i="8"/>
  <c r="D368" i="8" s="1"/>
  <c r="C369" i="8"/>
  <c r="D369" i="8" s="1"/>
  <c r="C370" i="8"/>
  <c r="D370" i="8" s="1"/>
  <c r="C371" i="8"/>
  <c r="D371" i="8" s="1"/>
  <c r="C372" i="8"/>
  <c r="D372" i="8" s="1"/>
  <c r="C373" i="8"/>
  <c r="D373" i="8" s="1"/>
  <c r="C374" i="8"/>
  <c r="D374" i="8" s="1"/>
  <c r="C375" i="8"/>
  <c r="D375" i="8" s="1"/>
  <c r="C376" i="8"/>
  <c r="D376" i="8" s="1"/>
  <c r="C377" i="8"/>
  <c r="D377" i="8" s="1"/>
  <c r="C378" i="8"/>
  <c r="D378" i="8" s="1"/>
  <c r="C379" i="8"/>
  <c r="D379" i="8" s="1"/>
  <c r="C380" i="8"/>
  <c r="D380" i="8" s="1"/>
  <c r="C381" i="8"/>
  <c r="D381" i="8" s="1"/>
  <c r="C382" i="8"/>
  <c r="D382" i="8" s="1"/>
  <c r="C383" i="8"/>
  <c r="D383" i="8" s="1"/>
  <c r="C384" i="8"/>
  <c r="D384" i="8" s="1"/>
  <c r="C385" i="8"/>
  <c r="D385" i="8" s="1"/>
  <c r="C386" i="8"/>
  <c r="D386" i="8" s="1"/>
  <c r="C387" i="8"/>
  <c r="D387" i="8" s="1"/>
  <c r="C388" i="8"/>
  <c r="D388" i="8" s="1"/>
  <c r="C389" i="8"/>
  <c r="D389" i="8" s="1"/>
  <c r="C390" i="8"/>
  <c r="D390" i="8" s="1"/>
  <c r="C391" i="8"/>
  <c r="D391" i="8" s="1"/>
  <c r="C393" i="8"/>
  <c r="D393" i="8" s="1"/>
  <c r="C394" i="8"/>
  <c r="D394" i="8" s="1"/>
  <c r="C395" i="8"/>
  <c r="D395" i="8" s="1"/>
  <c r="C396" i="8"/>
  <c r="D396" i="8" s="1"/>
  <c r="C397" i="8"/>
  <c r="D397" i="8" s="1"/>
  <c r="C398" i="8"/>
  <c r="D398" i="8" s="1"/>
  <c r="C399" i="8"/>
  <c r="D399" i="8" s="1"/>
  <c r="C400" i="8"/>
  <c r="D400" i="8" s="1"/>
  <c r="C401" i="8"/>
  <c r="D401" i="8" s="1"/>
  <c r="C402" i="8"/>
  <c r="D402" i="8" s="1"/>
  <c r="C403" i="8"/>
  <c r="D403" i="8" s="1"/>
  <c r="C404" i="8"/>
  <c r="D404" i="8" s="1"/>
  <c r="C405" i="8"/>
  <c r="D405" i="8" s="1"/>
  <c r="C406" i="8"/>
  <c r="D406" i="8" s="1"/>
  <c r="C407" i="8"/>
  <c r="D407" i="8" s="1"/>
  <c r="C408" i="8"/>
  <c r="D408" i="8" s="1"/>
  <c r="C409" i="8"/>
  <c r="D409" i="8" s="1"/>
  <c r="C410" i="8"/>
  <c r="D410" i="8" s="1"/>
  <c r="C411" i="8"/>
  <c r="D411" i="8" s="1"/>
  <c r="C412" i="8"/>
  <c r="D412" i="8" s="1"/>
  <c r="C413" i="8"/>
  <c r="D413" i="8" s="1"/>
  <c r="C414" i="8"/>
  <c r="D414" i="8" s="1"/>
  <c r="C415" i="8"/>
  <c r="D415" i="8" s="1"/>
  <c r="C416" i="8"/>
  <c r="D416" i="8" s="1"/>
  <c r="C417" i="8"/>
  <c r="D417" i="8" s="1"/>
  <c r="C418" i="8"/>
  <c r="D418" i="8" s="1"/>
  <c r="C419" i="8"/>
  <c r="D419" i="8" s="1"/>
  <c r="C420" i="8"/>
  <c r="D420" i="8" s="1"/>
  <c r="C421" i="8"/>
  <c r="D421" i="8" s="1"/>
  <c r="C422" i="8"/>
  <c r="D422" i="8" s="1"/>
  <c r="C423" i="8"/>
  <c r="D423" i="8" s="1"/>
  <c r="C424" i="8"/>
  <c r="D424" i="8" s="1"/>
  <c r="C425" i="8"/>
  <c r="D425" i="8" s="1"/>
  <c r="C426" i="8"/>
  <c r="D426" i="8" s="1"/>
  <c r="C427" i="8"/>
  <c r="D427" i="8" s="1"/>
  <c r="C428" i="8"/>
  <c r="D428" i="8" s="1"/>
  <c r="C429" i="8"/>
  <c r="D429" i="8" s="1"/>
  <c r="C430" i="8"/>
  <c r="D430" i="8" s="1"/>
  <c r="C431" i="8"/>
  <c r="D431" i="8" s="1"/>
  <c r="C432" i="8"/>
  <c r="D432" i="8" s="1"/>
  <c r="C433" i="8"/>
  <c r="D433" i="8" s="1"/>
  <c r="C434" i="8"/>
  <c r="D434" i="8" s="1"/>
  <c r="C435" i="8"/>
  <c r="D435" i="8" s="1"/>
  <c r="C436" i="8"/>
  <c r="D436" i="8" s="1"/>
  <c r="C437" i="8"/>
  <c r="D437" i="8" s="1"/>
  <c r="C438" i="8"/>
  <c r="D438" i="8" s="1"/>
  <c r="C439" i="8"/>
  <c r="D439" i="8" s="1"/>
  <c r="C440" i="8"/>
  <c r="D440" i="8" s="1"/>
  <c r="C441" i="8"/>
  <c r="D441" i="8" s="1"/>
  <c r="C442" i="8"/>
  <c r="D442" i="8" s="1"/>
  <c r="C443" i="8"/>
  <c r="D443" i="8" s="1"/>
  <c r="C444" i="8"/>
  <c r="D444" i="8" s="1"/>
  <c r="C445" i="8"/>
  <c r="D445" i="8" s="1"/>
  <c r="C446" i="8"/>
  <c r="D446" i="8" s="1"/>
  <c r="C447" i="8"/>
  <c r="D447" i="8" s="1"/>
  <c r="C448" i="8"/>
  <c r="D448" i="8" s="1"/>
  <c r="C449" i="8"/>
  <c r="D449" i="8" s="1"/>
  <c r="C450" i="8"/>
  <c r="D450" i="8" s="1"/>
  <c r="C451" i="8"/>
  <c r="D451" i="8" s="1"/>
  <c r="C452" i="8"/>
  <c r="D452" i="8" s="1"/>
  <c r="C453" i="8"/>
  <c r="D453" i="8" s="1"/>
  <c r="C454" i="8"/>
  <c r="D454" i="8" s="1"/>
  <c r="C455" i="8"/>
  <c r="D455" i="8" s="1"/>
  <c r="C456" i="8"/>
  <c r="D456" i="8" s="1"/>
  <c r="C457" i="8"/>
  <c r="D457" i="8" s="1"/>
  <c r="C458" i="8"/>
  <c r="D458" i="8" s="1"/>
  <c r="C459" i="8"/>
  <c r="D459" i="8" s="1"/>
  <c r="C460" i="8"/>
  <c r="D460" i="8" s="1"/>
  <c r="C461" i="8"/>
  <c r="D461" i="8" s="1"/>
  <c r="C462" i="8"/>
  <c r="D462" i="8" s="1"/>
  <c r="C463" i="8"/>
  <c r="D463" i="8" s="1"/>
  <c r="C465" i="8"/>
  <c r="D465" i="8" s="1"/>
  <c r="C466" i="8"/>
  <c r="D466" i="8" s="1"/>
  <c r="C467" i="8"/>
  <c r="D467" i="8" s="1"/>
  <c r="C468" i="8"/>
  <c r="D468" i="8" s="1"/>
  <c r="C469" i="8"/>
  <c r="D469" i="8" s="1"/>
  <c r="C470" i="8"/>
  <c r="D470" i="8" s="1"/>
  <c r="C471" i="8"/>
  <c r="D471" i="8" s="1"/>
  <c r="C472" i="8"/>
  <c r="D472" i="8" s="1"/>
  <c r="C473" i="8"/>
  <c r="D473" i="8" s="1"/>
  <c r="C474" i="8"/>
  <c r="D474" i="8" s="1"/>
  <c r="C475" i="8"/>
  <c r="D475" i="8" s="1"/>
  <c r="C476" i="8"/>
  <c r="D476" i="8" s="1"/>
  <c r="C477" i="8"/>
  <c r="D477" i="8" s="1"/>
  <c r="C478" i="8"/>
  <c r="D478" i="8" s="1"/>
  <c r="C479" i="8"/>
  <c r="D479" i="8" s="1"/>
  <c r="C480" i="8"/>
  <c r="D480" i="8" s="1"/>
  <c r="C481" i="8"/>
  <c r="D481" i="8" s="1"/>
  <c r="C482" i="8"/>
  <c r="D482" i="8" s="1"/>
  <c r="C483" i="8"/>
  <c r="D483" i="8" s="1"/>
  <c r="C484" i="8"/>
  <c r="D484" i="8" s="1"/>
  <c r="C485" i="8"/>
  <c r="D485" i="8" s="1"/>
  <c r="C486" i="8"/>
  <c r="D486" i="8" s="1"/>
  <c r="C487" i="8"/>
  <c r="D487" i="8" s="1"/>
  <c r="C488" i="8"/>
  <c r="D488" i="8" s="1"/>
  <c r="C489" i="8"/>
  <c r="D489" i="8" s="1"/>
  <c r="C490" i="8"/>
  <c r="D490" i="8" s="1"/>
  <c r="C491" i="8"/>
  <c r="D491" i="8" s="1"/>
  <c r="C492" i="8"/>
  <c r="D492" i="8" s="1"/>
  <c r="C493" i="8"/>
  <c r="D493" i="8" s="1"/>
  <c r="C494" i="8"/>
  <c r="D494" i="8" s="1"/>
  <c r="C495" i="8"/>
  <c r="D495" i="8" s="1"/>
  <c r="C496" i="8"/>
  <c r="D496" i="8" s="1"/>
  <c r="C497" i="8"/>
  <c r="D497" i="8" s="1"/>
  <c r="C498" i="8"/>
  <c r="D498" i="8" s="1"/>
  <c r="C499" i="8"/>
  <c r="D499" i="8" s="1"/>
  <c r="C500" i="8"/>
  <c r="D500" i="8" s="1"/>
  <c r="C501" i="8"/>
  <c r="D501" i="8" s="1"/>
  <c r="C502" i="8"/>
  <c r="D502" i="8" s="1"/>
  <c r="C503" i="8"/>
  <c r="D503" i="8" s="1"/>
  <c r="C504" i="8"/>
  <c r="D504" i="8" s="1"/>
  <c r="C505" i="8"/>
  <c r="D505" i="8" s="1"/>
  <c r="C506" i="8"/>
  <c r="D506" i="8" s="1"/>
  <c r="C507" i="8"/>
  <c r="D507" i="8" s="1"/>
  <c r="C508" i="8"/>
  <c r="D508" i="8" s="1"/>
  <c r="C509" i="8"/>
  <c r="D509" i="8" s="1"/>
  <c r="C510" i="8"/>
  <c r="D510" i="8" s="1"/>
  <c r="C511" i="8"/>
  <c r="D511" i="8" s="1"/>
  <c r="C512" i="8"/>
  <c r="D512" i="8" s="1"/>
  <c r="C513" i="8"/>
  <c r="D513" i="8" s="1"/>
  <c r="C514" i="8"/>
  <c r="D514" i="8" s="1"/>
  <c r="C515" i="8"/>
  <c r="D515" i="8" s="1"/>
  <c r="C516" i="8"/>
  <c r="D516" i="8" s="1"/>
  <c r="C517" i="8"/>
  <c r="D517" i="8" s="1"/>
  <c r="C518" i="8"/>
  <c r="D518" i="8" s="1"/>
  <c r="C519" i="8"/>
  <c r="D519" i="8" s="1"/>
  <c r="C520" i="8"/>
  <c r="D520" i="8" s="1"/>
  <c r="C521" i="8"/>
  <c r="D521" i="8" s="1"/>
  <c r="C522" i="8"/>
  <c r="D522" i="8" s="1"/>
  <c r="C524" i="8"/>
  <c r="D524" i="8" s="1"/>
  <c r="C525" i="8"/>
  <c r="D525" i="8" s="1"/>
  <c r="C526" i="8"/>
  <c r="D526" i="8" s="1"/>
  <c r="C527" i="8"/>
  <c r="D527" i="8" s="1"/>
  <c r="C528" i="8"/>
  <c r="D528" i="8" s="1"/>
  <c r="C529" i="8"/>
  <c r="D529" i="8" s="1"/>
  <c r="C530" i="8"/>
  <c r="D530" i="8" s="1"/>
  <c r="C531" i="8"/>
  <c r="D531" i="8" s="1"/>
  <c r="C532" i="8"/>
  <c r="D532" i="8" s="1"/>
  <c r="C533" i="8"/>
  <c r="D533" i="8" s="1"/>
  <c r="C534" i="8"/>
  <c r="D534" i="8" s="1"/>
  <c r="C535" i="8"/>
  <c r="D535" i="8" s="1"/>
  <c r="C536" i="8"/>
  <c r="D536" i="8" s="1"/>
  <c r="C537" i="8"/>
  <c r="D537" i="8" s="1"/>
  <c r="C538" i="8"/>
  <c r="D538" i="8" s="1"/>
  <c r="C539" i="8"/>
  <c r="D539" i="8" s="1"/>
  <c r="C540" i="8"/>
  <c r="D540" i="8" s="1"/>
  <c r="C541" i="8"/>
  <c r="D541" i="8" s="1"/>
  <c r="C542" i="8"/>
  <c r="D542" i="8" s="1"/>
  <c r="C543" i="8"/>
  <c r="D543" i="8" s="1"/>
  <c r="C544" i="8"/>
  <c r="D544" i="8" s="1"/>
  <c r="C545" i="8"/>
  <c r="D545" i="8" s="1"/>
  <c r="C546" i="8"/>
  <c r="D546" i="8" s="1"/>
  <c r="C547" i="8"/>
  <c r="D547" i="8" s="1"/>
  <c r="C548" i="8"/>
  <c r="D548" i="8" s="1"/>
  <c r="C549" i="8"/>
  <c r="D549" i="8" s="1"/>
  <c r="C550" i="8"/>
  <c r="D550" i="8" s="1"/>
  <c r="C551" i="8"/>
  <c r="D551" i="8" s="1"/>
  <c r="C552" i="8"/>
  <c r="D552" i="8" s="1"/>
  <c r="C553" i="8"/>
  <c r="D553" i="8" s="1"/>
  <c r="C554" i="8"/>
  <c r="D554" i="8" s="1"/>
  <c r="C555" i="8"/>
  <c r="D555" i="8" s="1"/>
  <c r="C556" i="8"/>
  <c r="D556" i="8" s="1"/>
  <c r="C557" i="8"/>
  <c r="D557" i="8" s="1"/>
  <c r="C558" i="8"/>
  <c r="D558" i="8" s="1"/>
  <c r="C559" i="8"/>
  <c r="D559" i="8" s="1"/>
  <c r="C560" i="8"/>
  <c r="D560" i="8" s="1"/>
  <c r="C561" i="8"/>
  <c r="D561" i="8" s="1"/>
  <c r="C562" i="8"/>
  <c r="D562" i="8" s="1"/>
  <c r="C563" i="8"/>
  <c r="D563" i="8" s="1"/>
  <c r="C564" i="8"/>
  <c r="D564" i="8" s="1"/>
  <c r="C565" i="8"/>
  <c r="D565" i="8" s="1"/>
  <c r="C566" i="8"/>
  <c r="D566" i="8" s="1"/>
  <c r="C567" i="8"/>
  <c r="D567" i="8" s="1"/>
  <c r="C568" i="8"/>
  <c r="D568" i="8" s="1"/>
  <c r="C569" i="8"/>
  <c r="D569" i="8" s="1"/>
  <c r="C570" i="8"/>
  <c r="D570" i="8" s="1"/>
  <c r="C571" i="8"/>
  <c r="D571" i="8" s="1"/>
  <c r="C572" i="8"/>
  <c r="D572" i="8" s="1"/>
  <c r="C573" i="8"/>
  <c r="D573" i="8" s="1"/>
  <c r="C574" i="8"/>
  <c r="D574" i="8" s="1"/>
  <c r="C575" i="8"/>
  <c r="D575" i="8" s="1"/>
  <c r="C576" i="8"/>
  <c r="D576" i="8" s="1"/>
  <c r="C577" i="8"/>
  <c r="D577" i="8" s="1"/>
  <c r="C578" i="8"/>
  <c r="D578" i="8" s="1"/>
  <c r="C579" i="8"/>
  <c r="D579" i="8" s="1"/>
  <c r="C581" i="8"/>
  <c r="D581" i="8" s="1"/>
  <c r="C582" i="8"/>
  <c r="D582" i="8" s="1"/>
  <c r="C583" i="8"/>
  <c r="D583" i="8" s="1"/>
  <c r="C584" i="8"/>
  <c r="D584" i="8" s="1"/>
  <c r="C585" i="8"/>
  <c r="D585" i="8" s="1"/>
  <c r="C586" i="8"/>
  <c r="D586" i="8" s="1"/>
  <c r="C587" i="8"/>
  <c r="D587" i="8" s="1"/>
  <c r="C588" i="8"/>
  <c r="D588" i="8" s="1"/>
  <c r="C589" i="8"/>
  <c r="D589" i="8" s="1"/>
  <c r="C590" i="8"/>
  <c r="D590" i="8" s="1"/>
  <c r="C591" i="8"/>
  <c r="D591" i="8" s="1"/>
  <c r="C592" i="8"/>
  <c r="D592" i="8" s="1"/>
  <c r="C593" i="8"/>
  <c r="D593" i="8" s="1"/>
  <c r="C594" i="8"/>
  <c r="D594" i="8" s="1"/>
  <c r="C595" i="8"/>
  <c r="D595" i="8" s="1"/>
  <c r="C596" i="8"/>
  <c r="D596" i="8" s="1"/>
  <c r="C597" i="8"/>
  <c r="D597" i="8" s="1"/>
  <c r="C598" i="8"/>
  <c r="D598" i="8" s="1"/>
  <c r="C599" i="8"/>
  <c r="D599" i="8" s="1"/>
  <c r="C600" i="8"/>
  <c r="D600" i="8" s="1"/>
  <c r="C601" i="8"/>
  <c r="D601" i="8" s="1"/>
  <c r="C602" i="8"/>
  <c r="D602" i="8" s="1"/>
  <c r="C603" i="8"/>
  <c r="D603" i="8" s="1"/>
  <c r="C604" i="8"/>
  <c r="D604" i="8" s="1"/>
  <c r="C605" i="8"/>
  <c r="D605" i="8" s="1"/>
  <c r="C606" i="8"/>
  <c r="D606" i="8" s="1"/>
  <c r="C607" i="8"/>
  <c r="D607" i="8" s="1"/>
  <c r="C608" i="8"/>
  <c r="D608" i="8" s="1"/>
  <c r="C609" i="8"/>
  <c r="D609" i="8" s="1"/>
  <c r="C610" i="8"/>
  <c r="D610" i="8" s="1"/>
  <c r="C611" i="8"/>
  <c r="D611" i="8" s="1"/>
  <c r="C612" i="8"/>
  <c r="D612" i="8" s="1"/>
  <c r="C613" i="8"/>
  <c r="D613" i="8" s="1"/>
  <c r="C614" i="8"/>
  <c r="D614" i="8" s="1"/>
  <c r="C615" i="8"/>
  <c r="D615" i="8" s="1"/>
  <c r="C616" i="8"/>
  <c r="D616" i="8" s="1"/>
  <c r="C617" i="8"/>
  <c r="D617" i="8" s="1"/>
  <c r="C618" i="8"/>
  <c r="D618" i="8" s="1"/>
  <c r="C619" i="8"/>
  <c r="D619" i="8" s="1"/>
  <c r="C620" i="8"/>
  <c r="D620" i="8" s="1"/>
  <c r="C621" i="8"/>
  <c r="D621" i="8" s="1"/>
  <c r="C622" i="8"/>
  <c r="D622" i="8" s="1"/>
  <c r="C623" i="8"/>
  <c r="D623" i="8" s="1"/>
  <c r="C624" i="8"/>
  <c r="D624" i="8" s="1"/>
  <c r="C625" i="8"/>
  <c r="D625" i="8" s="1"/>
  <c r="C626" i="8"/>
  <c r="D626" i="8" s="1"/>
  <c r="C627" i="8"/>
  <c r="D627" i="8" s="1"/>
  <c r="C628" i="8"/>
  <c r="D628" i="8" s="1"/>
  <c r="C629" i="8"/>
  <c r="D629" i="8" s="1"/>
  <c r="C630" i="8"/>
  <c r="D630" i="8" s="1"/>
  <c r="C631" i="8"/>
  <c r="D631" i="8" s="1"/>
  <c r="C632" i="8"/>
  <c r="D632" i="8" s="1"/>
  <c r="C633" i="8"/>
  <c r="D633" i="8" s="1"/>
  <c r="C634" i="8"/>
  <c r="D634" i="8" s="1"/>
  <c r="C635" i="8"/>
  <c r="D635" i="8" s="1"/>
  <c r="C636" i="8"/>
  <c r="D636" i="8" s="1"/>
  <c r="C637" i="8"/>
  <c r="D637" i="8" s="1"/>
  <c r="C638" i="8"/>
  <c r="D638" i="8" s="1"/>
  <c r="C639" i="8"/>
  <c r="D639" i="8" s="1"/>
  <c r="C640" i="8"/>
  <c r="D640" i="8" s="1"/>
  <c r="C641" i="8"/>
  <c r="D641" i="8" s="1"/>
  <c r="C642" i="8"/>
  <c r="D642" i="8" s="1"/>
  <c r="C643" i="8"/>
  <c r="D643" i="8" s="1"/>
  <c r="C644" i="8"/>
  <c r="D644" i="8" s="1"/>
  <c r="C645" i="8"/>
  <c r="D645" i="8" s="1"/>
  <c r="C646" i="8"/>
  <c r="D646" i="8" s="1"/>
  <c r="C647" i="8"/>
  <c r="D647" i="8" s="1"/>
  <c r="C648" i="8"/>
  <c r="D648" i="8" s="1"/>
  <c r="C649" i="8"/>
  <c r="D649" i="8" s="1"/>
  <c r="C650" i="8"/>
  <c r="D650" i="8" s="1"/>
  <c r="C651" i="8"/>
  <c r="D651" i="8" s="1"/>
  <c r="C652" i="8"/>
  <c r="D652" i="8" s="1"/>
  <c r="C653" i="8"/>
  <c r="D653" i="8" s="1"/>
  <c r="C654" i="8"/>
  <c r="D654" i="8" s="1"/>
  <c r="C655" i="8"/>
  <c r="D655" i="8" s="1"/>
  <c r="C656" i="8"/>
  <c r="D656" i="8" s="1"/>
  <c r="C657" i="8"/>
  <c r="D657" i="8" s="1"/>
  <c r="C658" i="8"/>
  <c r="D658" i="8" s="1"/>
  <c r="C659" i="8"/>
  <c r="D659" i="8" s="1"/>
  <c r="C660" i="8"/>
  <c r="D660" i="8" s="1"/>
  <c r="C661" i="8"/>
  <c r="D661" i="8" s="1"/>
  <c r="C662" i="8"/>
  <c r="D662" i="8" s="1"/>
  <c r="C663" i="8"/>
  <c r="D663" i="8" s="1"/>
  <c r="C664" i="8"/>
  <c r="D664" i="8" s="1"/>
  <c r="C665" i="8"/>
  <c r="D665" i="8" s="1"/>
  <c r="C666" i="8"/>
  <c r="D666" i="8" s="1"/>
  <c r="C668" i="8"/>
  <c r="D668" i="8" s="1"/>
  <c r="C669" i="8"/>
  <c r="D669" i="8" s="1"/>
  <c r="C670" i="8"/>
  <c r="D670" i="8" s="1"/>
  <c r="C671" i="8"/>
  <c r="D671" i="8" s="1"/>
  <c r="C672" i="8"/>
  <c r="D672" i="8" s="1"/>
  <c r="C673" i="8"/>
  <c r="D673" i="8" s="1"/>
  <c r="C674" i="8"/>
  <c r="D674" i="8" s="1"/>
  <c r="C675" i="8"/>
  <c r="D675" i="8" s="1"/>
  <c r="C676" i="8"/>
  <c r="D676" i="8" s="1"/>
  <c r="C677" i="8"/>
  <c r="D677" i="8" s="1"/>
  <c r="C678" i="8"/>
  <c r="D678" i="8" s="1"/>
  <c r="C679" i="8"/>
  <c r="D679" i="8" s="1"/>
  <c r="C680" i="8"/>
  <c r="D680" i="8" s="1"/>
  <c r="C681" i="8"/>
  <c r="D681" i="8" s="1"/>
  <c r="C682" i="8"/>
  <c r="D682" i="8" s="1"/>
  <c r="C683" i="8"/>
  <c r="D683" i="8" s="1"/>
  <c r="C684" i="8"/>
  <c r="D684" i="8" s="1"/>
  <c r="C685" i="8"/>
  <c r="D685" i="8" s="1"/>
  <c r="C686" i="8"/>
  <c r="D686" i="8" s="1"/>
  <c r="C687" i="8"/>
  <c r="D687" i="8" s="1"/>
  <c r="C688" i="8"/>
  <c r="D688" i="8" s="1"/>
  <c r="C689" i="8"/>
  <c r="D689" i="8" s="1"/>
  <c r="C690" i="8"/>
  <c r="D690" i="8" s="1"/>
  <c r="C691" i="8"/>
  <c r="D691" i="8" s="1"/>
  <c r="C692" i="8"/>
  <c r="D692" i="8" s="1"/>
  <c r="C693" i="8"/>
  <c r="D693" i="8" s="1"/>
  <c r="C694" i="8"/>
  <c r="D694" i="8" s="1"/>
  <c r="C695" i="8"/>
  <c r="D695" i="8" s="1"/>
  <c r="C696" i="8"/>
  <c r="D696" i="8" s="1"/>
  <c r="C697" i="8"/>
  <c r="D697" i="8" s="1"/>
  <c r="C698" i="8"/>
  <c r="D698" i="8" s="1"/>
  <c r="C699" i="8"/>
  <c r="D699" i="8" s="1"/>
  <c r="C700" i="8"/>
  <c r="D700" i="8" s="1"/>
  <c r="C701" i="8"/>
  <c r="D701" i="8" s="1"/>
  <c r="C702" i="8"/>
  <c r="D702" i="8" s="1"/>
  <c r="C703" i="8"/>
  <c r="D703" i="8" s="1"/>
  <c r="C704" i="8"/>
  <c r="D704" i="8" s="1"/>
  <c r="C705" i="8"/>
  <c r="D705" i="8" s="1"/>
  <c r="C706" i="8"/>
  <c r="D706" i="8" s="1"/>
  <c r="C707" i="8"/>
  <c r="D707" i="8" s="1"/>
  <c r="C708" i="8"/>
  <c r="D708" i="8" s="1"/>
  <c r="C709" i="8"/>
  <c r="D709" i="8" s="1"/>
  <c r="C710" i="8"/>
  <c r="D710" i="8" s="1"/>
  <c r="C711" i="8"/>
  <c r="D711" i="8" s="1"/>
  <c r="C712" i="8"/>
  <c r="D712" i="8" s="1"/>
  <c r="C713" i="8"/>
  <c r="D713" i="8" s="1"/>
  <c r="C714" i="8"/>
  <c r="D714" i="8" s="1"/>
  <c r="C715" i="8"/>
  <c r="D715" i="8" s="1"/>
  <c r="C716" i="8"/>
  <c r="D716" i="8" s="1"/>
  <c r="C717" i="8"/>
  <c r="D717" i="8" s="1"/>
  <c r="C718" i="8"/>
  <c r="D718" i="8" s="1"/>
  <c r="C719" i="8"/>
  <c r="D719" i="8" s="1"/>
  <c r="C720" i="8"/>
  <c r="D720" i="8" s="1"/>
  <c r="C721" i="8"/>
  <c r="D721" i="8" s="1"/>
  <c r="C722" i="8"/>
  <c r="D722" i="8" s="1"/>
  <c r="C723" i="8"/>
  <c r="D723" i="8" s="1"/>
  <c r="C724" i="8"/>
  <c r="D724" i="8" s="1"/>
  <c r="C725" i="8"/>
  <c r="D725" i="8" s="1"/>
  <c r="C726" i="8"/>
  <c r="D726" i="8" s="1"/>
  <c r="C727" i="8"/>
  <c r="D727" i="8" s="1"/>
  <c r="C728" i="8"/>
  <c r="D728" i="8" s="1"/>
  <c r="C729" i="8"/>
  <c r="D729" i="8" s="1"/>
  <c r="C730" i="8"/>
  <c r="D730" i="8" s="1"/>
  <c r="C731" i="8"/>
  <c r="D731" i="8" s="1"/>
  <c r="C732" i="8"/>
  <c r="D732" i="8" s="1"/>
  <c r="C733" i="8"/>
  <c r="D733" i="8" s="1"/>
  <c r="C734" i="8"/>
  <c r="D734" i="8" s="1"/>
  <c r="C735" i="8"/>
  <c r="D735" i="8" s="1"/>
  <c r="C736" i="8"/>
  <c r="D736" i="8" s="1"/>
  <c r="C737" i="8"/>
  <c r="D737" i="8" s="1"/>
  <c r="C738" i="8"/>
  <c r="D738" i="8" s="1"/>
  <c r="C739" i="8"/>
  <c r="D739" i="8" s="1"/>
  <c r="C740" i="8"/>
  <c r="D740" i="8" s="1"/>
  <c r="C741" i="8"/>
  <c r="D741" i="8" s="1"/>
  <c r="C742" i="8"/>
  <c r="D742" i="8" s="1"/>
  <c r="C743" i="8"/>
  <c r="D743" i="8" s="1"/>
  <c r="C744" i="8"/>
  <c r="D744" i="8" s="1"/>
  <c r="C745" i="8"/>
  <c r="D745" i="8" s="1"/>
  <c r="C746" i="8"/>
  <c r="D746" i="8" s="1"/>
  <c r="C747" i="8"/>
  <c r="D747" i="8" s="1"/>
  <c r="C748" i="8"/>
  <c r="D748" i="8" s="1"/>
  <c r="C749" i="8"/>
  <c r="D749" i="8" s="1"/>
  <c r="C750" i="8"/>
  <c r="D750" i="8" s="1"/>
  <c r="C751" i="8"/>
  <c r="D751" i="8" s="1"/>
  <c r="C752" i="8"/>
  <c r="D752" i="8" s="1"/>
  <c r="C753" i="8"/>
  <c r="D753" i="8" s="1"/>
  <c r="C754" i="8"/>
  <c r="D754" i="8" s="1"/>
  <c r="C755" i="8"/>
  <c r="D755" i="8" s="1"/>
  <c r="C756" i="8"/>
  <c r="D756" i="8" s="1"/>
  <c r="C757" i="8"/>
  <c r="D757" i="8" s="1"/>
  <c r="C758" i="8"/>
  <c r="D758" i="8" s="1"/>
  <c r="C759" i="8"/>
  <c r="D759" i="8" s="1"/>
  <c r="C760" i="8"/>
  <c r="D760" i="8" s="1"/>
  <c r="C761" i="8"/>
  <c r="D761" i="8" s="1"/>
  <c r="C762" i="8"/>
  <c r="D762" i="8" s="1"/>
  <c r="C763" i="8"/>
  <c r="D763" i="8" s="1"/>
  <c r="C764" i="8"/>
  <c r="D764" i="8" s="1"/>
  <c r="C765" i="8"/>
  <c r="D765" i="8" s="1"/>
  <c r="C56" i="8"/>
  <c r="D56" i="8" s="1"/>
  <c r="F15" i="3" l="1"/>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B11" i="3"/>
  <c r="A17" i="8" s="1"/>
  <c r="G63" i="3" l="1"/>
  <c r="B10" i="3" s="1"/>
  <c r="A15" i="8" s="1"/>
  <c r="E63" i="3" l="1"/>
  <c r="B12" i="3" s="1"/>
  <c r="A18" i="8" s="1"/>
  <c r="E56" i="8" s="1"/>
  <c r="E265" i="8"/>
  <c r="F266" i="8"/>
  <c r="E269" i="8"/>
  <c r="F270" i="8"/>
  <c r="E273" i="8"/>
  <c r="F274" i="8"/>
  <c r="E277" i="8"/>
  <c r="F278" i="8"/>
  <c r="E281" i="8"/>
  <c r="F282" i="8"/>
  <c r="E285" i="8"/>
  <c r="F286" i="8"/>
  <c r="E289" i="8"/>
  <c r="F290" i="8"/>
  <c r="E293" i="8"/>
  <c r="F294" i="8"/>
  <c r="F261" i="8"/>
  <c r="E264" i="8"/>
  <c r="F265" i="8"/>
  <c r="E268" i="8"/>
  <c r="F269" i="8"/>
  <c r="E272" i="8"/>
  <c r="F273" i="8"/>
  <c r="E276" i="8"/>
  <c r="F277" i="8"/>
  <c r="E280" i="8"/>
  <c r="F281" i="8"/>
  <c r="E284" i="8"/>
  <c r="F285" i="8"/>
  <c r="E288" i="8"/>
  <c r="F289" i="8"/>
  <c r="E292" i="8"/>
  <c r="F293" i="8"/>
  <c r="E296" i="8"/>
  <c r="F297" i="8"/>
  <c r="E300" i="8"/>
  <c r="E263" i="8"/>
  <c r="F264" i="8"/>
  <c r="E267" i="8"/>
  <c r="F268" i="8"/>
  <c r="E271" i="8"/>
  <c r="F272" i="8"/>
  <c r="E275" i="8"/>
  <c r="F276" i="8"/>
  <c r="E279" i="8"/>
  <c r="F280" i="8"/>
  <c r="E283" i="8"/>
  <c r="F284" i="8"/>
  <c r="E287" i="8"/>
  <c r="F288" i="8"/>
  <c r="E291" i="8"/>
  <c r="F292" i="8"/>
  <c r="E262" i="8"/>
  <c r="F263" i="8"/>
  <c r="E266" i="8"/>
  <c r="F267" i="8"/>
  <c r="E270" i="8"/>
  <c r="F271" i="8"/>
  <c r="E274" i="8"/>
  <c r="F275" i="8"/>
  <c r="E278" i="8"/>
  <c r="F279" i="8"/>
  <c r="E282" i="8"/>
  <c r="F283" i="8"/>
  <c r="E286" i="8"/>
  <c r="F287" i="8"/>
  <c r="E290" i="8"/>
  <c r="F291" i="8"/>
  <c r="E294" i="8"/>
  <c r="F295" i="8"/>
  <c r="E298" i="8"/>
  <c r="F299" i="8"/>
  <c r="E302" i="8"/>
  <c r="F303" i="8"/>
  <c r="E306" i="8"/>
  <c r="F307" i="8"/>
  <c r="E310" i="8"/>
  <c r="F311" i="8"/>
  <c r="E314" i="8"/>
  <c r="F315" i="8"/>
  <c r="E295" i="8"/>
  <c r="F296" i="8"/>
  <c r="F298" i="8"/>
  <c r="F300" i="8"/>
  <c r="E301" i="8"/>
  <c r="F306" i="8"/>
  <c r="F308" i="8"/>
  <c r="E309" i="8"/>
  <c r="F314" i="8"/>
  <c r="F316" i="8"/>
  <c r="E317" i="8"/>
  <c r="F318" i="8"/>
  <c r="E321" i="8"/>
  <c r="F322" i="8"/>
  <c r="E325" i="8"/>
  <c r="F326" i="8"/>
  <c r="E329" i="8"/>
  <c r="F330" i="8"/>
  <c r="E333" i="8"/>
  <c r="F334" i="8"/>
  <c r="E337" i="8"/>
  <c r="F196" i="8"/>
  <c r="E199" i="8"/>
  <c r="F200" i="8"/>
  <c r="E203" i="8"/>
  <c r="F204" i="8"/>
  <c r="E207" i="8"/>
  <c r="F208" i="8"/>
  <c r="E211" i="8"/>
  <c r="F212" i="8"/>
  <c r="E215" i="8"/>
  <c r="F216" i="8"/>
  <c r="F301" i="8"/>
  <c r="E304" i="8"/>
  <c r="E307" i="8"/>
  <c r="F309" i="8"/>
  <c r="E312" i="8"/>
  <c r="E315" i="8"/>
  <c r="F317" i="8"/>
  <c r="E320" i="8"/>
  <c r="F321" i="8"/>
  <c r="E324" i="8"/>
  <c r="F325" i="8"/>
  <c r="E328" i="8"/>
  <c r="F329" i="8"/>
  <c r="E332" i="8"/>
  <c r="F333" i="8"/>
  <c r="E336" i="8"/>
  <c r="F337" i="8"/>
  <c r="E198" i="8"/>
  <c r="F199" i="8"/>
  <c r="E202" i="8"/>
  <c r="F203" i="8"/>
  <c r="E206" i="8"/>
  <c r="F207" i="8"/>
  <c r="E210" i="8"/>
  <c r="F211" i="8"/>
  <c r="E214" i="8"/>
  <c r="F215" i="8"/>
  <c r="F302" i="8"/>
  <c r="F304" i="8"/>
  <c r="E305" i="8"/>
  <c r="F310" i="8"/>
  <c r="F312" i="8"/>
  <c r="E313" i="8"/>
  <c r="E319" i="8"/>
  <c r="F320" i="8"/>
  <c r="E323" i="8"/>
  <c r="F324" i="8"/>
  <c r="E327" i="8"/>
  <c r="F328" i="8"/>
  <c r="E331" i="8"/>
  <c r="F332" i="8"/>
  <c r="E335" i="8"/>
  <c r="F336" i="8"/>
  <c r="E197" i="8"/>
  <c r="F198" i="8"/>
  <c r="E201" i="8"/>
  <c r="F202" i="8"/>
  <c r="E205" i="8"/>
  <c r="F206" i="8"/>
  <c r="E209" i="8"/>
  <c r="F210" i="8"/>
  <c r="E297" i="8"/>
  <c r="E299" i="8"/>
  <c r="E303" i="8"/>
  <c r="G303" i="8" s="1"/>
  <c r="F305" i="8"/>
  <c r="E308" i="8"/>
  <c r="E311" i="8"/>
  <c r="F313" i="8"/>
  <c r="E316" i="8"/>
  <c r="E318" i="8"/>
  <c r="G318" i="8" s="1"/>
  <c r="F319" i="8"/>
  <c r="E322" i="8"/>
  <c r="G322" i="8" s="1"/>
  <c r="F323" i="8"/>
  <c r="E326" i="8"/>
  <c r="G326" i="8" s="1"/>
  <c r="F327" i="8"/>
  <c r="E330" i="8"/>
  <c r="G330" i="8" s="1"/>
  <c r="F331" i="8"/>
  <c r="E334" i="8"/>
  <c r="G334" i="8" s="1"/>
  <c r="F335" i="8"/>
  <c r="E196" i="8"/>
  <c r="G196" i="8" s="1"/>
  <c r="F197" i="8"/>
  <c r="E200" i="8"/>
  <c r="G200" i="8" s="1"/>
  <c r="F201" i="8"/>
  <c r="E204" i="8"/>
  <c r="G204" i="8" s="1"/>
  <c r="F205" i="8"/>
  <c r="E208" i="8"/>
  <c r="G208" i="8" s="1"/>
  <c r="F209" i="8"/>
  <c r="E212" i="8"/>
  <c r="G212" i="8" s="1"/>
  <c r="F213" i="8"/>
  <c r="E216" i="8"/>
  <c r="G216" i="8" s="1"/>
  <c r="F217" i="8"/>
  <c r="E220" i="8"/>
  <c r="F221" i="8"/>
  <c r="E224" i="8"/>
  <c r="F225" i="8"/>
  <c r="E228" i="8"/>
  <c r="F229" i="8"/>
  <c r="E232" i="8"/>
  <c r="F233" i="8"/>
  <c r="F219" i="8"/>
  <c r="E222" i="8"/>
  <c r="E225" i="8"/>
  <c r="F227" i="8"/>
  <c r="E230" i="8"/>
  <c r="E233" i="8"/>
  <c r="F235" i="8"/>
  <c r="E238" i="8"/>
  <c r="F239" i="8"/>
  <c r="E242" i="8"/>
  <c r="F243" i="8"/>
  <c r="E246" i="8"/>
  <c r="F247" i="8"/>
  <c r="E250" i="8"/>
  <c r="F251" i="8"/>
  <c r="E254" i="8"/>
  <c r="F255" i="8"/>
  <c r="E258" i="8"/>
  <c r="F259" i="8"/>
  <c r="E127" i="8"/>
  <c r="F128" i="8"/>
  <c r="E131" i="8"/>
  <c r="F132" i="8"/>
  <c r="E135" i="8"/>
  <c r="F136" i="8"/>
  <c r="E139" i="8"/>
  <c r="F140" i="8"/>
  <c r="E143" i="8"/>
  <c r="F144" i="8"/>
  <c r="E147" i="8"/>
  <c r="F148" i="8"/>
  <c r="E151" i="8"/>
  <c r="F152" i="8"/>
  <c r="E217" i="8"/>
  <c r="F220" i="8"/>
  <c r="F222" i="8"/>
  <c r="E223" i="8"/>
  <c r="F228" i="8"/>
  <c r="F230" i="8"/>
  <c r="E231" i="8"/>
  <c r="E237" i="8"/>
  <c r="F238" i="8"/>
  <c r="E241" i="8"/>
  <c r="F242" i="8"/>
  <c r="E245" i="8"/>
  <c r="F246" i="8"/>
  <c r="E249" i="8"/>
  <c r="F250" i="8"/>
  <c r="E253" i="8"/>
  <c r="F254" i="8"/>
  <c r="E257" i="8"/>
  <c r="F258" i="8"/>
  <c r="E126" i="8"/>
  <c r="F127" i="8"/>
  <c r="E130" i="8"/>
  <c r="F131" i="8"/>
  <c r="E134" i="8"/>
  <c r="F135" i="8"/>
  <c r="E138" i="8"/>
  <c r="F139" i="8"/>
  <c r="E142" i="8"/>
  <c r="F143" i="8"/>
  <c r="E146" i="8"/>
  <c r="F147" i="8"/>
  <c r="E150" i="8"/>
  <c r="F151" i="8"/>
  <c r="E154" i="8"/>
  <c r="F155" i="8"/>
  <c r="E158" i="8"/>
  <c r="F159" i="8"/>
  <c r="E213" i="8"/>
  <c r="F214" i="8"/>
  <c r="E218" i="8"/>
  <c r="E221" i="8"/>
  <c r="G221" i="8" s="1"/>
  <c r="F223" i="8"/>
  <c r="E226" i="8"/>
  <c r="E229" i="8"/>
  <c r="F231" i="8"/>
  <c r="E234" i="8"/>
  <c r="E236" i="8"/>
  <c r="F237" i="8"/>
  <c r="E240" i="8"/>
  <c r="F241" i="8"/>
  <c r="E244" i="8"/>
  <c r="F245" i="8"/>
  <c r="E248" i="8"/>
  <c r="F249" i="8"/>
  <c r="E252" i="8"/>
  <c r="F253" i="8"/>
  <c r="E256" i="8"/>
  <c r="F257" i="8"/>
  <c r="E125" i="8"/>
  <c r="F126" i="8"/>
  <c r="E129" i="8"/>
  <c r="F130" i="8"/>
  <c r="E133" i="8"/>
  <c r="F134" i="8"/>
  <c r="E137" i="8"/>
  <c r="F138" i="8"/>
  <c r="E141" i="8"/>
  <c r="F142" i="8"/>
  <c r="E145" i="8"/>
  <c r="F218" i="8"/>
  <c r="E219" i="8"/>
  <c r="F224" i="8"/>
  <c r="F226" i="8"/>
  <c r="E227" i="8"/>
  <c r="F232" i="8"/>
  <c r="F234" i="8"/>
  <c r="E235" i="8"/>
  <c r="F236" i="8"/>
  <c r="E239" i="8"/>
  <c r="F240" i="8"/>
  <c r="E243" i="8"/>
  <c r="F244" i="8"/>
  <c r="E247" i="8"/>
  <c r="F248" i="8"/>
  <c r="E251" i="8"/>
  <c r="F252" i="8"/>
  <c r="E255" i="8"/>
  <c r="F256" i="8"/>
  <c r="E259" i="8"/>
  <c r="F125" i="8"/>
  <c r="E128" i="8"/>
  <c r="F129" i="8"/>
  <c r="E132" i="8"/>
  <c r="F133" i="8"/>
  <c r="E136" i="8"/>
  <c r="F137" i="8"/>
  <c r="E140" i="8"/>
  <c r="F141" i="8"/>
  <c r="E144" i="8"/>
  <c r="F145" i="8"/>
  <c r="E148" i="8"/>
  <c r="F149" i="8"/>
  <c r="E152" i="8"/>
  <c r="F153" i="8"/>
  <c r="E156" i="8"/>
  <c r="F157" i="8"/>
  <c r="E160" i="8"/>
  <c r="F161" i="8"/>
  <c r="E164" i="8"/>
  <c r="F165" i="8"/>
  <c r="E168" i="8"/>
  <c r="F169" i="8"/>
  <c r="E172" i="8"/>
  <c r="F173" i="8"/>
  <c r="E176" i="8"/>
  <c r="F177" i="8"/>
  <c r="E153" i="8"/>
  <c r="E155" i="8"/>
  <c r="E157" i="8"/>
  <c r="E159" i="8"/>
  <c r="F162" i="8"/>
  <c r="E163" i="8"/>
  <c r="F168" i="8"/>
  <c r="F170" i="8"/>
  <c r="E171" i="8"/>
  <c r="F176" i="8"/>
  <c r="F178" i="8"/>
  <c r="E181" i="8"/>
  <c r="F182" i="8"/>
  <c r="E185" i="8"/>
  <c r="F186" i="8"/>
  <c r="E189" i="8"/>
  <c r="F190" i="8"/>
  <c r="E193" i="8"/>
  <c r="F194" i="8"/>
  <c r="E58" i="8"/>
  <c r="F59" i="8"/>
  <c r="E62" i="8"/>
  <c r="F63" i="8"/>
  <c r="E66" i="8"/>
  <c r="F67" i="8"/>
  <c r="E70" i="8"/>
  <c r="F71" i="8"/>
  <c r="E74" i="8"/>
  <c r="F75" i="8"/>
  <c r="E78" i="8"/>
  <c r="F79" i="8"/>
  <c r="E82" i="8"/>
  <c r="F83" i="8"/>
  <c r="E86" i="8"/>
  <c r="F87" i="8"/>
  <c r="E90" i="8"/>
  <c r="F91" i="8"/>
  <c r="E94" i="8"/>
  <c r="F95" i="8"/>
  <c r="E149" i="8"/>
  <c r="F150" i="8"/>
  <c r="F154" i="8"/>
  <c r="F156" i="8"/>
  <c r="F158" i="8"/>
  <c r="F160" i="8"/>
  <c r="E161" i="8"/>
  <c r="F163" i="8"/>
  <c r="E166" i="8"/>
  <c r="E169" i="8"/>
  <c r="F171" i="8"/>
  <c r="E174" i="8"/>
  <c r="E177" i="8"/>
  <c r="G177" i="8" s="1"/>
  <c r="E180" i="8"/>
  <c r="F181" i="8"/>
  <c r="E184" i="8"/>
  <c r="F185" i="8"/>
  <c r="E188" i="8"/>
  <c r="F189" i="8"/>
  <c r="E192" i="8"/>
  <c r="F193" i="8"/>
  <c r="E57" i="8"/>
  <c r="F58" i="8"/>
  <c r="E61" i="8"/>
  <c r="F62" i="8"/>
  <c r="E65" i="8"/>
  <c r="F66" i="8"/>
  <c r="E69" i="8"/>
  <c r="F70" i="8"/>
  <c r="E73" i="8"/>
  <c r="F74" i="8"/>
  <c r="E77" i="8"/>
  <c r="F78" i="8"/>
  <c r="E81" i="8"/>
  <c r="F82" i="8"/>
  <c r="F146" i="8"/>
  <c r="F164" i="8"/>
  <c r="F166" i="8"/>
  <c r="E167" i="8"/>
  <c r="F172" i="8"/>
  <c r="F174" i="8"/>
  <c r="E175" i="8"/>
  <c r="E179" i="8"/>
  <c r="F180" i="8"/>
  <c r="E183" i="8"/>
  <c r="F184" i="8"/>
  <c r="E187" i="8"/>
  <c r="F188" i="8"/>
  <c r="E191" i="8"/>
  <c r="F192" i="8"/>
  <c r="F57" i="8"/>
  <c r="E60" i="8"/>
  <c r="F61" i="8"/>
  <c r="E64" i="8"/>
  <c r="F65" i="8"/>
  <c r="E68" i="8"/>
  <c r="F69" i="8"/>
  <c r="E72" i="8"/>
  <c r="F73" i="8"/>
  <c r="E76" i="8"/>
  <c r="F77" i="8"/>
  <c r="E80" i="8"/>
  <c r="F81" i="8"/>
  <c r="E162" i="8"/>
  <c r="E165" i="8"/>
  <c r="F167" i="8"/>
  <c r="E170" i="8"/>
  <c r="E173" i="8"/>
  <c r="F175" i="8"/>
  <c r="E178" i="8"/>
  <c r="F179" i="8"/>
  <c r="E182" i="8"/>
  <c r="F183" i="8"/>
  <c r="E186" i="8"/>
  <c r="F187" i="8"/>
  <c r="E190" i="8"/>
  <c r="F191" i="8"/>
  <c r="E194" i="8"/>
  <c r="E59" i="8"/>
  <c r="F60" i="8"/>
  <c r="E63" i="8"/>
  <c r="F64" i="8"/>
  <c r="E67" i="8"/>
  <c r="F68" i="8"/>
  <c r="E71" i="8"/>
  <c r="F72" i="8"/>
  <c r="E75" i="8"/>
  <c r="F76" i="8"/>
  <c r="E79" i="8"/>
  <c r="F80" i="8"/>
  <c r="E83" i="8"/>
  <c r="F84" i="8"/>
  <c r="E87" i="8"/>
  <c r="F88" i="8"/>
  <c r="E91" i="8"/>
  <c r="F92" i="8"/>
  <c r="E95" i="8"/>
  <c r="F96" i="8"/>
  <c r="E99" i="8"/>
  <c r="F100" i="8"/>
  <c r="E103" i="8"/>
  <c r="F104" i="8"/>
  <c r="E107" i="8"/>
  <c r="F108" i="8"/>
  <c r="F93" i="8"/>
  <c r="F99" i="8"/>
  <c r="F101" i="8"/>
  <c r="E102" i="8"/>
  <c r="F107" i="8"/>
  <c r="F109" i="8"/>
  <c r="E110" i="8"/>
  <c r="E113" i="8"/>
  <c r="F114" i="8"/>
  <c r="E117" i="8"/>
  <c r="F118" i="8"/>
  <c r="E121" i="8"/>
  <c r="F122" i="8"/>
  <c r="E340" i="8"/>
  <c r="F341" i="8"/>
  <c r="E344" i="8"/>
  <c r="F345" i="8"/>
  <c r="E348" i="8"/>
  <c r="F349" i="8"/>
  <c r="E352" i="8"/>
  <c r="F353" i="8"/>
  <c r="E356" i="8"/>
  <c r="F357" i="8"/>
  <c r="E360" i="8"/>
  <c r="F361" i="8"/>
  <c r="E364" i="8"/>
  <c r="F365" i="8"/>
  <c r="E368" i="8"/>
  <c r="F369" i="8"/>
  <c r="E372" i="8"/>
  <c r="F373" i="8"/>
  <c r="E376" i="8"/>
  <c r="F377" i="8"/>
  <c r="E380" i="8"/>
  <c r="F381" i="8"/>
  <c r="E384" i="8"/>
  <c r="F385" i="8"/>
  <c r="E388" i="8"/>
  <c r="F389" i="8"/>
  <c r="E84" i="8"/>
  <c r="G84" i="8" s="1"/>
  <c r="E85" i="8"/>
  <c r="F86" i="8"/>
  <c r="E88" i="8"/>
  <c r="E97" i="8"/>
  <c r="E100" i="8"/>
  <c r="F102" i="8"/>
  <c r="E105" i="8"/>
  <c r="E108" i="8"/>
  <c r="G108" i="8" s="1"/>
  <c r="F110" i="8"/>
  <c r="E112" i="8"/>
  <c r="F113" i="8"/>
  <c r="E116" i="8"/>
  <c r="F117" i="8"/>
  <c r="E120" i="8"/>
  <c r="F121" i="8"/>
  <c r="E339" i="8"/>
  <c r="F340" i="8"/>
  <c r="E343" i="8"/>
  <c r="F344" i="8"/>
  <c r="E347" i="8"/>
  <c r="F348" i="8"/>
  <c r="E351" i="8"/>
  <c r="F352" i="8"/>
  <c r="E355" i="8"/>
  <c r="F356" i="8"/>
  <c r="E359" i="8"/>
  <c r="F360" i="8"/>
  <c r="E363" i="8"/>
  <c r="F364" i="8"/>
  <c r="E367" i="8"/>
  <c r="F368" i="8"/>
  <c r="E371" i="8"/>
  <c r="F372" i="8"/>
  <c r="E375" i="8"/>
  <c r="F376" i="8"/>
  <c r="E379" i="8"/>
  <c r="F380" i="8"/>
  <c r="E383" i="8"/>
  <c r="F384" i="8"/>
  <c r="E387" i="8"/>
  <c r="F388" i="8"/>
  <c r="E391" i="8"/>
  <c r="E394" i="8"/>
  <c r="F395" i="8"/>
  <c r="E398" i="8"/>
  <c r="F399" i="8"/>
  <c r="F85" i="8"/>
  <c r="E89" i="8"/>
  <c r="F90" i="8"/>
  <c r="E92" i="8"/>
  <c r="F97" i="8"/>
  <c r="E98" i="8"/>
  <c r="F103" i="8"/>
  <c r="F105" i="8"/>
  <c r="E106" i="8"/>
  <c r="E111" i="8"/>
  <c r="F112" i="8"/>
  <c r="E115" i="8"/>
  <c r="F116" i="8"/>
  <c r="E119" i="8"/>
  <c r="F120" i="8"/>
  <c r="E123" i="8"/>
  <c r="F339" i="8"/>
  <c r="E342" i="8"/>
  <c r="F343" i="8"/>
  <c r="E346" i="8"/>
  <c r="F347" i="8"/>
  <c r="E350" i="8"/>
  <c r="F351" i="8"/>
  <c r="E354" i="8"/>
  <c r="F355" i="8"/>
  <c r="E358" i="8"/>
  <c r="F359" i="8"/>
  <c r="E362" i="8"/>
  <c r="F363" i="8"/>
  <c r="E366" i="8"/>
  <c r="F367" i="8"/>
  <c r="E370" i="8"/>
  <c r="F371" i="8"/>
  <c r="E374" i="8"/>
  <c r="F375" i="8"/>
  <c r="E378" i="8"/>
  <c r="F379" i="8"/>
  <c r="E382" i="8"/>
  <c r="F383" i="8"/>
  <c r="E386" i="8"/>
  <c r="F387" i="8"/>
  <c r="E390" i="8"/>
  <c r="F391" i="8"/>
  <c r="F89" i="8"/>
  <c r="E93" i="8"/>
  <c r="F94" i="8"/>
  <c r="E96" i="8"/>
  <c r="F98" i="8"/>
  <c r="E101" i="8"/>
  <c r="G101" i="8" s="1"/>
  <c r="E104" i="8"/>
  <c r="F106" i="8"/>
  <c r="E109" i="8"/>
  <c r="G109" i="8" s="1"/>
  <c r="F111" i="8"/>
  <c r="E114" i="8"/>
  <c r="F115" i="8"/>
  <c r="E118" i="8"/>
  <c r="F119" i="8"/>
  <c r="E122" i="8"/>
  <c r="F123" i="8"/>
  <c r="E341" i="8"/>
  <c r="F342" i="8"/>
  <c r="E345" i="8"/>
  <c r="F346" i="8"/>
  <c r="E349" i="8"/>
  <c r="F350" i="8"/>
  <c r="E353" i="8"/>
  <c r="F354" i="8"/>
  <c r="E357" i="8"/>
  <c r="F358" i="8"/>
  <c r="E361" i="8"/>
  <c r="F362" i="8"/>
  <c r="E365" i="8"/>
  <c r="F366" i="8"/>
  <c r="E369" i="8"/>
  <c r="F370" i="8"/>
  <c r="E373" i="8"/>
  <c r="F374" i="8"/>
  <c r="E377" i="8"/>
  <c r="F378" i="8"/>
  <c r="E381" i="8"/>
  <c r="F382" i="8"/>
  <c r="E385" i="8"/>
  <c r="F386" i="8"/>
  <c r="E389" i="8"/>
  <c r="F390" i="8"/>
  <c r="F393" i="8"/>
  <c r="E396" i="8"/>
  <c r="F397" i="8"/>
  <c r="E400" i="8"/>
  <c r="F401" i="8"/>
  <c r="E404" i="8"/>
  <c r="F405" i="8"/>
  <c r="E408" i="8"/>
  <c r="F409" i="8"/>
  <c r="E412" i="8"/>
  <c r="F413" i="8"/>
  <c r="E416" i="8"/>
  <c r="F417" i="8"/>
  <c r="E395" i="8"/>
  <c r="E397" i="8"/>
  <c r="G397" i="8" s="1"/>
  <c r="E399" i="8"/>
  <c r="F402" i="8"/>
  <c r="E403" i="8"/>
  <c r="F408" i="8"/>
  <c r="F410" i="8"/>
  <c r="E411" i="8"/>
  <c r="F416" i="8"/>
  <c r="F418" i="8"/>
  <c r="E419" i="8"/>
  <c r="E422" i="8"/>
  <c r="F423" i="8"/>
  <c r="E426" i="8"/>
  <c r="F427" i="8"/>
  <c r="E430" i="8"/>
  <c r="F431" i="8"/>
  <c r="E434" i="8"/>
  <c r="F435" i="8"/>
  <c r="E438" i="8"/>
  <c r="F439" i="8"/>
  <c r="E442" i="8"/>
  <c r="F443" i="8"/>
  <c r="E446" i="8"/>
  <c r="F447" i="8"/>
  <c r="E450" i="8"/>
  <c r="F451" i="8"/>
  <c r="E454" i="8"/>
  <c r="F455" i="8"/>
  <c r="E458" i="8"/>
  <c r="F459" i="8"/>
  <c r="E462" i="8"/>
  <c r="F463" i="8"/>
  <c r="E466" i="8"/>
  <c r="F467" i="8"/>
  <c r="E470" i="8"/>
  <c r="F471" i="8"/>
  <c r="E474" i="8"/>
  <c r="F475" i="8"/>
  <c r="E478" i="8"/>
  <c r="F479" i="8"/>
  <c r="E482" i="8"/>
  <c r="F483" i="8"/>
  <c r="E486" i="8"/>
  <c r="F487" i="8"/>
  <c r="E490" i="8"/>
  <c r="F491" i="8"/>
  <c r="E494" i="8"/>
  <c r="F495" i="8"/>
  <c r="E498" i="8"/>
  <c r="F499" i="8"/>
  <c r="E502" i="8"/>
  <c r="F503" i="8"/>
  <c r="E506" i="8"/>
  <c r="F507" i="8"/>
  <c r="F396" i="8"/>
  <c r="F398" i="8"/>
  <c r="F400" i="8"/>
  <c r="E401" i="8"/>
  <c r="F403" i="8"/>
  <c r="E406" i="8"/>
  <c r="E409" i="8"/>
  <c r="F411" i="8"/>
  <c r="E414" i="8"/>
  <c r="E417" i="8"/>
  <c r="F419" i="8"/>
  <c r="E421" i="8"/>
  <c r="F422" i="8"/>
  <c r="E425" i="8"/>
  <c r="F426" i="8"/>
  <c r="E429" i="8"/>
  <c r="F430" i="8"/>
  <c r="E433" i="8"/>
  <c r="F434" i="8"/>
  <c r="E437" i="8"/>
  <c r="F438" i="8"/>
  <c r="E441" i="8"/>
  <c r="F442" i="8"/>
  <c r="E445" i="8"/>
  <c r="F446" i="8"/>
  <c r="E449" i="8"/>
  <c r="F450" i="8"/>
  <c r="E453" i="8"/>
  <c r="F454" i="8"/>
  <c r="E457" i="8"/>
  <c r="F458" i="8"/>
  <c r="E461" i="8"/>
  <c r="F462" i="8"/>
  <c r="E465" i="8"/>
  <c r="F466" i="8"/>
  <c r="E469" i="8"/>
  <c r="F470" i="8"/>
  <c r="E473" i="8"/>
  <c r="F474" i="8"/>
  <c r="E477" i="8"/>
  <c r="F478" i="8"/>
  <c r="E481" i="8"/>
  <c r="F482" i="8"/>
  <c r="E485" i="8"/>
  <c r="F486" i="8"/>
  <c r="E489" i="8"/>
  <c r="F490" i="8"/>
  <c r="E493" i="8"/>
  <c r="F494" i="8"/>
  <c r="E497" i="8"/>
  <c r="F498" i="8"/>
  <c r="E501" i="8"/>
  <c r="F502" i="8"/>
  <c r="E505" i="8"/>
  <c r="F506" i="8"/>
  <c r="E509" i="8"/>
  <c r="F510" i="8"/>
  <c r="E513" i="8"/>
  <c r="F514" i="8"/>
  <c r="E393" i="8"/>
  <c r="F394" i="8"/>
  <c r="F404" i="8"/>
  <c r="F406" i="8"/>
  <c r="E407" i="8"/>
  <c r="F412" i="8"/>
  <c r="F414" i="8"/>
  <c r="E415" i="8"/>
  <c r="E420" i="8"/>
  <c r="F421" i="8"/>
  <c r="E424" i="8"/>
  <c r="F425" i="8"/>
  <c r="E428" i="8"/>
  <c r="F429" i="8"/>
  <c r="E432" i="8"/>
  <c r="F433" i="8"/>
  <c r="E436" i="8"/>
  <c r="F437" i="8"/>
  <c r="E440" i="8"/>
  <c r="F441" i="8"/>
  <c r="E444" i="8"/>
  <c r="F445" i="8"/>
  <c r="E448" i="8"/>
  <c r="F449" i="8"/>
  <c r="E452" i="8"/>
  <c r="F453" i="8"/>
  <c r="E456" i="8"/>
  <c r="F457" i="8"/>
  <c r="E460" i="8"/>
  <c r="F461" i="8"/>
  <c r="F465" i="8"/>
  <c r="E468" i="8"/>
  <c r="F469" i="8"/>
  <c r="E472" i="8"/>
  <c r="F473" i="8"/>
  <c r="E476" i="8"/>
  <c r="F477" i="8"/>
  <c r="E480" i="8"/>
  <c r="F481" i="8"/>
  <c r="E484" i="8"/>
  <c r="F485" i="8"/>
  <c r="E488" i="8"/>
  <c r="F489" i="8"/>
  <c r="E492" i="8"/>
  <c r="F493" i="8"/>
  <c r="E496" i="8"/>
  <c r="F497" i="8"/>
  <c r="E402" i="8"/>
  <c r="E405" i="8"/>
  <c r="F407" i="8"/>
  <c r="E410" i="8"/>
  <c r="E413" i="8"/>
  <c r="G413" i="8" s="1"/>
  <c r="F415" i="8"/>
  <c r="E418" i="8"/>
  <c r="F420" i="8"/>
  <c r="E423" i="8"/>
  <c r="F424" i="8"/>
  <c r="E427" i="8"/>
  <c r="F428" i="8"/>
  <c r="E431" i="8"/>
  <c r="F432" i="8"/>
  <c r="E435" i="8"/>
  <c r="F436" i="8"/>
  <c r="E439" i="8"/>
  <c r="F440" i="8"/>
  <c r="E443" i="8"/>
  <c r="F444" i="8"/>
  <c r="E447" i="8"/>
  <c r="F448" i="8"/>
  <c r="E451" i="8"/>
  <c r="F452" i="8"/>
  <c r="E455" i="8"/>
  <c r="F456" i="8"/>
  <c r="E459" i="8"/>
  <c r="F460" i="8"/>
  <c r="E463" i="8"/>
  <c r="E467" i="8"/>
  <c r="G467" i="8" s="1"/>
  <c r="F468" i="8"/>
  <c r="E471" i="8"/>
  <c r="G471" i="8" s="1"/>
  <c r="F472" i="8"/>
  <c r="E475" i="8"/>
  <c r="G475" i="8" s="1"/>
  <c r="F476" i="8"/>
  <c r="E479" i="8"/>
  <c r="G479" i="8" s="1"/>
  <c r="F480" i="8"/>
  <c r="E483" i="8"/>
  <c r="G483" i="8" s="1"/>
  <c r="F484" i="8"/>
  <c r="E487" i="8"/>
  <c r="G487" i="8" s="1"/>
  <c r="F488" i="8"/>
  <c r="E491" i="8"/>
  <c r="G491" i="8" s="1"/>
  <c r="F492" i="8"/>
  <c r="E495" i="8"/>
  <c r="G495" i="8" s="1"/>
  <c r="F496" i="8"/>
  <c r="E499" i="8"/>
  <c r="G499" i="8" s="1"/>
  <c r="F500" i="8"/>
  <c r="E503" i="8"/>
  <c r="G503" i="8" s="1"/>
  <c r="F504" i="8"/>
  <c r="E507" i="8"/>
  <c r="G507" i="8" s="1"/>
  <c r="F508" i="8"/>
  <c r="E511" i="8"/>
  <c r="F512" i="8"/>
  <c r="E515" i="8"/>
  <c r="F516" i="8"/>
  <c r="E519" i="8"/>
  <c r="F520" i="8"/>
  <c r="F524" i="8"/>
  <c r="E527" i="8"/>
  <c r="F528" i="8"/>
  <c r="E531" i="8"/>
  <c r="F532" i="8"/>
  <c r="E535" i="8"/>
  <c r="F536" i="8"/>
  <c r="E539" i="8"/>
  <c r="F540" i="8"/>
  <c r="E543" i="8"/>
  <c r="F544" i="8"/>
  <c r="F518" i="8"/>
  <c r="E521" i="8"/>
  <c r="F525" i="8"/>
  <c r="E526" i="8"/>
  <c r="F531" i="8"/>
  <c r="F533" i="8"/>
  <c r="E534" i="8"/>
  <c r="F539" i="8"/>
  <c r="F541" i="8"/>
  <c r="E542" i="8"/>
  <c r="E546" i="8"/>
  <c r="F547" i="8"/>
  <c r="E550" i="8"/>
  <c r="F551" i="8"/>
  <c r="E554" i="8"/>
  <c r="F555" i="8"/>
  <c r="E558" i="8"/>
  <c r="F559" i="8"/>
  <c r="E562" i="8"/>
  <c r="F563" i="8"/>
  <c r="E566" i="8"/>
  <c r="F567" i="8"/>
  <c r="E570" i="8"/>
  <c r="F571" i="8"/>
  <c r="E574" i="8"/>
  <c r="F575" i="8"/>
  <c r="E578" i="8"/>
  <c r="F579" i="8"/>
  <c r="E582" i="8"/>
  <c r="F583" i="8"/>
  <c r="E586" i="8"/>
  <c r="F587" i="8"/>
  <c r="E590" i="8"/>
  <c r="F591" i="8"/>
  <c r="E594" i="8"/>
  <c r="F595" i="8"/>
  <c r="E598" i="8"/>
  <c r="F599" i="8"/>
  <c r="E602" i="8"/>
  <c r="F603" i="8"/>
  <c r="E606" i="8"/>
  <c r="F607" i="8"/>
  <c r="E610" i="8"/>
  <c r="F611" i="8"/>
  <c r="E614" i="8"/>
  <c r="F615" i="8"/>
  <c r="E618" i="8"/>
  <c r="F619" i="8"/>
  <c r="E622" i="8"/>
  <c r="F623" i="8"/>
  <c r="E626" i="8"/>
  <c r="F627" i="8"/>
  <c r="E630" i="8"/>
  <c r="F631" i="8"/>
  <c r="E634" i="8"/>
  <c r="F635" i="8"/>
  <c r="E638" i="8"/>
  <c r="E508" i="8"/>
  <c r="E510" i="8"/>
  <c r="G510" i="8" s="1"/>
  <c r="E512" i="8"/>
  <c r="E514" i="8"/>
  <c r="G514" i="8" s="1"/>
  <c r="E516" i="8"/>
  <c r="F519" i="8"/>
  <c r="F521" i="8"/>
  <c r="E522" i="8"/>
  <c r="E524" i="8"/>
  <c r="G524" i="8" s="1"/>
  <c r="F526" i="8"/>
  <c r="E529" i="8"/>
  <c r="E532" i="8"/>
  <c r="F534" i="8"/>
  <c r="E537" i="8"/>
  <c r="E540" i="8"/>
  <c r="F542" i="8"/>
  <c r="E545" i="8"/>
  <c r="F546" i="8"/>
  <c r="E549" i="8"/>
  <c r="F550" i="8"/>
  <c r="E553" i="8"/>
  <c r="F554" i="8"/>
  <c r="E557" i="8"/>
  <c r="F558" i="8"/>
  <c r="E561" i="8"/>
  <c r="F562" i="8"/>
  <c r="E565" i="8"/>
  <c r="F566" i="8"/>
  <c r="E569" i="8"/>
  <c r="F570" i="8"/>
  <c r="E573" i="8"/>
  <c r="F574" i="8"/>
  <c r="E577" i="8"/>
  <c r="F578" i="8"/>
  <c r="E581" i="8"/>
  <c r="F582" i="8"/>
  <c r="E585" i="8"/>
  <c r="F586" i="8"/>
  <c r="E589" i="8"/>
  <c r="F590" i="8"/>
  <c r="E593" i="8"/>
  <c r="F594" i="8"/>
  <c r="E597" i="8"/>
  <c r="F598" i="8"/>
  <c r="E601" i="8"/>
  <c r="F602" i="8"/>
  <c r="E605" i="8"/>
  <c r="F606" i="8"/>
  <c r="E609" i="8"/>
  <c r="F610" i="8"/>
  <c r="E613" i="8"/>
  <c r="F614" i="8"/>
  <c r="E617" i="8"/>
  <c r="F618" i="8"/>
  <c r="E621" i="8"/>
  <c r="F622" i="8"/>
  <c r="E625" i="8"/>
  <c r="F626" i="8"/>
  <c r="E629" i="8"/>
  <c r="F630" i="8"/>
  <c r="E633" i="8"/>
  <c r="F634" i="8"/>
  <c r="E637" i="8"/>
  <c r="F638" i="8"/>
  <c r="E641" i="8"/>
  <c r="F642" i="8"/>
  <c r="E645" i="8"/>
  <c r="F646" i="8"/>
  <c r="E649" i="8"/>
  <c r="E504" i="8"/>
  <c r="F505" i="8"/>
  <c r="F509" i="8"/>
  <c r="F511" i="8"/>
  <c r="F513" i="8"/>
  <c r="F515" i="8"/>
  <c r="E517" i="8"/>
  <c r="E520" i="8"/>
  <c r="F522" i="8"/>
  <c r="F527" i="8"/>
  <c r="F529" i="8"/>
  <c r="E530" i="8"/>
  <c r="F535" i="8"/>
  <c r="F537" i="8"/>
  <c r="E538" i="8"/>
  <c r="F543" i="8"/>
  <c r="F545" i="8"/>
  <c r="E548" i="8"/>
  <c r="F549" i="8"/>
  <c r="E552" i="8"/>
  <c r="F553" i="8"/>
  <c r="E556" i="8"/>
  <c r="F557" i="8"/>
  <c r="E560" i="8"/>
  <c r="F561" i="8"/>
  <c r="E564" i="8"/>
  <c r="F565" i="8"/>
  <c r="E568" i="8"/>
  <c r="F569" i="8"/>
  <c r="E572" i="8"/>
  <c r="F573" i="8"/>
  <c r="E576" i="8"/>
  <c r="F577" i="8"/>
  <c r="F581" i="8"/>
  <c r="E584" i="8"/>
  <c r="F585" i="8"/>
  <c r="E588" i="8"/>
  <c r="F589" i="8"/>
  <c r="E592" i="8"/>
  <c r="F593" i="8"/>
  <c r="E596" i="8"/>
  <c r="F597" i="8"/>
  <c r="E600" i="8"/>
  <c r="F601" i="8"/>
  <c r="E604" i="8"/>
  <c r="F605" i="8"/>
  <c r="E608" i="8"/>
  <c r="F609" i="8"/>
  <c r="E612" i="8"/>
  <c r="F613" i="8"/>
  <c r="E616" i="8"/>
  <c r="F617" i="8"/>
  <c r="E620" i="8"/>
  <c r="F621" i="8"/>
  <c r="E624" i="8"/>
  <c r="F625" i="8"/>
  <c r="E628" i="8"/>
  <c r="F629" i="8"/>
  <c r="E632" i="8"/>
  <c r="F633" i="8"/>
  <c r="E500" i="8"/>
  <c r="G500" i="8" s="1"/>
  <c r="F501" i="8"/>
  <c r="F517" i="8"/>
  <c r="E518" i="8"/>
  <c r="E525" i="8"/>
  <c r="G525" i="8" s="1"/>
  <c r="E528" i="8"/>
  <c r="G528" i="8" s="1"/>
  <c r="F530" i="8"/>
  <c r="E533" i="8"/>
  <c r="G533" i="8" s="1"/>
  <c r="E536" i="8"/>
  <c r="F538" i="8"/>
  <c r="E541" i="8"/>
  <c r="G541" i="8" s="1"/>
  <c r="E544" i="8"/>
  <c r="E547" i="8"/>
  <c r="F548" i="8"/>
  <c r="E551" i="8"/>
  <c r="F552" i="8"/>
  <c r="E555" i="8"/>
  <c r="F556" i="8"/>
  <c r="E559" i="8"/>
  <c r="F560" i="8"/>
  <c r="E563" i="8"/>
  <c r="F564" i="8"/>
  <c r="E567" i="8"/>
  <c r="F568" i="8"/>
  <c r="E571" i="8"/>
  <c r="F572" i="8"/>
  <c r="E575" i="8"/>
  <c r="F576" i="8"/>
  <c r="E579" i="8"/>
  <c r="E583" i="8"/>
  <c r="F584" i="8"/>
  <c r="E587" i="8"/>
  <c r="F588" i="8"/>
  <c r="E591" i="8"/>
  <c r="F592" i="8"/>
  <c r="E595" i="8"/>
  <c r="F596" i="8"/>
  <c r="E599" i="8"/>
  <c r="F600" i="8"/>
  <c r="E603" i="8"/>
  <c r="F604" i="8"/>
  <c r="E607" i="8"/>
  <c r="F608" i="8"/>
  <c r="E611" i="8"/>
  <c r="F612" i="8"/>
  <c r="E615" i="8"/>
  <c r="F616" i="8"/>
  <c r="E619" i="8"/>
  <c r="F620" i="8"/>
  <c r="E623" i="8"/>
  <c r="F624" i="8"/>
  <c r="E627" i="8"/>
  <c r="F628" i="8"/>
  <c r="E631" i="8"/>
  <c r="F632" i="8"/>
  <c r="E635" i="8"/>
  <c r="F636" i="8"/>
  <c r="E639" i="8"/>
  <c r="F640" i="8"/>
  <c r="E643" i="8"/>
  <c r="F644" i="8"/>
  <c r="E647" i="8"/>
  <c r="F648" i="8"/>
  <c r="E651" i="8"/>
  <c r="F652" i="8"/>
  <c r="E655" i="8"/>
  <c r="F656" i="8"/>
  <c r="E659" i="8"/>
  <c r="F660" i="8"/>
  <c r="E663" i="8"/>
  <c r="F664" i="8"/>
  <c r="F668" i="8"/>
  <c r="E671" i="8"/>
  <c r="F672" i="8"/>
  <c r="E675" i="8"/>
  <c r="F676" i="8"/>
  <c r="E679" i="8"/>
  <c r="F680" i="8"/>
  <c r="E683" i="8"/>
  <c r="F684" i="8"/>
  <c r="E687" i="8"/>
  <c r="F688" i="8"/>
  <c r="E691" i="8"/>
  <c r="F692" i="8"/>
  <c r="E695" i="8"/>
  <c r="F696" i="8"/>
  <c r="E699" i="8"/>
  <c r="F700" i="8"/>
  <c r="E703" i="8"/>
  <c r="F704" i="8"/>
  <c r="E707" i="8"/>
  <c r="F708" i="8"/>
  <c r="F650" i="8"/>
  <c r="E653" i="8"/>
  <c r="E656" i="8"/>
  <c r="G656" i="8" s="1"/>
  <c r="F658" i="8"/>
  <c r="E661" i="8"/>
  <c r="E664" i="8"/>
  <c r="F666" i="8"/>
  <c r="F671" i="8"/>
  <c r="F673" i="8"/>
  <c r="E674" i="8"/>
  <c r="F679" i="8"/>
  <c r="F681" i="8"/>
  <c r="E682" i="8"/>
  <c r="F687" i="8"/>
  <c r="F689" i="8"/>
  <c r="E690" i="8"/>
  <c r="F695" i="8"/>
  <c r="F697" i="8"/>
  <c r="E698" i="8"/>
  <c r="F703" i="8"/>
  <c r="F705" i="8"/>
  <c r="E706" i="8"/>
  <c r="E710" i="8"/>
  <c r="F711" i="8"/>
  <c r="E714" i="8"/>
  <c r="F715" i="8"/>
  <c r="E718" i="8"/>
  <c r="F719" i="8"/>
  <c r="E722" i="8"/>
  <c r="F723" i="8"/>
  <c r="E726" i="8"/>
  <c r="F727" i="8"/>
  <c r="E730" i="8"/>
  <c r="F731" i="8"/>
  <c r="E734" i="8"/>
  <c r="F735" i="8"/>
  <c r="E738" i="8"/>
  <c r="F739" i="8"/>
  <c r="E742" i="8"/>
  <c r="F743" i="8"/>
  <c r="E746" i="8"/>
  <c r="F747" i="8"/>
  <c r="E750" i="8"/>
  <c r="F751" i="8"/>
  <c r="E754" i="8"/>
  <c r="F755" i="8"/>
  <c r="E758" i="8"/>
  <c r="F759" i="8"/>
  <c r="E762" i="8"/>
  <c r="F763" i="8"/>
  <c r="F651" i="8"/>
  <c r="F653" i="8"/>
  <c r="E654" i="8"/>
  <c r="F659" i="8"/>
  <c r="F661" i="8"/>
  <c r="E662" i="8"/>
  <c r="E669" i="8"/>
  <c r="E672" i="8"/>
  <c r="G672" i="8" s="1"/>
  <c r="F674" i="8"/>
  <c r="E677" i="8"/>
  <c r="E680" i="8"/>
  <c r="F682" i="8"/>
  <c r="E685" i="8"/>
  <c r="E688" i="8"/>
  <c r="F690" i="8"/>
  <c r="E693" i="8"/>
  <c r="E696" i="8"/>
  <c r="F698" i="8"/>
  <c r="E701" i="8"/>
  <c r="E704" i="8"/>
  <c r="G704" i="8" s="1"/>
  <c r="F706" i="8"/>
  <c r="E709" i="8"/>
  <c r="F710" i="8"/>
  <c r="E713" i="8"/>
  <c r="F714" i="8"/>
  <c r="E717" i="8"/>
  <c r="F718" i="8"/>
  <c r="E721" i="8"/>
  <c r="F722" i="8"/>
  <c r="E725" i="8"/>
  <c r="F726" i="8"/>
  <c r="E729" i="8"/>
  <c r="F730" i="8"/>
  <c r="E733" i="8"/>
  <c r="F734" i="8"/>
  <c r="E737" i="8"/>
  <c r="F738" i="8"/>
  <c r="E741" i="8"/>
  <c r="F742" i="8"/>
  <c r="E745" i="8"/>
  <c r="F746" i="8"/>
  <c r="E749" i="8"/>
  <c r="F750" i="8"/>
  <c r="E753" i="8"/>
  <c r="F754" i="8"/>
  <c r="E636" i="8"/>
  <c r="F637" i="8"/>
  <c r="E640" i="8"/>
  <c r="E642" i="8"/>
  <c r="E644" i="8"/>
  <c r="E646" i="8"/>
  <c r="E648" i="8"/>
  <c r="E652" i="8"/>
  <c r="F654" i="8"/>
  <c r="E657" i="8"/>
  <c r="E660" i="8"/>
  <c r="F662" i="8"/>
  <c r="E665" i="8"/>
  <c r="F669" i="8"/>
  <c r="E670" i="8"/>
  <c r="F675" i="8"/>
  <c r="F677" i="8"/>
  <c r="E678" i="8"/>
  <c r="F683" i="8"/>
  <c r="F685" i="8"/>
  <c r="E686" i="8"/>
  <c r="F691" i="8"/>
  <c r="F693" i="8"/>
  <c r="E694" i="8"/>
  <c r="F699" i="8"/>
  <c r="F701" i="8"/>
  <c r="E702" i="8"/>
  <c r="F707" i="8"/>
  <c r="F709" i="8"/>
  <c r="E712" i="8"/>
  <c r="F713" i="8"/>
  <c r="E716" i="8"/>
  <c r="F717" i="8"/>
  <c r="E720" i="8"/>
  <c r="F721" i="8"/>
  <c r="E724" i="8"/>
  <c r="F725" i="8"/>
  <c r="E728" i="8"/>
  <c r="F729" i="8"/>
  <c r="E732" i="8"/>
  <c r="F733" i="8"/>
  <c r="E736" i="8"/>
  <c r="F737" i="8"/>
  <c r="E740" i="8"/>
  <c r="F741" i="8"/>
  <c r="E744" i="8"/>
  <c r="F745" i="8"/>
  <c r="E748" i="8"/>
  <c r="F749" i="8"/>
  <c r="E752" i="8"/>
  <c r="F753" i="8"/>
  <c r="E756" i="8"/>
  <c r="F757" i="8"/>
  <c r="E760" i="8"/>
  <c r="F761" i="8"/>
  <c r="E764" i="8"/>
  <c r="F765" i="8"/>
  <c r="F639" i="8"/>
  <c r="F641" i="8"/>
  <c r="F643" i="8"/>
  <c r="F645" i="8"/>
  <c r="F647" i="8"/>
  <c r="F649" i="8"/>
  <c r="E650" i="8"/>
  <c r="F655" i="8"/>
  <c r="F657" i="8"/>
  <c r="E658" i="8"/>
  <c r="F663" i="8"/>
  <c r="F665" i="8"/>
  <c r="E666" i="8"/>
  <c r="E668" i="8"/>
  <c r="F670" i="8"/>
  <c r="E673" i="8"/>
  <c r="E676" i="8"/>
  <c r="F678" i="8"/>
  <c r="E681" i="8"/>
  <c r="E684" i="8"/>
  <c r="G684" i="8" s="1"/>
  <c r="F686" i="8"/>
  <c r="E689" i="8"/>
  <c r="E692" i="8"/>
  <c r="F694" i="8"/>
  <c r="E697" i="8"/>
  <c r="E700" i="8"/>
  <c r="F702" i="8"/>
  <c r="E705" i="8"/>
  <c r="E708" i="8"/>
  <c r="E711" i="8"/>
  <c r="F712" i="8"/>
  <c r="E715" i="8"/>
  <c r="F716" i="8"/>
  <c r="E719" i="8"/>
  <c r="F720" i="8"/>
  <c r="E723" i="8"/>
  <c r="F724" i="8"/>
  <c r="E727" i="8"/>
  <c r="F728" i="8"/>
  <c r="E731" i="8"/>
  <c r="F732" i="8"/>
  <c r="E735" i="8"/>
  <c r="F736" i="8"/>
  <c r="E739" i="8"/>
  <c r="F740" i="8"/>
  <c r="E743" i="8"/>
  <c r="F744" i="8"/>
  <c r="E747" i="8"/>
  <c r="F748" i="8"/>
  <c r="E751" i="8"/>
  <c r="F752" i="8"/>
  <c r="E755" i="8"/>
  <c r="F756" i="8"/>
  <c r="E759" i="8"/>
  <c r="F760" i="8"/>
  <c r="E763" i="8"/>
  <c r="F764" i="8"/>
  <c r="F758" i="8"/>
  <c r="E761" i="8"/>
  <c r="E757" i="8"/>
  <c r="G757" i="8" s="1"/>
  <c r="F762" i="8"/>
  <c r="E765" i="8"/>
  <c r="G697" i="8" l="1"/>
  <c r="G579" i="8"/>
  <c r="G555" i="8"/>
  <c r="H555" i="8" s="1"/>
  <c r="G536" i="8"/>
  <c r="H536" i="8" s="1"/>
  <c r="G385" i="8"/>
  <c r="G369" i="8"/>
  <c r="G353" i="8"/>
  <c r="H353" i="8" s="1"/>
  <c r="G122" i="8"/>
  <c r="H122" i="8" s="1"/>
  <c r="G144" i="8"/>
  <c r="G128" i="8"/>
  <c r="G247" i="8"/>
  <c r="H247" i="8" s="1"/>
  <c r="G219" i="8"/>
  <c r="H219" i="8" s="1"/>
  <c r="G295" i="8"/>
  <c r="F262" i="8"/>
  <c r="G680" i="8"/>
  <c r="G571" i="8"/>
  <c r="H571" i="8" s="1"/>
  <c r="G563" i="8"/>
  <c r="G547" i="8"/>
  <c r="G377" i="8"/>
  <c r="H377" i="8" s="1"/>
  <c r="G361" i="8"/>
  <c r="H361" i="8" s="1"/>
  <c r="G345" i="8"/>
  <c r="G114" i="8"/>
  <c r="G152" i="8"/>
  <c r="H152" i="8" s="1"/>
  <c r="G136" i="8"/>
  <c r="H136" i="8" s="1"/>
  <c r="G255" i="8"/>
  <c r="G239" i="8"/>
  <c r="G311" i="8"/>
  <c r="H311" i="8" s="1"/>
  <c r="G316" i="8"/>
  <c r="H316" i="8" s="1"/>
  <c r="G290" i="8"/>
  <c r="G282" i="8"/>
  <c r="G274" i="8"/>
  <c r="H274" i="8" s="1"/>
  <c r="G266" i="8"/>
  <c r="H266" i="8" s="1"/>
  <c r="E261" i="8"/>
  <c r="F56" i="8"/>
  <c r="G56" i="8" s="1"/>
  <c r="G708" i="8"/>
  <c r="H708" i="8" s="1"/>
  <c r="G676" i="8"/>
  <c r="H676" i="8" s="1"/>
  <c r="G666" i="8"/>
  <c r="H666" i="8" s="1"/>
  <c r="G646" i="8"/>
  <c r="H646" i="8" s="1"/>
  <c r="G504" i="8"/>
  <c r="H504" i="8" s="1"/>
  <c r="G459" i="8"/>
  <c r="H459" i="8" s="1"/>
  <c r="G451" i="8"/>
  <c r="G443" i="8"/>
  <c r="G435" i="8"/>
  <c r="G427" i="8"/>
  <c r="G418" i="8"/>
  <c r="H418" i="8" s="1"/>
  <c r="G104" i="8"/>
  <c r="H104" i="8" s="1"/>
  <c r="G190" i="8"/>
  <c r="H190" i="8" s="1"/>
  <c r="G182" i="8"/>
  <c r="H182" i="8" s="1"/>
  <c r="G173" i="8"/>
  <c r="G162" i="8"/>
  <c r="H162" i="8" s="1"/>
  <c r="G299" i="8"/>
  <c r="H299" i="8" s="1"/>
  <c r="G294" i="8"/>
  <c r="H294" i="8" s="1"/>
  <c r="G286" i="8"/>
  <c r="H286" i="8" s="1"/>
  <c r="G278" i="8"/>
  <c r="H278" i="8" s="1"/>
  <c r="G270" i="8"/>
  <c r="H270" i="8" s="1"/>
  <c r="G262" i="8"/>
  <c r="H262" i="8" s="1"/>
  <c r="G760" i="8"/>
  <c r="H760" i="8" s="1"/>
  <c r="G752" i="8"/>
  <c r="H752" i="8" s="1"/>
  <c r="G744" i="8"/>
  <c r="H744" i="8" s="1"/>
  <c r="G736" i="8"/>
  <c r="H736" i="8" s="1"/>
  <c r="G728" i="8"/>
  <c r="H728" i="8" s="1"/>
  <c r="G720" i="8"/>
  <c r="H720" i="8" s="1"/>
  <c r="G712" i="8"/>
  <c r="H712" i="8" s="1"/>
  <c r="G678" i="8"/>
  <c r="H678" i="8" s="1"/>
  <c r="G654" i="8"/>
  <c r="H654" i="8" s="1"/>
  <c r="G754" i="8"/>
  <c r="H754" i="8" s="1"/>
  <c r="G746" i="8"/>
  <c r="H746" i="8" s="1"/>
  <c r="G738" i="8"/>
  <c r="H738" i="8" s="1"/>
  <c r="G730" i="8"/>
  <c r="H730" i="8" s="1"/>
  <c r="G722" i="8"/>
  <c r="H722" i="8" s="1"/>
  <c r="G714" i="8"/>
  <c r="H714" i="8" s="1"/>
  <c r="G682" i="8"/>
  <c r="H682" i="8" s="1"/>
  <c r="G661" i="8"/>
  <c r="H661" i="8" s="1"/>
  <c r="G703" i="8"/>
  <c r="H703" i="8" s="1"/>
  <c r="G687" i="8"/>
  <c r="H687" i="8" s="1"/>
  <c r="G679" i="8"/>
  <c r="H679" i="8" s="1"/>
  <c r="G671" i="8"/>
  <c r="H671" i="8" s="1"/>
  <c r="G537" i="8"/>
  <c r="H537" i="8" s="1"/>
  <c r="G534" i="8"/>
  <c r="H534" i="8" s="1"/>
  <c r="G543" i="8"/>
  <c r="H543" i="8" s="1"/>
  <c r="G527" i="8"/>
  <c r="H527" i="8" s="1"/>
  <c r="G496" i="8"/>
  <c r="H496" i="8" s="1"/>
  <c r="G488" i="8"/>
  <c r="H488" i="8" s="1"/>
  <c r="G480" i="8"/>
  <c r="H480" i="8" s="1"/>
  <c r="G472" i="8"/>
  <c r="H472" i="8" s="1"/>
  <c r="G414" i="8"/>
  <c r="H414" i="8" s="1"/>
  <c r="G411" i="8"/>
  <c r="H411" i="8" s="1"/>
  <c r="G390" i="8"/>
  <c r="H390" i="8" s="1"/>
  <c r="G382" i="8"/>
  <c r="H382" i="8" s="1"/>
  <c r="G374" i="8"/>
  <c r="H374" i="8" s="1"/>
  <c r="G366" i="8"/>
  <c r="H366" i="8" s="1"/>
  <c r="G358" i="8"/>
  <c r="H358" i="8" s="1"/>
  <c r="G350" i="8"/>
  <c r="H350" i="8" s="1"/>
  <c r="G342" i="8"/>
  <c r="H342" i="8" s="1"/>
  <c r="G119" i="8"/>
  <c r="H119" i="8" s="1"/>
  <c r="G111" i="8"/>
  <c r="H111" i="8" s="1"/>
  <c r="G98" i="8"/>
  <c r="H98" i="8" s="1"/>
  <c r="G89" i="8"/>
  <c r="H89" i="8" s="1"/>
  <c r="G387" i="8"/>
  <c r="H387" i="8" s="1"/>
  <c r="G379" i="8"/>
  <c r="H379" i="8" s="1"/>
  <c r="G371" i="8"/>
  <c r="H371" i="8" s="1"/>
  <c r="G363" i="8"/>
  <c r="H363" i="8" s="1"/>
  <c r="G355" i="8"/>
  <c r="H355" i="8" s="1"/>
  <c r="G347" i="8"/>
  <c r="H347" i="8" s="1"/>
  <c r="G339" i="8"/>
  <c r="H339" i="8" s="1"/>
  <c r="G116" i="8"/>
  <c r="H116" i="8" s="1"/>
  <c r="G97" i="8"/>
  <c r="H97" i="8" s="1"/>
  <c r="G384" i="8"/>
  <c r="H384" i="8" s="1"/>
  <c r="G376" i="8"/>
  <c r="H376" i="8" s="1"/>
  <c r="G368" i="8"/>
  <c r="H368" i="8" s="1"/>
  <c r="G360" i="8"/>
  <c r="H360" i="8" s="1"/>
  <c r="G352" i="8"/>
  <c r="H352" i="8" s="1"/>
  <c r="G344" i="8"/>
  <c r="H344" i="8" s="1"/>
  <c r="G121" i="8"/>
  <c r="H121" i="8" s="1"/>
  <c r="G113" i="8"/>
  <c r="H113" i="8" s="1"/>
  <c r="G102" i="8"/>
  <c r="H102" i="8" s="1"/>
  <c r="G77" i="8"/>
  <c r="H77" i="8" s="1"/>
  <c r="G69" i="8"/>
  <c r="H69" i="8" s="1"/>
  <c r="G61" i="8"/>
  <c r="H61" i="8" s="1"/>
  <c r="G192" i="8"/>
  <c r="H192" i="8" s="1"/>
  <c r="G184" i="8"/>
  <c r="H184" i="8" s="1"/>
  <c r="G174" i="8"/>
  <c r="H174" i="8" s="1"/>
  <c r="G157" i="8"/>
  <c r="H157" i="8" s="1"/>
  <c r="G176" i="8"/>
  <c r="H176" i="8" s="1"/>
  <c r="G141" i="8"/>
  <c r="H141" i="8" s="1"/>
  <c r="G761" i="8"/>
  <c r="H761" i="8" s="1"/>
  <c r="G696" i="8"/>
  <c r="H696" i="8" s="1"/>
  <c r="G463" i="8"/>
  <c r="H463" i="8" s="1"/>
  <c r="G455" i="8"/>
  <c r="H455" i="8" s="1"/>
  <c r="G447" i="8"/>
  <c r="H447" i="8" s="1"/>
  <c r="G439" i="8"/>
  <c r="H439" i="8" s="1"/>
  <c r="G431" i="8"/>
  <c r="H431" i="8" s="1"/>
  <c r="G423" i="8"/>
  <c r="H423" i="8" s="1"/>
  <c r="G169" i="8"/>
  <c r="H169" i="8" s="1"/>
  <c r="G153" i="8"/>
  <c r="H153" i="8" s="1"/>
  <c r="G160" i="8"/>
  <c r="H160" i="8" s="1"/>
  <c r="G133" i="8"/>
  <c r="H133" i="8" s="1"/>
  <c r="G125" i="8"/>
  <c r="H125" i="8" s="1"/>
  <c r="G252" i="8"/>
  <c r="H252" i="8" s="1"/>
  <c r="G244" i="8"/>
  <c r="H244" i="8" s="1"/>
  <c r="G236" i="8"/>
  <c r="H236" i="8" s="1"/>
  <c r="G226" i="8"/>
  <c r="H226" i="8" s="1"/>
  <c r="G231" i="8"/>
  <c r="H231" i="8" s="1"/>
  <c r="G151" i="8"/>
  <c r="H151" i="8" s="1"/>
  <c r="G143" i="8"/>
  <c r="H143" i="8" s="1"/>
  <c r="G135" i="8"/>
  <c r="H135" i="8" s="1"/>
  <c r="G127" i="8"/>
  <c r="H127" i="8" s="1"/>
  <c r="G313" i="8"/>
  <c r="H313" i="8" s="1"/>
  <c r="G312" i="8"/>
  <c r="H312" i="8" s="1"/>
  <c r="G302" i="8"/>
  <c r="H302" i="8" s="1"/>
  <c r="G287" i="8"/>
  <c r="H287" i="8" s="1"/>
  <c r="G279" i="8"/>
  <c r="H279" i="8" s="1"/>
  <c r="G271" i="8"/>
  <c r="H271" i="8" s="1"/>
  <c r="G263" i="8"/>
  <c r="H263" i="8" s="1"/>
  <c r="G386" i="8"/>
  <c r="H386" i="8" s="1"/>
  <c r="G378" i="8"/>
  <c r="H378" i="8" s="1"/>
  <c r="G306" i="8"/>
  <c r="H306" i="8" s="1"/>
  <c r="G538" i="8"/>
  <c r="H538" i="8" s="1"/>
  <c r="G539" i="8"/>
  <c r="H539" i="8" s="1"/>
  <c r="G370" i="8"/>
  <c r="H370" i="8" s="1"/>
  <c r="G362" i="8"/>
  <c r="H362" i="8" s="1"/>
  <c r="G354" i="8"/>
  <c r="H354" i="8" s="1"/>
  <c r="G346" i="8"/>
  <c r="H346" i="8" s="1"/>
  <c r="G123" i="8"/>
  <c r="H123" i="8" s="1"/>
  <c r="G115" i="8"/>
  <c r="H115" i="8" s="1"/>
  <c r="G391" i="8"/>
  <c r="H391" i="8" s="1"/>
  <c r="G383" i="8"/>
  <c r="H383" i="8" s="1"/>
  <c r="G375" i="8"/>
  <c r="H375" i="8" s="1"/>
  <c r="G367" i="8"/>
  <c r="H367" i="8" s="1"/>
  <c r="G359" i="8"/>
  <c r="H359" i="8" s="1"/>
  <c r="G351" i="8"/>
  <c r="H351" i="8" s="1"/>
  <c r="G343" i="8"/>
  <c r="H343" i="8" s="1"/>
  <c r="G388" i="8"/>
  <c r="H388" i="8" s="1"/>
  <c r="G175" i="8"/>
  <c r="H175" i="8" s="1"/>
  <c r="G689" i="8"/>
  <c r="H689" i="8" s="1"/>
  <c r="G648" i="8"/>
  <c r="H648" i="8" s="1"/>
  <c r="G640" i="8"/>
  <c r="H640" i="8" s="1"/>
  <c r="G512" i="8"/>
  <c r="H512" i="8" s="1"/>
  <c r="G254" i="8"/>
  <c r="H254" i="8" s="1"/>
  <c r="G246" i="8"/>
  <c r="H246" i="8" s="1"/>
  <c r="G238" i="8"/>
  <c r="H238" i="8" s="1"/>
  <c r="G310" i="8"/>
  <c r="H310" i="8" s="1"/>
  <c r="G289" i="8"/>
  <c r="H289" i="8" s="1"/>
  <c r="G281" i="8"/>
  <c r="H281" i="8" s="1"/>
  <c r="G273" i="8"/>
  <c r="H273" i="8" s="1"/>
  <c r="G265" i="8"/>
  <c r="H265" i="8" s="1"/>
  <c r="G763" i="8"/>
  <c r="H763" i="8" s="1"/>
  <c r="G755" i="8"/>
  <c r="H755" i="8" s="1"/>
  <c r="G747" i="8"/>
  <c r="H747" i="8" s="1"/>
  <c r="G739" i="8"/>
  <c r="H739" i="8" s="1"/>
  <c r="G731" i="8"/>
  <c r="H731" i="8" s="1"/>
  <c r="G723" i="8"/>
  <c r="H723" i="8" s="1"/>
  <c r="G715" i="8"/>
  <c r="H715" i="8" s="1"/>
  <c r="G688" i="8"/>
  <c r="H688" i="8" s="1"/>
  <c r="G662" i="8"/>
  <c r="H662" i="8" s="1"/>
  <c r="G659" i="8"/>
  <c r="H659" i="8" s="1"/>
  <c r="G651" i="8"/>
  <c r="H651" i="8" s="1"/>
  <c r="G643" i="8"/>
  <c r="H643" i="8" s="1"/>
  <c r="G635" i="8"/>
  <c r="H635" i="8" s="1"/>
  <c r="G627" i="8"/>
  <c r="H627" i="8" s="1"/>
  <c r="G619" i="8"/>
  <c r="H619" i="8" s="1"/>
  <c r="G611" i="8"/>
  <c r="H611" i="8" s="1"/>
  <c r="G603" i="8"/>
  <c r="H603" i="8" s="1"/>
  <c r="G595" i="8"/>
  <c r="H595" i="8" s="1"/>
  <c r="G587" i="8"/>
  <c r="H587" i="8" s="1"/>
  <c r="G544" i="8"/>
  <c r="H544" i="8" s="1"/>
  <c r="G518" i="8"/>
  <c r="H518" i="8" s="1"/>
  <c r="G530" i="8"/>
  <c r="H530" i="8" s="1"/>
  <c r="G520" i="8"/>
  <c r="H520" i="8" s="1"/>
  <c r="G649" i="8"/>
  <c r="H649" i="8" s="1"/>
  <c r="G641" i="8"/>
  <c r="H641" i="8" s="1"/>
  <c r="G542" i="8"/>
  <c r="H542" i="8" s="1"/>
  <c r="G521" i="8"/>
  <c r="H521" i="8" s="1"/>
  <c r="G515" i="8"/>
  <c r="H515" i="8" s="1"/>
  <c r="G405" i="8"/>
  <c r="H405" i="8" s="1"/>
  <c r="G460" i="8"/>
  <c r="H460" i="8" s="1"/>
  <c r="G452" i="8"/>
  <c r="H452" i="8" s="1"/>
  <c r="G444" i="8"/>
  <c r="H444" i="8" s="1"/>
  <c r="G436" i="8"/>
  <c r="H436" i="8" s="1"/>
  <c r="G428" i="8"/>
  <c r="H428" i="8" s="1"/>
  <c r="G420" i="8"/>
  <c r="H420" i="8" s="1"/>
  <c r="G509" i="8"/>
  <c r="H509" i="8" s="1"/>
  <c r="G501" i="8"/>
  <c r="H501" i="8" s="1"/>
  <c r="G419" i="8"/>
  <c r="H419" i="8" s="1"/>
  <c r="G399" i="8"/>
  <c r="H399" i="8" s="1"/>
  <c r="G416" i="8"/>
  <c r="H416" i="8" s="1"/>
  <c r="G408" i="8"/>
  <c r="H408" i="8" s="1"/>
  <c r="G400" i="8"/>
  <c r="H400" i="8" s="1"/>
  <c r="G93" i="8"/>
  <c r="H93" i="8" s="1"/>
  <c r="G106" i="8"/>
  <c r="H106" i="8" s="1"/>
  <c r="G105" i="8"/>
  <c r="H105" i="8" s="1"/>
  <c r="G88" i="8"/>
  <c r="H88" i="8" s="1"/>
  <c r="G110" i="8"/>
  <c r="H110" i="8" s="1"/>
  <c r="G107" i="8"/>
  <c r="H107" i="8" s="1"/>
  <c r="G99" i="8"/>
  <c r="H99" i="8" s="1"/>
  <c r="G91" i="8"/>
  <c r="H91" i="8" s="1"/>
  <c r="G83" i="8"/>
  <c r="H83" i="8" s="1"/>
  <c r="G75" i="8"/>
  <c r="H75" i="8" s="1"/>
  <c r="G67" i="8"/>
  <c r="H67" i="8" s="1"/>
  <c r="G59" i="8"/>
  <c r="H59" i="8" s="1"/>
  <c r="G170" i="8"/>
  <c r="H170" i="8" s="1"/>
  <c r="G167" i="8"/>
  <c r="H167" i="8" s="1"/>
  <c r="G161" i="8"/>
  <c r="H161" i="8" s="1"/>
  <c r="G86" i="8"/>
  <c r="H86" i="8" s="1"/>
  <c r="G78" i="8"/>
  <c r="H78" i="8" s="1"/>
  <c r="G70" i="8"/>
  <c r="H70" i="8" s="1"/>
  <c r="G62" i="8"/>
  <c r="H62" i="8" s="1"/>
  <c r="G193" i="8"/>
  <c r="H193" i="8" s="1"/>
  <c r="G185" i="8"/>
  <c r="H185" i="8" s="1"/>
  <c r="G234" i="8"/>
  <c r="H234" i="8" s="1"/>
  <c r="G213" i="8"/>
  <c r="H213" i="8" s="1"/>
  <c r="G224" i="8"/>
  <c r="H224" i="8" s="1"/>
  <c r="G308" i="8"/>
  <c r="H308" i="8" s="1"/>
  <c r="G297" i="8"/>
  <c r="H297" i="8" s="1"/>
  <c r="G205" i="8"/>
  <c r="H205" i="8" s="1"/>
  <c r="G197" i="8"/>
  <c r="H197" i="8" s="1"/>
  <c r="G331" i="8"/>
  <c r="H331" i="8" s="1"/>
  <c r="G323" i="8"/>
  <c r="H323" i="8" s="1"/>
  <c r="G210" i="8"/>
  <c r="H210" i="8" s="1"/>
  <c r="G202" i="8"/>
  <c r="H202" i="8" s="1"/>
  <c r="G336" i="8"/>
  <c r="H336" i="8" s="1"/>
  <c r="G328" i="8"/>
  <c r="H328" i="8" s="1"/>
  <c r="G320" i="8"/>
  <c r="H320" i="8" s="1"/>
  <c r="G96" i="8"/>
  <c r="H96" i="8" s="1"/>
  <c r="G159" i="8"/>
  <c r="H159" i="8" s="1"/>
  <c r="G229" i="8"/>
  <c r="H229" i="8" s="1"/>
  <c r="G669" i="8"/>
  <c r="H669" i="8" s="1"/>
  <c r="G762" i="8"/>
  <c r="H762" i="8" s="1"/>
  <c r="G695" i="8"/>
  <c r="H695" i="8" s="1"/>
  <c r="G620" i="8"/>
  <c r="H620" i="8" s="1"/>
  <c r="G604" i="8"/>
  <c r="H604" i="8" s="1"/>
  <c r="G588" i="8"/>
  <c r="H588" i="8" s="1"/>
  <c r="G626" i="8"/>
  <c r="H626" i="8" s="1"/>
  <c r="G610" i="8"/>
  <c r="H610" i="8" s="1"/>
  <c r="G594" i="8"/>
  <c r="H594" i="8" s="1"/>
  <c r="G578" i="8"/>
  <c r="H578" i="8" s="1"/>
  <c r="G562" i="8"/>
  <c r="H562" i="8" s="1"/>
  <c r="G546" i="8"/>
  <c r="H546" i="8" s="1"/>
  <c r="G502" i="8"/>
  <c r="H502" i="8" s="1"/>
  <c r="G486" i="8"/>
  <c r="H486" i="8" s="1"/>
  <c r="G470" i="8"/>
  <c r="H470" i="8" s="1"/>
  <c r="G454" i="8"/>
  <c r="H454" i="8" s="1"/>
  <c r="G438" i="8"/>
  <c r="H438" i="8" s="1"/>
  <c r="G422" i="8"/>
  <c r="H422" i="8" s="1"/>
  <c r="G68" i="8"/>
  <c r="H68" i="8" s="1"/>
  <c r="G211" i="8"/>
  <c r="H211" i="8" s="1"/>
  <c r="G337" i="8"/>
  <c r="H337" i="8" s="1"/>
  <c r="G321" i="8"/>
  <c r="H321" i="8" s="1"/>
  <c r="G705" i="8"/>
  <c r="H705" i="8" s="1"/>
  <c r="G644" i="8"/>
  <c r="H644" i="8" s="1"/>
  <c r="G749" i="8"/>
  <c r="H749" i="8" s="1"/>
  <c r="G733" i="8"/>
  <c r="H733" i="8" s="1"/>
  <c r="G717" i="8"/>
  <c r="H717" i="8" s="1"/>
  <c r="G568" i="8"/>
  <c r="H568" i="8" s="1"/>
  <c r="G552" i="8"/>
  <c r="H552" i="8" s="1"/>
  <c r="G633" i="8"/>
  <c r="H633" i="8" s="1"/>
  <c r="G609" i="8"/>
  <c r="H609" i="8" s="1"/>
  <c r="G601" i="8"/>
  <c r="H601" i="8" s="1"/>
  <c r="G577" i="8"/>
  <c r="H577" i="8" s="1"/>
  <c r="G561" i="8"/>
  <c r="H561" i="8" s="1"/>
  <c r="G545" i="8"/>
  <c r="H545" i="8" s="1"/>
  <c r="G508" i="8"/>
  <c r="H508" i="8" s="1"/>
  <c r="G393" i="8"/>
  <c r="H393" i="8" s="1"/>
  <c r="G493" i="8"/>
  <c r="H493" i="8" s="1"/>
  <c r="G469" i="8"/>
  <c r="H469" i="8" s="1"/>
  <c r="G453" i="8"/>
  <c r="H453" i="8" s="1"/>
  <c r="G445" i="8"/>
  <c r="H445" i="8" s="1"/>
  <c r="G429" i="8"/>
  <c r="H429" i="8" s="1"/>
  <c r="G401" i="8"/>
  <c r="H401" i="8" s="1"/>
  <c r="G187" i="8"/>
  <c r="H187" i="8" s="1"/>
  <c r="G94" i="8"/>
  <c r="H94" i="8" s="1"/>
  <c r="G163" i="8"/>
  <c r="H163" i="8" s="1"/>
  <c r="G227" i="8"/>
  <c r="H227" i="8" s="1"/>
  <c r="G154" i="8"/>
  <c r="H154" i="8" s="1"/>
  <c r="G138" i="8"/>
  <c r="H138" i="8" s="1"/>
  <c r="G257" i="8"/>
  <c r="H257" i="8" s="1"/>
  <c r="G241" i="8"/>
  <c r="H241" i="8" s="1"/>
  <c r="G232" i="8"/>
  <c r="H232" i="8" s="1"/>
  <c r="G284" i="8"/>
  <c r="H284" i="8" s="1"/>
  <c r="G276" i="8"/>
  <c r="H276" i="8" s="1"/>
  <c r="G692" i="8"/>
  <c r="H692" i="8" s="1"/>
  <c r="G681" i="8"/>
  <c r="H681" i="8" s="1"/>
  <c r="G650" i="8"/>
  <c r="H650" i="8" s="1"/>
  <c r="G764" i="8"/>
  <c r="H764" i="8" s="1"/>
  <c r="G756" i="8"/>
  <c r="H756" i="8" s="1"/>
  <c r="G748" i="8"/>
  <c r="H748" i="8" s="1"/>
  <c r="G740" i="8"/>
  <c r="H740" i="8" s="1"/>
  <c r="G732" i="8"/>
  <c r="H732" i="8" s="1"/>
  <c r="G724" i="8"/>
  <c r="H724" i="8" s="1"/>
  <c r="G716" i="8"/>
  <c r="H716" i="8" s="1"/>
  <c r="G694" i="8"/>
  <c r="H694" i="8" s="1"/>
  <c r="G652" i="8"/>
  <c r="H652" i="8" s="1"/>
  <c r="G642" i="8"/>
  <c r="H642" i="8" s="1"/>
  <c r="G685" i="8"/>
  <c r="H685" i="8" s="1"/>
  <c r="G758" i="8"/>
  <c r="H758" i="8" s="1"/>
  <c r="G750" i="8"/>
  <c r="H750" i="8" s="1"/>
  <c r="G742" i="8"/>
  <c r="H742" i="8" s="1"/>
  <c r="G734" i="8"/>
  <c r="H734" i="8" s="1"/>
  <c r="G726" i="8"/>
  <c r="H726" i="8" s="1"/>
  <c r="G718" i="8"/>
  <c r="H718" i="8" s="1"/>
  <c r="G710" i="8"/>
  <c r="H710" i="8" s="1"/>
  <c r="G698" i="8"/>
  <c r="H698" i="8" s="1"/>
  <c r="G707" i="8"/>
  <c r="H707" i="8" s="1"/>
  <c r="G699" i="8"/>
  <c r="H699" i="8" s="1"/>
  <c r="G691" i="8"/>
  <c r="H691" i="8" s="1"/>
  <c r="G683" i="8"/>
  <c r="H683" i="8" s="1"/>
  <c r="G675" i="8"/>
  <c r="H675" i="8" s="1"/>
  <c r="G575" i="8"/>
  <c r="H575" i="8" s="1"/>
  <c r="G567" i="8"/>
  <c r="H567" i="8" s="1"/>
  <c r="G559" i="8"/>
  <c r="H559" i="8" s="1"/>
  <c r="G551" i="8"/>
  <c r="H551" i="8" s="1"/>
  <c r="G632" i="8"/>
  <c r="H632" i="8" s="1"/>
  <c r="G624" i="8"/>
  <c r="H624" i="8" s="1"/>
  <c r="G616" i="8"/>
  <c r="H616" i="8" s="1"/>
  <c r="G608" i="8"/>
  <c r="H608" i="8" s="1"/>
  <c r="G600" i="8"/>
  <c r="H600" i="8" s="1"/>
  <c r="G592" i="8"/>
  <c r="H592" i="8" s="1"/>
  <c r="G584" i="8"/>
  <c r="H584" i="8" s="1"/>
  <c r="G517" i="8"/>
  <c r="H517" i="8" s="1"/>
  <c r="G532" i="8"/>
  <c r="H532" i="8" s="1"/>
  <c r="G522" i="8"/>
  <c r="H522" i="8" s="1"/>
  <c r="G638" i="8"/>
  <c r="H638" i="8" s="1"/>
  <c r="G630" i="8"/>
  <c r="H630" i="8" s="1"/>
  <c r="G622" i="8"/>
  <c r="H622" i="8" s="1"/>
  <c r="G614" i="8"/>
  <c r="H614" i="8" s="1"/>
  <c r="G606" i="8"/>
  <c r="H606" i="8" s="1"/>
  <c r="G598" i="8"/>
  <c r="H598" i="8" s="1"/>
  <c r="G590" i="8"/>
  <c r="H590" i="8" s="1"/>
  <c r="G582" i="8"/>
  <c r="H582" i="8" s="1"/>
  <c r="G574" i="8"/>
  <c r="H574" i="8" s="1"/>
  <c r="G566" i="8"/>
  <c r="H566" i="8" s="1"/>
  <c r="G558" i="8"/>
  <c r="H558" i="8" s="1"/>
  <c r="G550" i="8"/>
  <c r="H550" i="8" s="1"/>
  <c r="G531" i="8"/>
  <c r="H531" i="8" s="1"/>
  <c r="G402" i="8"/>
  <c r="H402" i="8" s="1"/>
  <c r="G492" i="8"/>
  <c r="H492" i="8" s="1"/>
  <c r="G484" i="8"/>
  <c r="H484" i="8" s="1"/>
  <c r="G476" i="8"/>
  <c r="H476" i="8" s="1"/>
  <c r="G468" i="8"/>
  <c r="H468" i="8" s="1"/>
  <c r="G415" i="8"/>
  <c r="H415" i="8" s="1"/>
  <c r="G409" i="8"/>
  <c r="H409" i="8" s="1"/>
  <c r="G506" i="8"/>
  <c r="H506" i="8" s="1"/>
  <c r="G498" i="8"/>
  <c r="H498" i="8" s="1"/>
  <c r="G490" i="8"/>
  <c r="H490" i="8" s="1"/>
  <c r="G482" i="8"/>
  <c r="H482" i="8" s="1"/>
  <c r="G474" i="8"/>
  <c r="H474" i="8" s="1"/>
  <c r="G466" i="8"/>
  <c r="H466" i="8" s="1"/>
  <c r="G458" i="8"/>
  <c r="H458" i="8" s="1"/>
  <c r="G450" i="8"/>
  <c r="H450" i="8" s="1"/>
  <c r="G442" i="8"/>
  <c r="H442" i="8" s="1"/>
  <c r="G434" i="8"/>
  <c r="H434" i="8" s="1"/>
  <c r="G426" i="8"/>
  <c r="H426" i="8" s="1"/>
  <c r="G389" i="8"/>
  <c r="H389" i="8" s="1"/>
  <c r="G381" i="8"/>
  <c r="H381" i="8" s="1"/>
  <c r="G373" i="8"/>
  <c r="H373" i="8" s="1"/>
  <c r="G365" i="8"/>
  <c r="G357" i="8"/>
  <c r="H357" i="8" s="1"/>
  <c r="G349" i="8"/>
  <c r="H349" i="8" s="1"/>
  <c r="G341" i="8"/>
  <c r="H341" i="8" s="1"/>
  <c r="G118" i="8"/>
  <c r="H118" i="8" s="1"/>
  <c r="G92" i="8"/>
  <c r="H92" i="8" s="1"/>
  <c r="G120" i="8"/>
  <c r="H120" i="8" s="1"/>
  <c r="G112" i="8"/>
  <c r="H112" i="8" s="1"/>
  <c r="G380" i="8"/>
  <c r="H380" i="8" s="1"/>
  <c r="G372" i="8"/>
  <c r="H372" i="8" s="1"/>
  <c r="G364" i="8"/>
  <c r="H364" i="8" s="1"/>
  <c r="G356" i="8"/>
  <c r="H356" i="8" s="1"/>
  <c r="G348" i="8"/>
  <c r="H348" i="8" s="1"/>
  <c r="G340" i="8"/>
  <c r="H340" i="8" s="1"/>
  <c r="G117" i="8"/>
  <c r="H117" i="8" s="1"/>
  <c r="G194" i="8"/>
  <c r="H194" i="8" s="1"/>
  <c r="G186" i="8"/>
  <c r="H186" i="8" s="1"/>
  <c r="G178" i="8"/>
  <c r="H178" i="8" s="1"/>
  <c r="G80" i="8"/>
  <c r="H80" i="8" s="1"/>
  <c r="G72" i="8"/>
  <c r="H72" i="8" s="1"/>
  <c r="G64" i="8"/>
  <c r="G81" i="8"/>
  <c r="H81" i="8" s="1"/>
  <c r="G73" i="8"/>
  <c r="H73" i="8" s="1"/>
  <c r="G65" i="8"/>
  <c r="H65" i="8" s="1"/>
  <c r="G57" i="8"/>
  <c r="H57" i="8" s="1"/>
  <c r="G188" i="8"/>
  <c r="H188" i="8" s="1"/>
  <c r="G180" i="8"/>
  <c r="H180" i="8" s="1"/>
  <c r="G171" i="8"/>
  <c r="H171" i="8" s="1"/>
  <c r="G172" i="8"/>
  <c r="H172" i="8" s="1"/>
  <c r="G164" i="8"/>
  <c r="H164" i="8" s="1"/>
  <c r="G156" i="8"/>
  <c r="H156" i="8" s="1"/>
  <c r="G148" i="8"/>
  <c r="H148" i="8" s="1"/>
  <c r="G140" i="8"/>
  <c r="H140" i="8" s="1"/>
  <c r="G132" i="8"/>
  <c r="H132" i="8" s="1"/>
  <c r="G259" i="8"/>
  <c r="H259" i="8" s="1"/>
  <c r="G251" i="8"/>
  <c r="H251" i="8" s="1"/>
  <c r="G243" i="8"/>
  <c r="H243" i="8" s="1"/>
  <c r="G235" i="8"/>
  <c r="H235" i="8" s="1"/>
  <c r="G145" i="8"/>
  <c r="H145" i="8" s="1"/>
  <c r="G137" i="8"/>
  <c r="H137" i="8" s="1"/>
  <c r="G129" i="8"/>
  <c r="H129" i="8" s="1"/>
  <c r="G256" i="8"/>
  <c r="H256" i="8" s="1"/>
  <c r="G248" i="8"/>
  <c r="H248" i="8" s="1"/>
  <c r="G240" i="8"/>
  <c r="H240" i="8" s="1"/>
  <c r="G217" i="8"/>
  <c r="H217" i="8" s="1"/>
  <c r="G147" i="8"/>
  <c r="H147" i="8" s="1"/>
  <c r="G139" i="8"/>
  <c r="H139" i="8" s="1"/>
  <c r="G131" i="8"/>
  <c r="H131" i="8" s="1"/>
  <c r="G258" i="8"/>
  <c r="H258" i="8" s="1"/>
  <c r="G250" i="8"/>
  <c r="H250" i="8" s="1"/>
  <c r="G242" i="8"/>
  <c r="H242" i="8" s="1"/>
  <c r="G233" i="8"/>
  <c r="H233" i="8" s="1"/>
  <c r="G222" i="8"/>
  <c r="H222" i="8" s="1"/>
  <c r="G307" i="8"/>
  <c r="H307" i="8" s="1"/>
  <c r="G215" i="8"/>
  <c r="H215" i="8" s="1"/>
  <c r="G207" i="8"/>
  <c r="H207" i="8" s="1"/>
  <c r="G199" i="8"/>
  <c r="H199" i="8" s="1"/>
  <c r="G333" i="8"/>
  <c r="H333" i="8" s="1"/>
  <c r="G325" i="8"/>
  <c r="H325" i="8" s="1"/>
  <c r="G317" i="8"/>
  <c r="H317" i="8" s="1"/>
  <c r="G314" i="8"/>
  <c r="H314" i="8" s="1"/>
  <c r="G298" i="8"/>
  <c r="H298" i="8" s="1"/>
  <c r="G291" i="8"/>
  <c r="H291" i="8" s="1"/>
  <c r="G283" i="8"/>
  <c r="H283" i="8" s="1"/>
  <c r="G275" i="8"/>
  <c r="H275" i="8" s="1"/>
  <c r="G267" i="8"/>
  <c r="H267" i="8" s="1"/>
  <c r="G293" i="8"/>
  <c r="H293" i="8" s="1"/>
  <c r="G285" i="8"/>
  <c r="H285" i="8" s="1"/>
  <c r="G277" i="8"/>
  <c r="H277" i="8" s="1"/>
  <c r="G269" i="8"/>
  <c r="H269" i="8" s="1"/>
  <c r="G261" i="8"/>
  <c r="H261" i="8" s="1"/>
  <c r="G657" i="8"/>
  <c r="H657" i="8" s="1"/>
  <c r="G701" i="8"/>
  <c r="H701" i="8" s="1"/>
  <c r="G628" i="8"/>
  <c r="H628" i="8" s="1"/>
  <c r="G612" i="8"/>
  <c r="H612" i="8" s="1"/>
  <c r="G596" i="8"/>
  <c r="H596" i="8" s="1"/>
  <c r="G634" i="8"/>
  <c r="H634" i="8" s="1"/>
  <c r="G618" i="8"/>
  <c r="H618" i="8" s="1"/>
  <c r="G602" i="8"/>
  <c r="H602" i="8" s="1"/>
  <c r="G586" i="8"/>
  <c r="H586" i="8" s="1"/>
  <c r="G570" i="8"/>
  <c r="H570" i="8" s="1"/>
  <c r="G554" i="8"/>
  <c r="H554" i="8" s="1"/>
  <c r="G535" i="8"/>
  <c r="H535" i="8" s="1"/>
  <c r="G494" i="8"/>
  <c r="H494" i="8" s="1"/>
  <c r="G478" i="8"/>
  <c r="H478" i="8" s="1"/>
  <c r="G462" i="8"/>
  <c r="H462" i="8" s="1"/>
  <c r="G446" i="8"/>
  <c r="H446" i="8" s="1"/>
  <c r="G430" i="8"/>
  <c r="H430" i="8" s="1"/>
  <c r="G76" i="8"/>
  <c r="H76" i="8" s="1"/>
  <c r="G60" i="8"/>
  <c r="H60" i="8" s="1"/>
  <c r="G168" i="8"/>
  <c r="H168" i="8" s="1"/>
  <c r="G203" i="8"/>
  <c r="H203" i="8" s="1"/>
  <c r="G329" i="8"/>
  <c r="H329" i="8" s="1"/>
  <c r="G301" i="8"/>
  <c r="H301" i="8" s="1"/>
  <c r="G673" i="8"/>
  <c r="H673" i="8" s="1"/>
  <c r="G686" i="8"/>
  <c r="H686" i="8" s="1"/>
  <c r="G665" i="8"/>
  <c r="H665" i="8" s="1"/>
  <c r="G636" i="8"/>
  <c r="H636" i="8" s="1"/>
  <c r="G741" i="8"/>
  <c r="H741" i="8" s="1"/>
  <c r="G725" i="8"/>
  <c r="H725" i="8" s="1"/>
  <c r="G709" i="8"/>
  <c r="H709" i="8" s="1"/>
  <c r="G677" i="8"/>
  <c r="H677" i="8" s="1"/>
  <c r="G690" i="8"/>
  <c r="H690" i="8" s="1"/>
  <c r="G576" i="8"/>
  <c r="H576" i="8" s="1"/>
  <c r="G560" i="8"/>
  <c r="H560" i="8" s="1"/>
  <c r="G625" i="8"/>
  <c r="H625" i="8" s="1"/>
  <c r="G617" i="8"/>
  <c r="H617" i="8" s="1"/>
  <c r="G593" i="8"/>
  <c r="H593" i="8" s="1"/>
  <c r="G585" i="8"/>
  <c r="H585" i="8" s="1"/>
  <c r="G569" i="8"/>
  <c r="H569" i="8" s="1"/>
  <c r="G553" i="8"/>
  <c r="H553" i="8" s="1"/>
  <c r="G516" i="8"/>
  <c r="H516" i="8" s="1"/>
  <c r="G407" i="8"/>
  <c r="H407" i="8" s="1"/>
  <c r="G485" i="8"/>
  <c r="H485" i="8" s="1"/>
  <c r="G477" i="8"/>
  <c r="H477" i="8" s="1"/>
  <c r="G461" i="8"/>
  <c r="H461" i="8" s="1"/>
  <c r="G437" i="8"/>
  <c r="H437" i="8" s="1"/>
  <c r="G421" i="8"/>
  <c r="H421" i="8" s="1"/>
  <c r="G394" i="8"/>
  <c r="H394" i="8" s="1"/>
  <c r="G179" i="8"/>
  <c r="H179" i="8" s="1"/>
  <c r="G155" i="8"/>
  <c r="H155" i="8" s="1"/>
  <c r="G146" i="8"/>
  <c r="H146" i="8" s="1"/>
  <c r="G130" i="8"/>
  <c r="H130" i="8" s="1"/>
  <c r="G249" i="8"/>
  <c r="H249" i="8" s="1"/>
  <c r="G225" i="8"/>
  <c r="H225" i="8" s="1"/>
  <c r="G309" i="8"/>
  <c r="H309" i="8" s="1"/>
  <c r="G300" i="8"/>
  <c r="H300" i="8" s="1"/>
  <c r="G292" i="8"/>
  <c r="H292" i="8" s="1"/>
  <c r="G268" i="8"/>
  <c r="H268" i="8" s="1"/>
  <c r="G765" i="8"/>
  <c r="G759" i="8"/>
  <c r="H759" i="8" s="1"/>
  <c r="G751" i="8"/>
  <c r="H751" i="8" s="1"/>
  <c r="G743" i="8"/>
  <c r="H743" i="8" s="1"/>
  <c r="G735" i="8"/>
  <c r="H735" i="8" s="1"/>
  <c r="G727" i="8"/>
  <c r="H727" i="8" s="1"/>
  <c r="G719" i="8"/>
  <c r="H719" i="8" s="1"/>
  <c r="G711" i="8"/>
  <c r="H711" i="8" s="1"/>
  <c r="G700" i="8"/>
  <c r="H700" i="8" s="1"/>
  <c r="G668" i="8"/>
  <c r="H668" i="8" s="1"/>
  <c r="G658" i="8"/>
  <c r="H658" i="8" s="1"/>
  <c r="G702" i="8"/>
  <c r="H702" i="8" s="1"/>
  <c r="G670" i="8"/>
  <c r="H670" i="8" s="1"/>
  <c r="G660" i="8"/>
  <c r="H660" i="8" s="1"/>
  <c r="G753" i="8"/>
  <c r="H753" i="8" s="1"/>
  <c r="G745" i="8"/>
  <c r="H745" i="8" s="1"/>
  <c r="G737" i="8"/>
  <c r="H737" i="8" s="1"/>
  <c r="G729" i="8"/>
  <c r="H729" i="8" s="1"/>
  <c r="G721" i="8"/>
  <c r="H721" i="8" s="1"/>
  <c r="G713" i="8"/>
  <c r="H713" i="8" s="1"/>
  <c r="G693" i="8"/>
  <c r="H693" i="8" s="1"/>
  <c r="G706" i="8"/>
  <c r="H706" i="8" s="1"/>
  <c r="G674" i="8"/>
  <c r="H674" i="8" s="1"/>
  <c r="G664" i="8"/>
  <c r="H664" i="8" s="1"/>
  <c r="G653" i="8"/>
  <c r="H653" i="8" s="1"/>
  <c r="G663" i="8"/>
  <c r="H663" i="8" s="1"/>
  <c r="G655" i="8"/>
  <c r="H655" i="8" s="1"/>
  <c r="G647" i="8"/>
  <c r="H647" i="8" s="1"/>
  <c r="G639" i="8"/>
  <c r="H639" i="8" s="1"/>
  <c r="G631" i="8"/>
  <c r="H631" i="8" s="1"/>
  <c r="G623" i="8"/>
  <c r="H623" i="8" s="1"/>
  <c r="G615" i="8"/>
  <c r="H615" i="8" s="1"/>
  <c r="G607" i="8"/>
  <c r="H607" i="8" s="1"/>
  <c r="G599" i="8"/>
  <c r="H599" i="8" s="1"/>
  <c r="G591" i="8"/>
  <c r="H591" i="8" s="1"/>
  <c r="G583" i="8"/>
  <c r="H583" i="8" s="1"/>
  <c r="G572" i="8"/>
  <c r="H572" i="8" s="1"/>
  <c r="G564" i="8"/>
  <c r="H564" i="8" s="1"/>
  <c r="G556" i="8"/>
  <c r="H556" i="8" s="1"/>
  <c r="G548" i="8"/>
  <c r="H548" i="8" s="1"/>
  <c r="G645" i="8"/>
  <c r="H645" i="8" s="1"/>
  <c r="G637" i="8"/>
  <c r="H637" i="8" s="1"/>
  <c r="G629" i="8"/>
  <c r="H629" i="8" s="1"/>
  <c r="G621" i="8"/>
  <c r="H621" i="8" s="1"/>
  <c r="G613" i="8"/>
  <c r="H613" i="8" s="1"/>
  <c r="G605" i="8"/>
  <c r="H605" i="8" s="1"/>
  <c r="G597" i="8"/>
  <c r="H597" i="8" s="1"/>
  <c r="G589" i="8"/>
  <c r="H589" i="8" s="1"/>
  <c r="G581" i="8"/>
  <c r="H581" i="8" s="1"/>
  <c r="G573" i="8"/>
  <c r="H573" i="8" s="1"/>
  <c r="G565" i="8"/>
  <c r="H565" i="8" s="1"/>
  <c r="G557" i="8"/>
  <c r="H557" i="8" s="1"/>
  <c r="G549" i="8"/>
  <c r="H549" i="8" s="1"/>
  <c r="G540" i="8"/>
  <c r="H540" i="8" s="1"/>
  <c r="G529" i="8"/>
  <c r="H529" i="8" s="1"/>
  <c r="G526" i="8"/>
  <c r="H526" i="8" s="1"/>
  <c r="G519" i="8"/>
  <c r="H519" i="8" s="1"/>
  <c r="G511" i="8"/>
  <c r="H511" i="8" s="1"/>
  <c r="G410" i="8"/>
  <c r="H410" i="8" s="1"/>
  <c r="G456" i="8"/>
  <c r="H456" i="8" s="1"/>
  <c r="G448" i="8"/>
  <c r="H448" i="8" s="1"/>
  <c r="G440" i="8"/>
  <c r="H440" i="8" s="1"/>
  <c r="G432" i="8"/>
  <c r="H432" i="8" s="1"/>
  <c r="G424" i="8"/>
  <c r="H424" i="8" s="1"/>
  <c r="G513" i="8"/>
  <c r="H513" i="8" s="1"/>
  <c r="G505" i="8"/>
  <c r="H505" i="8" s="1"/>
  <c r="G497" i="8"/>
  <c r="H497" i="8" s="1"/>
  <c r="G489" i="8"/>
  <c r="H489" i="8" s="1"/>
  <c r="G481" i="8"/>
  <c r="H481" i="8" s="1"/>
  <c r="G473" i="8"/>
  <c r="H473" i="8" s="1"/>
  <c r="G465" i="8"/>
  <c r="H465" i="8" s="1"/>
  <c r="G457" i="8"/>
  <c r="H457" i="8" s="1"/>
  <c r="G449" i="8"/>
  <c r="H449" i="8" s="1"/>
  <c r="G441" i="8"/>
  <c r="H441" i="8" s="1"/>
  <c r="G433" i="8"/>
  <c r="H433" i="8" s="1"/>
  <c r="G425" i="8"/>
  <c r="H425" i="8" s="1"/>
  <c r="G417" i="8"/>
  <c r="H417" i="8" s="1"/>
  <c r="G406" i="8"/>
  <c r="H406" i="8" s="1"/>
  <c r="G403" i="8"/>
  <c r="H403" i="8" s="1"/>
  <c r="G395" i="8"/>
  <c r="H395" i="8" s="1"/>
  <c r="G412" i="8"/>
  <c r="H412" i="8" s="1"/>
  <c r="G404" i="8"/>
  <c r="H404" i="8" s="1"/>
  <c r="G396" i="8"/>
  <c r="H396" i="8" s="1"/>
  <c r="G398" i="8"/>
  <c r="H398" i="8" s="1"/>
  <c r="G100" i="8"/>
  <c r="H100" i="8" s="1"/>
  <c r="G85" i="8"/>
  <c r="H85" i="8" s="1"/>
  <c r="G103" i="8"/>
  <c r="H103" i="8" s="1"/>
  <c r="G95" i="8"/>
  <c r="H95" i="8" s="1"/>
  <c r="G87" i="8"/>
  <c r="H87" i="8" s="1"/>
  <c r="G79" i="8"/>
  <c r="H79" i="8" s="1"/>
  <c r="G71" i="8"/>
  <c r="H71" i="8" s="1"/>
  <c r="G63" i="8"/>
  <c r="H63" i="8" s="1"/>
  <c r="G165" i="8"/>
  <c r="H165" i="8" s="1"/>
  <c r="G191" i="8"/>
  <c r="H191" i="8" s="1"/>
  <c r="G183" i="8"/>
  <c r="H183" i="8" s="1"/>
  <c r="G166" i="8"/>
  <c r="H166" i="8" s="1"/>
  <c r="G149" i="8"/>
  <c r="H149" i="8" s="1"/>
  <c r="G90" i="8"/>
  <c r="H90" i="8" s="1"/>
  <c r="G82" i="8"/>
  <c r="H82" i="8" s="1"/>
  <c r="G74" i="8"/>
  <c r="H74" i="8" s="1"/>
  <c r="G66" i="8"/>
  <c r="H66" i="8" s="1"/>
  <c r="G58" i="8"/>
  <c r="H58" i="8" s="1"/>
  <c r="G189" i="8"/>
  <c r="H189" i="8" s="1"/>
  <c r="G181" i="8"/>
  <c r="H181" i="8" s="1"/>
  <c r="G218" i="8"/>
  <c r="H218" i="8" s="1"/>
  <c r="G158" i="8"/>
  <c r="H158" i="8" s="1"/>
  <c r="G150" i="8"/>
  <c r="H150" i="8" s="1"/>
  <c r="G142" i="8"/>
  <c r="H142" i="8" s="1"/>
  <c r="G134" i="8"/>
  <c r="H134" i="8" s="1"/>
  <c r="G126" i="8"/>
  <c r="H126" i="8" s="1"/>
  <c r="G253" i="8"/>
  <c r="H253" i="8" s="1"/>
  <c r="G245" i="8"/>
  <c r="H245" i="8" s="1"/>
  <c r="G237" i="8"/>
  <c r="H237" i="8" s="1"/>
  <c r="G223" i="8"/>
  <c r="H223" i="8" s="1"/>
  <c r="G230" i="8"/>
  <c r="H230" i="8" s="1"/>
  <c r="G228" i="8"/>
  <c r="H228" i="8" s="1"/>
  <c r="G220" i="8"/>
  <c r="H220" i="8" s="1"/>
  <c r="G209" i="8"/>
  <c r="H209" i="8" s="1"/>
  <c r="G201" i="8"/>
  <c r="H201" i="8" s="1"/>
  <c r="G335" i="8"/>
  <c r="H335" i="8" s="1"/>
  <c r="G327" i="8"/>
  <c r="H327" i="8" s="1"/>
  <c r="G319" i="8"/>
  <c r="H319" i="8" s="1"/>
  <c r="G305" i="8"/>
  <c r="H305" i="8" s="1"/>
  <c r="G214" i="8"/>
  <c r="H214" i="8" s="1"/>
  <c r="G206" i="8"/>
  <c r="H206" i="8" s="1"/>
  <c r="G198" i="8"/>
  <c r="H198" i="8" s="1"/>
  <c r="G332" i="8"/>
  <c r="H332" i="8" s="1"/>
  <c r="G324" i="8"/>
  <c r="H324" i="8" s="1"/>
  <c r="G315" i="8"/>
  <c r="H315" i="8" s="1"/>
  <c r="G304" i="8"/>
  <c r="H304" i="8" s="1"/>
  <c r="G296" i="8"/>
  <c r="H296" i="8" s="1"/>
  <c r="G288" i="8"/>
  <c r="H288" i="8" s="1"/>
  <c r="G280" i="8"/>
  <c r="H280" i="8" s="1"/>
  <c r="G272" i="8"/>
  <c r="H272" i="8" s="1"/>
  <c r="G264" i="8"/>
  <c r="H264" i="8" s="1"/>
  <c r="H365" i="8"/>
  <c r="H451" i="8"/>
  <c r="H443" i="8"/>
  <c r="H435" i="8"/>
  <c r="H427" i="8"/>
  <c r="H173" i="8"/>
  <c r="H765" i="8"/>
  <c r="H680" i="8"/>
  <c r="H579" i="8"/>
  <c r="H385" i="8"/>
  <c r="H369" i="8"/>
  <c r="H345" i="8"/>
  <c r="H114" i="8"/>
  <c r="H255" i="8"/>
  <c r="H239" i="8"/>
  <c r="H697" i="8"/>
  <c r="H563" i="8"/>
  <c r="H547" i="8"/>
  <c r="H144" i="8"/>
  <c r="H128" i="8"/>
  <c r="H295" i="8"/>
  <c r="H290" i="8"/>
  <c r="H282" i="8"/>
  <c r="H757" i="8"/>
  <c r="H684" i="8"/>
  <c r="H533" i="8"/>
  <c r="H524" i="8"/>
  <c r="H507" i="8"/>
  <c r="H499" i="8"/>
  <c r="H491" i="8"/>
  <c r="H483" i="8"/>
  <c r="H475" i="8"/>
  <c r="H467" i="8"/>
  <c r="H101" i="8"/>
  <c r="H177" i="8"/>
  <c r="H212" i="8"/>
  <c r="H204" i="8"/>
  <c r="H196" i="8"/>
  <c r="H330" i="8"/>
  <c r="H322" i="8"/>
  <c r="H303" i="8"/>
  <c r="H656" i="8"/>
  <c r="H541" i="8"/>
  <c r="H514" i="8"/>
  <c r="H413" i="8"/>
  <c r="H397" i="8"/>
  <c r="H109" i="8"/>
  <c r="H704" i="8"/>
  <c r="H672" i="8"/>
  <c r="H528" i="8"/>
  <c r="H503" i="8"/>
  <c r="H495" i="8"/>
  <c r="H487" i="8"/>
  <c r="H479" i="8"/>
  <c r="H471" i="8"/>
  <c r="H216" i="8"/>
  <c r="H208" i="8"/>
  <c r="H200" i="8"/>
  <c r="H334" i="8"/>
  <c r="H326" i="8"/>
  <c r="H318" i="8"/>
  <c r="H525" i="8"/>
  <c r="H500" i="8"/>
  <c r="H510" i="8"/>
  <c r="H108" i="8"/>
  <c r="H84" i="8"/>
  <c r="H221" i="8"/>
  <c r="H64" i="8" l="1"/>
  <c r="H56" i="8"/>
  <c r="H195" i="8"/>
  <c r="B38" i="8" s="1"/>
  <c r="C3" i="10" s="1"/>
  <c r="H523" i="8"/>
  <c r="B43" i="8" s="1"/>
  <c r="H3" i="10" s="1"/>
  <c r="H766" i="8"/>
  <c r="B46" i="8" s="1"/>
  <c r="K3" i="10" s="1"/>
  <c r="H464" i="8"/>
  <c r="B42" i="8" s="1"/>
  <c r="G3" i="10" s="1"/>
  <c r="H580" i="8"/>
  <c r="B44" i="8" s="1"/>
  <c r="I3" i="10" s="1"/>
  <c r="H667" i="8"/>
  <c r="B45" i="8" s="1"/>
  <c r="J3" i="10" s="1"/>
  <c r="H338" i="8"/>
  <c r="B40" i="8" s="1"/>
  <c r="E3" i="10" s="1"/>
  <c r="H392" i="8"/>
  <c r="B41" i="8" s="1"/>
  <c r="F3" i="10" s="1"/>
  <c r="H260" i="8"/>
  <c r="B39" i="8" s="1"/>
  <c r="D3" i="10" s="1"/>
  <c r="H124" i="8" l="1"/>
  <c r="B37" i="8" s="1"/>
  <c r="B3" i="10" s="1"/>
  <c r="B48" i="8" l="1"/>
  <c r="C48" i="8"/>
</calcChain>
</file>

<file path=xl/sharedStrings.xml><?xml version="1.0" encoding="utf-8"?>
<sst xmlns="http://schemas.openxmlformats.org/spreadsheetml/2006/main" count="107" uniqueCount="85">
  <si>
    <t>Lesson Number One:  Every document should have notes about who made it and when.</t>
  </si>
  <si>
    <t>Here are the fit statistics that we need.</t>
  </si>
  <si>
    <t xml:space="preserve"> Model form</t>
  </si>
  <si>
    <t>This document was created on Sept 13, 2016, by Oswaldo Carrillo and Ruth Yanai for use at the</t>
  </si>
  <si>
    <t>Uncertainty Workshop, OSM ILTER October 9-13, 2016, South Africa</t>
  </si>
  <si>
    <t>(Equation 1)</t>
  </si>
  <si>
    <t>B = biomass (kg)</t>
  </si>
  <si>
    <t>x = tree diameter (cm)</t>
  </si>
  <si>
    <t>a</t>
  </si>
  <si>
    <t>Estimating Uncertainty in Measurements, Experiments, and Models Workshop, October 11</t>
  </si>
  <si>
    <t xml:space="preserve">b  </t>
  </si>
  <si>
    <t>MSE</t>
  </si>
  <si>
    <t>mean square error (Equation 2)</t>
  </si>
  <si>
    <t>mean x</t>
  </si>
  <si>
    <t>Module 3: Monte Carlo Error Propagation</t>
  </si>
  <si>
    <t>Presenter:  Oswaldo Carillo and Ruth D. Yanai</t>
  </si>
  <si>
    <t>sum of squared deviations of x</t>
  </si>
  <si>
    <t>Id_tree</t>
  </si>
  <si>
    <t>DBH</t>
  </si>
  <si>
    <t>Biomass_kg</t>
  </si>
  <si>
    <t>This module will show how to use a Monte Carlo approach to estimating uncertainty, using Excel and R. Examples include estimates of forest biomass and nutrient content, which require propagating error in tree measurements, regression models, and mean concentrations. Participants should bring laptop computers and ecological data and calculations in need of uncertainty analysis (you can use ours if you don't have your own). At the end of the workshop, some participants will have documented the uncertainty in their result. All participants will understand the principles of Monte Carlo sampling and will have tools for implementing uncertainty analyses.</t>
  </si>
  <si>
    <t>This workbook shows an example of Monte Carlo error propagation in Excel.  The sources of error included are (1) measurement error, (2) error in regression, and (3) sampling error.  Error in regression (2) includes (a) error in predicting an individual (confidence interval) and (b) error in predicting the mean (prediction interval).</t>
  </si>
  <si>
    <t>Introduction</t>
  </si>
  <si>
    <t>Plot number</t>
  </si>
  <si>
    <t>Tree diameter</t>
  </si>
  <si>
    <t>Legend</t>
  </si>
  <si>
    <t>The following error will be applied randomly to each tree.</t>
  </si>
  <si>
    <t>cm</t>
  </si>
  <si>
    <t>To turn off the uncertainty in measurement of tree diameters, change the number above (in blue) to 0</t>
  </si>
  <si>
    <t>To turn the uncertainty back on, change the number back to 1</t>
  </si>
  <si>
    <t>2 (a) Error in prediction of an individual (PI)</t>
  </si>
  <si>
    <t>To turn off the uncertainty in prediction of an individual, change the number above (in blue) to 0</t>
  </si>
  <si>
    <t>This source of error is applied individually for each tree in the tables below.</t>
  </si>
  <si>
    <t>2 (a) Error in prediction of the mean (CI)</t>
  </si>
  <si>
    <t>To turn off the uncertainty in prediction of the mean, change the number above (in blue) to 0</t>
  </si>
  <si>
    <t>Plot</t>
  </si>
  <si>
    <t>Sum of Plot</t>
  </si>
  <si>
    <t>Parameters are in yellow. For the source of the biomass parameters, see the "Biomass Data" tab.</t>
  </si>
  <si>
    <t>1. Error in measurement of tree diameter</t>
  </si>
  <si>
    <t>2. Error in the biomass regression</t>
  </si>
  <si>
    <t>b</t>
  </si>
  <si>
    <t>&lt;--this is a random sample of the MSE that will be constant for all the trees this iteration</t>
  </si>
  <si>
    <t>n</t>
  </si>
  <si>
    <t>Model selection error is important. Try substituting a different model to estimate model selection error.</t>
  </si>
  <si>
    <t>Sampling error is commonly described by the standard error across multiple plots.</t>
  </si>
  <si>
    <t>(Xo-Xmean)^2</t>
  </si>
  <si>
    <t>Estimated Biomass (Yi_est)</t>
  </si>
  <si>
    <t>(Yi-Yi_est)^2</t>
  </si>
  <si>
    <t>Error in prediction of an indivual</t>
  </si>
  <si>
    <t>Error in prediction of the mean</t>
  </si>
  <si>
    <t>ln(DBH)</t>
  </si>
  <si>
    <t>ln(biomass1_2)</t>
  </si>
  <si>
    <t>B=exp^(a + b*ln(DBH))</t>
  </si>
  <si>
    <t>biomass (kg)</t>
  </si>
  <si>
    <t>Here are the results from 10 plots, calculated below.  To quantify sampling error for different numbers of plots, change the formula in the last line.</t>
  </si>
  <si>
    <t>mean</t>
  </si>
  <si>
    <t>standard error</t>
  </si>
  <si>
    <t>&lt;--Copy these values and paste (special, values) on the next page</t>
  </si>
  <si>
    <t>This workbook contains the following pages.</t>
  </si>
  <si>
    <t>Approach:  equations for uncertainty in regression</t>
  </si>
  <si>
    <t>Biomass Data:  trees were harvested and the mass of a tree is predicted from diameter at breast height using regression.</t>
  </si>
  <si>
    <t>Inventory Data:  10 plots of tree diameters.  (Do we need this sheet?  The data are in the next sheet.)</t>
  </si>
  <si>
    <t>Biomass Calculations:  Calculate the mass of each tree, incorporating uncertainty in tree measurement, regression model, and sampling error.</t>
  </si>
  <si>
    <t>Iterations:  Paste the results from many iterations here, and analyze the results.</t>
  </si>
  <si>
    <t>4. Sampling error</t>
  </si>
  <si>
    <t>3. Sampled area of plots (has)</t>
  </si>
  <si>
    <t>biomass/plot (ton/ha)</t>
  </si>
  <si>
    <t>Copy of simulations</t>
  </si>
  <si>
    <t>Simulatios per plot</t>
  </si>
  <si>
    <t>The biomass data came from 48 trees that were harvested from Ejido Felipe Carrillo Puerto, located in the Mexican state of Quintana Roo.</t>
  </si>
  <si>
    <t>Inventory data was taken from Intensive Monitoring Plot Ejido Felipe Carrillo Puerto, located in the Mexican state of Quintana Roo.</t>
  </si>
  <si>
    <t>Version history</t>
  </si>
  <si>
    <t>last modified</t>
  </si>
  <si>
    <t>Change the number in yellow to change the measurement error. Reported measurement uncertainties range from 0.05 cm to 20% of diameter.</t>
  </si>
  <si>
    <t>Data were supplied by…</t>
  </si>
  <si>
    <t>Data were provided by…</t>
  </si>
  <si>
    <t>Each source of uncertainty can be turned on or off by changing the numbers in the blue boxes to "1" or "0"</t>
  </si>
  <si>
    <t>DBH with measurement error</t>
  </si>
  <si>
    <t>Simulation number / Plot</t>
  </si>
  <si>
    <t>Percentile 2.5% (Mg/ha)</t>
  </si>
  <si>
    <t>Percentile 97.5% (Mg/ha)</t>
  </si>
  <si>
    <t>Mean (Mg/ha)</t>
  </si>
  <si>
    <t>Lower bound (%)</t>
  </si>
  <si>
    <t>Upper bound (%)</t>
  </si>
  <si>
    <t>Oswaldo Carrillo and Ruth Yanai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</si>
</sst>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
    <numFmt numFmtId="165" formatCode="0.0"/>
    <numFmt numFmtId="166" formatCode="0.000"/>
    <numFmt numFmtId="167" formatCode="0.0000"/>
    <numFmt numFmtId="168" formatCode="0.00000"/>
    <numFmt numFmtId="169" formatCode="#,##0.0"/>
  </numFmts>
  <fonts count="15">
    <font>
      <sz val="10"/>
      <color rgb="FF000000"/>
      <name val="Verdana"/>
    </font>
    <font>
      <sz val="10"/>
      <name val="Verdana"/>
      <family val="2"/>
    </font>
    <font>
      <sz val="11"/>
      <name val="&quot;Calibri&quot;"/>
    </font>
    <font>
      <b/>
      <sz val="18"/>
      <name val="Verdana"/>
      <family val="2"/>
    </font>
    <font>
      <b/>
      <sz val="14"/>
      <name val="Verdana"/>
      <family val="2"/>
    </font>
    <font>
      <sz val="14"/>
      <name val="Verdana"/>
      <family val="2"/>
    </font>
    <font>
      <b/>
      <u/>
      <sz val="10"/>
      <color rgb="FF0000FF"/>
      <name val="Verdana"/>
      <family val="2"/>
    </font>
    <font>
      <sz val="11"/>
      <color rgb="FF000000"/>
      <name val="Calibri"/>
      <family val="2"/>
    </font>
    <font>
      <sz val="10"/>
      <name val="Verdana"/>
      <family val="2"/>
    </font>
    <font>
      <sz val="10"/>
      <color rgb="FF000000"/>
      <name val="Arial"/>
      <family val="2"/>
    </font>
    <font>
      <sz val="10"/>
      <color rgb="FF000000"/>
      <name val="Verdana"/>
      <family val="2"/>
    </font>
    <font>
      <sz val="10"/>
      <name val="Arial"/>
      <family val="2"/>
    </font>
    <font>
      <b/>
      <sz val="10"/>
      <color rgb="FF0070C0"/>
      <name val="Verdana"/>
      <family val="2"/>
    </font>
    <font>
      <b/>
      <sz val="10"/>
      <color rgb="FF000000"/>
      <name val="Verdana"/>
      <family val="2"/>
    </font>
    <font>
      <u/>
      <sz val="10"/>
      <color theme="11"/>
      <name val="Verdana"/>
      <family val="2"/>
    </font>
  </fonts>
  <fills count="5">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rgb="FF00CCFF"/>
        <bgColor rgb="FF00CCFF"/>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64">
    <xf numFmtId="0" fontId="0" fillId="0" borderId="0"/>
    <xf numFmtId="0" fontId="8" fillId="0" borderId="0"/>
    <xf numFmtId="0" fontId="9"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61">
    <xf numFmtId="0" fontId="0" fillId="0" borderId="0" xfId="0" applyFont="1" applyAlignment="1"/>
    <xf numFmtId="0" fontId="1" fillId="0" borderId="0" xfId="0" applyFont="1" applyAlignment="1"/>
    <xf numFmtId="4" fontId="1" fillId="0" borderId="0" xfId="0" applyNumberFormat="1" applyFont="1" applyAlignment="1"/>
    <xf numFmtId="0" fontId="1" fillId="0" borderId="0" xfId="0" applyFont="1" applyAlignment="1">
      <alignment wrapText="1"/>
    </xf>
    <xf numFmtId="0" fontId="2" fillId="0" borderId="0" xfId="0" applyFont="1" applyAlignment="1"/>
    <xf numFmtId="0" fontId="3" fillId="0" borderId="0" xfId="0" applyFont="1" applyAlignment="1">
      <alignment wrapText="1"/>
    </xf>
    <xf numFmtId="0" fontId="4" fillId="0" borderId="0" xfId="0" applyFont="1" applyAlignment="1">
      <alignment wrapText="1"/>
    </xf>
    <xf numFmtId="0" fontId="5" fillId="0" borderId="0" xfId="0" applyFont="1"/>
    <xf numFmtId="0" fontId="1" fillId="0" borderId="0" xfId="0" applyFont="1" applyAlignment="1">
      <alignment horizontal="left" vertical="top"/>
    </xf>
    <xf numFmtId="0" fontId="1" fillId="0" borderId="0" xfId="0" applyFont="1" applyAlignment="1">
      <alignment wrapText="1"/>
    </xf>
    <xf numFmtId="3" fontId="1" fillId="0" borderId="0" xfId="0" applyNumberFormat="1" applyFont="1" applyAlignment="1"/>
    <xf numFmtId="0" fontId="6" fillId="0" borderId="0" xfId="0" applyFont="1" applyAlignment="1">
      <alignment wrapText="1"/>
    </xf>
    <xf numFmtId="0" fontId="7" fillId="0" borderId="0" xfId="0" applyFont="1" applyAlignment="1">
      <alignment horizontal="right"/>
    </xf>
    <xf numFmtId="4" fontId="1" fillId="0" borderId="0" xfId="0" applyNumberFormat="1" applyFont="1"/>
    <xf numFmtId="0" fontId="1" fillId="0" borderId="0" xfId="0" applyNumberFormat="1" applyFont="1" applyAlignment="1"/>
    <xf numFmtId="0" fontId="8" fillId="0" borderId="0" xfId="1"/>
    <xf numFmtId="0" fontId="10" fillId="2" borderId="0" xfId="2" applyFont="1" applyFill="1" applyAlignment="1"/>
    <xf numFmtId="0" fontId="10" fillId="2" borderId="0" xfId="2" applyFont="1" applyFill="1" applyAlignment="1">
      <alignment horizontal="right"/>
    </xf>
    <xf numFmtId="0" fontId="11" fillId="0" borderId="0" xfId="2" applyFont="1" applyAlignment="1"/>
    <xf numFmtId="164" fontId="1" fillId="0" borderId="0" xfId="0" applyNumberFormat="1" applyFont="1" applyAlignment="1">
      <alignment horizontal="right" vertical="top"/>
    </xf>
    <xf numFmtId="0" fontId="0" fillId="0" borderId="0" xfId="0"/>
    <xf numFmtId="2" fontId="0" fillId="0" borderId="0" xfId="0" applyNumberFormat="1"/>
    <xf numFmtId="165" fontId="0" fillId="0" borderId="0" xfId="0" applyNumberFormat="1"/>
    <xf numFmtId="0" fontId="10" fillId="0" borderId="0" xfId="0" applyFont="1" applyAlignment="1"/>
    <xf numFmtId="1" fontId="1" fillId="0" borderId="0" xfId="0" applyNumberFormat="1" applyFont="1" applyAlignment="1"/>
    <xf numFmtId="0" fontId="1" fillId="0" borderId="1" xfId="0" applyFont="1" applyBorder="1" applyAlignment="1"/>
    <xf numFmtId="2" fontId="0" fillId="0" borderId="1" xfId="0" applyNumberFormat="1" applyFont="1" applyBorder="1"/>
    <xf numFmtId="2" fontId="0" fillId="0" borderId="1" xfId="0" applyNumberFormat="1" applyBorder="1"/>
    <xf numFmtId="2" fontId="0" fillId="0" borderId="0" xfId="0" applyNumberFormat="1" applyFont="1" applyBorder="1"/>
    <xf numFmtId="2" fontId="0" fillId="0" borderId="0" xfId="0" applyNumberFormat="1" applyBorder="1"/>
    <xf numFmtId="0" fontId="12" fillId="0" borderId="0" xfId="2" applyFont="1" applyAlignment="1"/>
    <xf numFmtId="165" fontId="9" fillId="0" borderId="0" xfId="2" applyNumberFormat="1" applyFont="1" applyAlignment="1"/>
    <xf numFmtId="0" fontId="10" fillId="0" borderId="0" xfId="2" applyFont="1" applyAlignment="1"/>
    <xf numFmtId="0" fontId="9" fillId="0" borderId="0" xfId="2" applyFont="1" applyAlignment="1"/>
    <xf numFmtId="0" fontId="10" fillId="0" borderId="0" xfId="2" applyFont="1" applyAlignment="1"/>
    <xf numFmtId="0" fontId="9" fillId="0" borderId="0" xfId="2" applyFont="1" applyAlignment="1"/>
    <xf numFmtId="168" fontId="0" fillId="0" borderId="0" xfId="0" applyNumberFormat="1"/>
    <xf numFmtId="166" fontId="0" fillId="0" borderId="0" xfId="0" applyNumberFormat="1" applyFont="1" applyAlignment="1"/>
    <xf numFmtId="169" fontId="1" fillId="0" borderId="0" xfId="0" applyNumberFormat="1" applyFont="1" applyAlignment="1"/>
    <xf numFmtId="167" fontId="10" fillId="2" borderId="0" xfId="2" applyNumberFormat="1" applyFont="1" applyFill="1" applyAlignment="1"/>
    <xf numFmtId="165" fontId="13" fillId="0" borderId="0" xfId="2" applyNumberFormat="1" applyFont="1" applyAlignment="1"/>
    <xf numFmtId="165" fontId="13" fillId="0" borderId="0" xfId="0" applyNumberFormat="1" applyFont="1" applyAlignment="1"/>
    <xf numFmtId="0" fontId="9" fillId="0" borderId="3" xfId="2" applyFont="1" applyBorder="1" applyAlignment="1"/>
    <xf numFmtId="0" fontId="9" fillId="0" borderId="4" xfId="2" applyFont="1" applyBorder="1" applyAlignment="1"/>
    <xf numFmtId="0" fontId="11" fillId="0" borderId="2" xfId="2" applyFont="1" applyBorder="1" applyAlignment="1"/>
    <xf numFmtId="0" fontId="10" fillId="0" borderId="0" xfId="2" applyFont="1" applyAlignment="1"/>
    <xf numFmtId="0" fontId="9" fillId="0" borderId="0" xfId="2" applyFont="1" applyAlignment="1"/>
    <xf numFmtId="0" fontId="0" fillId="0" borderId="0" xfId="2" applyFont="1" applyAlignment="1"/>
    <xf numFmtId="15" fontId="1" fillId="0" borderId="0" xfId="0" applyNumberFormat="1" applyFont="1" applyAlignment="1">
      <alignment horizontal="left" wrapText="1"/>
    </xf>
    <xf numFmtId="164" fontId="10" fillId="2" borderId="0" xfId="2" applyNumberFormat="1" applyFont="1" applyFill="1" applyAlignment="1">
      <alignment horizontal="right"/>
    </xf>
    <xf numFmtId="167" fontId="10" fillId="2" borderId="0" xfId="2" applyNumberFormat="1" applyFont="1" applyFill="1" applyAlignment="1">
      <alignment horizontal="right"/>
    </xf>
    <xf numFmtId="165" fontId="0" fillId="0" borderId="0" xfId="0" applyNumberFormat="1" applyFont="1" applyAlignment="1"/>
    <xf numFmtId="14" fontId="1" fillId="0" borderId="0" xfId="0" applyNumberFormat="1" applyFont="1" applyAlignment="1">
      <alignment horizontal="left" wrapText="1"/>
    </xf>
    <xf numFmtId="0" fontId="9" fillId="3" borderId="0" xfId="2" applyFont="1" applyFill="1" applyAlignment="1"/>
    <xf numFmtId="0" fontId="10" fillId="0" borderId="0" xfId="0" applyFont="1" applyAlignment="1">
      <alignment horizontal="right"/>
    </xf>
    <xf numFmtId="0" fontId="10" fillId="4" borderId="0" xfId="2" applyFont="1" applyFill="1" applyAlignment="1"/>
    <xf numFmtId="0" fontId="10" fillId="4" borderId="0" xfId="2" applyFont="1" applyFill="1" applyAlignment="1">
      <alignment horizontal="right"/>
    </xf>
    <xf numFmtId="0" fontId="9" fillId="0" borderId="2" xfId="2" applyFont="1" applyBorder="1" applyAlignment="1"/>
    <xf numFmtId="0" fontId="10" fillId="0" borderId="2" xfId="2" applyFont="1" applyBorder="1" applyAlignment="1"/>
    <xf numFmtId="0" fontId="0" fillId="0" borderId="0" xfId="0" applyFont="1" applyAlignment="1">
      <alignment horizontal="center"/>
    </xf>
    <xf numFmtId="0" fontId="13" fillId="0" borderId="0" xfId="0" applyFont="1" applyAlignment="1">
      <alignment horizontal="center"/>
    </xf>
  </cellXfs>
  <cellStyles count="64">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533400</xdr:colOff>
      <xdr:row>1</xdr:row>
      <xdr:rowOff>127000</xdr:rowOff>
    </xdr:from>
    <xdr:to>
      <xdr:col>8</xdr:col>
      <xdr:colOff>825500</xdr:colOff>
      <xdr:row>47</xdr:row>
      <xdr:rowOff>76200</xdr:rowOff>
    </xdr:to>
    <xdr:sp macro="" textlink="">
      <xdr:nvSpPr>
        <xdr:cNvPr id="2" name="TextBox 1"/>
        <xdr:cNvSpPr txBox="1"/>
      </xdr:nvSpPr>
      <xdr:spPr>
        <a:xfrm>
          <a:off x="533400" y="288925"/>
          <a:ext cx="6321425" cy="739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533400</xdr:colOff>
      <xdr:row>1</xdr:row>
      <xdr:rowOff>127000</xdr:rowOff>
    </xdr:from>
    <xdr:to>
      <xdr:col>10</xdr:col>
      <xdr:colOff>271272</xdr:colOff>
      <xdr:row>111</xdr:row>
      <xdr:rowOff>17087</xdr:rowOff>
    </xdr:to>
    <xdr:sp macro="" textlink="">
      <xdr:nvSpPr>
        <xdr:cNvPr id="3" name="TextBox 2"/>
        <xdr:cNvSpPr txBox="1"/>
      </xdr:nvSpPr>
      <xdr:spPr>
        <a:xfrm>
          <a:off x="533400" y="288925"/>
          <a:ext cx="7929372" cy="17701837"/>
        </a:xfrm>
        <a:prstGeom prst="rect">
          <a:avLst/>
        </a:prstGeom>
        <a:solidFill>
          <a:schemeClr val="bg1"/>
        </a:solidFill>
        <a:ln>
          <a:noFill/>
        </a:ln>
      </xdr:spPr>
      <xdr:txBody>
        <a:bodyPr wrap="square" rtlCol="0">
          <a:spAutoFit/>
        </a:bodyPr>
        <a:lstStyle>
          <a:defPPr>
            <a:defRPr lang="en-US"/>
          </a:defPPr>
          <a:lvl1pPr algn="l" rtl="0" eaLnBrk="0" fontAlgn="base" hangingPunct="0">
            <a:spcBef>
              <a:spcPct val="0"/>
            </a:spcBef>
            <a:spcAft>
              <a:spcPct val="0"/>
            </a:spcAft>
            <a:defRPr sz="2400" kern="1200">
              <a:solidFill>
                <a:schemeClr val="tx1"/>
              </a:solidFill>
              <a:latin typeface="Times New Roman" pitchFamily="18"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pitchFamily="18"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pitchFamily="18"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pitchFamily="18"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pitchFamily="18" charset="0"/>
              <a:ea typeface="+mn-ea"/>
              <a:cs typeface="+mn-cs"/>
            </a:defRPr>
          </a:lvl5pPr>
          <a:lvl6pPr marL="2286000" algn="l" defTabSz="914400" rtl="0" eaLnBrk="1" latinLnBrk="0" hangingPunct="1">
            <a:defRPr sz="2400" kern="1200">
              <a:solidFill>
                <a:schemeClr val="tx1"/>
              </a:solidFill>
              <a:latin typeface="Times New Roman" pitchFamily="18" charset="0"/>
              <a:ea typeface="+mn-ea"/>
              <a:cs typeface="+mn-cs"/>
            </a:defRPr>
          </a:lvl6pPr>
          <a:lvl7pPr marL="2743200" algn="l" defTabSz="914400" rtl="0" eaLnBrk="1" latinLnBrk="0" hangingPunct="1">
            <a:defRPr sz="2400" kern="1200">
              <a:solidFill>
                <a:schemeClr val="tx1"/>
              </a:solidFill>
              <a:latin typeface="Times New Roman" pitchFamily="18" charset="0"/>
              <a:ea typeface="+mn-ea"/>
              <a:cs typeface="+mn-cs"/>
            </a:defRPr>
          </a:lvl7pPr>
          <a:lvl8pPr marL="3200400" algn="l" defTabSz="914400" rtl="0" eaLnBrk="1" latinLnBrk="0" hangingPunct="1">
            <a:defRPr sz="2400" kern="1200">
              <a:solidFill>
                <a:schemeClr val="tx1"/>
              </a:solidFill>
              <a:latin typeface="Times New Roman" pitchFamily="18" charset="0"/>
              <a:ea typeface="+mn-ea"/>
              <a:cs typeface="+mn-cs"/>
            </a:defRPr>
          </a:lvl8pPr>
          <a:lvl9pPr marL="3657600" algn="l" defTabSz="914400" rtl="0" eaLnBrk="1" latinLnBrk="0" hangingPunct="1">
            <a:defRPr sz="2400" kern="1200">
              <a:solidFill>
                <a:schemeClr val="tx1"/>
              </a:solidFill>
              <a:latin typeface="Times New Roman" pitchFamily="18" charset="0"/>
              <a:ea typeface="+mn-ea"/>
              <a:cs typeface="+mn-cs"/>
            </a:defRPr>
          </a:lvl9pPr>
        </a:lstStyle>
        <a:p>
          <a:pPr algn="ctr"/>
          <a:r>
            <a:rPr lang="en-US" sz="4800">
              <a:solidFill>
                <a:srgbClr val="008000"/>
              </a:solidFill>
              <a:effectLst>
                <a:outerShdw blurRad="38100" dist="38100" dir="2700000" algn="tl">
                  <a:srgbClr val="C0C0C0"/>
                </a:outerShdw>
              </a:effectLst>
              <a:latin typeface="Arial" pitchFamily="34" charset="0"/>
              <a:cs typeface="Arial" panose="020B0604020202020204" pitchFamily="34" charset="0"/>
            </a:rPr>
            <a:t>Approach</a:t>
          </a:r>
          <a:endParaRPr lang="en-US">
            <a:cs typeface="Times New Roman" panose="02020603050405020304" pitchFamily="18" charset="0"/>
          </a:endParaRPr>
        </a:p>
        <a:p>
          <a:pPr marL="91440">
            <a:spcBef>
              <a:spcPts val="1200"/>
            </a:spcBef>
          </a:pPr>
          <a:r>
            <a:rPr lang="en-US">
              <a:cs typeface="Times New Roman" panose="02020603050405020304" pitchFamily="18" charset="0"/>
            </a:rPr>
            <a:t>The construction of allometric equations is fundamental to most studies of biomass and nutrient content. Simple linear regression models are commonly constructed, of form:         </a:t>
          </a:r>
        </a:p>
        <a:p>
          <a:pPr marL="91440">
            <a:spcBef>
              <a:spcPts val="1200"/>
            </a:spcBef>
          </a:pPr>
          <a:r>
            <a:rPr lang="en-US">
              <a:cs typeface="Times New Roman" panose="02020603050405020304" pitchFamily="18" charset="0"/>
            </a:rPr>
            <a:t>             </a:t>
          </a:r>
        </a:p>
        <a:p>
          <a:pPr marL="91440">
            <a:spcBef>
              <a:spcPts val="1200"/>
            </a:spcBef>
          </a:pPr>
          <a:r>
            <a:rPr lang="en-US">
              <a:cs typeface="Times New Roman" panose="02020603050405020304" pitchFamily="18" charset="0"/>
            </a:rPr>
            <a:t>Models such as Eq. 1 are usually constructed from data obtained from a sample of the population of interest. Therefore, the model does not perfectly describe the population of interest; it is subject to error. For example, if several random samples are drawn from the population, the parameter estimates will vary (a little) from sample to sample. Several statistics have been developed to quantify the model error. The simplest, which assumes a constant variance, is the mean-square-error (MSE), given by:                                                </a:t>
          </a:r>
        </a:p>
        <a:p>
          <a:pPr marL="91440">
            <a:spcBef>
              <a:spcPts val="1200"/>
            </a:spcBef>
          </a:pPr>
          <a:endParaRPr lang="en-US">
            <a:cs typeface="Times New Roman" panose="02020603050405020304" pitchFamily="18" charset="0"/>
          </a:endParaRPr>
        </a:p>
        <a:p>
          <a:pPr marL="91440">
            <a:spcBef>
              <a:spcPts val="1200"/>
            </a:spcBef>
            <a:spcAft>
              <a:spcPts val="600"/>
            </a:spcAft>
          </a:pPr>
          <a:r>
            <a:rPr lang="en-US">
              <a:cs typeface="Times New Roman" panose="02020603050405020304" pitchFamily="18" charset="0"/>
            </a:rPr>
            <a:t>The MSE can be used to quantify the precision of Eq. 1, which can be used to predict either an average value or a specific single value, both of which depend on the value of the independent variable X (with mean X̅), which we call X</a:t>
          </a:r>
          <a:r>
            <a:rPr lang="en-US" baseline="-25000">
              <a:cs typeface="Times New Roman" panose="02020603050405020304" pitchFamily="18" charset="0"/>
            </a:rPr>
            <a:t>0</a:t>
          </a:r>
          <a:r>
            <a:rPr lang="en-US">
              <a:cs typeface="Times New Roman" panose="02020603050405020304" pitchFamily="18" charset="0"/>
            </a:rPr>
            <a:t>. The estimated value of Y is the same whether predicting a mean or an individual, but the error is much larger when predicting an individual. Two variances quantify these errors (Draper and Smith 1998): </a:t>
          </a:r>
        </a:p>
        <a:p>
          <a:pPr marL="91440">
            <a:spcBef>
              <a:spcPts val="1200"/>
            </a:spcBef>
          </a:pPr>
          <a:endParaRPr lang="en-US">
            <a:cs typeface="Times New Roman" panose="02020603050405020304" pitchFamily="18" charset="0"/>
          </a:endParaRPr>
        </a:p>
        <a:p>
          <a:pPr marL="91440">
            <a:spcBef>
              <a:spcPts val="1200"/>
            </a:spcBef>
          </a:pPr>
          <a:endParaRPr lang="en-US">
            <a:cs typeface="Times New Roman" panose="02020603050405020304" pitchFamily="18" charset="0"/>
          </a:endParaRPr>
        </a:p>
        <a:p>
          <a:pPr marL="91440">
            <a:spcBef>
              <a:spcPts val="1200"/>
            </a:spcBef>
          </a:pPr>
          <a:endParaRPr lang="en-US">
            <a:cs typeface="Times New Roman" panose="02020603050405020304" pitchFamily="18" charset="0"/>
          </a:endParaRPr>
        </a:p>
        <a:p>
          <a:pPr marL="91440">
            <a:spcBef>
              <a:spcPts val="1200"/>
            </a:spcBef>
          </a:pPr>
          <a:r>
            <a:rPr lang="en-US">
              <a:cs typeface="Times New Roman" panose="02020603050405020304" pitchFamily="18" charset="0"/>
            </a:rPr>
            <a:t>Note that the error is smallest when X</a:t>
          </a:r>
          <a:r>
            <a:rPr lang="en-US" baseline="-25000">
              <a:cs typeface="Times New Roman" panose="02020603050405020304" pitchFamily="18" charset="0"/>
            </a:rPr>
            <a:t>0</a:t>
          </a:r>
          <a:r>
            <a:rPr lang="en-US">
              <a:cs typeface="Times New Roman" panose="02020603050405020304" pitchFamily="18" charset="0"/>
            </a:rPr>
            <a:t> equals the mean of the sample (</a:t>
          </a:r>
          <a:r>
            <a:rPr kumimoji="1" lang="en-US">
              <a:cs typeface="Times New Roman" panose="02020603050405020304" pitchFamily="18" charset="0"/>
            </a:rPr>
            <a:t>X̅</a:t>
          </a:r>
          <a:r>
            <a:rPr lang="en-US">
              <a:cs typeface="Times New Roman" panose="02020603050405020304" pitchFamily="18" charset="0"/>
            </a:rPr>
            <a:t>), and increases as X</a:t>
          </a:r>
          <a:r>
            <a:rPr lang="en-US" baseline="-25000">
              <a:cs typeface="Times New Roman" panose="02020603050405020304" pitchFamily="18" charset="0"/>
            </a:rPr>
            <a:t>0</a:t>
          </a:r>
          <a:r>
            <a:rPr lang="en-US">
              <a:cs typeface="Times New Roman" panose="02020603050405020304" pitchFamily="18" charset="0"/>
            </a:rPr>
            <a:t> deviates in either direction from X̅. </a:t>
          </a:r>
        </a:p>
        <a:p>
          <a:pPr marL="91440">
            <a:spcBef>
              <a:spcPts val="1200"/>
            </a:spcBef>
          </a:pPr>
          <a:r>
            <a:rPr lang="en-US">
              <a:cs typeface="Times New Roman" panose="02020603050405020304" pitchFamily="18" charset="0"/>
            </a:rPr>
            <a:t>In the illustration in the next panel, we use the mass of sugar maple leaves measured in a sample of 14 trees from Hubbard Brook, NH, USA (Whittaker et al. 1974) (Figure 1).</a:t>
          </a: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endParaRPr lang="en-US" sz="1800">
            <a:latin typeface="Arial" panose="020B0604020202020204" pitchFamily="34" charset="0"/>
            <a:cs typeface="Arial" panose="020B0604020202020204" pitchFamily="34" charset="0"/>
          </a:endParaRPr>
        </a:p>
        <a:p>
          <a:pPr marL="91440">
            <a:spcBef>
              <a:spcPts val="1200"/>
            </a:spcBef>
          </a:pPr>
          <a:r>
            <a:rPr lang="en-US" sz="1800">
              <a:latin typeface="Arial" panose="020B0604020202020204" pitchFamily="34" charset="0"/>
              <a:cs typeface="Arial" panose="020B0604020202020204" pitchFamily="34" charset="0"/>
            </a:rPr>
            <a:t>Figure 1. The diameter of a tree is a good predictor of the mass of its leaves.  (a)  The log of leaf mass is a linear function of the log of tree diameter at breast height (DBH).  The purple envelope shows the confidence in the regression (Eq. 3), the orange shows the uncertainty in the prediction of an individual (Eq. 4), and the yellow shows the combined result of the former two uncertainties.  (b) Graphed in the original units, the relationship of leaf mass to tree diameter is a power function. </a:t>
          </a:r>
          <a:endParaRPr lang="en-US" sz="4000">
            <a:latin typeface="Arial" panose="020B0604020202020204" pitchFamily="34" charset="0"/>
            <a:cs typeface="Arial" panose="020B0604020202020204" pitchFamily="34" charset="0"/>
          </a:endParaRPr>
        </a:p>
      </xdr:txBody>
    </xdr:sp>
    <xdr:clientData/>
  </xdr:twoCellAnchor>
  <xdr:twoCellAnchor editAs="oneCell">
    <xdr:from>
      <xdr:col>2</xdr:col>
      <xdr:colOff>202296</xdr:colOff>
      <xdr:row>15</xdr:row>
      <xdr:rowOff>35024</xdr:rowOff>
    </xdr:from>
    <xdr:to>
      <xdr:col>8</xdr:col>
      <xdr:colOff>458328</xdr:colOff>
      <xdr:row>17</xdr:row>
      <xdr:rowOff>95349</xdr:rowOff>
    </xdr:to>
    <xdr:pic>
      <xdr:nvPicPr>
        <xdr:cNvPr id="4" name="Picture 3" descr="C:\Users\visitor\Desktop\eq.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6296" y="2463899"/>
          <a:ext cx="4828032" cy="384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110717</xdr:colOff>
      <xdr:row>37</xdr:row>
      <xdr:rowOff>92174</xdr:rowOff>
    </xdr:from>
    <xdr:to>
      <xdr:col>8</xdr:col>
      <xdr:colOff>366749</xdr:colOff>
      <xdr:row>40</xdr:row>
      <xdr:rowOff>130274</xdr:rowOff>
    </xdr:to>
    <xdr:pic>
      <xdr:nvPicPr>
        <xdr:cNvPr id="5" name="Picture 4" descr="C:\Users\visitor\Desktop\eq - Copy.JPG"/>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9017" y="6083399"/>
          <a:ext cx="5170932"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171450</xdr:colOff>
      <xdr:row>85</xdr:row>
      <xdr:rowOff>26738</xdr:rowOff>
    </xdr:from>
    <xdr:to>
      <xdr:col>8</xdr:col>
      <xdr:colOff>723900</xdr:colOff>
      <xdr:row>102</xdr:row>
      <xdr:rowOff>133350</xdr:rowOff>
    </xdr:to>
    <xdr:grpSp>
      <xdr:nvGrpSpPr>
        <xdr:cNvPr id="6" name="Group 5"/>
        <xdr:cNvGrpSpPr/>
      </xdr:nvGrpSpPr>
      <xdr:grpSpPr>
        <a:xfrm>
          <a:off x="990600" y="13790363"/>
          <a:ext cx="6286500" cy="2859337"/>
          <a:chOff x="1" y="0"/>
          <a:chExt cx="6210572" cy="2634162"/>
        </a:xfrm>
      </xdr:grpSpPr>
      <xdr:pic>
        <xdr:nvPicPr>
          <xdr:cNvPr id="7" name="Picture 7"/>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181350" y="0"/>
            <a:ext cx="3029223" cy="2628900"/>
          </a:xfrm>
          <a:prstGeom prst="rect">
            <a:avLst/>
          </a:prstGeom>
        </xdr:spPr>
      </xdr:pic>
      <xdr:pic>
        <xdr:nvPicPr>
          <xdr:cNvPr id="8" name="Picture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 y="6349"/>
            <a:ext cx="3031089" cy="2627813"/>
          </a:xfrm>
          <a:prstGeom prst="rect">
            <a:avLst/>
          </a:prstGeom>
        </xdr:spPr>
      </xdr:pic>
    </xdr:grpSp>
    <xdr:clientData/>
  </xdr:twoCellAnchor>
  <xdr:twoCellAnchor editAs="oneCell">
    <xdr:from>
      <xdr:col>2</xdr:col>
      <xdr:colOff>278905</xdr:colOff>
      <xdr:row>59</xdr:row>
      <xdr:rowOff>19149</xdr:rowOff>
    </xdr:from>
    <xdr:to>
      <xdr:col>9</xdr:col>
      <xdr:colOff>377965</xdr:colOff>
      <xdr:row>68</xdr:row>
      <xdr:rowOff>139799</xdr:rowOff>
    </xdr:to>
    <xdr:pic>
      <xdr:nvPicPr>
        <xdr:cNvPr id="9" name="Picture 6" descr="C:\Users\visitor\Desktop\Capture.JP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2905" y="9572724"/>
          <a:ext cx="5433060" cy="157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esf.edu/faculty/yana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workbookViewId="0">
      <selection activeCell="B7" sqref="B7"/>
    </sheetView>
  </sheetViews>
  <sheetFormatPr baseColWidth="10" defaultColWidth="17.25" defaultRowHeight="15" customHeight="1"/>
  <cols>
    <col min="1" max="1" width="136.625" customWidth="1"/>
  </cols>
  <sheetData>
    <row r="1" spans="1:26" ht="12.75">
      <c r="A1" s="3" t="s">
        <v>0</v>
      </c>
    </row>
    <row r="2" spans="1:26" ht="12.75">
      <c r="A2" s="3" t="s">
        <v>3</v>
      </c>
    </row>
    <row r="3" spans="1:26" ht="12.75">
      <c r="A3" s="3"/>
    </row>
    <row r="4" spans="1:26" ht="22.5">
      <c r="A4" s="5" t="s">
        <v>4</v>
      </c>
    </row>
    <row r="5" spans="1:26" ht="18">
      <c r="A5" s="6" t="s">
        <v>9</v>
      </c>
      <c r="B5" s="7"/>
      <c r="C5" s="7"/>
      <c r="D5" s="7"/>
      <c r="E5" s="7"/>
      <c r="F5" s="7"/>
      <c r="G5" s="7"/>
      <c r="H5" s="7"/>
      <c r="I5" s="7"/>
      <c r="J5" s="7"/>
      <c r="K5" s="7"/>
      <c r="L5" s="7"/>
      <c r="M5" s="7"/>
      <c r="N5" s="7"/>
      <c r="O5" s="7"/>
      <c r="P5" s="7"/>
      <c r="Q5" s="7"/>
      <c r="R5" s="7"/>
      <c r="S5" s="7"/>
      <c r="T5" s="7"/>
      <c r="U5" s="7"/>
      <c r="V5" s="7"/>
      <c r="W5" s="7"/>
      <c r="X5" s="7"/>
      <c r="Y5" s="7"/>
      <c r="Z5" s="7"/>
    </row>
    <row r="6" spans="1:26" ht="12.75">
      <c r="A6" s="9"/>
    </row>
    <row r="7" spans="1:26" ht="18">
      <c r="A7" s="6" t="s">
        <v>14</v>
      </c>
    </row>
    <row r="8" spans="1:26" ht="12.75">
      <c r="A8" s="11" t="s">
        <v>15</v>
      </c>
    </row>
    <row r="9" spans="1:26" ht="12.75">
      <c r="A9" s="9"/>
    </row>
    <row r="10" spans="1:26" ht="63.75">
      <c r="A10" s="3" t="s">
        <v>20</v>
      </c>
    </row>
    <row r="11" spans="1:26" ht="12.75">
      <c r="A11" s="9"/>
    </row>
    <row r="12" spans="1:26" ht="38.25">
      <c r="A12" s="3" t="s">
        <v>21</v>
      </c>
    </row>
    <row r="13" spans="1:26" ht="12.75">
      <c r="A13" s="9"/>
    </row>
    <row r="14" spans="1:26" ht="12.75">
      <c r="A14" s="3" t="s">
        <v>58</v>
      </c>
    </row>
    <row r="15" spans="1:26" ht="12.75">
      <c r="A15" s="3" t="s">
        <v>22</v>
      </c>
    </row>
    <row r="16" spans="1:26" ht="12.75">
      <c r="A16" s="3" t="s">
        <v>59</v>
      </c>
    </row>
    <row r="17" spans="1:1" ht="12.75">
      <c r="A17" s="3" t="s">
        <v>60</v>
      </c>
    </row>
    <row r="18" spans="1:1" ht="12.75">
      <c r="A18" s="3" t="s">
        <v>61</v>
      </c>
    </row>
    <row r="19" spans="1:1" ht="15" customHeight="1">
      <c r="A19" s="9" t="s">
        <v>62</v>
      </c>
    </row>
    <row r="20" spans="1:1" ht="15" customHeight="1">
      <c r="A20" s="9" t="s">
        <v>63</v>
      </c>
    </row>
    <row r="21" spans="1:1" ht="15" customHeight="1">
      <c r="A21" s="9"/>
    </row>
    <row r="22" spans="1:1" ht="15" customHeight="1">
      <c r="A22" s="9" t="s">
        <v>71</v>
      </c>
    </row>
    <row r="23" spans="1:1" ht="12.75">
      <c r="A23" s="9" t="s">
        <v>84</v>
      </c>
    </row>
    <row r="24" spans="1:1" ht="12.75">
      <c r="A24" s="48" t="s">
        <v>72</v>
      </c>
    </row>
    <row r="25" spans="1:1" ht="12.75">
      <c r="A25" s="52">
        <v>42642</v>
      </c>
    </row>
    <row r="26" spans="1:1" ht="12.75">
      <c r="A26" s="9"/>
    </row>
    <row r="27" spans="1:1" ht="12.75">
      <c r="A27" s="9"/>
    </row>
    <row r="28" spans="1:1" ht="12.75">
      <c r="A28" s="9"/>
    </row>
    <row r="29" spans="1:1" ht="12.75">
      <c r="A29" s="9"/>
    </row>
    <row r="30" spans="1:1" ht="12.75">
      <c r="A30" s="9"/>
    </row>
    <row r="31" spans="1:1" ht="12.75">
      <c r="A31" s="9"/>
    </row>
    <row r="32" spans="1:1" ht="12.75">
      <c r="A32" s="9"/>
    </row>
    <row r="33" spans="1:1" ht="12.75">
      <c r="A33" s="9"/>
    </row>
    <row r="34" spans="1:1" ht="12.75">
      <c r="A34" s="9"/>
    </row>
    <row r="35" spans="1:1" ht="12.75">
      <c r="A35" s="9"/>
    </row>
    <row r="36" spans="1:1" ht="12.75">
      <c r="A36" s="9"/>
    </row>
    <row r="37" spans="1:1" ht="12.75">
      <c r="A37" s="9"/>
    </row>
    <row r="38" spans="1:1" ht="12.75">
      <c r="A38" s="9"/>
    </row>
    <row r="39" spans="1:1" ht="12.75">
      <c r="A39" s="9"/>
    </row>
    <row r="40" spans="1:1" ht="12.75">
      <c r="A40" s="9"/>
    </row>
    <row r="41" spans="1:1" ht="12.75">
      <c r="A41" s="9"/>
    </row>
    <row r="42" spans="1:1" ht="12.75">
      <c r="A42" s="9"/>
    </row>
    <row r="43" spans="1:1" ht="12.75">
      <c r="A43" s="9"/>
    </row>
    <row r="44" spans="1:1" ht="12.75">
      <c r="A44" s="9"/>
    </row>
    <row r="45" spans="1:1" ht="12.75">
      <c r="A45" s="9"/>
    </row>
    <row r="46" spans="1:1" ht="12.75">
      <c r="A46" s="9"/>
    </row>
    <row r="47" spans="1:1" ht="12.75">
      <c r="A47" s="9"/>
    </row>
    <row r="48" spans="1:1" ht="12.75">
      <c r="A48" s="9"/>
    </row>
    <row r="49" spans="1:1" ht="12.75">
      <c r="A49" s="9"/>
    </row>
    <row r="50" spans="1:1" ht="12.75">
      <c r="A50" s="9"/>
    </row>
    <row r="51" spans="1:1" ht="12.75">
      <c r="A51" s="9"/>
    </row>
    <row r="52" spans="1:1" ht="12.75">
      <c r="A52" s="9"/>
    </row>
    <row r="53" spans="1:1" ht="12.75">
      <c r="A53" s="9"/>
    </row>
    <row r="54" spans="1:1" ht="12.75">
      <c r="A54" s="9"/>
    </row>
    <row r="55" spans="1:1" ht="12.75">
      <c r="A55" s="9"/>
    </row>
    <row r="56" spans="1:1" ht="12.75">
      <c r="A56" s="9"/>
    </row>
    <row r="57" spans="1:1" ht="12.75">
      <c r="A57" s="9"/>
    </row>
    <row r="58" spans="1:1" ht="12.75">
      <c r="A58" s="9"/>
    </row>
    <row r="59" spans="1:1" ht="12.75">
      <c r="A59" s="9"/>
    </row>
    <row r="60" spans="1:1" ht="12.75">
      <c r="A60" s="9"/>
    </row>
    <row r="61" spans="1:1" ht="12.75">
      <c r="A61" s="9"/>
    </row>
    <row r="62" spans="1:1" ht="12.75">
      <c r="A62" s="9"/>
    </row>
    <row r="63" spans="1:1" ht="12.75">
      <c r="A63" s="9"/>
    </row>
    <row r="64" spans="1:1" ht="12.75">
      <c r="A64" s="9"/>
    </row>
    <row r="65" spans="1:1" ht="12.75">
      <c r="A65" s="9"/>
    </row>
    <row r="66" spans="1:1" ht="12.75">
      <c r="A66" s="9"/>
    </row>
    <row r="67" spans="1:1" ht="12.75">
      <c r="A67" s="9"/>
    </row>
    <row r="68" spans="1:1" ht="12.75">
      <c r="A68" s="9"/>
    </row>
    <row r="69" spans="1:1" ht="12.75">
      <c r="A69" s="9"/>
    </row>
    <row r="70" spans="1:1" ht="12.75">
      <c r="A70" s="9"/>
    </row>
    <row r="71" spans="1:1" ht="12.75">
      <c r="A71" s="9"/>
    </row>
    <row r="72" spans="1:1" ht="12.75">
      <c r="A72" s="9"/>
    </row>
    <row r="73" spans="1:1" ht="12.75">
      <c r="A73" s="9"/>
    </row>
    <row r="74" spans="1:1" ht="12.75">
      <c r="A74" s="9"/>
    </row>
    <row r="75" spans="1:1" ht="12.75">
      <c r="A75" s="9"/>
    </row>
    <row r="76" spans="1:1" ht="12.75">
      <c r="A76" s="9"/>
    </row>
    <row r="77" spans="1:1" ht="12.75">
      <c r="A77" s="9"/>
    </row>
    <row r="78" spans="1:1" ht="12.75">
      <c r="A78" s="9"/>
    </row>
    <row r="79" spans="1:1" ht="12.75">
      <c r="A79" s="9"/>
    </row>
    <row r="80" spans="1:1" ht="12.75">
      <c r="A80" s="9"/>
    </row>
    <row r="81" spans="1:1" ht="12.75">
      <c r="A81" s="9"/>
    </row>
    <row r="82" spans="1:1" ht="12.75">
      <c r="A82" s="9"/>
    </row>
    <row r="83" spans="1:1" ht="12.75">
      <c r="A83" s="9"/>
    </row>
    <row r="84" spans="1:1" ht="12.75">
      <c r="A84" s="9"/>
    </row>
    <row r="85" spans="1:1" ht="12.75">
      <c r="A85" s="9"/>
    </row>
    <row r="86" spans="1:1" ht="12.75">
      <c r="A86" s="9"/>
    </row>
    <row r="87" spans="1:1" ht="12.75">
      <c r="A87" s="9"/>
    </row>
    <row r="88" spans="1:1" ht="12.75">
      <c r="A88" s="9"/>
    </row>
    <row r="89" spans="1:1" ht="12.75">
      <c r="A89" s="9"/>
    </row>
    <row r="90" spans="1:1" ht="12.75">
      <c r="A90" s="9"/>
    </row>
    <row r="91" spans="1:1" ht="12.75">
      <c r="A91" s="9"/>
    </row>
    <row r="92" spans="1:1" ht="12.75">
      <c r="A92" s="9"/>
    </row>
    <row r="93" spans="1:1" ht="12.75">
      <c r="A93" s="9"/>
    </row>
    <row r="94" spans="1:1" ht="12.75">
      <c r="A94" s="9"/>
    </row>
    <row r="95" spans="1:1" ht="12.75">
      <c r="A95" s="9"/>
    </row>
    <row r="96" spans="1:1" ht="12.75">
      <c r="A96" s="9"/>
    </row>
    <row r="97" spans="1:1" ht="12.75">
      <c r="A97" s="9"/>
    </row>
    <row r="98" spans="1:1" ht="12.75">
      <c r="A98" s="9"/>
    </row>
    <row r="99" spans="1:1" ht="12.75">
      <c r="A99" s="9"/>
    </row>
    <row r="100" spans="1:1" ht="12.75">
      <c r="A100" s="9"/>
    </row>
    <row r="101" spans="1:1" ht="12.75">
      <c r="A101" s="9"/>
    </row>
    <row r="102" spans="1:1" ht="12.75">
      <c r="A102" s="9"/>
    </row>
    <row r="103" spans="1:1" ht="12.75">
      <c r="A103" s="9"/>
    </row>
    <row r="104" spans="1:1" ht="12.75">
      <c r="A104" s="9"/>
    </row>
    <row r="105" spans="1:1" ht="12.75">
      <c r="A105" s="9"/>
    </row>
    <row r="106" spans="1:1" ht="12.75">
      <c r="A106" s="9"/>
    </row>
    <row r="107" spans="1:1" ht="12.75">
      <c r="A107" s="9"/>
    </row>
    <row r="108" spans="1:1" ht="12.75">
      <c r="A108" s="9"/>
    </row>
    <row r="109" spans="1:1" ht="12.75">
      <c r="A109" s="9"/>
    </row>
    <row r="110" spans="1:1" ht="12.75">
      <c r="A110" s="9"/>
    </row>
    <row r="111" spans="1:1" ht="12.75">
      <c r="A111" s="9"/>
    </row>
    <row r="112" spans="1:1" ht="12.75">
      <c r="A112" s="9"/>
    </row>
    <row r="113" spans="1:1" ht="12.75">
      <c r="A113" s="9"/>
    </row>
    <row r="114" spans="1:1" ht="12.75">
      <c r="A114" s="9"/>
    </row>
    <row r="115" spans="1:1" ht="12.75">
      <c r="A115" s="9"/>
    </row>
    <row r="116" spans="1:1" ht="12.75">
      <c r="A116" s="9"/>
    </row>
    <row r="117" spans="1:1" ht="12.75">
      <c r="A117" s="9"/>
    </row>
    <row r="118" spans="1:1" ht="12.75">
      <c r="A118" s="9"/>
    </row>
    <row r="119" spans="1:1" ht="12.75">
      <c r="A119" s="9"/>
    </row>
    <row r="120" spans="1:1" ht="12.75">
      <c r="A120" s="9"/>
    </row>
    <row r="121" spans="1:1" ht="12.75">
      <c r="A121" s="9"/>
    </row>
    <row r="122" spans="1:1" ht="12.75">
      <c r="A122" s="9"/>
    </row>
    <row r="123" spans="1:1" ht="12.75">
      <c r="A123" s="9"/>
    </row>
    <row r="124" spans="1:1" ht="12.75">
      <c r="A124" s="9"/>
    </row>
    <row r="125" spans="1:1" ht="12.75">
      <c r="A125" s="9"/>
    </row>
    <row r="126" spans="1:1" ht="12.75">
      <c r="A126" s="9"/>
    </row>
    <row r="127" spans="1:1" ht="12.75">
      <c r="A127" s="9"/>
    </row>
    <row r="128" spans="1:1" ht="12.75">
      <c r="A128" s="9"/>
    </row>
    <row r="129" spans="1:1" ht="12.75">
      <c r="A129" s="9"/>
    </row>
    <row r="130" spans="1:1" ht="12.75">
      <c r="A130" s="9"/>
    </row>
    <row r="131" spans="1:1" ht="12.75">
      <c r="A131" s="9"/>
    </row>
    <row r="132" spans="1:1" ht="12.75">
      <c r="A132" s="9"/>
    </row>
    <row r="133" spans="1:1" ht="12.75">
      <c r="A133" s="9"/>
    </row>
    <row r="134" spans="1:1" ht="12.75">
      <c r="A134" s="9"/>
    </row>
    <row r="135" spans="1:1" ht="12.75">
      <c r="A135" s="9"/>
    </row>
    <row r="136" spans="1:1" ht="12.75">
      <c r="A136" s="9"/>
    </row>
    <row r="137" spans="1:1" ht="12.75">
      <c r="A137" s="9"/>
    </row>
    <row r="138" spans="1:1" ht="12.75">
      <c r="A138" s="9"/>
    </row>
    <row r="139" spans="1:1" ht="12.75">
      <c r="A139" s="9"/>
    </row>
    <row r="140" spans="1:1" ht="12.75">
      <c r="A140" s="9"/>
    </row>
    <row r="141" spans="1:1" ht="12.75">
      <c r="A141" s="9"/>
    </row>
    <row r="142" spans="1:1" ht="12.75">
      <c r="A142" s="9"/>
    </row>
    <row r="143" spans="1:1" ht="12.75">
      <c r="A143" s="9"/>
    </row>
    <row r="144" spans="1:1" ht="12.75">
      <c r="A144" s="9"/>
    </row>
    <row r="145" spans="1:1" ht="12.75">
      <c r="A145" s="9"/>
    </row>
    <row r="146" spans="1:1" ht="12.75">
      <c r="A146" s="9"/>
    </row>
    <row r="147" spans="1:1" ht="12.75">
      <c r="A147" s="9"/>
    </row>
    <row r="148" spans="1:1" ht="12.75">
      <c r="A148" s="9"/>
    </row>
    <row r="149" spans="1:1" ht="12.75">
      <c r="A149" s="9"/>
    </row>
    <row r="150" spans="1:1" ht="12.75">
      <c r="A150" s="9"/>
    </row>
    <row r="151" spans="1:1" ht="12.75">
      <c r="A151" s="9"/>
    </row>
    <row r="152" spans="1:1" ht="12.75">
      <c r="A152" s="9"/>
    </row>
    <row r="153" spans="1:1" ht="12.75">
      <c r="A153" s="9"/>
    </row>
    <row r="154" spans="1:1" ht="12.75">
      <c r="A154" s="9"/>
    </row>
    <row r="155" spans="1:1" ht="12.75">
      <c r="A155" s="9"/>
    </row>
    <row r="156" spans="1:1" ht="12.75">
      <c r="A156" s="9"/>
    </row>
    <row r="157" spans="1:1" ht="12.75">
      <c r="A157" s="9"/>
    </row>
    <row r="158" spans="1:1" ht="12.75">
      <c r="A158" s="9"/>
    </row>
    <row r="159" spans="1:1" ht="12.75">
      <c r="A159" s="9"/>
    </row>
    <row r="160" spans="1:1" ht="12.75">
      <c r="A160" s="9"/>
    </row>
    <row r="161" spans="1:1" ht="12.75">
      <c r="A161" s="9"/>
    </row>
    <row r="162" spans="1:1" ht="12.75">
      <c r="A162" s="9"/>
    </row>
    <row r="163" spans="1:1" ht="12.75">
      <c r="A163" s="9"/>
    </row>
    <row r="164" spans="1:1" ht="12.75">
      <c r="A164" s="9"/>
    </row>
    <row r="165" spans="1:1" ht="12.75">
      <c r="A165" s="9"/>
    </row>
    <row r="166" spans="1:1" ht="12.75">
      <c r="A166" s="9"/>
    </row>
    <row r="167" spans="1:1" ht="12.75">
      <c r="A167" s="9"/>
    </row>
    <row r="168" spans="1:1" ht="12.75">
      <c r="A168" s="9"/>
    </row>
    <row r="169" spans="1:1" ht="12.75">
      <c r="A169" s="9"/>
    </row>
    <row r="170" spans="1:1" ht="12.75">
      <c r="A170" s="9"/>
    </row>
    <row r="171" spans="1:1" ht="12.75">
      <c r="A171" s="9"/>
    </row>
    <row r="172" spans="1:1" ht="12.75">
      <c r="A172" s="9"/>
    </row>
    <row r="173" spans="1:1" ht="12.75">
      <c r="A173" s="9"/>
    </row>
    <row r="174" spans="1:1" ht="12.75">
      <c r="A174" s="9"/>
    </row>
    <row r="175" spans="1:1" ht="12.75">
      <c r="A175" s="9"/>
    </row>
    <row r="176" spans="1:1" ht="12.75">
      <c r="A176" s="9"/>
    </row>
    <row r="177" spans="1:1" ht="12.75">
      <c r="A177" s="9"/>
    </row>
    <row r="178" spans="1:1" ht="12.75">
      <c r="A178" s="9"/>
    </row>
    <row r="179" spans="1:1" ht="12.75">
      <c r="A179" s="9"/>
    </row>
    <row r="180" spans="1:1" ht="12.75">
      <c r="A180" s="9"/>
    </row>
    <row r="181" spans="1:1" ht="12.75">
      <c r="A181" s="9"/>
    </row>
    <row r="182" spans="1:1" ht="12.75">
      <c r="A182" s="9"/>
    </row>
    <row r="183" spans="1:1" ht="12.75">
      <c r="A183" s="9"/>
    </row>
    <row r="184" spans="1:1" ht="12.75">
      <c r="A184" s="9"/>
    </row>
    <row r="185" spans="1:1" ht="12.75">
      <c r="A185" s="9"/>
    </row>
    <row r="186" spans="1:1" ht="12.75">
      <c r="A186" s="9"/>
    </row>
    <row r="187" spans="1:1" ht="12.75">
      <c r="A187" s="9"/>
    </row>
    <row r="188" spans="1:1" ht="12.75">
      <c r="A188" s="9"/>
    </row>
    <row r="189" spans="1:1" ht="12.75">
      <c r="A189" s="9"/>
    </row>
    <row r="190" spans="1:1" ht="12.75">
      <c r="A190" s="9"/>
    </row>
    <row r="191" spans="1:1" ht="12.75">
      <c r="A191" s="9"/>
    </row>
    <row r="192" spans="1:1" ht="12.75">
      <c r="A192" s="9"/>
    </row>
    <row r="193" spans="1:1" ht="12.75">
      <c r="A193" s="9"/>
    </row>
    <row r="194" spans="1:1" ht="12.75">
      <c r="A194" s="9"/>
    </row>
    <row r="195" spans="1:1" ht="12.75">
      <c r="A195" s="9"/>
    </row>
    <row r="196" spans="1:1" ht="12.75">
      <c r="A196" s="9"/>
    </row>
    <row r="197" spans="1:1" ht="12.75">
      <c r="A197" s="9"/>
    </row>
    <row r="198" spans="1:1" ht="12.75">
      <c r="A198" s="9"/>
    </row>
    <row r="199" spans="1:1" ht="12.75">
      <c r="A199" s="9"/>
    </row>
    <row r="200" spans="1:1" ht="12.75">
      <c r="A200" s="9"/>
    </row>
    <row r="201" spans="1:1" ht="12.75">
      <c r="A201" s="9"/>
    </row>
    <row r="202" spans="1:1" ht="12.75">
      <c r="A202" s="9"/>
    </row>
    <row r="203" spans="1:1" ht="12.75">
      <c r="A203" s="9"/>
    </row>
    <row r="204" spans="1:1" ht="12.75">
      <c r="A204" s="9"/>
    </row>
    <row r="205" spans="1:1" ht="12.75">
      <c r="A205" s="9"/>
    </row>
    <row r="206" spans="1:1" ht="12.75">
      <c r="A206" s="9"/>
    </row>
    <row r="207" spans="1:1" ht="12.75">
      <c r="A207" s="9"/>
    </row>
    <row r="208" spans="1:1" ht="12.75">
      <c r="A208" s="9"/>
    </row>
    <row r="209" spans="1:1" ht="12.75">
      <c r="A209" s="9"/>
    </row>
    <row r="210" spans="1:1" ht="12.75">
      <c r="A210" s="9"/>
    </row>
    <row r="211" spans="1:1" ht="12.75">
      <c r="A211" s="9"/>
    </row>
    <row r="212" spans="1:1" ht="12.75">
      <c r="A212" s="9"/>
    </row>
    <row r="213" spans="1:1" ht="12.75">
      <c r="A213" s="9"/>
    </row>
    <row r="214" spans="1:1" ht="12.75">
      <c r="A214" s="9"/>
    </row>
    <row r="215" spans="1:1" ht="12.75">
      <c r="A215" s="9"/>
    </row>
    <row r="216" spans="1:1" ht="12.75">
      <c r="A216" s="9"/>
    </row>
    <row r="217" spans="1:1" ht="12.75">
      <c r="A217" s="9"/>
    </row>
    <row r="218" spans="1:1" ht="12.75">
      <c r="A218" s="9"/>
    </row>
    <row r="219" spans="1:1" ht="12.75">
      <c r="A219" s="9"/>
    </row>
    <row r="220" spans="1:1" ht="12.75">
      <c r="A220" s="9"/>
    </row>
    <row r="221" spans="1:1" ht="12.75">
      <c r="A221" s="9"/>
    </row>
    <row r="222" spans="1:1" ht="12.75">
      <c r="A222" s="9"/>
    </row>
    <row r="223" spans="1:1" ht="12.75">
      <c r="A223" s="9"/>
    </row>
    <row r="224" spans="1:1" ht="12.75">
      <c r="A224" s="9"/>
    </row>
    <row r="225" spans="1:1" ht="12.75">
      <c r="A225" s="9"/>
    </row>
    <row r="226" spans="1:1" ht="12.75">
      <c r="A226" s="9"/>
    </row>
    <row r="227" spans="1:1" ht="12.75">
      <c r="A227" s="9"/>
    </row>
    <row r="228" spans="1:1" ht="12.75">
      <c r="A228" s="9"/>
    </row>
    <row r="229" spans="1:1" ht="12.75">
      <c r="A229" s="9"/>
    </row>
    <row r="230" spans="1:1" ht="12.75">
      <c r="A230" s="9"/>
    </row>
    <row r="231" spans="1:1" ht="12.75">
      <c r="A231" s="9"/>
    </row>
    <row r="232" spans="1:1" ht="12.75">
      <c r="A232" s="9"/>
    </row>
    <row r="233" spans="1:1" ht="12.75">
      <c r="A233" s="9"/>
    </row>
    <row r="234" spans="1:1" ht="12.75">
      <c r="A234" s="9"/>
    </row>
    <row r="235" spans="1:1" ht="12.75">
      <c r="A235" s="9"/>
    </row>
    <row r="236" spans="1:1" ht="12.75">
      <c r="A236" s="9"/>
    </row>
    <row r="237" spans="1:1" ht="12.75">
      <c r="A237" s="9"/>
    </row>
    <row r="238" spans="1:1" ht="12.75">
      <c r="A238" s="9"/>
    </row>
    <row r="239" spans="1:1" ht="12.75">
      <c r="A239" s="9"/>
    </row>
    <row r="240" spans="1:1" ht="12.75">
      <c r="A240" s="9"/>
    </row>
    <row r="241" spans="1:1" ht="12.75">
      <c r="A241" s="9"/>
    </row>
    <row r="242" spans="1:1" ht="12.75">
      <c r="A242" s="9"/>
    </row>
    <row r="243" spans="1:1" ht="12.75">
      <c r="A243" s="9"/>
    </row>
    <row r="244" spans="1:1" ht="12.75">
      <c r="A244" s="9"/>
    </row>
    <row r="245" spans="1:1" ht="12.75">
      <c r="A245" s="9"/>
    </row>
    <row r="246" spans="1:1" ht="12.75">
      <c r="A246" s="9"/>
    </row>
    <row r="247" spans="1:1" ht="12.75">
      <c r="A247" s="9"/>
    </row>
    <row r="248" spans="1:1" ht="12.75">
      <c r="A248" s="9"/>
    </row>
    <row r="249" spans="1:1" ht="12.75">
      <c r="A249" s="9"/>
    </row>
    <row r="250" spans="1:1" ht="12.75">
      <c r="A250" s="9"/>
    </row>
    <row r="251" spans="1:1" ht="12.75">
      <c r="A251" s="9"/>
    </row>
    <row r="252" spans="1:1" ht="12.75">
      <c r="A252" s="9"/>
    </row>
    <row r="253" spans="1:1" ht="12.75">
      <c r="A253" s="9"/>
    </row>
    <row r="254" spans="1:1" ht="12.75">
      <c r="A254" s="9"/>
    </row>
    <row r="255" spans="1:1" ht="12.75">
      <c r="A255" s="9"/>
    </row>
    <row r="256" spans="1:1" ht="12.75">
      <c r="A256" s="9"/>
    </row>
    <row r="257" spans="1:1" ht="12.75">
      <c r="A257" s="9"/>
    </row>
    <row r="258" spans="1:1" ht="12.75">
      <c r="A258" s="9"/>
    </row>
    <row r="259" spans="1:1" ht="12.75">
      <c r="A259" s="9"/>
    </row>
    <row r="260" spans="1:1" ht="12.75">
      <c r="A260" s="9"/>
    </row>
    <row r="261" spans="1:1" ht="12.75">
      <c r="A261" s="9"/>
    </row>
    <row r="262" spans="1:1" ht="12.75">
      <c r="A262" s="9"/>
    </row>
    <row r="263" spans="1:1" ht="12.75">
      <c r="A263" s="9"/>
    </row>
    <row r="264" spans="1:1" ht="12.75">
      <c r="A264" s="9"/>
    </row>
    <row r="265" spans="1:1" ht="12.75">
      <c r="A265" s="9"/>
    </row>
    <row r="266" spans="1:1" ht="12.75">
      <c r="A266" s="9"/>
    </row>
    <row r="267" spans="1:1" ht="12.75">
      <c r="A267" s="9"/>
    </row>
    <row r="268" spans="1:1" ht="12.75">
      <c r="A268" s="9"/>
    </row>
    <row r="269" spans="1:1" ht="12.75">
      <c r="A269" s="9"/>
    </row>
    <row r="270" spans="1:1" ht="12.75">
      <c r="A270" s="9"/>
    </row>
    <row r="271" spans="1:1" ht="12.75">
      <c r="A271" s="9"/>
    </row>
    <row r="272" spans="1:1" ht="12.75">
      <c r="A272" s="9"/>
    </row>
    <row r="273" spans="1:1" ht="12.75">
      <c r="A273" s="9"/>
    </row>
    <row r="274" spans="1:1" ht="12.75">
      <c r="A274" s="9"/>
    </row>
    <row r="275" spans="1:1" ht="12.75">
      <c r="A275" s="9"/>
    </row>
    <row r="276" spans="1:1" ht="12.75">
      <c r="A276" s="9"/>
    </row>
    <row r="277" spans="1:1" ht="12.75">
      <c r="A277" s="9"/>
    </row>
    <row r="278" spans="1:1" ht="12.75">
      <c r="A278" s="9"/>
    </row>
    <row r="279" spans="1:1" ht="12.75">
      <c r="A279" s="9"/>
    </row>
    <row r="280" spans="1:1" ht="12.75">
      <c r="A280" s="9"/>
    </row>
    <row r="281" spans="1:1" ht="12.75">
      <c r="A281" s="9"/>
    </row>
    <row r="282" spans="1:1" ht="12.75">
      <c r="A282" s="9"/>
    </row>
    <row r="283" spans="1:1" ht="12.75">
      <c r="A283" s="9"/>
    </row>
    <row r="284" spans="1:1" ht="12.75">
      <c r="A284" s="9"/>
    </row>
    <row r="285" spans="1:1" ht="12.75">
      <c r="A285" s="9"/>
    </row>
    <row r="286" spans="1:1" ht="12.75">
      <c r="A286" s="9"/>
    </row>
    <row r="287" spans="1:1" ht="12.75">
      <c r="A287" s="9"/>
    </row>
    <row r="288" spans="1:1" ht="12.75">
      <c r="A288" s="9"/>
    </row>
    <row r="289" spans="1:1" ht="12.75">
      <c r="A289" s="9"/>
    </row>
    <row r="290" spans="1:1" ht="12.75">
      <c r="A290" s="9"/>
    </row>
    <row r="291" spans="1:1" ht="12.75">
      <c r="A291" s="9"/>
    </row>
    <row r="292" spans="1:1" ht="12.75">
      <c r="A292" s="9"/>
    </row>
    <row r="293" spans="1:1" ht="12.75">
      <c r="A293" s="9"/>
    </row>
    <row r="294" spans="1:1" ht="12.75">
      <c r="A294" s="9"/>
    </row>
    <row r="295" spans="1:1" ht="12.75">
      <c r="A295" s="9"/>
    </row>
    <row r="296" spans="1:1" ht="12.75">
      <c r="A296" s="9"/>
    </row>
    <row r="297" spans="1:1" ht="12.75">
      <c r="A297" s="9"/>
    </row>
    <row r="298" spans="1:1" ht="12.75">
      <c r="A298" s="9"/>
    </row>
    <row r="299" spans="1:1" ht="12.75">
      <c r="A299" s="9"/>
    </row>
    <row r="300" spans="1:1" ht="12.75">
      <c r="A300" s="9"/>
    </row>
    <row r="301" spans="1:1" ht="12.75">
      <c r="A301" s="9"/>
    </row>
    <row r="302" spans="1:1" ht="12.75">
      <c r="A302" s="9"/>
    </row>
    <row r="303" spans="1:1" ht="12.75">
      <c r="A303" s="9"/>
    </row>
    <row r="304" spans="1:1" ht="12.75">
      <c r="A304" s="9"/>
    </row>
    <row r="305" spans="1:1" ht="12.75">
      <c r="A305" s="9"/>
    </row>
    <row r="306" spans="1:1" ht="12.75">
      <c r="A306" s="9"/>
    </row>
    <row r="307" spans="1:1" ht="12.75">
      <c r="A307" s="9"/>
    </row>
    <row r="308" spans="1:1" ht="12.75">
      <c r="A308" s="9"/>
    </row>
    <row r="309" spans="1:1" ht="12.75">
      <c r="A309" s="9"/>
    </row>
    <row r="310" spans="1:1" ht="12.75">
      <c r="A310" s="9"/>
    </row>
    <row r="311" spans="1:1" ht="12.75">
      <c r="A311" s="9"/>
    </row>
    <row r="312" spans="1:1" ht="12.75">
      <c r="A312" s="9"/>
    </row>
    <row r="313" spans="1:1" ht="12.75">
      <c r="A313" s="9"/>
    </row>
    <row r="314" spans="1:1" ht="12.75">
      <c r="A314" s="9"/>
    </row>
    <row r="315" spans="1:1" ht="12.75">
      <c r="A315" s="9"/>
    </row>
    <row r="316" spans="1:1" ht="12.75">
      <c r="A316" s="9"/>
    </row>
    <row r="317" spans="1:1" ht="12.75">
      <c r="A317" s="9"/>
    </row>
    <row r="318" spans="1:1" ht="12.75">
      <c r="A318" s="9"/>
    </row>
    <row r="319" spans="1:1" ht="12.75">
      <c r="A319" s="9"/>
    </row>
    <row r="320" spans="1:1" ht="12.75">
      <c r="A320" s="9"/>
    </row>
    <row r="321" spans="1:1" ht="12.75">
      <c r="A321" s="9"/>
    </row>
    <row r="322" spans="1:1" ht="12.75">
      <c r="A322" s="9"/>
    </row>
    <row r="323" spans="1:1" ht="12.75">
      <c r="A323" s="9"/>
    </row>
    <row r="324" spans="1:1" ht="12.75">
      <c r="A324" s="9"/>
    </row>
    <row r="325" spans="1:1" ht="12.75">
      <c r="A325" s="9"/>
    </row>
    <row r="326" spans="1:1" ht="12.75">
      <c r="A326" s="9"/>
    </row>
    <row r="327" spans="1:1" ht="12.75">
      <c r="A327" s="9"/>
    </row>
    <row r="328" spans="1:1" ht="12.75">
      <c r="A328" s="9"/>
    </row>
    <row r="329" spans="1:1" ht="12.75">
      <c r="A329" s="9"/>
    </row>
    <row r="330" spans="1:1" ht="12.75">
      <c r="A330" s="9"/>
    </row>
    <row r="331" spans="1:1" ht="12.75">
      <c r="A331" s="9"/>
    </row>
    <row r="332" spans="1:1" ht="12.75">
      <c r="A332" s="9"/>
    </row>
    <row r="333" spans="1:1" ht="12.75">
      <c r="A333" s="9"/>
    </row>
    <row r="334" spans="1:1" ht="12.75">
      <c r="A334" s="9"/>
    </row>
    <row r="335" spans="1:1" ht="12.75">
      <c r="A335" s="9"/>
    </row>
    <row r="336" spans="1:1" ht="12.75">
      <c r="A336" s="9"/>
    </row>
    <row r="337" spans="1:1" ht="12.75">
      <c r="A337" s="9"/>
    </row>
    <row r="338" spans="1:1" ht="12.75">
      <c r="A338" s="9"/>
    </row>
    <row r="339" spans="1:1" ht="12.75">
      <c r="A339" s="9"/>
    </row>
    <row r="340" spans="1:1" ht="12.75">
      <c r="A340" s="9"/>
    </row>
    <row r="341" spans="1:1" ht="12.75">
      <c r="A341" s="9"/>
    </row>
    <row r="342" spans="1:1" ht="12.75">
      <c r="A342" s="9"/>
    </row>
    <row r="343" spans="1:1" ht="12.75">
      <c r="A343" s="9"/>
    </row>
    <row r="344" spans="1:1" ht="12.75">
      <c r="A344" s="9"/>
    </row>
    <row r="345" spans="1:1" ht="12.75">
      <c r="A345" s="9"/>
    </row>
    <row r="346" spans="1:1" ht="12.75">
      <c r="A346" s="9"/>
    </row>
    <row r="347" spans="1:1" ht="12.75">
      <c r="A347" s="9"/>
    </row>
    <row r="348" spans="1:1" ht="12.75">
      <c r="A348" s="9"/>
    </row>
    <row r="349" spans="1:1" ht="12.75">
      <c r="A349" s="9"/>
    </row>
    <row r="350" spans="1:1" ht="12.75">
      <c r="A350" s="9"/>
    </row>
    <row r="351" spans="1:1" ht="12.75">
      <c r="A351" s="9"/>
    </row>
    <row r="352" spans="1:1" ht="12.75">
      <c r="A352" s="9"/>
    </row>
    <row r="353" spans="1:1" ht="12.75">
      <c r="A353" s="9"/>
    </row>
    <row r="354" spans="1:1" ht="12.75">
      <c r="A354" s="9"/>
    </row>
    <row r="355" spans="1:1" ht="12.75">
      <c r="A355" s="9"/>
    </row>
    <row r="356" spans="1:1" ht="12.75">
      <c r="A356" s="9"/>
    </row>
    <row r="357" spans="1:1" ht="12.75">
      <c r="A357" s="9"/>
    </row>
    <row r="358" spans="1:1" ht="12.75">
      <c r="A358" s="9"/>
    </row>
    <row r="359" spans="1:1" ht="12.75">
      <c r="A359" s="9"/>
    </row>
    <row r="360" spans="1:1" ht="12.75">
      <c r="A360" s="9"/>
    </row>
    <row r="361" spans="1:1" ht="12.75">
      <c r="A361" s="9"/>
    </row>
    <row r="362" spans="1:1" ht="12.75">
      <c r="A362" s="9"/>
    </row>
    <row r="363" spans="1:1" ht="12.75">
      <c r="A363" s="9"/>
    </row>
    <row r="364" spans="1:1" ht="12.75">
      <c r="A364" s="9"/>
    </row>
    <row r="365" spans="1:1" ht="12.75">
      <c r="A365" s="9"/>
    </row>
    <row r="366" spans="1:1" ht="12.75">
      <c r="A366" s="9"/>
    </row>
    <row r="367" spans="1:1" ht="12.75">
      <c r="A367" s="9"/>
    </row>
    <row r="368" spans="1:1" ht="12.75">
      <c r="A368" s="9"/>
    </row>
    <row r="369" spans="1:1" ht="12.75">
      <c r="A369" s="9"/>
    </row>
    <row r="370" spans="1:1" ht="12.75">
      <c r="A370" s="9"/>
    </row>
    <row r="371" spans="1:1" ht="12.75">
      <c r="A371" s="9"/>
    </row>
    <row r="372" spans="1:1" ht="12.75">
      <c r="A372" s="9"/>
    </row>
    <row r="373" spans="1:1" ht="12.75">
      <c r="A373" s="9"/>
    </row>
    <row r="374" spans="1:1" ht="12.75">
      <c r="A374" s="9"/>
    </row>
    <row r="375" spans="1:1" ht="12.75">
      <c r="A375" s="9"/>
    </row>
    <row r="376" spans="1:1" ht="12.75">
      <c r="A376" s="9"/>
    </row>
    <row r="377" spans="1:1" ht="12.75">
      <c r="A377" s="9"/>
    </row>
    <row r="378" spans="1:1" ht="12.75">
      <c r="A378" s="9"/>
    </row>
    <row r="379" spans="1:1" ht="12.75">
      <c r="A379" s="9"/>
    </row>
    <row r="380" spans="1:1" ht="12.75">
      <c r="A380" s="9"/>
    </row>
    <row r="381" spans="1:1" ht="12.75">
      <c r="A381" s="9"/>
    </row>
    <row r="382" spans="1:1" ht="12.75">
      <c r="A382" s="9"/>
    </row>
    <row r="383" spans="1:1" ht="12.75">
      <c r="A383" s="9"/>
    </row>
    <row r="384" spans="1:1" ht="12.75">
      <c r="A384" s="9"/>
    </row>
    <row r="385" spans="1:1" ht="12.75">
      <c r="A385" s="9"/>
    </row>
    <row r="386" spans="1:1" ht="12.75">
      <c r="A386" s="9"/>
    </row>
    <row r="387" spans="1:1" ht="12.75">
      <c r="A387" s="9"/>
    </row>
    <row r="388" spans="1:1" ht="12.75">
      <c r="A388" s="9"/>
    </row>
    <row r="389" spans="1:1" ht="12.75">
      <c r="A389" s="9"/>
    </row>
    <row r="390" spans="1:1" ht="12.75">
      <c r="A390" s="9"/>
    </row>
    <row r="391" spans="1:1" ht="12.75">
      <c r="A391" s="9"/>
    </row>
    <row r="392" spans="1:1" ht="12.75">
      <c r="A392" s="9"/>
    </row>
    <row r="393" spans="1:1" ht="12.75">
      <c r="A393" s="9"/>
    </row>
    <row r="394" spans="1:1" ht="12.75">
      <c r="A394" s="9"/>
    </row>
    <row r="395" spans="1:1" ht="12.75">
      <c r="A395" s="9"/>
    </row>
    <row r="396" spans="1:1" ht="12.75">
      <c r="A396" s="9"/>
    </row>
    <row r="397" spans="1:1" ht="12.75">
      <c r="A397" s="9"/>
    </row>
    <row r="398" spans="1:1" ht="12.75">
      <c r="A398" s="9"/>
    </row>
    <row r="399" spans="1:1" ht="12.75">
      <c r="A399" s="9"/>
    </row>
    <row r="400" spans="1:1" ht="12.75">
      <c r="A400" s="9"/>
    </row>
    <row r="401" spans="1:1" ht="12.75">
      <c r="A401" s="9"/>
    </row>
    <row r="402" spans="1:1" ht="12.75">
      <c r="A402" s="9"/>
    </row>
    <row r="403" spans="1:1" ht="12.75">
      <c r="A403" s="9"/>
    </row>
    <row r="404" spans="1:1" ht="12.75">
      <c r="A404" s="9"/>
    </row>
    <row r="405" spans="1:1" ht="12.75">
      <c r="A405" s="9"/>
    </row>
    <row r="406" spans="1:1" ht="12.75">
      <c r="A406" s="9"/>
    </row>
    <row r="407" spans="1:1" ht="12.75">
      <c r="A407" s="9"/>
    </row>
    <row r="408" spans="1:1" ht="12.75">
      <c r="A408" s="9"/>
    </row>
    <row r="409" spans="1:1" ht="12.75">
      <c r="A409" s="9"/>
    </row>
    <row r="410" spans="1:1" ht="12.75">
      <c r="A410" s="9"/>
    </row>
    <row r="411" spans="1:1" ht="12.75">
      <c r="A411" s="9"/>
    </row>
    <row r="412" spans="1:1" ht="12.75">
      <c r="A412" s="9"/>
    </row>
    <row r="413" spans="1:1" ht="12.75">
      <c r="A413" s="9"/>
    </row>
    <row r="414" spans="1:1" ht="12.75">
      <c r="A414" s="9"/>
    </row>
    <row r="415" spans="1:1" ht="12.75">
      <c r="A415" s="9"/>
    </row>
    <row r="416" spans="1:1" ht="12.75">
      <c r="A416" s="9"/>
    </row>
    <row r="417" spans="1:1" ht="12.75">
      <c r="A417" s="9"/>
    </row>
    <row r="418" spans="1:1" ht="12.75">
      <c r="A418" s="9"/>
    </row>
    <row r="419" spans="1:1" ht="12.75">
      <c r="A419" s="9"/>
    </row>
    <row r="420" spans="1:1" ht="12.75">
      <c r="A420" s="9"/>
    </row>
    <row r="421" spans="1:1" ht="12.75">
      <c r="A421" s="9"/>
    </row>
    <row r="422" spans="1:1" ht="12.75">
      <c r="A422" s="9"/>
    </row>
    <row r="423" spans="1:1" ht="12.75">
      <c r="A423" s="9"/>
    </row>
    <row r="424" spans="1:1" ht="12.75">
      <c r="A424" s="9"/>
    </row>
    <row r="425" spans="1:1" ht="12.75">
      <c r="A425" s="9"/>
    </row>
    <row r="426" spans="1:1" ht="12.75">
      <c r="A426" s="9"/>
    </row>
    <row r="427" spans="1:1" ht="12.75">
      <c r="A427" s="9"/>
    </row>
    <row r="428" spans="1:1" ht="12.75">
      <c r="A428" s="9"/>
    </row>
    <row r="429" spans="1:1" ht="12.75">
      <c r="A429" s="9"/>
    </row>
    <row r="430" spans="1:1" ht="12.75">
      <c r="A430" s="9"/>
    </row>
    <row r="431" spans="1:1" ht="12.75">
      <c r="A431" s="9"/>
    </row>
    <row r="432" spans="1:1" ht="12.75">
      <c r="A432" s="9"/>
    </row>
    <row r="433" spans="1:1" ht="12.75">
      <c r="A433" s="9"/>
    </row>
    <row r="434" spans="1:1" ht="12.75">
      <c r="A434" s="9"/>
    </row>
    <row r="435" spans="1:1" ht="12.75">
      <c r="A435" s="9"/>
    </row>
    <row r="436" spans="1:1" ht="12.75">
      <c r="A436" s="9"/>
    </row>
    <row r="437" spans="1:1" ht="12.75">
      <c r="A437" s="9"/>
    </row>
    <row r="438" spans="1:1" ht="12.75">
      <c r="A438" s="9"/>
    </row>
    <row r="439" spans="1:1" ht="12.75">
      <c r="A439" s="9"/>
    </row>
    <row r="440" spans="1:1" ht="12.75">
      <c r="A440" s="9"/>
    </row>
    <row r="441" spans="1:1" ht="12.75">
      <c r="A441" s="9"/>
    </row>
    <row r="442" spans="1:1" ht="12.75">
      <c r="A442" s="9"/>
    </row>
    <row r="443" spans="1:1" ht="12.75">
      <c r="A443" s="9"/>
    </row>
    <row r="444" spans="1:1" ht="12.75">
      <c r="A444" s="9"/>
    </row>
    <row r="445" spans="1:1" ht="12.75">
      <c r="A445" s="9"/>
    </row>
    <row r="446" spans="1:1" ht="12.75">
      <c r="A446" s="9"/>
    </row>
    <row r="447" spans="1:1" ht="12.75">
      <c r="A447" s="9"/>
    </row>
    <row r="448" spans="1:1" ht="12.75">
      <c r="A448" s="9"/>
    </row>
    <row r="449" spans="1:1" ht="12.75">
      <c r="A449" s="9"/>
    </row>
    <row r="450" spans="1:1" ht="12.75">
      <c r="A450" s="9"/>
    </row>
    <row r="451" spans="1:1" ht="12.75">
      <c r="A451" s="9"/>
    </row>
    <row r="452" spans="1:1" ht="12.75">
      <c r="A452" s="9"/>
    </row>
    <row r="453" spans="1:1" ht="12.75">
      <c r="A453" s="9"/>
    </row>
    <row r="454" spans="1:1" ht="12.75">
      <c r="A454" s="9"/>
    </row>
    <row r="455" spans="1:1" ht="12.75">
      <c r="A455" s="9"/>
    </row>
    <row r="456" spans="1:1" ht="12.75">
      <c r="A456" s="9"/>
    </row>
    <row r="457" spans="1:1" ht="12.75">
      <c r="A457" s="9"/>
    </row>
    <row r="458" spans="1:1" ht="12.75">
      <c r="A458" s="9"/>
    </row>
    <row r="459" spans="1:1" ht="12.75">
      <c r="A459" s="9"/>
    </row>
    <row r="460" spans="1:1" ht="12.75">
      <c r="A460" s="9"/>
    </row>
    <row r="461" spans="1:1" ht="12.75">
      <c r="A461" s="9"/>
    </row>
    <row r="462" spans="1:1" ht="12.75">
      <c r="A462" s="9"/>
    </row>
    <row r="463" spans="1:1" ht="12.75">
      <c r="A463" s="9"/>
    </row>
    <row r="464" spans="1:1" ht="12.75">
      <c r="A464" s="9"/>
    </row>
    <row r="465" spans="1:1" ht="12.75">
      <c r="A465" s="9"/>
    </row>
    <row r="466" spans="1:1" ht="12.75">
      <c r="A466" s="9"/>
    </row>
    <row r="467" spans="1:1" ht="12.75">
      <c r="A467" s="9"/>
    </row>
    <row r="468" spans="1:1" ht="12.75">
      <c r="A468" s="9"/>
    </row>
    <row r="469" spans="1:1" ht="12.75">
      <c r="A469" s="9"/>
    </row>
    <row r="470" spans="1:1" ht="12.75">
      <c r="A470" s="9"/>
    </row>
    <row r="471" spans="1:1" ht="12.75">
      <c r="A471" s="9"/>
    </row>
    <row r="472" spans="1:1" ht="12.75">
      <c r="A472" s="9"/>
    </row>
    <row r="473" spans="1:1" ht="12.75">
      <c r="A473" s="9"/>
    </row>
    <row r="474" spans="1:1" ht="12.75">
      <c r="A474" s="9"/>
    </row>
    <row r="475" spans="1:1" ht="12.75">
      <c r="A475" s="9"/>
    </row>
    <row r="476" spans="1:1" ht="12.75">
      <c r="A476" s="9"/>
    </row>
    <row r="477" spans="1:1" ht="12.75">
      <c r="A477" s="9"/>
    </row>
    <row r="478" spans="1:1" ht="12.75">
      <c r="A478" s="9"/>
    </row>
    <row r="479" spans="1:1" ht="12.75">
      <c r="A479" s="9"/>
    </row>
    <row r="480" spans="1:1" ht="12.75">
      <c r="A480" s="9"/>
    </row>
    <row r="481" spans="1:1" ht="12.75">
      <c r="A481" s="9"/>
    </row>
    <row r="482" spans="1:1" ht="12.75">
      <c r="A482" s="9"/>
    </row>
    <row r="483" spans="1:1" ht="12.75">
      <c r="A483" s="9"/>
    </row>
    <row r="484" spans="1:1" ht="12.75">
      <c r="A484" s="9"/>
    </row>
    <row r="485" spans="1:1" ht="12.75">
      <c r="A485" s="9"/>
    </row>
    <row r="486" spans="1:1" ht="12.75">
      <c r="A486" s="9"/>
    </row>
    <row r="487" spans="1:1" ht="12.75">
      <c r="A487" s="9"/>
    </row>
    <row r="488" spans="1:1" ht="12.75">
      <c r="A488" s="9"/>
    </row>
    <row r="489" spans="1:1" ht="12.75">
      <c r="A489" s="9"/>
    </row>
    <row r="490" spans="1:1" ht="12.75">
      <c r="A490" s="9"/>
    </row>
    <row r="491" spans="1:1" ht="12.75">
      <c r="A491" s="9"/>
    </row>
    <row r="492" spans="1:1" ht="12.75">
      <c r="A492" s="9"/>
    </row>
    <row r="493" spans="1:1" ht="12.75">
      <c r="A493" s="9"/>
    </row>
    <row r="494" spans="1:1" ht="12.75">
      <c r="A494" s="9"/>
    </row>
    <row r="495" spans="1:1" ht="12.75">
      <c r="A495" s="9"/>
    </row>
    <row r="496" spans="1:1" ht="12.75">
      <c r="A496" s="9"/>
    </row>
    <row r="497" spans="1:1" ht="12.75">
      <c r="A497" s="9"/>
    </row>
    <row r="498" spans="1:1" ht="12.75">
      <c r="A498" s="9"/>
    </row>
    <row r="499" spans="1:1" ht="12.75">
      <c r="A499" s="9"/>
    </row>
    <row r="500" spans="1:1" ht="12.75">
      <c r="A500" s="9"/>
    </row>
    <row r="501" spans="1:1" ht="12.75">
      <c r="A501" s="9"/>
    </row>
    <row r="502" spans="1:1" ht="12.75">
      <c r="A502" s="9"/>
    </row>
    <row r="503" spans="1:1" ht="12.75">
      <c r="A503" s="9"/>
    </row>
    <row r="504" spans="1:1" ht="12.75">
      <c r="A504" s="9"/>
    </row>
    <row r="505" spans="1:1" ht="12.75">
      <c r="A505" s="9"/>
    </row>
    <row r="506" spans="1:1" ht="12.75">
      <c r="A506" s="9"/>
    </row>
    <row r="507" spans="1:1" ht="12.75">
      <c r="A507" s="9"/>
    </row>
    <row r="508" spans="1:1" ht="12.75">
      <c r="A508" s="9"/>
    </row>
    <row r="509" spans="1:1" ht="12.75">
      <c r="A509" s="9"/>
    </row>
    <row r="510" spans="1:1" ht="12.75">
      <c r="A510" s="9"/>
    </row>
    <row r="511" spans="1:1" ht="12.75">
      <c r="A511" s="9"/>
    </row>
    <row r="512" spans="1:1" ht="12.75">
      <c r="A512" s="9"/>
    </row>
    <row r="513" spans="1:1" ht="12.75">
      <c r="A513" s="9"/>
    </row>
    <row r="514" spans="1:1" ht="12.75">
      <c r="A514" s="9"/>
    </row>
    <row r="515" spans="1:1" ht="12.75">
      <c r="A515" s="9"/>
    </row>
    <row r="516" spans="1:1" ht="12.75">
      <c r="A516" s="9"/>
    </row>
    <row r="517" spans="1:1" ht="12.75">
      <c r="A517" s="9"/>
    </row>
    <row r="518" spans="1:1" ht="12.75">
      <c r="A518" s="9"/>
    </row>
    <row r="519" spans="1:1" ht="12.75">
      <c r="A519" s="9"/>
    </row>
    <row r="520" spans="1:1" ht="12.75">
      <c r="A520" s="9"/>
    </row>
    <row r="521" spans="1:1" ht="12.75">
      <c r="A521" s="9"/>
    </row>
    <row r="522" spans="1:1" ht="12.75">
      <c r="A522" s="9"/>
    </row>
    <row r="523" spans="1:1" ht="12.75">
      <c r="A523" s="9"/>
    </row>
    <row r="524" spans="1:1" ht="12.75">
      <c r="A524" s="9"/>
    </row>
    <row r="525" spans="1:1" ht="12.75">
      <c r="A525" s="9"/>
    </row>
    <row r="526" spans="1:1" ht="12.75">
      <c r="A526" s="9"/>
    </row>
    <row r="527" spans="1:1" ht="12.75">
      <c r="A527" s="9"/>
    </row>
    <row r="528" spans="1:1" ht="12.75">
      <c r="A528" s="9"/>
    </row>
    <row r="529" spans="1:1" ht="12.75">
      <c r="A529" s="9"/>
    </row>
    <row r="530" spans="1:1" ht="12.75">
      <c r="A530" s="9"/>
    </row>
    <row r="531" spans="1:1" ht="12.75">
      <c r="A531" s="9"/>
    </row>
    <row r="532" spans="1:1" ht="12.75">
      <c r="A532" s="9"/>
    </row>
    <row r="533" spans="1:1" ht="12.75">
      <c r="A533" s="9"/>
    </row>
    <row r="534" spans="1:1" ht="12.75">
      <c r="A534" s="9"/>
    </row>
    <row r="535" spans="1:1" ht="12.75">
      <c r="A535" s="9"/>
    </row>
    <row r="536" spans="1:1" ht="12.75">
      <c r="A536" s="9"/>
    </row>
    <row r="537" spans="1:1" ht="12.75">
      <c r="A537" s="9"/>
    </row>
    <row r="538" spans="1:1" ht="12.75">
      <c r="A538" s="9"/>
    </row>
    <row r="539" spans="1:1" ht="12.75">
      <c r="A539" s="9"/>
    </row>
    <row r="540" spans="1:1" ht="12.75">
      <c r="A540" s="9"/>
    </row>
    <row r="541" spans="1:1" ht="12.75">
      <c r="A541" s="9"/>
    </row>
    <row r="542" spans="1:1" ht="12.75">
      <c r="A542" s="9"/>
    </row>
    <row r="543" spans="1:1" ht="12.75">
      <c r="A543" s="9"/>
    </row>
    <row r="544" spans="1:1" ht="12.75">
      <c r="A544" s="9"/>
    </row>
    <row r="545" spans="1:1" ht="12.75">
      <c r="A545" s="9"/>
    </row>
    <row r="546" spans="1:1" ht="12.75">
      <c r="A546" s="9"/>
    </row>
    <row r="547" spans="1:1" ht="12.75">
      <c r="A547" s="9"/>
    </row>
    <row r="548" spans="1:1" ht="12.75">
      <c r="A548" s="9"/>
    </row>
    <row r="549" spans="1:1" ht="12.75">
      <c r="A549" s="9"/>
    </row>
    <row r="550" spans="1:1" ht="12.75">
      <c r="A550" s="9"/>
    </row>
    <row r="551" spans="1:1" ht="12.75">
      <c r="A551" s="9"/>
    </row>
    <row r="552" spans="1:1" ht="12.75">
      <c r="A552" s="9"/>
    </row>
    <row r="553" spans="1:1" ht="12.75">
      <c r="A553" s="9"/>
    </row>
    <row r="554" spans="1:1" ht="12.75">
      <c r="A554" s="9"/>
    </row>
    <row r="555" spans="1:1" ht="12.75">
      <c r="A555" s="9"/>
    </row>
    <row r="556" spans="1:1" ht="12.75">
      <c r="A556" s="9"/>
    </row>
    <row r="557" spans="1:1" ht="12.75">
      <c r="A557" s="9"/>
    </row>
    <row r="558" spans="1:1" ht="12.75">
      <c r="A558" s="9"/>
    </row>
    <row r="559" spans="1:1" ht="12.75">
      <c r="A559" s="9"/>
    </row>
    <row r="560" spans="1:1" ht="12.75">
      <c r="A560" s="9"/>
    </row>
    <row r="561" spans="1:1" ht="12.75">
      <c r="A561" s="9"/>
    </row>
    <row r="562" spans="1:1" ht="12.75">
      <c r="A562" s="9"/>
    </row>
    <row r="563" spans="1:1" ht="12.75">
      <c r="A563" s="9"/>
    </row>
    <row r="564" spans="1:1" ht="12.75">
      <c r="A564" s="9"/>
    </row>
    <row r="565" spans="1:1" ht="12.75">
      <c r="A565" s="9"/>
    </row>
    <row r="566" spans="1:1" ht="12.75">
      <c r="A566" s="9"/>
    </row>
    <row r="567" spans="1:1" ht="12.75">
      <c r="A567" s="9"/>
    </row>
    <row r="568" spans="1:1" ht="12.75">
      <c r="A568" s="9"/>
    </row>
    <row r="569" spans="1:1" ht="12.75">
      <c r="A569" s="9"/>
    </row>
    <row r="570" spans="1:1" ht="12.75">
      <c r="A570" s="9"/>
    </row>
    <row r="571" spans="1:1" ht="12.75">
      <c r="A571" s="9"/>
    </row>
    <row r="572" spans="1:1" ht="12.75">
      <c r="A572" s="9"/>
    </row>
    <row r="573" spans="1:1" ht="12.75">
      <c r="A573" s="9"/>
    </row>
    <row r="574" spans="1:1" ht="12.75">
      <c r="A574" s="9"/>
    </row>
    <row r="575" spans="1:1" ht="12.75">
      <c r="A575" s="9"/>
    </row>
    <row r="576" spans="1:1" ht="12.75">
      <c r="A576" s="9"/>
    </row>
    <row r="577" spans="1:1" ht="12.75">
      <c r="A577" s="9"/>
    </row>
    <row r="578" spans="1:1" ht="12.75">
      <c r="A578" s="9"/>
    </row>
    <row r="579" spans="1:1" ht="12.75">
      <c r="A579" s="9"/>
    </row>
    <row r="580" spans="1:1" ht="12.75">
      <c r="A580" s="9"/>
    </row>
    <row r="581" spans="1:1" ht="12.75">
      <c r="A581" s="9"/>
    </row>
    <row r="582" spans="1:1" ht="12.75">
      <c r="A582" s="9"/>
    </row>
    <row r="583" spans="1:1" ht="12.75">
      <c r="A583" s="9"/>
    </row>
    <row r="584" spans="1:1" ht="12.75">
      <c r="A584" s="9"/>
    </row>
    <row r="585" spans="1:1" ht="12.75">
      <c r="A585" s="9"/>
    </row>
    <row r="586" spans="1:1" ht="12.75">
      <c r="A586" s="9"/>
    </row>
    <row r="587" spans="1:1" ht="12.75">
      <c r="A587" s="9"/>
    </row>
    <row r="588" spans="1:1" ht="12.75">
      <c r="A588" s="9"/>
    </row>
    <row r="589" spans="1:1" ht="12.75">
      <c r="A589" s="9"/>
    </row>
    <row r="590" spans="1:1" ht="12.75">
      <c r="A590" s="9"/>
    </row>
    <row r="591" spans="1:1" ht="12.75">
      <c r="A591" s="9"/>
    </row>
    <row r="592" spans="1:1" ht="12.75">
      <c r="A592" s="9"/>
    </row>
    <row r="593" spans="1:1" ht="12.75">
      <c r="A593" s="9"/>
    </row>
    <row r="594" spans="1:1" ht="12.75">
      <c r="A594" s="9"/>
    </row>
    <row r="595" spans="1:1" ht="12.75">
      <c r="A595" s="9"/>
    </row>
    <row r="596" spans="1:1" ht="12.75">
      <c r="A596" s="9"/>
    </row>
    <row r="597" spans="1:1" ht="12.75">
      <c r="A597" s="9"/>
    </row>
    <row r="598" spans="1:1" ht="12.75">
      <c r="A598" s="9"/>
    </row>
    <row r="599" spans="1:1" ht="12.75">
      <c r="A599" s="9"/>
    </row>
    <row r="600" spans="1:1" ht="12.75">
      <c r="A600" s="9"/>
    </row>
    <row r="601" spans="1:1" ht="12.75">
      <c r="A601" s="9"/>
    </row>
    <row r="602" spans="1:1" ht="12.75">
      <c r="A602" s="9"/>
    </row>
    <row r="603" spans="1:1" ht="12.75">
      <c r="A603" s="9"/>
    </row>
    <row r="604" spans="1:1" ht="12.75">
      <c r="A604" s="9"/>
    </row>
    <row r="605" spans="1:1" ht="12.75">
      <c r="A605" s="9"/>
    </row>
    <row r="606" spans="1:1" ht="12.75">
      <c r="A606" s="9"/>
    </row>
    <row r="607" spans="1:1" ht="12.75">
      <c r="A607" s="9"/>
    </row>
    <row r="608" spans="1:1" ht="12.75">
      <c r="A608" s="9"/>
    </row>
    <row r="609" spans="1:1" ht="12.75">
      <c r="A609" s="9"/>
    </row>
    <row r="610" spans="1:1" ht="12.75">
      <c r="A610" s="9"/>
    </row>
    <row r="611" spans="1:1" ht="12.75">
      <c r="A611" s="9"/>
    </row>
    <row r="612" spans="1:1" ht="12.75">
      <c r="A612" s="9"/>
    </row>
    <row r="613" spans="1:1" ht="12.75">
      <c r="A613" s="9"/>
    </row>
    <row r="614" spans="1:1" ht="12.75">
      <c r="A614" s="9"/>
    </row>
    <row r="615" spans="1:1" ht="12.75">
      <c r="A615" s="9"/>
    </row>
    <row r="616" spans="1:1" ht="12.75">
      <c r="A616" s="9"/>
    </row>
    <row r="617" spans="1:1" ht="12.75">
      <c r="A617" s="9"/>
    </row>
    <row r="618" spans="1:1" ht="12.75">
      <c r="A618" s="9"/>
    </row>
    <row r="619" spans="1:1" ht="12.75">
      <c r="A619" s="9"/>
    </row>
    <row r="620" spans="1:1" ht="12.75">
      <c r="A620" s="9"/>
    </row>
    <row r="621" spans="1:1" ht="12.75">
      <c r="A621" s="9"/>
    </row>
    <row r="622" spans="1:1" ht="12.75">
      <c r="A622" s="9"/>
    </row>
    <row r="623" spans="1:1" ht="12.75">
      <c r="A623" s="9"/>
    </row>
    <row r="624" spans="1:1" ht="12.75">
      <c r="A624" s="9"/>
    </row>
    <row r="625" spans="1:1" ht="12.75">
      <c r="A625" s="9"/>
    </row>
    <row r="626" spans="1:1" ht="12.75">
      <c r="A626" s="9"/>
    </row>
    <row r="627" spans="1:1" ht="12.75">
      <c r="A627" s="9"/>
    </row>
    <row r="628" spans="1:1" ht="12.75">
      <c r="A628" s="9"/>
    </row>
    <row r="629" spans="1:1" ht="12.75">
      <c r="A629" s="9"/>
    </row>
    <row r="630" spans="1:1" ht="12.75">
      <c r="A630" s="9"/>
    </row>
    <row r="631" spans="1:1" ht="12.75">
      <c r="A631" s="9"/>
    </row>
    <row r="632" spans="1:1" ht="12.75">
      <c r="A632" s="9"/>
    </row>
    <row r="633" spans="1:1" ht="12.75">
      <c r="A633" s="9"/>
    </row>
    <row r="634" spans="1:1" ht="12.75">
      <c r="A634" s="9"/>
    </row>
    <row r="635" spans="1:1" ht="12.75">
      <c r="A635" s="9"/>
    </row>
    <row r="636" spans="1:1" ht="12.75">
      <c r="A636" s="9"/>
    </row>
    <row r="637" spans="1:1" ht="12.75">
      <c r="A637" s="9"/>
    </row>
    <row r="638" spans="1:1" ht="12.75">
      <c r="A638" s="9"/>
    </row>
    <row r="639" spans="1:1" ht="12.75">
      <c r="A639" s="9"/>
    </row>
    <row r="640" spans="1:1" ht="12.75">
      <c r="A640" s="9"/>
    </row>
    <row r="641" spans="1:1" ht="12.75">
      <c r="A641" s="9"/>
    </row>
    <row r="642" spans="1:1" ht="12.75">
      <c r="A642" s="9"/>
    </row>
    <row r="643" spans="1:1" ht="12.75">
      <c r="A643" s="9"/>
    </row>
    <row r="644" spans="1:1" ht="12.75">
      <c r="A644" s="9"/>
    </row>
    <row r="645" spans="1:1" ht="12.75">
      <c r="A645" s="9"/>
    </row>
    <row r="646" spans="1:1" ht="12.75">
      <c r="A646" s="9"/>
    </row>
    <row r="647" spans="1:1" ht="12.75">
      <c r="A647" s="9"/>
    </row>
    <row r="648" spans="1:1" ht="12.75">
      <c r="A648" s="9"/>
    </row>
    <row r="649" spans="1:1" ht="12.75">
      <c r="A649" s="9"/>
    </row>
    <row r="650" spans="1:1" ht="12.75">
      <c r="A650" s="9"/>
    </row>
    <row r="651" spans="1:1" ht="12.75">
      <c r="A651" s="9"/>
    </row>
    <row r="652" spans="1:1" ht="12.75">
      <c r="A652" s="9"/>
    </row>
    <row r="653" spans="1:1" ht="12.75">
      <c r="A653" s="9"/>
    </row>
    <row r="654" spans="1:1" ht="12.75">
      <c r="A654" s="9"/>
    </row>
    <row r="655" spans="1:1" ht="12.75">
      <c r="A655" s="9"/>
    </row>
    <row r="656" spans="1:1" ht="12.75">
      <c r="A656" s="9"/>
    </row>
    <row r="657" spans="1:1" ht="12.75">
      <c r="A657" s="9"/>
    </row>
    <row r="658" spans="1:1" ht="12.75">
      <c r="A658" s="9"/>
    </row>
    <row r="659" spans="1:1" ht="12.75">
      <c r="A659" s="9"/>
    </row>
    <row r="660" spans="1:1" ht="12.75">
      <c r="A660" s="9"/>
    </row>
    <row r="661" spans="1:1" ht="12.75">
      <c r="A661" s="9"/>
    </row>
    <row r="662" spans="1:1" ht="12.75">
      <c r="A662" s="9"/>
    </row>
    <row r="663" spans="1:1" ht="12.75">
      <c r="A663" s="9"/>
    </row>
    <row r="664" spans="1:1" ht="12.75">
      <c r="A664" s="9"/>
    </row>
    <row r="665" spans="1:1" ht="12.75">
      <c r="A665" s="9"/>
    </row>
    <row r="666" spans="1:1" ht="12.75">
      <c r="A666" s="9"/>
    </row>
    <row r="667" spans="1:1" ht="12.75">
      <c r="A667" s="9"/>
    </row>
    <row r="668" spans="1:1" ht="12.75">
      <c r="A668" s="9"/>
    </row>
    <row r="669" spans="1:1" ht="12.75">
      <c r="A669" s="9"/>
    </row>
    <row r="670" spans="1:1" ht="12.75">
      <c r="A670" s="9"/>
    </row>
    <row r="671" spans="1:1" ht="12.75">
      <c r="A671" s="9"/>
    </row>
    <row r="672" spans="1:1" ht="12.75">
      <c r="A672" s="9"/>
    </row>
    <row r="673" spans="1:1" ht="12.75">
      <c r="A673" s="9"/>
    </row>
    <row r="674" spans="1:1" ht="12.75">
      <c r="A674" s="9"/>
    </row>
    <row r="675" spans="1:1" ht="12.75">
      <c r="A675" s="9"/>
    </row>
    <row r="676" spans="1:1" ht="12.75">
      <c r="A676" s="9"/>
    </row>
    <row r="677" spans="1:1" ht="12.75">
      <c r="A677" s="9"/>
    </row>
    <row r="678" spans="1:1" ht="12.75">
      <c r="A678" s="9"/>
    </row>
    <row r="679" spans="1:1" ht="12.75">
      <c r="A679" s="9"/>
    </row>
    <row r="680" spans="1:1" ht="12.75">
      <c r="A680" s="9"/>
    </row>
    <row r="681" spans="1:1" ht="12.75">
      <c r="A681" s="9"/>
    </row>
    <row r="682" spans="1:1" ht="12.75">
      <c r="A682" s="9"/>
    </row>
    <row r="683" spans="1:1" ht="12.75">
      <c r="A683" s="9"/>
    </row>
    <row r="684" spans="1:1" ht="12.75">
      <c r="A684" s="9"/>
    </row>
    <row r="685" spans="1:1" ht="12.75">
      <c r="A685" s="9"/>
    </row>
    <row r="686" spans="1:1" ht="12.75">
      <c r="A686" s="9"/>
    </row>
    <row r="687" spans="1:1" ht="12.75">
      <c r="A687" s="9"/>
    </row>
    <row r="688" spans="1:1" ht="12.75">
      <c r="A688" s="9"/>
    </row>
    <row r="689" spans="1:1" ht="12.75">
      <c r="A689" s="9"/>
    </row>
    <row r="690" spans="1:1" ht="12.75">
      <c r="A690" s="9"/>
    </row>
    <row r="691" spans="1:1" ht="12.75">
      <c r="A691" s="9"/>
    </row>
    <row r="692" spans="1:1" ht="12.75">
      <c r="A692" s="9"/>
    </row>
    <row r="693" spans="1:1" ht="12.75">
      <c r="A693" s="9"/>
    </row>
    <row r="694" spans="1:1" ht="12.75">
      <c r="A694" s="9"/>
    </row>
    <row r="695" spans="1:1" ht="12.75">
      <c r="A695" s="9"/>
    </row>
    <row r="696" spans="1:1" ht="12.75">
      <c r="A696" s="9"/>
    </row>
    <row r="697" spans="1:1" ht="12.75">
      <c r="A697" s="9"/>
    </row>
    <row r="698" spans="1:1" ht="12.75">
      <c r="A698" s="9"/>
    </row>
    <row r="699" spans="1:1" ht="12.75">
      <c r="A699" s="9"/>
    </row>
    <row r="700" spans="1:1" ht="12.75">
      <c r="A700" s="9"/>
    </row>
    <row r="701" spans="1:1" ht="12.75">
      <c r="A701" s="9"/>
    </row>
    <row r="702" spans="1:1" ht="12.75">
      <c r="A702" s="9"/>
    </row>
    <row r="703" spans="1:1" ht="12.75">
      <c r="A703" s="9"/>
    </row>
    <row r="704" spans="1:1" ht="12.75">
      <c r="A704" s="9"/>
    </row>
    <row r="705" spans="1:1" ht="12.75">
      <c r="A705" s="9"/>
    </row>
    <row r="706" spans="1:1" ht="12.75">
      <c r="A706" s="9"/>
    </row>
    <row r="707" spans="1:1" ht="12.75">
      <c r="A707" s="9"/>
    </row>
    <row r="708" spans="1:1" ht="12.75">
      <c r="A708" s="9"/>
    </row>
    <row r="709" spans="1:1" ht="12.75">
      <c r="A709" s="9"/>
    </row>
    <row r="710" spans="1:1" ht="12.75">
      <c r="A710" s="9"/>
    </row>
    <row r="711" spans="1:1" ht="12.75">
      <c r="A711" s="9"/>
    </row>
    <row r="712" spans="1:1" ht="12.75">
      <c r="A712" s="9"/>
    </row>
    <row r="713" spans="1:1" ht="12.75">
      <c r="A713" s="9"/>
    </row>
    <row r="714" spans="1:1" ht="12.75">
      <c r="A714" s="9"/>
    </row>
    <row r="715" spans="1:1" ht="12.75">
      <c r="A715" s="9"/>
    </row>
    <row r="716" spans="1:1" ht="12.75">
      <c r="A716" s="9"/>
    </row>
    <row r="717" spans="1:1" ht="12.75">
      <c r="A717" s="9"/>
    </row>
    <row r="718" spans="1:1" ht="12.75">
      <c r="A718" s="9"/>
    </row>
    <row r="719" spans="1:1" ht="12.75">
      <c r="A719" s="9"/>
    </row>
    <row r="720" spans="1:1" ht="12.75">
      <c r="A720" s="9"/>
    </row>
    <row r="721" spans="1:1" ht="12.75">
      <c r="A721" s="9"/>
    </row>
    <row r="722" spans="1:1" ht="12.75">
      <c r="A722" s="9"/>
    </row>
    <row r="723" spans="1:1" ht="12.75">
      <c r="A723" s="9"/>
    </row>
    <row r="724" spans="1:1" ht="12.75">
      <c r="A724" s="9"/>
    </row>
    <row r="725" spans="1:1" ht="12.75">
      <c r="A725" s="9"/>
    </row>
    <row r="726" spans="1:1" ht="12.75">
      <c r="A726" s="9"/>
    </row>
    <row r="727" spans="1:1" ht="12.75">
      <c r="A727" s="9"/>
    </row>
    <row r="728" spans="1:1" ht="12.75">
      <c r="A728" s="9"/>
    </row>
    <row r="729" spans="1:1" ht="12.75">
      <c r="A729" s="9"/>
    </row>
    <row r="730" spans="1:1" ht="12.75">
      <c r="A730" s="9"/>
    </row>
    <row r="731" spans="1:1" ht="12.75">
      <c r="A731" s="9"/>
    </row>
    <row r="732" spans="1:1" ht="12.75">
      <c r="A732" s="9"/>
    </row>
    <row r="733" spans="1:1" ht="12.75">
      <c r="A733" s="9"/>
    </row>
    <row r="734" spans="1:1" ht="12.75">
      <c r="A734" s="9"/>
    </row>
    <row r="735" spans="1:1" ht="12.75">
      <c r="A735" s="9"/>
    </row>
    <row r="736" spans="1:1" ht="12.75">
      <c r="A736" s="9"/>
    </row>
    <row r="737" spans="1:1" ht="12.75">
      <c r="A737" s="9"/>
    </row>
    <row r="738" spans="1:1" ht="12.75">
      <c r="A738" s="9"/>
    </row>
    <row r="739" spans="1:1" ht="12.75">
      <c r="A739" s="9"/>
    </row>
    <row r="740" spans="1:1" ht="12.75">
      <c r="A740" s="9"/>
    </row>
    <row r="741" spans="1:1" ht="12.75">
      <c r="A741" s="9"/>
    </row>
    <row r="742" spans="1:1" ht="12.75">
      <c r="A742" s="9"/>
    </row>
    <row r="743" spans="1:1" ht="12.75">
      <c r="A743" s="9"/>
    </row>
    <row r="744" spans="1:1" ht="12.75">
      <c r="A744" s="9"/>
    </row>
    <row r="745" spans="1:1" ht="12.75">
      <c r="A745" s="9"/>
    </row>
    <row r="746" spans="1:1" ht="12.75">
      <c r="A746" s="9"/>
    </row>
    <row r="747" spans="1:1" ht="12.75">
      <c r="A747" s="9"/>
    </row>
    <row r="748" spans="1:1" ht="12.75">
      <c r="A748" s="9"/>
    </row>
    <row r="749" spans="1:1" ht="12.75">
      <c r="A749" s="9"/>
    </row>
    <row r="750" spans="1:1" ht="12.75">
      <c r="A750" s="9"/>
    </row>
    <row r="751" spans="1:1" ht="12.75">
      <c r="A751" s="9"/>
    </row>
    <row r="752" spans="1:1" ht="12.75">
      <c r="A752" s="9"/>
    </row>
    <row r="753" spans="1:1" ht="12.75">
      <c r="A753" s="9"/>
    </row>
    <row r="754" spans="1:1" ht="12.75">
      <c r="A754" s="9"/>
    </row>
    <row r="755" spans="1:1" ht="12.75">
      <c r="A755" s="9"/>
    </row>
    <row r="756" spans="1:1" ht="12.75">
      <c r="A756" s="9"/>
    </row>
    <row r="757" spans="1:1" ht="12.75">
      <c r="A757" s="9"/>
    </row>
    <row r="758" spans="1:1" ht="12.75">
      <c r="A758" s="9"/>
    </row>
    <row r="759" spans="1:1" ht="12.75">
      <c r="A759" s="9"/>
    </row>
    <row r="760" spans="1:1" ht="12.75">
      <c r="A760" s="9"/>
    </row>
    <row r="761" spans="1:1" ht="12.75">
      <c r="A761" s="9"/>
    </row>
    <row r="762" spans="1:1" ht="12.75">
      <c r="A762" s="9"/>
    </row>
    <row r="763" spans="1:1" ht="12.75">
      <c r="A763" s="9"/>
    </row>
    <row r="764" spans="1:1" ht="12.75">
      <c r="A764" s="9"/>
    </row>
    <row r="765" spans="1:1" ht="12.75">
      <c r="A765" s="9"/>
    </row>
    <row r="766" spans="1:1" ht="12.75">
      <c r="A766" s="9"/>
    </row>
    <row r="767" spans="1:1" ht="12.75">
      <c r="A767" s="9"/>
    </row>
    <row r="768" spans="1:1" ht="12.75">
      <c r="A768" s="9"/>
    </row>
    <row r="769" spans="1:1" ht="12.75">
      <c r="A769" s="9"/>
    </row>
    <row r="770" spans="1:1" ht="12.75">
      <c r="A770" s="9"/>
    </row>
    <row r="771" spans="1:1" ht="12.75">
      <c r="A771" s="9"/>
    </row>
    <row r="772" spans="1:1" ht="12.75">
      <c r="A772" s="9"/>
    </row>
    <row r="773" spans="1:1" ht="12.75">
      <c r="A773" s="9"/>
    </row>
    <row r="774" spans="1:1" ht="12.75">
      <c r="A774" s="9"/>
    </row>
    <row r="775" spans="1:1" ht="12.75">
      <c r="A775" s="9"/>
    </row>
    <row r="776" spans="1:1" ht="12.75">
      <c r="A776" s="9"/>
    </row>
    <row r="777" spans="1:1" ht="12.75">
      <c r="A777" s="9"/>
    </row>
    <row r="778" spans="1:1" ht="12.75">
      <c r="A778" s="9"/>
    </row>
    <row r="779" spans="1:1" ht="12.75">
      <c r="A779" s="9"/>
    </row>
    <row r="780" spans="1:1" ht="12.75">
      <c r="A780" s="9"/>
    </row>
    <row r="781" spans="1:1" ht="12.75">
      <c r="A781" s="9"/>
    </row>
    <row r="782" spans="1:1" ht="12.75">
      <c r="A782" s="9"/>
    </row>
    <row r="783" spans="1:1" ht="12.75">
      <c r="A783" s="9"/>
    </row>
    <row r="784" spans="1:1" ht="12.75">
      <c r="A784" s="9"/>
    </row>
    <row r="785" spans="1:1" ht="12.75">
      <c r="A785" s="9"/>
    </row>
    <row r="786" spans="1:1" ht="12.75">
      <c r="A786" s="9"/>
    </row>
    <row r="787" spans="1:1" ht="12.75">
      <c r="A787" s="9"/>
    </row>
    <row r="788" spans="1:1" ht="12.75">
      <c r="A788" s="9"/>
    </row>
    <row r="789" spans="1:1" ht="12.75">
      <c r="A789" s="9"/>
    </row>
    <row r="790" spans="1:1" ht="12.75">
      <c r="A790" s="9"/>
    </row>
    <row r="791" spans="1:1" ht="12.75">
      <c r="A791" s="9"/>
    </row>
    <row r="792" spans="1:1" ht="12.75">
      <c r="A792" s="9"/>
    </row>
    <row r="793" spans="1:1" ht="12.75">
      <c r="A793" s="9"/>
    </row>
    <row r="794" spans="1:1" ht="12.75">
      <c r="A794" s="9"/>
    </row>
    <row r="795" spans="1:1" ht="12.75">
      <c r="A795" s="9"/>
    </row>
    <row r="796" spans="1:1" ht="12.75">
      <c r="A796" s="9"/>
    </row>
    <row r="797" spans="1:1" ht="12.75">
      <c r="A797" s="9"/>
    </row>
    <row r="798" spans="1:1" ht="12.75">
      <c r="A798" s="9"/>
    </row>
    <row r="799" spans="1:1" ht="12.75">
      <c r="A799" s="9"/>
    </row>
    <row r="800" spans="1:1" ht="12.75">
      <c r="A800" s="9"/>
    </row>
    <row r="801" spans="1:1" ht="12.75">
      <c r="A801" s="9"/>
    </row>
    <row r="802" spans="1:1" ht="12.75">
      <c r="A802" s="9"/>
    </row>
    <row r="803" spans="1:1" ht="12.75">
      <c r="A803" s="9"/>
    </row>
    <row r="804" spans="1:1" ht="12.75">
      <c r="A804" s="9"/>
    </row>
    <row r="805" spans="1:1" ht="12.75">
      <c r="A805" s="9"/>
    </row>
    <row r="806" spans="1:1" ht="12.75">
      <c r="A806" s="9"/>
    </row>
    <row r="807" spans="1:1" ht="12.75">
      <c r="A807" s="9"/>
    </row>
    <row r="808" spans="1:1" ht="12.75">
      <c r="A808" s="9"/>
    </row>
    <row r="809" spans="1:1" ht="12.75">
      <c r="A809" s="9"/>
    </row>
    <row r="810" spans="1:1" ht="12.75">
      <c r="A810" s="9"/>
    </row>
    <row r="811" spans="1:1" ht="12.75">
      <c r="A811" s="9"/>
    </row>
    <row r="812" spans="1:1" ht="12.75">
      <c r="A812" s="9"/>
    </row>
    <row r="813" spans="1:1" ht="12.75">
      <c r="A813" s="9"/>
    </row>
    <row r="814" spans="1:1" ht="12.75">
      <c r="A814" s="9"/>
    </row>
    <row r="815" spans="1:1" ht="12.75">
      <c r="A815" s="9"/>
    </row>
    <row r="816" spans="1:1" ht="12.75">
      <c r="A816" s="9"/>
    </row>
    <row r="817" spans="1:1" ht="12.75">
      <c r="A817" s="9"/>
    </row>
    <row r="818" spans="1:1" ht="12.75">
      <c r="A818" s="9"/>
    </row>
    <row r="819" spans="1:1" ht="12.75">
      <c r="A819" s="9"/>
    </row>
    <row r="820" spans="1:1" ht="12.75">
      <c r="A820" s="9"/>
    </row>
    <row r="821" spans="1:1" ht="12.75">
      <c r="A821" s="9"/>
    </row>
    <row r="822" spans="1:1" ht="12.75">
      <c r="A822" s="9"/>
    </row>
    <row r="823" spans="1:1" ht="12.75">
      <c r="A823" s="9"/>
    </row>
    <row r="824" spans="1:1" ht="12.75">
      <c r="A824" s="9"/>
    </row>
    <row r="825" spans="1:1" ht="12.75">
      <c r="A825" s="9"/>
    </row>
    <row r="826" spans="1:1" ht="12.75">
      <c r="A826" s="9"/>
    </row>
    <row r="827" spans="1:1" ht="12.75">
      <c r="A827" s="9"/>
    </row>
    <row r="828" spans="1:1" ht="12.75">
      <c r="A828" s="9"/>
    </row>
    <row r="829" spans="1:1" ht="12.75">
      <c r="A829" s="9"/>
    </row>
    <row r="830" spans="1:1" ht="12.75">
      <c r="A830" s="9"/>
    </row>
    <row r="831" spans="1:1" ht="12.75">
      <c r="A831" s="9"/>
    </row>
    <row r="832" spans="1:1" ht="12.75">
      <c r="A832" s="9"/>
    </row>
    <row r="833" spans="1:1" ht="12.75">
      <c r="A833" s="9"/>
    </row>
    <row r="834" spans="1:1" ht="12.75">
      <c r="A834" s="9"/>
    </row>
    <row r="835" spans="1:1" ht="12.75">
      <c r="A835" s="9"/>
    </row>
    <row r="836" spans="1:1" ht="12.75">
      <c r="A836" s="9"/>
    </row>
    <row r="837" spans="1:1" ht="12.75">
      <c r="A837" s="9"/>
    </row>
    <row r="838" spans="1:1" ht="12.75">
      <c r="A838" s="9"/>
    </row>
    <row r="839" spans="1:1" ht="12.75">
      <c r="A839" s="9"/>
    </row>
    <row r="840" spans="1:1" ht="12.75">
      <c r="A840" s="9"/>
    </row>
    <row r="841" spans="1:1" ht="12.75">
      <c r="A841" s="9"/>
    </row>
    <row r="842" spans="1:1" ht="12.75">
      <c r="A842" s="9"/>
    </row>
    <row r="843" spans="1:1" ht="12.75">
      <c r="A843" s="9"/>
    </row>
    <row r="844" spans="1:1" ht="12.75">
      <c r="A844" s="9"/>
    </row>
    <row r="845" spans="1:1" ht="12.75">
      <c r="A845" s="9"/>
    </row>
    <row r="846" spans="1:1" ht="12.75">
      <c r="A846" s="9"/>
    </row>
    <row r="847" spans="1:1" ht="12.75">
      <c r="A847" s="9"/>
    </row>
    <row r="848" spans="1:1" ht="12.75">
      <c r="A848" s="9"/>
    </row>
    <row r="849" spans="1:1" ht="12.75">
      <c r="A849" s="9"/>
    </row>
    <row r="850" spans="1:1" ht="12.75">
      <c r="A850" s="9"/>
    </row>
    <row r="851" spans="1:1" ht="12.75">
      <c r="A851" s="9"/>
    </row>
    <row r="852" spans="1:1" ht="12.75">
      <c r="A852" s="9"/>
    </row>
    <row r="853" spans="1:1" ht="12.75">
      <c r="A853" s="9"/>
    </row>
    <row r="854" spans="1:1" ht="12.75">
      <c r="A854" s="9"/>
    </row>
    <row r="855" spans="1:1" ht="12.75">
      <c r="A855" s="9"/>
    </row>
    <row r="856" spans="1:1" ht="12.75">
      <c r="A856" s="9"/>
    </row>
    <row r="857" spans="1:1" ht="12.75">
      <c r="A857" s="9"/>
    </row>
    <row r="858" spans="1:1" ht="12.75">
      <c r="A858" s="9"/>
    </row>
    <row r="859" spans="1:1" ht="12.75">
      <c r="A859" s="9"/>
    </row>
    <row r="860" spans="1:1" ht="12.75">
      <c r="A860" s="9"/>
    </row>
    <row r="861" spans="1:1" ht="12.75">
      <c r="A861" s="9"/>
    </row>
    <row r="862" spans="1:1" ht="12.75">
      <c r="A862" s="9"/>
    </row>
    <row r="863" spans="1:1" ht="12.75">
      <c r="A863" s="9"/>
    </row>
    <row r="864" spans="1:1" ht="12.75">
      <c r="A864" s="9"/>
    </row>
    <row r="865" spans="1:1" ht="12.75">
      <c r="A865" s="9"/>
    </row>
    <row r="866" spans="1:1" ht="12.75">
      <c r="A866" s="9"/>
    </row>
    <row r="867" spans="1:1" ht="12.75">
      <c r="A867" s="9"/>
    </row>
    <row r="868" spans="1:1" ht="12.75">
      <c r="A868" s="9"/>
    </row>
    <row r="869" spans="1:1" ht="12.75">
      <c r="A869" s="9"/>
    </row>
    <row r="870" spans="1:1" ht="12.75">
      <c r="A870" s="9"/>
    </row>
    <row r="871" spans="1:1" ht="12.75">
      <c r="A871" s="9"/>
    </row>
    <row r="872" spans="1:1" ht="12.75">
      <c r="A872" s="9"/>
    </row>
    <row r="873" spans="1:1" ht="12.75">
      <c r="A873" s="9"/>
    </row>
    <row r="874" spans="1:1" ht="12.75">
      <c r="A874" s="9"/>
    </row>
    <row r="875" spans="1:1" ht="12.75">
      <c r="A875" s="9"/>
    </row>
    <row r="876" spans="1:1" ht="12.75">
      <c r="A876" s="9"/>
    </row>
    <row r="877" spans="1:1" ht="12.75">
      <c r="A877" s="9"/>
    </row>
    <row r="878" spans="1:1" ht="12.75">
      <c r="A878" s="9"/>
    </row>
    <row r="879" spans="1:1" ht="12.75">
      <c r="A879" s="9"/>
    </row>
    <row r="880" spans="1:1" ht="12.75">
      <c r="A880" s="9"/>
    </row>
    <row r="881" spans="1:1" ht="12.75">
      <c r="A881" s="9"/>
    </row>
    <row r="882" spans="1:1" ht="12.75">
      <c r="A882" s="9"/>
    </row>
    <row r="883" spans="1:1" ht="12.75">
      <c r="A883" s="9"/>
    </row>
    <row r="884" spans="1:1" ht="12.75">
      <c r="A884" s="9"/>
    </row>
    <row r="885" spans="1:1" ht="12.75">
      <c r="A885" s="9"/>
    </row>
    <row r="886" spans="1:1" ht="12.75">
      <c r="A886" s="9"/>
    </row>
    <row r="887" spans="1:1" ht="12.75">
      <c r="A887" s="9"/>
    </row>
    <row r="888" spans="1:1" ht="12.75">
      <c r="A888" s="9"/>
    </row>
    <row r="889" spans="1:1" ht="12.75">
      <c r="A889" s="9"/>
    </row>
    <row r="890" spans="1:1" ht="12.75">
      <c r="A890" s="9"/>
    </row>
    <row r="891" spans="1:1" ht="12.75">
      <c r="A891" s="9"/>
    </row>
    <row r="892" spans="1:1" ht="12.75">
      <c r="A892" s="9"/>
    </row>
    <row r="893" spans="1:1" ht="12.75">
      <c r="A893" s="9"/>
    </row>
    <row r="894" spans="1:1" ht="12.75">
      <c r="A894" s="9"/>
    </row>
    <row r="895" spans="1:1" ht="12.75">
      <c r="A895" s="9"/>
    </row>
    <row r="896" spans="1:1" ht="12.75">
      <c r="A896" s="9"/>
    </row>
    <row r="897" spans="1:1" ht="12.75">
      <c r="A897" s="9"/>
    </row>
    <row r="898" spans="1:1" ht="12.75">
      <c r="A898" s="9"/>
    </row>
    <row r="899" spans="1:1" ht="12.75">
      <c r="A899" s="9"/>
    </row>
    <row r="900" spans="1:1" ht="12.75">
      <c r="A900" s="9"/>
    </row>
    <row r="901" spans="1:1" ht="12.75">
      <c r="A901" s="9"/>
    </row>
    <row r="902" spans="1:1" ht="12.75">
      <c r="A902" s="9"/>
    </row>
    <row r="903" spans="1:1" ht="12.75">
      <c r="A903" s="9"/>
    </row>
    <row r="904" spans="1:1" ht="12.75">
      <c r="A904" s="9"/>
    </row>
    <row r="905" spans="1:1" ht="12.75">
      <c r="A905" s="9"/>
    </row>
    <row r="906" spans="1:1" ht="12.75">
      <c r="A906" s="9"/>
    </row>
    <row r="907" spans="1:1" ht="12.75">
      <c r="A907" s="9"/>
    </row>
    <row r="908" spans="1:1" ht="12.75">
      <c r="A908" s="9"/>
    </row>
    <row r="909" spans="1:1" ht="12.75">
      <c r="A909" s="9"/>
    </row>
    <row r="910" spans="1:1" ht="12.75">
      <c r="A910" s="9"/>
    </row>
    <row r="911" spans="1:1" ht="12.75">
      <c r="A911" s="9"/>
    </row>
    <row r="912" spans="1:1" ht="12.75">
      <c r="A912" s="9"/>
    </row>
    <row r="913" spans="1:1" ht="12.75">
      <c r="A913" s="9"/>
    </row>
    <row r="914" spans="1:1" ht="12.75">
      <c r="A914" s="9"/>
    </row>
    <row r="915" spans="1:1" ht="12.75">
      <c r="A915" s="9"/>
    </row>
    <row r="916" spans="1:1" ht="12.75">
      <c r="A916" s="9"/>
    </row>
    <row r="917" spans="1:1" ht="12.75">
      <c r="A917" s="9"/>
    </row>
    <row r="918" spans="1:1" ht="12.75">
      <c r="A918" s="9"/>
    </row>
    <row r="919" spans="1:1" ht="12.75">
      <c r="A919" s="9"/>
    </row>
    <row r="920" spans="1:1" ht="12.75">
      <c r="A920" s="9"/>
    </row>
    <row r="921" spans="1:1" ht="12.75">
      <c r="A921" s="9"/>
    </row>
    <row r="922" spans="1:1" ht="12.75">
      <c r="A922" s="9"/>
    </row>
    <row r="923" spans="1:1" ht="12.75">
      <c r="A923" s="9"/>
    </row>
    <row r="924" spans="1:1" ht="12.75">
      <c r="A924" s="9"/>
    </row>
    <row r="925" spans="1:1" ht="12.75">
      <c r="A925" s="9"/>
    </row>
    <row r="926" spans="1:1" ht="12.75">
      <c r="A926" s="9"/>
    </row>
    <row r="927" spans="1:1" ht="12.75">
      <c r="A927" s="9"/>
    </row>
    <row r="928" spans="1:1" ht="12.75">
      <c r="A928" s="9"/>
    </row>
    <row r="929" spans="1:1" ht="12.75">
      <c r="A929" s="9"/>
    </row>
    <row r="930" spans="1:1" ht="12.75">
      <c r="A930" s="9"/>
    </row>
    <row r="931" spans="1:1" ht="12.75">
      <c r="A931" s="9"/>
    </row>
    <row r="932" spans="1:1" ht="12.75">
      <c r="A932" s="9"/>
    </row>
    <row r="933" spans="1:1" ht="12.75">
      <c r="A933" s="9"/>
    </row>
    <row r="934" spans="1:1" ht="12.75">
      <c r="A934" s="9"/>
    </row>
    <row r="935" spans="1:1" ht="12.75">
      <c r="A935" s="9"/>
    </row>
    <row r="936" spans="1:1" ht="12.75">
      <c r="A936" s="9"/>
    </row>
    <row r="937" spans="1:1" ht="12.75">
      <c r="A937" s="9"/>
    </row>
    <row r="938" spans="1:1" ht="12.75">
      <c r="A938" s="9"/>
    </row>
    <row r="939" spans="1:1" ht="12.75">
      <c r="A939" s="9"/>
    </row>
    <row r="940" spans="1:1" ht="12.75">
      <c r="A940" s="9"/>
    </row>
    <row r="941" spans="1:1" ht="12.75">
      <c r="A941" s="9"/>
    </row>
    <row r="942" spans="1:1" ht="12.75">
      <c r="A942" s="9"/>
    </row>
    <row r="943" spans="1:1" ht="12.75">
      <c r="A943" s="9"/>
    </row>
    <row r="944" spans="1:1" ht="12.75">
      <c r="A944" s="9"/>
    </row>
    <row r="945" spans="1:1" ht="12.75">
      <c r="A945" s="9"/>
    </row>
    <row r="946" spans="1:1" ht="12.75">
      <c r="A946" s="9"/>
    </row>
    <row r="947" spans="1:1" ht="12.75">
      <c r="A947" s="9"/>
    </row>
    <row r="948" spans="1:1" ht="12.75">
      <c r="A948" s="9"/>
    </row>
    <row r="949" spans="1:1" ht="12.75">
      <c r="A949" s="9"/>
    </row>
    <row r="950" spans="1:1" ht="12.75">
      <c r="A950" s="9"/>
    </row>
    <row r="951" spans="1:1" ht="12.75">
      <c r="A951" s="9"/>
    </row>
    <row r="952" spans="1:1" ht="12.75">
      <c r="A952" s="9"/>
    </row>
    <row r="953" spans="1:1" ht="12.75">
      <c r="A953" s="9"/>
    </row>
    <row r="954" spans="1:1" ht="12.75">
      <c r="A954" s="9"/>
    </row>
    <row r="955" spans="1:1" ht="12.75">
      <c r="A955" s="9"/>
    </row>
    <row r="956" spans="1:1" ht="12.75">
      <c r="A956" s="9"/>
    </row>
    <row r="957" spans="1:1" ht="12.75">
      <c r="A957" s="9"/>
    </row>
    <row r="958" spans="1:1" ht="12.75">
      <c r="A958" s="9"/>
    </row>
    <row r="959" spans="1:1" ht="12.75">
      <c r="A959" s="9"/>
    </row>
    <row r="960" spans="1:1" ht="12.75">
      <c r="A960" s="9"/>
    </row>
    <row r="961" spans="1:1" ht="12.75">
      <c r="A961" s="9"/>
    </row>
    <row r="962" spans="1:1" ht="12.75">
      <c r="A962" s="9"/>
    </row>
    <row r="963" spans="1:1" ht="12.75">
      <c r="A963" s="9"/>
    </row>
    <row r="964" spans="1:1" ht="12.75">
      <c r="A964" s="9"/>
    </row>
    <row r="965" spans="1:1" ht="12.75">
      <c r="A965" s="9"/>
    </row>
    <row r="966" spans="1:1" ht="12.75">
      <c r="A966" s="9"/>
    </row>
    <row r="967" spans="1:1" ht="12.75">
      <c r="A967" s="9"/>
    </row>
    <row r="968" spans="1:1" ht="12.75">
      <c r="A968" s="9"/>
    </row>
    <row r="969" spans="1:1" ht="12.75">
      <c r="A969" s="9"/>
    </row>
    <row r="970" spans="1:1" ht="12.75">
      <c r="A970" s="9"/>
    </row>
    <row r="971" spans="1:1" ht="12.75">
      <c r="A971" s="9"/>
    </row>
    <row r="972" spans="1:1" ht="12.75">
      <c r="A972" s="9"/>
    </row>
    <row r="973" spans="1:1" ht="12.75">
      <c r="A973" s="9"/>
    </row>
    <row r="974" spans="1:1" ht="12.75">
      <c r="A974" s="9"/>
    </row>
    <row r="975" spans="1:1" ht="12.75">
      <c r="A975" s="9"/>
    </row>
    <row r="976" spans="1:1" ht="12.75">
      <c r="A976" s="9"/>
    </row>
    <row r="977" spans="1:1" ht="12.75">
      <c r="A977" s="9"/>
    </row>
    <row r="978" spans="1:1" ht="12.75">
      <c r="A978" s="9"/>
    </row>
    <row r="979" spans="1:1" ht="12.75">
      <c r="A979" s="9"/>
    </row>
    <row r="980" spans="1:1" ht="12.75">
      <c r="A980" s="9"/>
    </row>
    <row r="981" spans="1:1" ht="12.75">
      <c r="A981" s="9"/>
    </row>
    <row r="982" spans="1:1" ht="12.75">
      <c r="A982" s="9"/>
    </row>
    <row r="983" spans="1:1" ht="12.75">
      <c r="A983" s="9"/>
    </row>
    <row r="984" spans="1:1" ht="12.75">
      <c r="A984" s="9"/>
    </row>
    <row r="985" spans="1:1" ht="12.75">
      <c r="A985" s="9"/>
    </row>
    <row r="986" spans="1:1" ht="12.75">
      <c r="A986" s="9"/>
    </row>
    <row r="987" spans="1:1" ht="12.75">
      <c r="A987" s="9"/>
    </row>
    <row r="988" spans="1:1" ht="12.75">
      <c r="A988" s="9"/>
    </row>
    <row r="989" spans="1:1" ht="12.75">
      <c r="A989" s="9"/>
    </row>
    <row r="990" spans="1:1" ht="12.75">
      <c r="A990" s="9"/>
    </row>
    <row r="991" spans="1:1" ht="12.75">
      <c r="A991" s="9"/>
    </row>
    <row r="992" spans="1:1" ht="12.75">
      <c r="A992" s="9"/>
    </row>
    <row r="993" spans="1:1" ht="12.75">
      <c r="A993" s="9"/>
    </row>
    <row r="994" spans="1:1" ht="12.75">
      <c r="A994" s="9"/>
    </row>
    <row r="995" spans="1:1" ht="12.75">
      <c r="A995" s="9"/>
    </row>
    <row r="996" spans="1:1" ht="12.75">
      <c r="A996" s="9"/>
    </row>
    <row r="997" spans="1:1" ht="12.75">
      <c r="A997" s="9"/>
    </row>
    <row r="998" spans="1:1" ht="12.75">
      <c r="A998" s="9"/>
    </row>
    <row r="999" spans="1:1" ht="12.75">
      <c r="A999" s="9"/>
    </row>
    <row r="1000" spans="1:1" ht="12.75">
      <c r="A1000" s="9"/>
    </row>
    <row r="1001" spans="1:1" ht="12.75">
      <c r="A1001" s="9"/>
    </row>
  </sheetData>
  <customSheetViews>
    <customSheetView guid="{E1D91F78-0D13-4A44-AB1F-A8700F59FF6A}">
      <selection activeCell="A25" sqref="A25"/>
      <pageMargins left="0.7" right="0.7" top="0.75" bottom="0.75" header="0.3" footer="0.3"/>
      <pageSetup orientation="portrait" horizontalDpi="4294967292" verticalDpi="4294967292"/>
    </customSheetView>
  </customSheetViews>
  <hyperlinks>
    <hyperlink ref="A8" r:id="rId1"/>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85" workbookViewId="0">
      <selection activeCell="L6" sqref="L6"/>
    </sheetView>
  </sheetViews>
  <sheetFormatPr baseColWidth="10" defaultColWidth="10.75" defaultRowHeight="12.75"/>
  <cols>
    <col min="1" max="16384" width="10.75" style="15"/>
  </cols>
  <sheetData/>
  <customSheetViews>
    <customSheetView guid="{E1D91F78-0D13-4A44-AB1F-A8700F59FF6A}" topLeftCell="A76">
      <selection activeCell="L6" sqref="L6"/>
      <pageMargins left="0.75" right="0.75" top="1" bottom="1" header="0.5" footer="0.5"/>
    </customSheetView>
  </customSheetViews>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6"/>
  <sheetViews>
    <sheetView workbookViewId="0">
      <selection activeCell="G1" sqref="G1"/>
    </sheetView>
  </sheetViews>
  <sheetFormatPr baseColWidth="10" defaultColWidth="17.25" defaultRowHeight="15" customHeight="1"/>
  <sheetData>
    <row r="1" spans="1:8" ht="15" customHeight="1">
      <c r="A1" s="1" t="s">
        <v>69</v>
      </c>
      <c r="B1" s="2"/>
      <c r="C1" s="2"/>
      <c r="D1" s="1"/>
    </row>
    <row r="2" spans="1:8" ht="15" customHeight="1">
      <c r="A2" s="1" t="s">
        <v>74</v>
      </c>
      <c r="B2" s="2"/>
      <c r="C2" s="2"/>
      <c r="D2" s="1"/>
    </row>
    <row r="3" spans="1:8" ht="15" customHeight="1">
      <c r="A3" s="1" t="s">
        <v>1</v>
      </c>
      <c r="B3" s="2"/>
      <c r="C3" s="2"/>
      <c r="D3" s="1"/>
    </row>
    <row r="5" spans="1:8" ht="15" customHeight="1">
      <c r="A5" s="4" t="s">
        <v>2</v>
      </c>
      <c r="B5" s="4" t="s">
        <v>52</v>
      </c>
      <c r="D5" s="1" t="s">
        <v>5</v>
      </c>
    </row>
    <row r="6" spans="1:8" ht="15" customHeight="1">
      <c r="A6" s="1" t="s">
        <v>6</v>
      </c>
    </row>
    <row r="7" spans="1:8" ht="15" customHeight="1">
      <c r="A7" s="1" t="s">
        <v>7</v>
      </c>
    </row>
    <row r="8" spans="1:8" ht="15" customHeight="1">
      <c r="A8" s="1" t="s">
        <v>8</v>
      </c>
      <c r="B8" s="19">
        <v>-0.46212999999999999</v>
      </c>
      <c r="C8" s="19"/>
    </row>
    <row r="9" spans="1:8" ht="15" customHeight="1">
      <c r="A9" s="1" t="s">
        <v>10</v>
      </c>
      <c r="B9" s="14">
        <v>1.6587400000000001</v>
      </c>
      <c r="C9" s="14"/>
    </row>
    <row r="10" spans="1:8" ht="15" customHeight="1">
      <c r="A10" s="8" t="s">
        <v>11</v>
      </c>
      <c r="B10" s="37">
        <f>G63/46</f>
        <v>0.21372090423425313</v>
      </c>
      <c r="C10" s="37"/>
      <c r="D10" s="1" t="s">
        <v>12</v>
      </c>
    </row>
    <row r="11" spans="1:8" ht="15" customHeight="1">
      <c r="A11" s="1" t="s">
        <v>13</v>
      </c>
      <c r="B11" s="38">
        <f>C63</f>
        <v>3.7016390611369698</v>
      </c>
      <c r="C11" s="10"/>
    </row>
    <row r="12" spans="1:8" ht="15" customHeight="1">
      <c r="A12" s="1" t="s">
        <v>16</v>
      </c>
      <c r="B12" s="38">
        <f>E63</f>
        <v>80.276787421126926</v>
      </c>
      <c r="C12" s="24"/>
      <c r="D12" s="1" t="s">
        <v>16</v>
      </c>
    </row>
    <row r="13" spans="1:8" ht="15" customHeight="1">
      <c r="A13" s="1"/>
      <c r="B13" s="2"/>
      <c r="C13" s="2"/>
      <c r="D13" s="1"/>
    </row>
    <row r="14" spans="1:8" ht="15" customHeight="1">
      <c r="A14" s="1" t="s">
        <v>17</v>
      </c>
      <c r="B14" s="2" t="s">
        <v>18</v>
      </c>
      <c r="C14" s="2" t="s">
        <v>50</v>
      </c>
      <c r="D14" s="1" t="s">
        <v>19</v>
      </c>
      <c r="E14" s="23" t="s">
        <v>45</v>
      </c>
      <c r="F14" s="23" t="s">
        <v>46</v>
      </c>
      <c r="G14" s="23" t="s">
        <v>47</v>
      </c>
    </row>
    <row r="15" spans="1:8">
      <c r="A15" s="12">
        <v>1</v>
      </c>
      <c r="B15" s="20">
        <v>19.09</v>
      </c>
      <c r="C15" s="21">
        <f>LN(B15)</f>
        <v>2.9491646377376561</v>
      </c>
      <c r="D15" s="22">
        <v>67.971417500000001</v>
      </c>
      <c r="E15" s="21">
        <f>(C15-C$51)^2</f>
        <v>2.6424009059768441</v>
      </c>
      <c r="F15" s="21">
        <f>(B$8+B$9*LN(B15))</f>
        <v>4.4297673512009599</v>
      </c>
      <c r="G15" s="36">
        <f>(LN(D15)-(F15))^2</f>
        <v>4.4386089902590256E-2</v>
      </c>
      <c r="H15" s="37"/>
    </row>
    <row r="16" spans="1:8">
      <c r="A16" s="12">
        <v>2</v>
      </c>
      <c r="B16" s="20">
        <v>31</v>
      </c>
      <c r="C16" s="21">
        <f t="shared" ref="C16:C62" si="0">LN(B16)</f>
        <v>3.4339872044851463</v>
      </c>
      <c r="D16" s="22">
        <v>179.43206430000001</v>
      </c>
      <c r="E16" s="21">
        <f t="shared" ref="E16:E62" si="1">(C16-C$51)^2</f>
        <v>1.3012507286104087</v>
      </c>
      <c r="F16" s="21">
        <f t="shared" ref="F16:F62" si="2">(B$8+B$9*LN(B16))</f>
        <v>5.2339619355676916</v>
      </c>
      <c r="G16" s="36">
        <f t="shared" ref="G16:G62" si="3">(LN(D16)-(F16))^2</f>
        <v>1.9505711752412535E-3</v>
      </c>
      <c r="H16" s="37"/>
    </row>
    <row r="17" spans="1:8">
      <c r="A17" s="12">
        <v>3</v>
      </c>
      <c r="B17" s="20">
        <v>21.64</v>
      </c>
      <c r="C17" s="21">
        <f t="shared" si="0"/>
        <v>3.074543453978281</v>
      </c>
      <c r="D17" s="22">
        <v>139.15303650000001</v>
      </c>
      <c r="E17" s="21">
        <f t="shared" si="1"/>
        <v>2.2505026016397718</v>
      </c>
      <c r="F17" s="21">
        <f t="shared" si="2"/>
        <v>4.6377382088519337</v>
      </c>
      <c r="G17" s="36">
        <f t="shared" si="3"/>
        <v>8.8706342854529233E-2</v>
      </c>
      <c r="H17" s="37"/>
    </row>
    <row r="18" spans="1:8">
      <c r="A18" s="12">
        <v>4</v>
      </c>
      <c r="B18" s="20">
        <v>40.869999999999997</v>
      </c>
      <c r="C18" s="21">
        <f t="shared" si="0"/>
        <v>3.7103962975761857</v>
      </c>
      <c r="D18" s="22">
        <v>369.39605230000001</v>
      </c>
      <c r="E18" s="21">
        <f t="shared" si="1"/>
        <v>0.7470398676662825</v>
      </c>
      <c r="F18" s="21">
        <f t="shared" si="2"/>
        <v>5.6924527546415229</v>
      </c>
      <c r="G18" s="36">
        <f t="shared" si="3"/>
        <v>4.8143655886835196E-2</v>
      </c>
      <c r="H18" s="37"/>
    </row>
    <row r="19" spans="1:8">
      <c r="A19" s="12">
        <v>5</v>
      </c>
      <c r="B19" s="20">
        <v>28.17</v>
      </c>
      <c r="C19" s="21">
        <f t="shared" si="0"/>
        <v>3.3382575818882811</v>
      </c>
      <c r="D19" s="22">
        <v>213.27535119999999</v>
      </c>
      <c r="E19" s="21">
        <f t="shared" si="1"/>
        <v>1.5288170020010219</v>
      </c>
      <c r="F19" s="21">
        <f t="shared" si="2"/>
        <v>5.0751713813813675</v>
      </c>
      <c r="G19" s="36">
        <f t="shared" si="3"/>
        <v>8.2606047539687311E-2</v>
      </c>
      <c r="H19" s="37"/>
    </row>
    <row r="20" spans="1:8">
      <c r="A20" s="12">
        <v>6</v>
      </c>
      <c r="B20" s="20">
        <v>27.11</v>
      </c>
      <c r="C20" s="21">
        <f t="shared" si="0"/>
        <v>3.2999026635105739</v>
      </c>
      <c r="D20" s="22">
        <v>224.1478884</v>
      </c>
      <c r="E20" s="21">
        <f t="shared" si="1"/>
        <v>1.6251362399748046</v>
      </c>
      <c r="F20" s="21">
        <f t="shared" si="2"/>
        <v>5.0115505440715298</v>
      </c>
      <c r="G20" s="36">
        <f t="shared" si="3"/>
        <v>0.16060497559587772</v>
      </c>
      <c r="H20" s="37"/>
    </row>
    <row r="21" spans="1:8">
      <c r="A21" s="12">
        <v>7</v>
      </c>
      <c r="B21" s="20">
        <v>17.18</v>
      </c>
      <c r="C21" s="21">
        <f t="shared" si="0"/>
        <v>2.8437459165561094</v>
      </c>
      <c r="D21" s="22">
        <v>69.59225103</v>
      </c>
      <c r="E21" s="21">
        <f t="shared" si="1"/>
        <v>2.9962400456821281</v>
      </c>
      <c r="F21" s="21">
        <f t="shared" si="2"/>
        <v>4.2549051016282808</v>
      </c>
      <c r="G21" s="36">
        <f t="shared" si="3"/>
        <v>1.5010847194074856E-4</v>
      </c>
      <c r="H21" s="37"/>
    </row>
    <row r="22" spans="1:8">
      <c r="A22" s="12">
        <v>8</v>
      </c>
      <c r="B22" s="20">
        <v>15.27</v>
      </c>
      <c r="C22" s="21">
        <f t="shared" si="0"/>
        <v>2.7258901192305411</v>
      </c>
      <c r="D22" s="22">
        <v>46.550204409999999</v>
      </c>
      <c r="E22" s="21">
        <f t="shared" si="1"/>
        <v>3.4181385696823687</v>
      </c>
      <c r="F22" s="21">
        <f t="shared" si="2"/>
        <v>4.0594129763724682</v>
      </c>
      <c r="G22" s="36">
        <f t="shared" si="3"/>
        <v>4.790914670539289E-2</v>
      </c>
      <c r="H22" s="37"/>
    </row>
    <row r="23" spans="1:8">
      <c r="A23" s="12">
        <v>9</v>
      </c>
      <c r="B23" s="20">
        <v>28.32</v>
      </c>
      <c r="C23" s="21">
        <f t="shared" si="0"/>
        <v>3.3435682688255191</v>
      </c>
      <c r="D23" s="22">
        <v>152.00811440000001</v>
      </c>
      <c r="E23" s="21">
        <f t="shared" si="1"/>
        <v>1.5157123715929528</v>
      </c>
      <c r="F23" s="21">
        <f t="shared" si="2"/>
        <v>5.0839804302316418</v>
      </c>
      <c r="G23" s="36">
        <f t="shared" si="3"/>
        <v>3.6055853566915332E-3</v>
      </c>
      <c r="H23" s="37"/>
    </row>
    <row r="24" spans="1:8">
      <c r="A24" s="12">
        <v>10</v>
      </c>
      <c r="B24" s="20">
        <v>34.369999999999997</v>
      </c>
      <c r="C24" s="21">
        <f t="shared" si="0"/>
        <v>3.5371840908617425</v>
      </c>
      <c r="D24" s="22">
        <v>240.78119749999999</v>
      </c>
      <c r="E24" s="21">
        <f t="shared" si="1"/>
        <v>1.076462042579349</v>
      </c>
      <c r="F24" s="21">
        <f t="shared" si="2"/>
        <v>5.4051387388760066</v>
      </c>
      <c r="G24" s="36">
        <f t="shared" si="3"/>
        <v>6.201544866033029E-3</v>
      </c>
      <c r="H24" s="37"/>
    </row>
    <row r="25" spans="1:8">
      <c r="A25" s="12">
        <v>11</v>
      </c>
      <c r="B25" s="20">
        <v>15.08</v>
      </c>
      <c r="C25" s="21">
        <f t="shared" si="0"/>
        <v>2.7133693625798099</v>
      </c>
      <c r="D25" s="22">
        <v>46.556944919999999</v>
      </c>
      <c r="E25" s="21">
        <f t="shared" si="1"/>
        <v>3.4645926111689778</v>
      </c>
      <c r="F25" s="21">
        <f t="shared" si="2"/>
        <v>4.0386442964856339</v>
      </c>
      <c r="G25" s="36">
        <f t="shared" si="3"/>
        <v>3.9191373049979536E-2</v>
      </c>
      <c r="H25" s="37"/>
    </row>
    <row r="26" spans="1:8">
      <c r="A26" s="12">
        <v>12</v>
      </c>
      <c r="B26" s="20">
        <v>17.5</v>
      </c>
      <c r="C26" s="21">
        <f t="shared" si="0"/>
        <v>2.8622008809294686</v>
      </c>
      <c r="D26" s="22">
        <v>153.37574140000001</v>
      </c>
      <c r="E26" s="21">
        <f t="shared" si="1"/>
        <v>2.9326908342926172</v>
      </c>
      <c r="F26" s="21">
        <f t="shared" si="2"/>
        <v>4.2855170892329468</v>
      </c>
      <c r="G26" s="36">
        <f t="shared" si="3"/>
        <v>0.55856736926186901</v>
      </c>
      <c r="H26" s="37"/>
    </row>
    <row r="27" spans="1:8">
      <c r="A27" s="12">
        <v>13</v>
      </c>
      <c r="B27" s="20">
        <v>4.2</v>
      </c>
      <c r="C27" s="21">
        <f t="shared" si="0"/>
        <v>1.4350845252893227</v>
      </c>
      <c r="D27" s="22">
        <v>1.9526076779999999</v>
      </c>
      <c r="E27" s="21">
        <f t="shared" si="1"/>
        <v>9.8572542657214974</v>
      </c>
      <c r="F27" s="21">
        <f t="shared" si="2"/>
        <v>1.9183021054784113</v>
      </c>
      <c r="G27" s="36">
        <f t="shared" si="3"/>
        <v>1.5603416345911878</v>
      </c>
      <c r="H27" s="37"/>
    </row>
    <row r="28" spans="1:8">
      <c r="A28" s="12">
        <v>14</v>
      </c>
      <c r="B28" s="20">
        <v>4.13</v>
      </c>
      <c r="C28" s="21">
        <f t="shared" si="0"/>
        <v>1.4182774069729414</v>
      </c>
      <c r="D28" s="22">
        <v>5.7813270709999998</v>
      </c>
      <c r="E28" s="21">
        <f t="shared" si="1"/>
        <v>9.9630728914844191</v>
      </c>
      <c r="F28" s="21">
        <f t="shared" si="2"/>
        <v>1.8904234660422972</v>
      </c>
      <c r="G28" s="36">
        <f t="shared" si="3"/>
        <v>1.8438981852227067E-2</v>
      </c>
      <c r="H28" s="37"/>
    </row>
    <row r="29" spans="1:8">
      <c r="A29" s="12">
        <v>15</v>
      </c>
      <c r="B29" s="20">
        <v>28.01</v>
      </c>
      <c r="C29" s="21">
        <f t="shared" si="0"/>
        <v>3.3325615892720171</v>
      </c>
      <c r="D29" s="22">
        <v>119.97539089999999</v>
      </c>
      <c r="E29" s="21">
        <f t="shared" si="1"/>
        <v>1.542935105167855</v>
      </c>
      <c r="F29" s="21">
        <f t="shared" si="2"/>
        <v>5.0657232105890655</v>
      </c>
      <c r="G29" s="36">
        <f t="shared" si="3"/>
        <v>7.7526920545942207E-2</v>
      </c>
      <c r="H29" s="37"/>
    </row>
    <row r="30" spans="1:8">
      <c r="A30" s="12">
        <v>16</v>
      </c>
      <c r="B30" s="20">
        <v>49.33</v>
      </c>
      <c r="C30" s="21">
        <f t="shared" si="0"/>
        <v>3.8985324152456466</v>
      </c>
      <c r="D30" s="22">
        <v>608.12416659999997</v>
      </c>
      <c r="E30" s="21">
        <f t="shared" si="1"/>
        <v>0.45721744940929632</v>
      </c>
      <c r="F30" s="21">
        <f t="shared" si="2"/>
        <v>6.0045216584645642</v>
      </c>
      <c r="G30" s="36">
        <f t="shared" si="3"/>
        <v>0.16472024864256751</v>
      </c>
      <c r="H30" s="37"/>
    </row>
    <row r="31" spans="1:8">
      <c r="A31" s="12">
        <v>17</v>
      </c>
      <c r="B31" s="20">
        <v>3.18</v>
      </c>
      <c r="C31" s="21">
        <f t="shared" si="0"/>
        <v>1.1568811967920856</v>
      </c>
      <c r="D31" s="22">
        <v>11.69642953</v>
      </c>
      <c r="E31" s="21">
        <f t="shared" si="1"/>
        <v>11.681560416752694</v>
      </c>
      <c r="F31" s="21">
        <f t="shared" si="2"/>
        <v>1.4568351163669042</v>
      </c>
      <c r="G31" s="36">
        <f t="shared" si="3"/>
        <v>1.0049030161783943</v>
      </c>
      <c r="H31" s="37"/>
    </row>
    <row r="32" spans="1:8">
      <c r="A32" s="12">
        <v>18</v>
      </c>
      <c r="B32" s="20">
        <v>25.46</v>
      </c>
      <c r="C32" s="21">
        <f t="shared" si="0"/>
        <v>3.2371085931292605</v>
      </c>
      <c r="D32" s="22">
        <v>160.8731923</v>
      </c>
      <c r="E32" s="21">
        <f t="shared" si="1"/>
        <v>1.7891801413585422</v>
      </c>
      <c r="F32" s="21">
        <f t="shared" si="2"/>
        <v>4.9073915077672297</v>
      </c>
      <c r="G32" s="36">
        <f t="shared" si="3"/>
        <v>3.0006873398017671E-2</v>
      </c>
      <c r="H32" s="37"/>
    </row>
    <row r="33" spans="1:8">
      <c r="A33" s="12">
        <v>19</v>
      </c>
      <c r="B33" s="20">
        <v>51.24</v>
      </c>
      <c r="C33" s="21">
        <f t="shared" si="0"/>
        <v>3.9365204770285334</v>
      </c>
      <c r="D33" s="22">
        <v>1141.7254800000001</v>
      </c>
      <c r="E33" s="21">
        <f t="shared" si="1"/>
        <v>0.40728711617271984</v>
      </c>
      <c r="F33" s="21">
        <f t="shared" si="2"/>
        <v>6.0675339760663096</v>
      </c>
      <c r="G33" s="36">
        <f t="shared" si="3"/>
        <v>0.94626590857299653</v>
      </c>
      <c r="H33" s="37"/>
    </row>
    <row r="34" spans="1:8">
      <c r="A34" s="12">
        <v>20</v>
      </c>
      <c r="B34" s="20">
        <v>14.96</v>
      </c>
      <c r="C34" s="21">
        <f t="shared" si="0"/>
        <v>2.7053799725463312</v>
      </c>
      <c r="D34" s="22">
        <v>78.687430169999999</v>
      </c>
      <c r="E34" s="21">
        <f t="shared" si="1"/>
        <v>3.4943984098324026</v>
      </c>
      <c r="F34" s="21">
        <f t="shared" si="2"/>
        <v>4.0253919756615018</v>
      </c>
      <c r="G34" s="36">
        <f t="shared" si="3"/>
        <v>0.11566219348444137</v>
      </c>
      <c r="H34" s="37"/>
    </row>
    <row r="35" spans="1:8">
      <c r="A35" s="12">
        <v>21</v>
      </c>
      <c r="B35" s="20">
        <v>23.87</v>
      </c>
      <c r="C35" s="21">
        <f t="shared" si="0"/>
        <v>3.1726224403507386</v>
      </c>
      <c r="D35" s="22">
        <v>148.0285246</v>
      </c>
      <c r="E35" s="21">
        <f t="shared" si="1"/>
        <v>1.965852268819019</v>
      </c>
      <c r="F35" s="21">
        <f t="shared" si="2"/>
        <v>4.8004257467073845</v>
      </c>
      <c r="G35" s="36">
        <f t="shared" si="3"/>
        <v>3.8800821885162699E-2</v>
      </c>
      <c r="H35" s="37"/>
    </row>
    <row r="36" spans="1:8">
      <c r="A36" s="12">
        <v>22</v>
      </c>
      <c r="B36" s="20">
        <v>7.32</v>
      </c>
      <c r="C36" s="21">
        <f t="shared" si="0"/>
        <v>1.9906103279732201</v>
      </c>
      <c r="D36" s="22">
        <v>8.6131467009999998</v>
      </c>
      <c r="E36" s="21">
        <f t="shared" si="1"/>
        <v>6.6775761720704088</v>
      </c>
      <c r="F36" s="21">
        <f t="shared" si="2"/>
        <v>2.8397749754222992</v>
      </c>
      <c r="G36" s="36">
        <f t="shared" si="3"/>
        <v>0.47126200293152365</v>
      </c>
      <c r="H36" s="37"/>
    </row>
    <row r="37" spans="1:8">
      <c r="A37" s="12">
        <v>23</v>
      </c>
      <c r="B37" s="20">
        <v>25.94</v>
      </c>
      <c r="C37" s="21">
        <f t="shared" si="0"/>
        <v>3.255786178888298</v>
      </c>
      <c r="D37" s="22">
        <v>246.75380010000001</v>
      </c>
      <c r="E37" s="21">
        <f t="shared" si="1"/>
        <v>1.7395626270396916</v>
      </c>
      <c r="F37" s="21">
        <f t="shared" si="2"/>
        <v>4.9383727663691754</v>
      </c>
      <c r="G37" s="36">
        <f t="shared" si="3"/>
        <v>0.32492087650979806</v>
      </c>
      <c r="H37" s="37"/>
    </row>
    <row r="38" spans="1:8">
      <c r="A38" s="12">
        <v>24</v>
      </c>
      <c r="B38" s="20">
        <v>45.6</v>
      </c>
      <c r="C38" s="21">
        <f t="shared" si="0"/>
        <v>3.8199077165203406</v>
      </c>
      <c r="D38" s="22">
        <v>262.59609660000001</v>
      </c>
      <c r="E38" s="21">
        <f t="shared" si="1"/>
        <v>0.56972796430024109</v>
      </c>
      <c r="F38" s="21">
        <f t="shared" si="2"/>
        <v>5.8741037257009499</v>
      </c>
      <c r="G38" s="36">
        <f t="shared" si="3"/>
        <v>9.2104133602624524E-2</v>
      </c>
      <c r="H38" s="37"/>
    </row>
    <row r="39" spans="1:8">
      <c r="A39" s="12">
        <v>25</v>
      </c>
      <c r="B39" s="20">
        <v>46</v>
      </c>
      <c r="C39" s="21">
        <f t="shared" si="0"/>
        <v>3.8286413964890951</v>
      </c>
      <c r="D39" s="22">
        <v>598.05333829999995</v>
      </c>
      <c r="E39" s="21">
        <f t="shared" si="1"/>
        <v>0.55661982120697406</v>
      </c>
      <c r="F39" s="21">
        <f t="shared" si="2"/>
        <v>5.8885906300123221</v>
      </c>
      <c r="G39" s="36">
        <f t="shared" si="3"/>
        <v>0.2551152155638165</v>
      </c>
      <c r="H39" s="37"/>
    </row>
    <row r="40" spans="1:8">
      <c r="A40" s="12">
        <v>26</v>
      </c>
      <c r="B40" s="20">
        <v>49</v>
      </c>
      <c r="C40" s="21">
        <f t="shared" si="0"/>
        <v>3.8918202981106265</v>
      </c>
      <c r="D40" s="22">
        <v>443.18868529999997</v>
      </c>
      <c r="E40" s="21">
        <f t="shared" si="1"/>
        <v>0.46633968136728171</v>
      </c>
      <c r="F40" s="21">
        <f t="shared" si="2"/>
        <v>5.9933880012880207</v>
      </c>
      <c r="G40" s="36">
        <f t="shared" si="3"/>
        <v>1.0121890035219929E-2</v>
      </c>
      <c r="H40" s="37"/>
    </row>
    <row r="41" spans="1:8">
      <c r="A41" s="12">
        <v>27</v>
      </c>
      <c r="B41" s="20">
        <v>50.5</v>
      </c>
      <c r="C41" s="21">
        <f t="shared" si="0"/>
        <v>3.9219733362813143</v>
      </c>
      <c r="D41" s="22">
        <v>356.37729230000002</v>
      </c>
      <c r="E41" s="21">
        <f t="shared" si="1"/>
        <v>0.42606642957362517</v>
      </c>
      <c r="F41" s="21">
        <f t="shared" si="2"/>
        <v>6.0434040518232672</v>
      </c>
      <c r="G41" s="36">
        <f t="shared" si="3"/>
        <v>2.8027471618044943E-2</v>
      </c>
      <c r="H41" s="37"/>
    </row>
    <row r="42" spans="1:8">
      <c r="A42" s="12">
        <v>28</v>
      </c>
      <c r="B42" s="20">
        <v>65.599999999999994</v>
      </c>
      <c r="C42" s="21">
        <f t="shared" si="0"/>
        <v>4.1835756959500436</v>
      </c>
      <c r="D42" s="22">
        <v>256.47268930000001</v>
      </c>
      <c r="E42" s="21">
        <f t="shared" si="1"/>
        <v>0.15298680925808048</v>
      </c>
      <c r="F42" s="21">
        <f t="shared" si="2"/>
        <v>6.4773343499001754</v>
      </c>
      <c r="G42" s="36">
        <f t="shared" si="3"/>
        <v>0.86548072513235141</v>
      </c>
      <c r="H42" s="37"/>
    </row>
    <row r="43" spans="1:8">
      <c r="A43" s="12">
        <v>29</v>
      </c>
      <c r="B43" s="22">
        <v>49</v>
      </c>
      <c r="C43" s="21">
        <f t="shared" si="0"/>
        <v>3.8918202981106265</v>
      </c>
      <c r="D43" s="22">
        <v>225.4247364</v>
      </c>
      <c r="E43" s="21">
        <f t="shared" si="1"/>
        <v>0.46633968136728171</v>
      </c>
      <c r="F43" s="21">
        <f t="shared" si="2"/>
        <v>5.9933880012880207</v>
      </c>
      <c r="G43" s="36">
        <f t="shared" si="3"/>
        <v>0.33108707176871183</v>
      </c>
      <c r="H43" s="37"/>
    </row>
    <row r="44" spans="1:8">
      <c r="A44" s="12">
        <v>30</v>
      </c>
      <c r="B44" s="22">
        <v>41</v>
      </c>
      <c r="C44" s="21">
        <f t="shared" si="0"/>
        <v>3.713572066704308</v>
      </c>
      <c r="D44" s="22">
        <v>277.64896340000001</v>
      </c>
      <c r="E44" s="21">
        <f t="shared" si="1"/>
        <v>0.74156022541449484</v>
      </c>
      <c r="F44" s="21">
        <f t="shared" si="2"/>
        <v>5.6977205299251041</v>
      </c>
      <c r="G44" s="36">
        <f t="shared" si="3"/>
        <v>5.0926685948418987E-3</v>
      </c>
      <c r="H44" s="37"/>
    </row>
    <row r="45" spans="1:8">
      <c r="A45" s="12">
        <v>31</v>
      </c>
      <c r="B45" s="22">
        <v>61</v>
      </c>
      <c r="C45" s="21">
        <f t="shared" si="0"/>
        <v>4.1108738641733114</v>
      </c>
      <c r="D45" s="22">
        <v>198.91318810000001</v>
      </c>
      <c r="E45" s="21">
        <f t="shared" si="1"/>
        <v>0.21514486863004778</v>
      </c>
      <c r="F45" s="21">
        <f t="shared" si="2"/>
        <v>6.3567409134588386</v>
      </c>
      <c r="G45" s="36">
        <f t="shared" si="3"/>
        <v>1.131824535863692</v>
      </c>
      <c r="H45" s="37"/>
    </row>
    <row r="46" spans="1:8">
      <c r="A46" s="12">
        <v>32</v>
      </c>
      <c r="B46" s="22">
        <v>64</v>
      </c>
      <c r="C46" s="21">
        <f t="shared" si="0"/>
        <v>4.1588830833596715</v>
      </c>
      <c r="D46" s="22">
        <v>576.59653860000003</v>
      </c>
      <c r="E46" s="21">
        <f t="shared" si="1"/>
        <v>0.17291283837964938</v>
      </c>
      <c r="F46" s="21">
        <f t="shared" si="2"/>
        <v>6.436375725692022</v>
      </c>
      <c r="G46" s="36">
        <f t="shared" si="3"/>
        <v>6.2778593558766044E-3</v>
      </c>
      <c r="H46" s="37"/>
    </row>
    <row r="47" spans="1:8">
      <c r="A47" s="12">
        <v>33</v>
      </c>
      <c r="B47" s="22">
        <v>87</v>
      </c>
      <c r="C47" s="21">
        <f t="shared" si="0"/>
        <v>4.4659081186545837</v>
      </c>
      <c r="D47" s="22">
        <v>1253.428887</v>
      </c>
      <c r="E47" s="21">
        <f t="shared" si="1"/>
        <v>1.1838062311277422E-2</v>
      </c>
      <c r="F47" s="21">
        <f t="shared" si="2"/>
        <v>6.9456504327371045</v>
      </c>
      <c r="G47" s="36">
        <f t="shared" si="3"/>
        <v>3.5339394789330937E-2</v>
      </c>
      <c r="H47" s="37"/>
    </row>
    <row r="48" spans="1:8">
      <c r="A48" s="12">
        <v>34</v>
      </c>
      <c r="B48" s="22">
        <v>71</v>
      </c>
      <c r="C48" s="21">
        <f t="shared" si="0"/>
        <v>4.2626798770413155</v>
      </c>
      <c r="D48" s="22">
        <v>632.20388460000004</v>
      </c>
      <c r="E48" s="21">
        <f t="shared" si="1"/>
        <v>9.736340827963097E-2</v>
      </c>
      <c r="F48" s="21">
        <f t="shared" si="2"/>
        <v>6.6085476192435122</v>
      </c>
      <c r="G48" s="36">
        <f t="shared" si="3"/>
        <v>2.538785729786882E-2</v>
      </c>
      <c r="H48" s="37"/>
    </row>
    <row r="49" spans="1:8">
      <c r="A49" s="12">
        <v>35</v>
      </c>
      <c r="B49" s="22">
        <v>79</v>
      </c>
      <c r="C49" s="21">
        <f t="shared" si="0"/>
        <v>4.3694478524670215</v>
      </c>
      <c r="D49" s="22">
        <v>1057.6846390000001</v>
      </c>
      <c r="E49" s="21">
        <f t="shared" si="1"/>
        <v>4.2132950910219152E-2</v>
      </c>
      <c r="F49" s="21">
        <f t="shared" si="2"/>
        <v>6.7856479308011473</v>
      </c>
      <c r="G49" s="36">
        <f t="shared" si="3"/>
        <v>3.1751520863110713E-2</v>
      </c>
      <c r="H49" s="37"/>
    </row>
    <row r="50" spans="1:8">
      <c r="A50" s="12">
        <v>36</v>
      </c>
      <c r="B50" s="22">
        <v>87</v>
      </c>
      <c r="C50" s="21">
        <f t="shared" si="0"/>
        <v>4.4659081186545837</v>
      </c>
      <c r="D50" s="22">
        <v>1068.424188</v>
      </c>
      <c r="E50" s="21">
        <f t="shared" si="1"/>
        <v>1.1838062311277422E-2</v>
      </c>
      <c r="F50" s="21">
        <f t="shared" si="2"/>
        <v>6.9456504327371045</v>
      </c>
      <c r="G50" s="36">
        <f t="shared" si="3"/>
        <v>8.0030643035072584E-4</v>
      </c>
      <c r="H50" s="37"/>
    </row>
    <row r="51" spans="1:8">
      <c r="A51" s="12">
        <v>37</v>
      </c>
      <c r="B51" s="22">
        <v>97</v>
      </c>
      <c r="C51" s="21">
        <f t="shared" si="0"/>
        <v>4.5747109785033828</v>
      </c>
      <c r="D51" s="22">
        <v>1205.8591510000001</v>
      </c>
      <c r="E51" s="21">
        <f t="shared" si="1"/>
        <v>0</v>
      </c>
      <c r="F51" s="21">
        <f t="shared" si="2"/>
        <v>7.1261260884827013</v>
      </c>
      <c r="G51" s="36">
        <f t="shared" si="3"/>
        <v>9.7209937555213456E-4</v>
      </c>
      <c r="H51" s="37"/>
    </row>
    <row r="52" spans="1:8">
      <c r="A52" s="12">
        <v>38</v>
      </c>
      <c r="B52" s="22">
        <v>93</v>
      </c>
      <c r="C52" s="21">
        <f t="shared" si="0"/>
        <v>4.5325994931532563</v>
      </c>
      <c r="D52" s="22">
        <v>1387.349526</v>
      </c>
      <c r="E52" s="21">
        <f t="shared" si="1"/>
        <v>1.7733771983939224E-3</v>
      </c>
      <c r="F52" s="21">
        <f t="shared" si="2"/>
        <v>7.0562740832730331</v>
      </c>
      <c r="G52" s="36">
        <f t="shared" si="3"/>
        <v>3.1996733111772736E-2</v>
      </c>
      <c r="H52" s="37"/>
    </row>
    <row r="53" spans="1:8">
      <c r="A53" s="12">
        <v>39</v>
      </c>
      <c r="B53" s="22">
        <v>87</v>
      </c>
      <c r="C53" s="21">
        <f t="shared" si="0"/>
        <v>4.4659081186545837</v>
      </c>
      <c r="D53" s="22">
        <v>909.8736523</v>
      </c>
      <c r="E53" s="21">
        <f t="shared" si="1"/>
        <v>1.1838062311277422E-2</v>
      </c>
      <c r="F53" s="21">
        <f t="shared" si="2"/>
        <v>6.9456504327371045</v>
      </c>
      <c r="G53" s="36">
        <f t="shared" si="3"/>
        <v>1.751511604273228E-2</v>
      </c>
      <c r="H53" s="37"/>
    </row>
    <row r="54" spans="1:8">
      <c r="A54" s="12">
        <v>40</v>
      </c>
      <c r="B54" s="22">
        <v>67</v>
      </c>
      <c r="C54" s="21">
        <f t="shared" si="0"/>
        <v>4.2046926193909657</v>
      </c>
      <c r="D54" s="22">
        <v>528.19668000000001</v>
      </c>
      <c r="E54" s="21">
        <f t="shared" si="1"/>
        <v>0.13691358608024565</v>
      </c>
      <c r="F54" s="21">
        <f t="shared" si="2"/>
        <v>6.5123618354885711</v>
      </c>
      <c r="G54" s="36">
        <f t="shared" si="3"/>
        <v>5.8997068298690378E-2</v>
      </c>
      <c r="H54" s="37"/>
    </row>
    <row r="55" spans="1:8">
      <c r="A55" s="12">
        <v>41</v>
      </c>
      <c r="B55" s="22">
        <v>112</v>
      </c>
      <c r="C55" s="21">
        <f t="shared" si="0"/>
        <v>4.7184988712950942</v>
      </c>
      <c r="D55" s="22">
        <v>992.63475800000003</v>
      </c>
      <c r="E55" s="21">
        <f t="shared" si="1"/>
        <v>2.0674958113480673E-2</v>
      </c>
      <c r="F55" s="21">
        <f t="shared" si="2"/>
        <v>7.3646328177720246</v>
      </c>
      <c r="G55" s="36">
        <f t="shared" si="3"/>
        <v>0.21554666828204785</v>
      </c>
      <c r="H55" s="37"/>
    </row>
    <row r="56" spans="1:8">
      <c r="A56" s="12">
        <v>42</v>
      </c>
      <c r="B56" s="22">
        <v>129</v>
      </c>
      <c r="C56" s="21">
        <f t="shared" si="0"/>
        <v>4.8598124043616719</v>
      </c>
      <c r="D56" s="22">
        <v>2219.0936590000001</v>
      </c>
      <c r="E56" s="21">
        <f t="shared" si="1"/>
        <v>8.1282823026429529E-2</v>
      </c>
      <c r="F56" s="21">
        <f t="shared" si="2"/>
        <v>7.5990352276108801</v>
      </c>
      <c r="G56" s="36">
        <f t="shared" si="3"/>
        <v>1.1197640059052643E-2</v>
      </c>
      <c r="H56" s="37"/>
    </row>
    <row r="57" spans="1:8">
      <c r="A57" s="12">
        <v>43</v>
      </c>
      <c r="B57" s="22">
        <v>144</v>
      </c>
      <c r="C57" s="21">
        <f t="shared" si="0"/>
        <v>4.9698132995760007</v>
      </c>
      <c r="D57" s="22">
        <v>4106.2118220000002</v>
      </c>
      <c r="E57" s="21">
        <f t="shared" si="1"/>
        <v>0.15610584411697004</v>
      </c>
      <c r="F57" s="21">
        <f t="shared" si="2"/>
        <v>7.7814981125386957</v>
      </c>
      <c r="G57" s="36">
        <f t="shared" si="3"/>
        <v>0.29026026027096435</v>
      </c>
      <c r="H57" s="37"/>
    </row>
    <row r="58" spans="1:8">
      <c r="A58" s="12">
        <v>44</v>
      </c>
      <c r="B58" s="22">
        <v>160</v>
      </c>
      <c r="C58" s="21">
        <f t="shared" si="0"/>
        <v>5.0751738152338266</v>
      </c>
      <c r="D58" s="22">
        <v>3480.6209869999998</v>
      </c>
      <c r="E58" s="21">
        <f t="shared" si="1"/>
        <v>0.25046305094828281</v>
      </c>
      <c r="F58" s="21">
        <f t="shared" si="2"/>
        <v>7.9562638142809572</v>
      </c>
      <c r="G58" s="36">
        <f t="shared" si="3"/>
        <v>3.948255916168518E-2</v>
      </c>
      <c r="H58" s="37"/>
    </row>
    <row r="59" spans="1:8">
      <c r="A59" s="12">
        <v>45</v>
      </c>
      <c r="B59" s="22">
        <v>160</v>
      </c>
      <c r="C59" s="21">
        <f t="shared" si="0"/>
        <v>5.0751738152338266</v>
      </c>
      <c r="D59" s="22">
        <v>1554.30546</v>
      </c>
      <c r="E59" s="21">
        <f t="shared" si="1"/>
        <v>0.25046305094828281</v>
      </c>
      <c r="F59" s="21">
        <f t="shared" si="2"/>
        <v>7.9562638142809572</v>
      </c>
      <c r="G59" s="36">
        <f t="shared" si="3"/>
        <v>0.36903163325045074</v>
      </c>
      <c r="H59" s="37"/>
    </row>
    <row r="60" spans="1:8">
      <c r="A60" s="12">
        <v>46</v>
      </c>
      <c r="B60" s="22">
        <v>130</v>
      </c>
      <c r="C60" s="21">
        <f t="shared" si="0"/>
        <v>4.8675344504555822</v>
      </c>
      <c r="D60" s="22">
        <v>1821.3169559999999</v>
      </c>
      <c r="E60" s="21">
        <f t="shared" si="1"/>
        <v>8.5745585726140494E-2</v>
      </c>
      <c r="F60" s="21">
        <f t="shared" si="2"/>
        <v>7.611844094348692</v>
      </c>
      <c r="G60" s="36">
        <f t="shared" si="3"/>
        <v>1.0926306354042382E-2</v>
      </c>
      <c r="H60" s="37"/>
    </row>
    <row r="61" spans="1:8">
      <c r="A61" s="12">
        <v>47</v>
      </c>
      <c r="B61" s="22">
        <v>150</v>
      </c>
      <c r="C61" s="21">
        <f t="shared" si="0"/>
        <v>5.0106352940962555</v>
      </c>
      <c r="D61" s="22">
        <v>2443.7558410000001</v>
      </c>
      <c r="E61" s="21">
        <f t="shared" si="1"/>
        <v>0.19003000892511449</v>
      </c>
      <c r="F61" s="21">
        <f t="shared" si="2"/>
        <v>7.8492111877292228</v>
      </c>
      <c r="G61" s="36">
        <f t="shared" si="3"/>
        <v>2.2963047229000639E-3</v>
      </c>
      <c r="H61" s="37"/>
    </row>
    <row r="62" spans="1:8">
      <c r="A62" s="12">
        <v>48</v>
      </c>
      <c r="B62" s="22">
        <v>130</v>
      </c>
      <c r="C62" s="21">
        <f t="shared" si="0"/>
        <v>4.8675344504555822</v>
      </c>
      <c r="D62" s="22">
        <v>2898.4234569999999</v>
      </c>
      <c r="E62" s="21">
        <f t="shared" si="1"/>
        <v>8.5745585726140494E-2</v>
      </c>
      <c r="F62" s="21">
        <f t="shared" si="2"/>
        <v>7.611844094348692</v>
      </c>
      <c r="G62" s="36">
        <f t="shared" si="3"/>
        <v>0.12965626567098412</v>
      </c>
      <c r="H62" s="37"/>
    </row>
    <row r="63" spans="1:8" ht="12.75">
      <c r="B63" s="21">
        <f>AVERAGE(B15:B62)</f>
        <v>58.082083333333337</v>
      </c>
      <c r="C63" s="21">
        <f>AVERAGE(C15:C62)</f>
        <v>3.7016390611369698</v>
      </c>
      <c r="D63" s="20"/>
      <c r="E63" s="20">
        <f>SUM(E15:E62)</f>
        <v>80.276787421126926</v>
      </c>
      <c r="F63" s="20"/>
      <c r="G63" s="36">
        <f>SUM(G15:G62)</f>
        <v>9.8311615947756437</v>
      </c>
    </row>
    <row r="64" spans="1:8" ht="12.75">
      <c r="B64" s="13"/>
      <c r="C64" s="13"/>
    </row>
    <row r="65" spans="2:3" ht="12.75">
      <c r="B65" s="13"/>
      <c r="C65" s="13"/>
    </row>
    <row r="66" spans="2:3" ht="12.75">
      <c r="B66" s="13"/>
      <c r="C66" s="13"/>
    </row>
    <row r="67" spans="2:3" ht="12.75">
      <c r="B67" s="13"/>
      <c r="C67" s="13"/>
    </row>
    <row r="68" spans="2:3" ht="12.75">
      <c r="B68" s="13"/>
      <c r="C68" s="13"/>
    </row>
    <row r="69" spans="2:3" ht="12.75">
      <c r="B69" s="13"/>
      <c r="C69" s="13"/>
    </row>
    <row r="70" spans="2:3" ht="12.75">
      <c r="B70" s="13"/>
      <c r="C70" s="13"/>
    </row>
    <row r="71" spans="2:3" ht="12.75">
      <c r="B71" s="13"/>
      <c r="C71" s="13"/>
    </row>
    <row r="72" spans="2:3" ht="12.75">
      <c r="B72" s="13"/>
      <c r="C72" s="13"/>
    </row>
    <row r="73" spans="2:3" ht="12.75">
      <c r="B73" s="13"/>
      <c r="C73" s="13"/>
    </row>
    <row r="74" spans="2:3" ht="12.75">
      <c r="B74" s="13"/>
      <c r="C74" s="13"/>
    </row>
    <row r="75" spans="2:3" ht="12.75">
      <c r="B75" s="13"/>
      <c r="C75" s="13"/>
    </row>
    <row r="76" spans="2:3" ht="12.75">
      <c r="B76" s="13"/>
      <c r="C76" s="13"/>
    </row>
    <row r="77" spans="2:3" ht="12.75">
      <c r="B77" s="13"/>
      <c r="C77" s="13"/>
    </row>
    <row r="78" spans="2:3" ht="12.75">
      <c r="B78" s="13"/>
      <c r="C78" s="13"/>
    </row>
    <row r="79" spans="2:3" ht="12.75">
      <c r="B79" s="13"/>
      <c r="C79" s="13"/>
    </row>
    <row r="80" spans="2:3" ht="12.75">
      <c r="B80" s="13"/>
      <c r="C80" s="13"/>
    </row>
    <row r="81" spans="2:3" ht="12.75">
      <c r="B81" s="13"/>
      <c r="C81" s="13"/>
    </row>
    <row r="82" spans="2:3" ht="12.75">
      <c r="B82" s="13"/>
      <c r="C82" s="13"/>
    </row>
    <row r="83" spans="2:3" ht="12.75">
      <c r="B83" s="13"/>
      <c r="C83" s="13"/>
    </row>
    <row r="84" spans="2:3" ht="12.75">
      <c r="B84" s="13"/>
      <c r="C84" s="13"/>
    </row>
    <row r="85" spans="2:3" ht="12.75">
      <c r="B85" s="13"/>
      <c r="C85" s="13"/>
    </row>
    <row r="86" spans="2:3" ht="12.75">
      <c r="B86" s="13"/>
      <c r="C86" s="13"/>
    </row>
    <row r="87" spans="2:3" ht="12.75">
      <c r="B87" s="13"/>
      <c r="C87" s="13"/>
    </row>
    <row r="88" spans="2:3" ht="12.75">
      <c r="B88" s="13"/>
      <c r="C88" s="13"/>
    </row>
    <row r="89" spans="2:3" ht="12.75">
      <c r="B89" s="13"/>
      <c r="C89" s="13"/>
    </row>
    <row r="90" spans="2:3" ht="12.75">
      <c r="B90" s="13"/>
      <c r="C90" s="13"/>
    </row>
    <row r="91" spans="2:3" ht="12.75">
      <c r="B91" s="13"/>
      <c r="C91" s="13"/>
    </row>
    <row r="92" spans="2:3" ht="12.75">
      <c r="B92" s="13"/>
      <c r="C92" s="13"/>
    </row>
    <row r="93" spans="2:3" ht="12.75">
      <c r="B93" s="13"/>
      <c r="C93" s="13"/>
    </row>
    <row r="94" spans="2:3" ht="12.75">
      <c r="B94" s="13"/>
      <c r="C94" s="13"/>
    </row>
    <row r="95" spans="2:3" ht="12.75">
      <c r="B95" s="13"/>
      <c r="C95" s="13"/>
    </row>
    <row r="96" spans="2:3" ht="12.75">
      <c r="B96" s="13"/>
      <c r="C96" s="13"/>
    </row>
    <row r="97" spans="2:3" ht="12.75">
      <c r="B97" s="13"/>
      <c r="C97" s="13"/>
    </row>
    <row r="98" spans="2:3" ht="12.75">
      <c r="B98" s="13"/>
      <c r="C98" s="13"/>
    </row>
    <row r="99" spans="2:3" ht="12.75">
      <c r="B99" s="13"/>
      <c r="C99" s="13"/>
    </row>
    <row r="100" spans="2:3" ht="12.75">
      <c r="B100" s="13"/>
      <c r="C100" s="13"/>
    </row>
    <row r="101" spans="2:3" ht="12.75">
      <c r="B101" s="13"/>
      <c r="C101" s="13"/>
    </row>
    <row r="102" spans="2:3" ht="12.75">
      <c r="B102" s="13"/>
      <c r="C102" s="13"/>
    </row>
    <row r="103" spans="2:3" ht="12.75">
      <c r="B103" s="13"/>
      <c r="C103" s="13"/>
    </row>
    <row r="104" spans="2:3" ht="12.75">
      <c r="B104" s="13"/>
      <c r="C104" s="13"/>
    </row>
    <row r="105" spans="2:3" ht="12.75">
      <c r="B105" s="13"/>
      <c r="C105" s="13"/>
    </row>
    <row r="106" spans="2:3" ht="12.75">
      <c r="B106" s="13"/>
      <c r="C106" s="13"/>
    </row>
    <row r="107" spans="2:3" ht="12.75">
      <c r="B107" s="13"/>
      <c r="C107" s="13"/>
    </row>
    <row r="108" spans="2:3" ht="12.75">
      <c r="B108" s="13"/>
      <c r="C108" s="13"/>
    </row>
    <row r="109" spans="2:3" ht="12.75">
      <c r="B109" s="13"/>
      <c r="C109" s="13"/>
    </row>
    <row r="110" spans="2:3" ht="12.75">
      <c r="B110" s="13"/>
      <c r="C110" s="13"/>
    </row>
    <row r="111" spans="2:3" ht="12.75">
      <c r="B111" s="13"/>
      <c r="C111" s="13"/>
    </row>
    <row r="112" spans="2:3" ht="12.75">
      <c r="B112" s="13"/>
      <c r="C112" s="13"/>
    </row>
    <row r="113" spans="2:3" ht="12.75">
      <c r="B113" s="13"/>
      <c r="C113" s="13"/>
    </row>
    <row r="114" spans="2:3" ht="12.75">
      <c r="B114" s="13"/>
      <c r="C114" s="13"/>
    </row>
    <row r="115" spans="2:3" ht="12.75">
      <c r="B115" s="13"/>
      <c r="C115" s="13"/>
    </row>
    <row r="116" spans="2:3" ht="12.75">
      <c r="B116" s="13"/>
      <c r="C116" s="13"/>
    </row>
    <row r="117" spans="2:3" ht="12.75">
      <c r="B117" s="13"/>
      <c r="C117" s="13"/>
    </row>
    <row r="118" spans="2:3" ht="12.75">
      <c r="B118" s="13"/>
      <c r="C118" s="13"/>
    </row>
    <row r="119" spans="2:3" ht="12.75">
      <c r="B119" s="13"/>
      <c r="C119" s="13"/>
    </row>
    <row r="120" spans="2:3" ht="12.75">
      <c r="B120" s="13"/>
      <c r="C120" s="13"/>
    </row>
    <row r="121" spans="2:3" ht="12.75">
      <c r="B121" s="13"/>
      <c r="C121" s="13"/>
    </row>
    <row r="122" spans="2:3" ht="12.75">
      <c r="B122" s="13"/>
      <c r="C122" s="13"/>
    </row>
    <row r="123" spans="2:3" ht="12.75">
      <c r="B123" s="13"/>
      <c r="C123" s="13"/>
    </row>
    <row r="124" spans="2:3" ht="12.75">
      <c r="B124" s="13"/>
      <c r="C124" s="13"/>
    </row>
    <row r="125" spans="2:3" ht="12.75">
      <c r="B125" s="13"/>
      <c r="C125" s="13"/>
    </row>
    <row r="126" spans="2:3" ht="12.75">
      <c r="B126" s="13"/>
      <c r="C126" s="13"/>
    </row>
    <row r="127" spans="2:3" ht="12.75">
      <c r="B127" s="13"/>
      <c r="C127" s="13"/>
    </row>
    <row r="128" spans="2:3" ht="12.75">
      <c r="B128" s="13"/>
      <c r="C128" s="13"/>
    </row>
    <row r="129" spans="2:3" ht="12.75">
      <c r="B129" s="13"/>
      <c r="C129" s="13"/>
    </row>
    <row r="130" spans="2:3" ht="12.75">
      <c r="B130" s="13"/>
      <c r="C130" s="13"/>
    </row>
    <row r="131" spans="2:3" ht="12.75">
      <c r="B131" s="13"/>
      <c r="C131" s="13"/>
    </row>
    <row r="132" spans="2:3" ht="12.75">
      <c r="B132" s="13"/>
      <c r="C132" s="13"/>
    </row>
    <row r="133" spans="2:3" ht="12.75">
      <c r="B133" s="13"/>
      <c r="C133" s="13"/>
    </row>
    <row r="134" spans="2:3" ht="12.75">
      <c r="B134" s="13"/>
      <c r="C134" s="13"/>
    </row>
    <row r="135" spans="2:3" ht="12.75">
      <c r="B135" s="13"/>
      <c r="C135" s="13"/>
    </row>
    <row r="136" spans="2:3" ht="12.75">
      <c r="B136" s="13"/>
      <c r="C136" s="13"/>
    </row>
    <row r="137" spans="2:3" ht="12.75">
      <c r="B137" s="13"/>
      <c r="C137" s="13"/>
    </row>
    <row r="138" spans="2:3" ht="12.75">
      <c r="B138" s="13"/>
      <c r="C138" s="13"/>
    </row>
    <row r="139" spans="2:3" ht="12.75">
      <c r="B139" s="13"/>
      <c r="C139" s="13"/>
    </row>
    <row r="140" spans="2:3" ht="12.75">
      <c r="B140" s="13"/>
      <c r="C140" s="13"/>
    </row>
    <row r="141" spans="2:3" ht="12.75">
      <c r="B141" s="13"/>
      <c r="C141" s="13"/>
    </row>
    <row r="142" spans="2:3" ht="12.75">
      <c r="B142" s="13"/>
      <c r="C142" s="13"/>
    </row>
    <row r="143" spans="2:3" ht="12.75">
      <c r="B143" s="13"/>
      <c r="C143" s="13"/>
    </row>
    <row r="144" spans="2:3" ht="12.75">
      <c r="B144" s="13"/>
      <c r="C144" s="13"/>
    </row>
    <row r="145" spans="2:3" ht="12.75">
      <c r="B145" s="13"/>
      <c r="C145" s="13"/>
    </row>
    <row r="146" spans="2:3" ht="12.75">
      <c r="B146" s="13"/>
      <c r="C146" s="13"/>
    </row>
    <row r="147" spans="2:3" ht="12.75">
      <c r="B147" s="13"/>
      <c r="C147" s="13"/>
    </row>
    <row r="148" spans="2:3" ht="12.75">
      <c r="B148" s="13"/>
      <c r="C148" s="13"/>
    </row>
    <row r="149" spans="2:3" ht="12.75">
      <c r="B149" s="13"/>
      <c r="C149" s="13"/>
    </row>
    <row r="150" spans="2:3" ht="12.75">
      <c r="B150" s="13"/>
      <c r="C150" s="13"/>
    </row>
    <row r="151" spans="2:3" ht="12.75">
      <c r="B151" s="13"/>
      <c r="C151" s="13"/>
    </row>
    <row r="152" spans="2:3" ht="12.75">
      <c r="B152" s="13"/>
      <c r="C152" s="13"/>
    </row>
    <row r="153" spans="2:3" ht="12.75">
      <c r="B153" s="13"/>
      <c r="C153" s="13"/>
    </row>
    <row r="154" spans="2:3" ht="12.75">
      <c r="B154" s="13"/>
      <c r="C154" s="13"/>
    </row>
    <row r="155" spans="2:3" ht="12.75">
      <c r="B155" s="13"/>
      <c r="C155" s="13"/>
    </row>
    <row r="156" spans="2:3" ht="12.75">
      <c r="B156" s="13"/>
      <c r="C156" s="13"/>
    </row>
    <row r="157" spans="2:3" ht="12.75">
      <c r="B157" s="13"/>
      <c r="C157" s="13"/>
    </row>
    <row r="158" spans="2:3" ht="12.75">
      <c r="B158" s="13"/>
      <c r="C158" s="13"/>
    </row>
    <row r="159" spans="2:3" ht="12.75">
      <c r="B159" s="13"/>
      <c r="C159" s="13"/>
    </row>
    <row r="160" spans="2:3" ht="12.75">
      <c r="B160" s="13"/>
      <c r="C160" s="13"/>
    </row>
    <row r="161" spans="2:3" ht="12.75">
      <c r="B161" s="13"/>
      <c r="C161" s="13"/>
    </row>
    <row r="162" spans="2:3" ht="12.75">
      <c r="B162" s="13"/>
      <c r="C162" s="13"/>
    </row>
    <row r="163" spans="2:3" ht="12.75">
      <c r="B163" s="13"/>
      <c r="C163" s="13"/>
    </row>
    <row r="164" spans="2:3" ht="12.75">
      <c r="B164" s="13"/>
      <c r="C164" s="13"/>
    </row>
    <row r="165" spans="2:3" ht="12.75">
      <c r="B165" s="13"/>
      <c r="C165" s="13"/>
    </row>
    <row r="166" spans="2:3" ht="12.75">
      <c r="B166" s="13"/>
      <c r="C166" s="13"/>
    </row>
    <row r="167" spans="2:3" ht="12.75">
      <c r="B167" s="13"/>
      <c r="C167" s="13"/>
    </row>
    <row r="168" spans="2:3" ht="12.75">
      <c r="B168" s="13"/>
      <c r="C168" s="13"/>
    </row>
    <row r="169" spans="2:3" ht="12.75">
      <c r="B169" s="13"/>
      <c r="C169" s="13"/>
    </row>
    <row r="170" spans="2:3" ht="12.75">
      <c r="B170" s="13"/>
      <c r="C170" s="13"/>
    </row>
    <row r="171" spans="2:3" ht="12.75">
      <c r="B171" s="13"/>
      <c r="C171" s="13"/>
    </row>
    <row r="172" spans="2:3" ht="12.75">
      <c r="B172" s="13"/>
      <c r="C172" s="13"/>
    </row>
    <row r="173" spans="2:3" ht="12.75">
      <c r="B173" s="13"/>
      <c r="C173" s="13"/>
    </row>
    <row r="174" spans="2:3" ht="12.75">
      <c r="B174" s="13"/>
      <c r="C174" s="13"/>
    </row>
    <row r="175" spans="2:3" ht="12.75">
      <c r="B175" s="13"/>
      <c r="C175" s="13"/>
    </row>
    <row r="176" spans="2:3" ht="12.75">
      <c r="B176" s="13"/>
      <c r="C176" s="13"/>
    </row>
    <row r="177" spans="2:3" ht="12.75">
      <c r="B177" s="13"/>
      <c r="C177" s="13"/>
    </row>
    <row r="178" spans="2:3" ht="12.75">
      <c r="B178" s="13"/>
      <c r="C178" s="13"/>
    </row>
    <row r="179" spans="2:3" ht="12.75">
      <c r="B179" s="13"/>
      <c r="C179" s="13"/>
    </row>
    <row r="180" spans="2:3" ht="12.75">
      <c r="B180" s="13"/>
      <c r="C180" s="13"/>
    </row>
    <row r="181" spans="2:3" ht="12.75">
      <c r="B181" s="13"/>
      <c r="C181" s="13"/>
    </row>
    <row r="182" spans="2:3" ht="12.75">
      <c r="B182" s="13"/>
      <c r="C182" s="13"/>
    </row>
    <row r="183" spans="2:3" ht="12.75">
      <c r="B183" s="13"/>
      <c r="C183" s="13"/>
    </row>
    <row r="184" spans="2:3" ht="12.75">
      <c r="B184" s="13"/>
      <c r="C184" s="13"/>
    </row>
    <row r="185" spans="2:3" ht="12.75">
      <c r="B185" s="13"/>
      <c r="C185" s="13"/>
    </row>
    <row r="186" spans="2:3" ht="12.75">
      <c r="B186" s="13"/>
      <c r="C186" s="13"/>
    </row>
    <row r="187" spans="2:3" ht="12.75">
      <c r="B187" s="13"/>
      <c r="C187" s="13"/>
    </row>
    <row r="188" spans="2:3" ht="12.75">
      <c r="B188" s="13"/>
      <c r="C188" s="13"/>
    </row>
    <row r="189" spans="2:3" ht="12.75">
      <c r="B189" s="13"/>
      <c r="C189" s="13"/>
    </row>
    <row r="190" spans="2:3" ht="12.75">
      <c r="B190" s="13"/>
      <c r="C190" s="13"/>
    </row>
    <row r="191" spans="2:3" ht="12.75">
      <c r="B191" s="13"/>
      <c r="C191" s="13"/>
    </row>
    <row r="192" spans="2:3" ht="12.75">
      <c r="B192" s="13"/>
      <c r="C192" s="13"/>
    </row>
    <row r="193" spans="2:3" ht="12.75">
      <c r="B193" s="13"/>
      <c r="C193" s="13"/>
    </row>
    <row r="194" spans="2:3" ht="12.75">
      <c r="B194" s="13"/>
      <c r="C194" s="13"/>
    </row>
    <row r="195" spans="2:3" ht="12.75">
      <c r="B195" s="13"/>
      <c r="C195" s="13"/>
    </row>
    <row r="196" spans="2:3" ht="12.75">
      <c r="B196" s="13"/>
      <c r="C196" s="13"/>
    </row>
    <row r="197" spans="2:3" ht="12.75">
      <c r="B197" s="13"/>
      <c r="C197" s="13"/>
    </row>
    <row r="198" spans="2:3" ht="12.75">
      <c r="B198" s="13"/>
      <c r="C198" s="13"/>
    </row>
    <row r="199" spans="2:3" ht="12.75">
      <c r="B199" s="13"/>
      <c r="C199" s="13"/>
    </row>
    <row r="200" spans="2:3" ht="12.75">
      <c r="B200" s="13"/>
      <c r="C200" s="13"/>
    </row>
    <row r="201" spans="2:3" ht="12.75">
      <c r="B201" s="13"/>
      <c r="C201" s="13"/>
    </row>
    <row r="202" spans="2:3" ht="12.75">
      <c r="B202" s="13"/>
      <c r="C202" s="13"/>
    </row>
    <row r="203" spans="2:3" ht="12.75">
      <c r="B203" s="13"/>
      <c r="C203" s="13"/>
    </row>
    <row r="204" spans="2:3" ht="12.75">
      <c r="B204" s="13"/>
      <c r="C204" s="13"/>
    </row>
    <row r="205" spans="2:3" ht="12.75">
      <c r="B205" s="13"/>
      <c r="C205" s="13"/>
    </row>
    <row r="206" spans="2:3" ht="12.75">
      <c r="B206" s="13"/>
      <c r="C206" s="13"/>
    </row>
    <row r="207" spans="2:3" ht="12.75">
      <c r="B207" s="13"/>
      <c r="C207" s="13"/>
    </row>
    <row r="208" spans="2:3" ht="12.75">
      <c r="B208" s="13"/>
      <c r="C208" s="13"/>
    </row>
    <row r="209" spans="2:3" ht="12.75">
      <c r="B209" s="13"/>
      <c r="C209" s="13"/>
    </row>
    <row r="210" spans="2:3" ht="12.75">
      <c r="B210" s="13"/>
      <c r="C210" s="13"/>
    </row>
    <row r="211" spans="2:3" ht="12.75">
      <c r="B211" s="13"/>
      <c r="C211" s="13"/>
    </row>
    <row r="212" spans="2:3" ht="12.75">
      <c r="B212" s="13"/>
      <c r="C212" s="13"/>
    </row>
    <row r="213" spans="2:3" ht="12.75">
      <c r="B213" s="13"/>
      <c r="C213" s="13"/>
    </row>
    <row r="214" spans="2:3" ht="12.75">
      <c r="B214" s="13"/>
      <c r="C214" s="13"/>
    </row>
    <row r="215" spans="2:3" ht="12.75">
      <c r="B215" s="13"/>
      <c r="C215" s="13"/>
    </row>
    <row r="216" spans="2:3" ht="12.75">
      <c r="B216" s="13"/>
      <c r="C216" s="13"/>
    </row>
    <row r="217" spans="2:3" ht="12.75">
      <c r="B217" s="13"/>
      <c r="C217" s="13"/>
    </row>
    <row r="218" spans="2:3" ht="12.75">
      <c r="B218" s="13"/>
      <c r="C218" s="13"/>
    </row>
    <row r="219" spans="2:3" ht="12.75">
      <c r="B219" s="13"/>
      <c r="C219" s="13"/>
    </row>
    <row r="220" spans="2:3" ht="12.75">
      <c r="B220" s="13"/>
      <c r="C220" s="13"/>
    </row>
    <row r="221" spans="2:3" ht="12.75">
      <c r="B221" s="13"/>
      <c r="C221" s="13"/>
    </row>
    <row r="222" spans="2:3" ht="12.75">
      <c r="B222" s="13"/>
      <c r="C222" s="13"/>
    </row>
    <row r="223" spans="2:3" ht="12.75">
      <c r="B223" s="13"/>
      <c r="C223" s="13"/>
    </row>
    <row r="224" spans="2:3" ht="12.75">
      <c r="B224" s="13"/>
      <c r="C224" s="13"/>
    </row>
    <row r="225" spans="2:3" ht="12.75">
      <c r="B225" s="13"/>
      <c r="C225" s="13"/>
    </row>
    <row r="226" spans="2:3" ht="12.75">
      <c r="B226" s="13"/>
      <c r="C226" s="13"/>
    </row>
    <row r="227" spans="2:3" ht="12.75">
      <c r="B227" s="13"/>
      <c r="C227" s="13"/>
    </row>
    <row r="228" spans="2:3" ht="12.75">
      <c r="B228" s="13"/>
      <c r="C228" s="13"/>
    </row>
    <row r="229" spans="2:3" ht="12.75">
      <c r="B229" s="13"/>
      <c r="C229" s="13"/>
    </row>
    <row r="230" spans="2:3" ht="12.75">
      <c r="B230" s="13"/>
      <c r="C230" s="13"/>
    </row>
    <row r="231" spans="2:3" ht="12.75">
      <c r="B231" s="13"/>
      <c r="C231" s="13"/>
    </row>
    <row r="232" spans="2:3" ht="12.75">
      <c r="B232" s="13"/>
      <c r="C232" s="13"/>
    </row>
    <row r="233" spans="2:3" ht="12.75">
      <c r="B233" s="13"/>
      <c r="C233" s="13"/>
    </row>
    <row r="234" spans="2:3" ht="12.75">
      <c r="B234" s="13"/>
      <c r="C234" s="13"/>
    </row>
    <row r="235" spans="2:3" ht="12.75">
      <c r="B235" s="13"/>
      <c r="C235" s="13"/>
    </row>
    <row r="236" spans="2:3" ht="12.75">
      <c r="B236" s="13"/>
      <c r="C236" s="13"/>
    </row>
    <row r="237" spans="2:3" ht="12.75">
      <c r="B237" s="13"/>
      <c r="C237" s="13"/>
    </row>
    <row r="238" spans="2:3" ht="12.75">
      <c r="B238" s="13"/>
      <c r="C238" s="13"/>
    </row>
    <row r="239" spans="2:3" ht="12.75">
      <c r="B239" s="13"/>
      <c r="C239" s="13"/>
    </row>
    <row r="240" spans="2:3" ht="12.75">
      <c r="B240" s="13"/>
      <c r="C240" s="13"/>
    </row>
    <row r="241" spans="2:3" ht="12.75">
      <c r="B241" s="13"/>
      <c r="C241" s="13"/>
    </row>
    <row r="242" spans="2:3" ht="12.75">
      <c r="B242" s="13"/>
      <c r="C242" s="13"/>
    </row>
    <row r="243" spans="2:3" ht="12.75">
      <c r="B243" s="13"/>
      <c r="C243" s="13"/>
    </row>
    <row r="244" spans="2:3" ht="12.75">
      <c r="B244" s="13"/>
      <c r="C244" s="13"/>
    </row>
    <row r="245" spans="2:3" ht="12.75">
      <c r="B245" s="13"/>
      <c r="C245" s="13"/>
    </row>
    <row r="246" spans="2:3" ht="12.75">
      <c r="B246" s="13"/>
      <c r="C246" s="13"/>
    </row>
    <row r="247" spans="2:3" ht="12.75">
      <c r="B247" s="13"/>
      <c r="C247" s="13"/>
    </row>
    <row r="248" spans="2:3" ht="12.75">
      <c r="B248" s="13"/>
      <c r="C248" s="13"/>
    </row>
    <row r="249" spans="2:3" ht="12.75">
      <c r="B249" s="13"/>
      <c r="C249" s="13"/>
    </row>
    <row r="250" spans="2:3" ht="12.75">
      <c r="B250" s="13"/>
      <c r="C250" s="13"/>
    </row>
    <row r="251" spans="2:3" ht="12.75">
      <c r="B251" s="13"/>
      <c r="C251" s="13"/>
    </row>
    <row r="252" spans="2:3" ht="12.75">
      <c r="B252" s="13"/>
      <c r="C252" s="13"/>
    </row>
    <row r="253" spans="2:3" ht="12.75">
      <c r="B253" s="13"/>
      <c r="C253" s="13"/>
    </row>
    <row r="254" spans="2:3" ht="12.75">
      <c r="B254" s="13"/>
      <c r="C254" s="13"/>
    </row>
    <row r="255" spans="2:3" ht="12.75">
      <c r="B255" s="13"/>
      <c r="C255" s="13"/>
    </row>
    <row r="256" spans="2:3" ht="12.75">
      <c r="B256" s="13"/>
      <c r="C256" s="13"/>
    </row>
    <row r="257" spans="2:3" ht="12.75">
      <c r="B257" s="13"/>
      <c r="C257" s="13"/>
    </row>
    <row r="258" spans="2:3" ht="12.75">
      <c r="B258" s="13"/>
      <c r="C258" s="13"/>
    </row>
    <row r="259" spans="2:3" ht="12.75">
      <c r="B259" s="13"/>
      <c r="C259" s="13"/>
    </row>
    <row r="260" spans="2:3" ht="12.75">
      <c r="B260" s="13"/>
      <c r="C260" s="13"/>
    </row>
    <row r="261" spans="2:3" ht="12.75">
      <c r="B261" s="13"/>
      <c r="C261" s="13"/>
    </row>
    <row r="262" spans="2:3" ht="12.75">
      <c r="B262" s="13"/>
      <c r="C262" s="13"/>
    </row>
    <row r="263" spans="2:3" ht="12.75">
      <c r="B263" s="13"/>
      <c r="C263" s="13"/>
    </row>
    <row r="264" spans="2:3" ht="12.75">
      <c r="B264" s="13"/>
      <c r="C264" s="13"/>
    </row>
    <row r="265" spans="2:3" ht="12.75">
      <c r="B265" s="13"/>
      <c r="C265" s="13"/>
    </row>
    <row r="266" spans="2:3" ht="12.75">
      <c r="B266" s="13"/>
      <c r="C266" s="13"/>
    </row>
    <row r="267" spans="2:3" ht="12.75">
      <c r="B267" s="13"/>
      <c r="C267" s="13"/>
    </row>
    <row r="268" spans="2:3" ht="12.75">
      <c r="B268" s="13"/>
      <c r="C268" s="13"/>
    </row>
    <row r="269" spans="2:3" ht="12.75">
      <c r="B269" s="13"/>
      <c r="C269" s="13"/>
    </row>
    <row r="270" spans="2:3" ht="12.75">
      <c r="B270" s="13"/>
      <c r="C270" s="13"/>
    </row>
    <row r="271" spans="2:3" ht="12.75">
      <c r="B271" s="13"/>
      <c r="C271" s="13"/>
    </row>
    <row r="272" spans="2:3" ht="12.75">
      <c r="B272" s="13"/>
      <c r="C272" s="13"/>
    </row>
    <row r="273" spans="2:3" ht="12.75">
      <c r="B273" s="13"/>
      <c r="C273" s="13"/>
    </row>
    <row r="274" spans="2:3" ht="12.75">
      <c r="B274" s="13"/>
      <c r="C274" s="13"/>
    </row>
    <row r="275" spans="2:3" ht="12.75">
      <c r="B275" s="13"/>
      <c r="C275" s="13"/>
    </row>
    <row r="276" spans="2:3" ht="12.75">
      <c r="B276" s="13"/>
      <c r="C276" s="13"/>
    </row>
    <row r="277" spans="2:3" ht="12.75">
      <c r="B277" s="13"/>
      <c r="C277" s="13"/>
    </row>
    <row r="278" spans="2:3" ht="12.75">
      <c r="B278" s="13"/>
      <c r="C278" s="13"/>
    </row>
    <row r="279" spans="2:3" ht="12.75">
      <c r="B279" s="13"/>
      <c r="C279" s="13"/>
    </row>
    <row r="280" spans="2:3" ht="12.75">
      <c r="B280" s="13"/>
      <c r="C280" s="13"/>
    </row>
    <row r="281" spans="2:3" ht="12.75">
      <c r="B281" s="13"/>
      <c r="C281" s="13"/>
    </row>
    <row r="282" spans="2:3" ht="12.75">
      <c r="B282" s="13"/>
      <c r="C282" s="13"/>
    </row>
    <row r="283" spans="2:3" ht="12.75">
      <c r="B283" s="13"/>
      <c r="C283" s="13"/>
    </row>
    <row r="284" spans="2:3" ht="12.75">
      <c r="B284" s="13"/>
      <c r="C284" s="13"/>
    </row>
    <row r="285" spans="2:3" ht="12.75">
      <c r="B285" s="13"/>
      <c r="C285" s="13"/>
    </row>
    <row r="286" spans="2:3" ht="12.75">
      <c r="B286" s="13"/>
      <c r="C286" s="13"/>
    </row>
    <row r="287" spans="2:3" ht="12.75">
      <c r="B287" s="13"/>
      <c r="C287" s="13"/>
    </row>
    <row r="288" spans="2:3" ht="12.75">
      <c r="B288" s="13"/>
      <c r="C288" s="13"/>
    </row>
    <row r="289" spans="2:3" ht="12.75">
      <c r="B289" s="13"/>
      <c r="C289" s="13"/>
    </row>
    <row r="290" spans="2:3" ht="12.75">
      <c r="B290" s="13"/>
      <c r="C290" s="13"/>
    </row>
    <row r="291" spans="2:3" ht="12.75">
      <c r="B291" s="13"/>
      <c r="C291" s="13"/>
    </row>
    <row r="292" spans="2:3" ht="12.75">
      <c r="B292" s="13"/>
      <c r="C292" s="13"/>
    </row>
    <row r="293" spans="2:3" ht="12.75">
      <c r="B293" s="13"/>
      <c r="C293" s="13"/>
    </row>
    <row r="294" spans="2:3" ht="12.75">
      <c r="B294" s="13"/>
      <c r="C294" s="13"/>
    </row>
    <row r="295" spans="2:3" ht="12.75">
      <c r="B295" s="13"/>
      <c r="C295" s="13"/>
    </row>
    <row r="296" spans="2:3" ht="12.75">
      <c r="B296" s="13"/>
      <c r="C296" s="13"/>
    </row>
    <row r="297" spans="2:3" ht="12.75">
      <c r="B297" s="13"/>
      <c r="C297" s="13"/>
    </row>
    <row r="298" spans="2:3" ht="12.75">
      <c r="B298" s="13"/>
      <c r="C298" s="13"/>
    </row>
    <row r="299" spans="2:3" ht="12.75">
      <c r="B299" s="13"/>
      <c r="C299" s="13"/>
    </row>
    <row r="300" spans="2:3" ht="12.75">
      <c r="B300" s="13"/>
      <c r="C300" s="13"/>
    </row>
    <row r="301" spans="2:3" ht="12.75">
      <c r="B301" s="13"/>
      <c r="C301" s="13"/>
    </row>
    <row r="302" spans="2:3" ht="12.75">
      <c r="B302" s="13"/>
      <c r="C302" s="13"/>
    </row>
    <row r="303" spans="2:3" ht="12.75">
      <c r="B303" s="13"/>
      <c r="C303" s="13"/>
    </row>
    <row r="304" spans="2:3" ht="12.75">
      <c r="B304" s="13"/>
      <c r="C304" s="13"/>
    </row>
    <row r="305" spans="2:3" ht="12.75">
      <c r="B305" s="13"/>
      <c r="C305" s="13"/>
    </row>
    <row r="306" spans="2:3" ht="12.75">
      <c r="B306" s="13"/>
      <c r="C306" s="13"/>
    </row>
    <row r="307" spans="2:3" ht="12.75">
      <c r="B307" s="13"/>
      <c r="C307" s="13"/>
    </row>
    <row r="308" spans="2:3" ht="12.75">
      <c r="B308" s="13"/>
      <c r="C308" s="13"/>
    </row>
    <row r="309" spans="2:3" ht="12.75">
      <c r="B309" s="13"/>
      <c r="C309" s="13"/>
    </row>
    <row r="310" spans="2:3" ht="12.75">
      <c r="B310" s="13"/>
      <c r="C310" s="13"/>
    </row>
    <row r="311" spans="2:3" ht="12.75">
      <c r="B311" s="13"/>
      <c r="C311" s="13"/>
    </row>
    <row r="312" spans="2:3" ht="12.75">
      <c r="B312" s="13"/>
      <c r="C312" s="13"/>
    </row>
    <row r="313" spans="2:3" ht="12.75">
      <c r="B313" s="13"/>
      <c r="C313" s="13"/>
    </row>
    <row r="314" spans="2:3" ht="12.75">
      <c r="B314" s="13"/>
      <c r="C314" s="13"/>
    </row>
    <row r="315" spans="2:3" ht="12.75">
      <c r="B315" s="13"/>
      <c r="C315" s="13"/>
    </row>
    <row r="316" spans="2:3" ht="12.75">
      <c r="B316" s="13"/>
      <c r="C316" s="13"/>
    </row>
    <row r="317" spans="2:3" ht="12.75">
      <c r="B317" s="13"/>
      <c r="C317" s="13"/>
    </row>
    <row r="318" spans="2:3" ht="12.75">
      <c r="B318" s="13"/>
      <c r="C318" s="13"/>
    </row>
    <row r="319" spans="2:3" ht="12.75">
      <c r="B319" s="13"/>
      <c r="C319" s="13"/>
    </row>
    <row r="320" spans="2:3" ht="12.75">
      <c r="B320" s="13"/>
      <c r="C320" s="13"/>
    </row>
    <row r="321" spans="2:3" ht="12.75">
      <c r="B321" s="13"/>
      <c r="C321" s="13"/>
    </row>
    <row r="322" spans="2:3" ht="12.75">
      <c r="B322" s="13"/>
      <c r="C322" s="13"/>
    </row>
    <row r="323" spans="2:3" ht="12.75">
      <c r="B323" s="13"/>
      <c r="C323" s="13"/>
    </row>
    <row r="324" spans="2:3" ht="12.75">
      <c r="B324" s="13"/>
      <c r="C324" s="13"/>
    </row>
    <row r="325" spans="2:3" ht="12.75">
      <c r="B325" s="13"/>
      <c r="C325" s="13"/>
    </row>
    <row r="326" spans="2:3" ht="12.75">
      <c r="B326" s="13"/>
      <c r="C326" s="13"/>
    </row>
    <row r="327" spans="2:3" ht="12.75">
      <c r="B327" s="13"/>
      <c r="C327" s="13"/>
    </row>
    <row r="328" spans="2:3" ht="12.75">
      <c r="B328" s="13"/>
      <c r="C328" s="13"/>
    </row>
    <row r="329" spans="2:3" ht="12.75">
      <c r="B329" s="13"/>
      <c r="C329" s="13"/>
    </row>
    <row r="330" spans="2:3" ht="12.75">
      <c r="B330" s="13"/>
      <c r="C330" s="13"/>
    </row>
    <row r="331" spans="2:3" ht="12.75">
      <c r="B331" s="13"/>
      <c r="C331" s="13"/>
    </row>
    <row r="332" spans="2:3" ht="12.75">
      <c r="B332" s="13"/>
      <c r="C332" s="13"/>
    </row>
    <row r="333" spans="2:3" ht="12.75">
      <c r="B333" s="13"/>
      <c r="C333" s="13"/>
    </row>
    <row r="334" spans="2:3" ht="12.75">
      <c r="B334" s="13"/>
      <c r="C334" s="13"/>
    </row>
    <row r="335" spans="2:3" ht="12.75">
      <c r="B335" s="13"/>
      <c r="C335" s="13"/>
    </row>
    <row r="336" spans="2:3" ht="12.75">
      <c r="B336" s="13"/>
      <c r="C336" s="13"/>
    </row>
    <row r="337" spans="2:3" ht="12.75">
      <c r="B337" s="13"/>
      <c r="C337" s="13"/>
    </row>
    <row r="338" spans="2:3" ht="12.75">
      <c r="B338" s="13"/>
      <c r="C338" s="13"/>
    </row>
    <row r="339" spans="2:3" ht="12.75">
      <c r="B339" s="13"/>
      <c r="C339" s="13"/>
    </row>
    <row r="340" spans="2:3" ht="12.75">
      <c r="B340" s="13"/>
      <c r="C340" s="13"/>
    </row>
    <row r="341" spans="2:3" ht="12.75">
      <c r="B341" s="13"/>
      <c r="C341" s="13"/>
    </row>
    <row r="342" spans="2:3" ht="12.75">
      <c r="B342" s="13"/>
      <c r="C342" s="13"/>
    </row>
    <row r="343" spans="2:3" ht="12.75">
      <c r="B343" s="13"/>
      <c r="C343" s="13"/>
    </row>
    <row r="344" spans="2:3" ht="12.75">
      <c r="B344" s="13"/>
      <c r="C344" s="13"/>
    </row>
    <row r="345" spans="2:3" ht="12.75">
      <c r="B345" s="13"/>
      <c r="C345" s="13"/>
    </row>
    <row r="346" spans="2:3" ht="12.75">
      <c r="B346" s="13"/>
      <c r="C346" s="13"/>
    </row>
    <row r="347" spans="2:3" ht="12.75">
      <c r="B347" s="13"/>
      <c r="C347" s="13"/>
    </row>
    <row r="348" spans="2:3" ht="12.75">
      <c r="B348" s="13"/>
      <c r="C348" s="13"/>
    </row>
    <row r="349" spans="2:3" ht="12.75">
      <c r="B349" s="13"/>
      <c r="C349" s="13"/>
    </row>
    <row r="350" spans="2:3" ht="12.75">
      <c r="B350" s="13"/>
      <c r="C350" s="13"/>
    </row>
    <row r="351" spans="2:3" ht="12.75">
      <c r="B351" s="13"/>
      <c r="C351" s="13"/>
    </row>
    <row r="352" spans="2:3" ht="12.75">
      <c r="B352" s="13"/>
      <c r="C352" s="13"/>
    </row>
    <row r="353" spans="2:3" ht="12.75">
      <c r="B353" s="13"/>
      <c r="C353" s="13"/>
    </row>
    <row r="354" spans="2:3" ht="12.75">
      <c r="B354" s="13"/>
      <c r="C354" s="13"/>
    </row>
    <row r="355" spans="2:3" ht="12.75">
      <c r="B355" s="13"/>
      <c r="C355" s="13"/>
    </row>
    <row r="356" spans="2:3" ht="12.75">
      <c r="B356" s="13"/>
      <c r="C356" s="13"/>
    </row>
    <row r="357" spans="2:3" ht="12.75">
      <c r="B357" s="13"/>
      <c r="C357" s="13"/>
    </row>
    <row r="358" spans="2:3" ht="12.75">
      <c r="B358" s="13"/>
      <c r="C358" s="13"/>
    </row>
    <row r="359" spans="2:3" ht="12.75">
      <c r="B359" s="13"/>
      <c r="C359" s="13"/>
    </row>
    <row r="360" spans="2:3" ht="12.75">
      <c r="B360" s="13"/>
      <c r="C360" s="13"/>
    </row>
    <row r="361" spans="2:3" ht="12.75">
      <c r="B361" s="13"/>
      <c r="C361" s="13"/>
    </row>
    <row r="362" spans="2:3" ht="12.75">
      <c r="B362" s="13"/>
      <c r="C362" s="13"/>
    </row>
    <row r="363" spans="2:3" ht="12.75">
      <c r="B363" s="13"/>
      <c r="C363" s="13"/>
    </row>
    <row r="364" spans="2:3" ht="12.75">
      <c r="B364" s="13"/>
      <c r="C364" s="13"/>
    </row>
    <row r="365" spans="2:3" ht="12.75">
      <c r="B365" s="13"/>
      <c r="C365" s="13"/>
    </row>
    <row r="366" spans="2:3" ht="12.75">
      <c r="B366" s="13"/>
      <c r="C366" s="13"/>
    </row>
    <row r="367" spans="2:3" ht="12.75">
      <c r="B367" s="13"/>
      <c r="C367" s="13"/>
    </row>
    <row r="368" spans="2:3" ht="12.75">
      <c r="B368" s="13"/>
      <c r="C368" s="13"/>
    </row>
    <row r="369" spans="2:3" ht="12.75">
      <c r="B369" s="13"/>
      <c r="C369" s="13"/>
    </row>
    <row r="370" spans="2:3" ht="12.75">
      <c r="B370" s="13"/>
      <c r="C370" s="13"/>
    </row>
    <row r="371" spans="2:3" ht="12.75">
      <c r="B371" s="13"/>
      <c r="C371" s="13"/>
    </row>
    <row r="372" spans="2:3" ht="12.75">
      <c r="B372" s="13"/>
      <c r="C372" s="13"/>
    </row>
    <row r="373" spans="2:3" ht="12.75">
      <c r="B373" s="13"/>
      <c r="C373" s="13"/>
    </row>
    <row r="374" spans="2:3" ht="12.75">
      <c r="B374" s="13"/>
      <c r="C374" s="13"/>
    </row>
    <row r="375" spans="2:3" ht="12.75">
      <c r="B375" s="13"/>
      <c r="C375" s="13"/>
    </row>
    <row r="376" spans="2:3" ht="12.75">
      <c r="B376" s="13"/>
      <c r="C376" s="13"/>
    </row>
    <row r="377" spans="2:3" ht="12.75">
      <c r="B377" s="13"/>
      <c r="C377" s="13"/>
    </row>
    <row r="378" spans="2:3" ht="12.75">
      <c r="B378" s="13"/>
      <c r="C378" s="13"/>
    </row>
    <row r="379" spans="2:3" ht="12.75">
      <c r="B379" s="13"/>
      <c r="C379" s="13"/>
    </row>
    <row r="380" spans="2:3" ht="12.75">
      <c r="B380" s="13"/>
      <c r="C380" s="13"/>
    </row>
    <row r="381" spans="2:3" ht="12.75">
      <c r="B381" s="13"/>
      <c r="C381" s="13"/>
    </row>
    <row r="382" spans="2:3" ht="12.75">
      <c r="B382" s="13"/>
      <c r="C382" s="13"/>
    </row>
    <row r="383" spans="2:3" ht="12.75">
      <c r="B383" s="13"/>
      <c r="C383" s="13"/>
    </row>
    <row r="384" spans="2:3" ht="12.75">
      <c r="B384" s="13"/>
      <c r="C384" s="13"/>
    </row>
    <row r="385" spans="2:3" ht="12.75">
      <c r="B385" s="13"/>
      <c r="C385" s="13"/>
    </row>
    <row r="386" spans="2:3" ht="12.75">
      <c r="B386" s="13"/>
      <c r="C386" s="13"/>
    </row>
    <row r="387" spans="2:3" ht="12.75">
      <c r="B387" s="13"/>
      <c r="C387" s="13"/>
    </row>
    <row r="388" spans="2:3" ht="12.75">
      <c r="B388" s="13"/>
      <c r="C388" s="13"/>
    </row>
    <row r="389" spans="2:3" ht="12.75">
      <c r="B389" s="13"/>
      <c r="C389" s="13"/>
    </row>
    <row r="390" spans="2:3" ht="12.75">
      <c r="B390" s="13"/>
      <c r="C390" s="13"/>
    </row>
    <row r="391" spans="2:3" ht="12.75">
      <c r="B391" s="13"/>
      <c r="C391" s="13"/>
    </row>
    <row r="392" spans="2:3" ht="12.75">
      <c r="B392" s="13"/>
      <c r="C392" s="13"/>
    </row>
    <row r="393" spans="2:3" ht="12.75">
      <c r="B393" s="13"/>
      <c r="C393" s="13"/>
    </row>
    <row r="394" spans="2:3" ht="12.75">
      <c r="B394" s="13"/>
      <c r="C394" s="13"/>
    </row>
    <row r="395" spans="2:3" ht="12.75">
      <c r="B395" s="13"/>
      <c r="C395" s="13"/>
    </row>
    <row r="396" spans="2:3" ht="12.75">
      <c r="B396" s="13"/>
      <c r="C396" s="13"/>
    </row>
    <row r="397" spans="2:3" ht="12.75">
      <c r="B397" s="13"/>
      <c r="C397" s="13"/>
    </row>
    <row r="398" spans="2:3" ht="12.75">
      <c r="B398" s="13"/>
      <c r="C398" s="13"/>
    </row>
    <row r="399" spans="2:3" ht="12.75">
      <c r="B399" s="13"/>
      <c r="C399" s="13"/>
    </row>
    <row r="400" spans="2:3" ht="12.75">
      <c r="B400" s="13"/>
      <c r="C400" s="13"/>
    </row>
    <row r="401" spans="2:3" ht="12.75">
      <c r="B401" s="13"/>
      <c r="C401" s="13"/>
    </row>
    <row r="402" spans="2:3" ht="12.75">
      <c r="B402" s="13"/>
      <c r="C402" s="13"/>
    </row>
    <row r="403" spans="2:3" ht="12.75">
      <c r="B403" s="13"/>
      <c r="C403" s="13"/>
    </row>
    <row r="404" spans="2:3" ht="12.75">
      <c r="B404" s="13"/>
      <c r="C404" s="13"/>
    </row>
    <row r="405" spans="2:3" ht="12.75">
      <c r="B405" s="13"/>
      <c r="C405" s="13"/>
    </row>
    <row r="406" spans="2:3" ht="12.75">
      <c r="B406" s="13"/>
      <c r="C406" s="13"/>
    </row>
    <row r="407" spans="2:3" ht="12.75">
      <c r="B407" s="13"/>
      <c r="C407" s="13"/>
    </row>
    <row r="408" spans="2:3" ht="12.75">
      <c r="B408" s="13"/>
      <c r="C408" s="13"/>
    </row>
    <row r="409" spans="2:3" ht="12.75">
      <c r="B409" s="13"/>
      <c r="C409" s="13"/>
    </row>
    <row r="410" spans="2:3" ht="12.75">
      <c r="B410" s="13"/>
      <c r="C410" s="13"/>
    </row>
    <row r="411" spans="2:3" ht="12.75">
      <c r="B411" s="13"/>
      <c r="C411" s="13"/>
    </row>
    <row r="412" spans="2:3" ht="12.75">
      <c r="B412" s="13"/>
      <c r="C412" s="13"/>
    </row>
    <row r="413" spans="2:3" ht="12.75">
      <c r="B413" s="13"/>
      <c r="C413" s="13"/>
    </row>
    <row r="414" spans="2:3" ht="12.75">
      <c r="B414" s="13"/>
      <c r="C414" s="13"/>
    </row>
    <row r="415" spans="2:3" ht="12.75">
      <c r="B415" s="13"/>
      <c r="C415" s="13"/>
    </row>
    <row r="416" spans="2:3" ht="12.75">
      <c r="B416" s="13"/>
      <c r="C416" s="13"/>
    </row>
    <row r="417" spans="2:3" ht="12.75">
      <c r="B417" s="13"/>
      <c r="C417" s="13"/>
    </row>
    <row r="418" spans="2:3" ht="12.75">
      <c r="B418" s="13"/>
      <c r="C418" s="13"/>
    </row>
    <row r="419" spans="2:3" ht="12.75">
      <c r="B419" s="13"/>
      <c r="C419" s="13"/>
    </row>
    <row r="420" spans="2:3" ht="12.75">
      <c r="B420" s="13"/>
      <c r="C420" s="13"/>
    </row>
    <row r="421" spans="2:3" ht="12.75">
      <c r="B421" s="13"/>
      <c r="C421" s="13"/>
    </row>
    <row r="422" spans="2:3" ht="12.75">
      <c r="B422" s="13"/>
      <c r="C422" s="13"/>
    </row>
    <row r="423" spans="2:3" ht="12.75">
      <c r="B423" s="13"/>
      <c r="C423" s="13"/>
    </row>
    <row r="424" spans="2:3" ht="12.75">
      <c r="B424" s="13"/>
      <c r="C424" s="13"/>
    </row>
    <row r="425" spans="2:3" ht="12.75">
      <c r="B425" s="13"/>
      <c r="C425" s="13"/>
    </row>
    <row r="426" spans="2:3" ht="12.75">
      <c r="B426" s="13"/>
      <c r="C426" s="13"/>
    </row>
    <row r="427" spans="2:3" ht="12.75">
      <c r="B427" s="13"/>
      <c r="C427" s="13"/>
    </row>
    <row r="428" spans="2:3" ht="12.75">
      <c r="B428" s="13"/>
      <c r="C428" s="13"/>
    </row>
    <row r="429" spans="2:3" ht="12.75">
      <c r="B429" s="13"/>
      <c r="C429" s="13"/>
    </row>
    <row r="430" spans="2:3" ht="12.75">
      <c r="B430" s="13"/>
      <c r="C430" s="13"/>
    </row>
    <row r="431" spans="2:3" ht="12.75">
      <c r="B431" s="13"/>
      <c r="C431" s="13"/>
    </row>
    <row r="432" spans="2:3" ht="12.75">
      <c r="B432" s="13"/>
      <c r="C432" s="13"/>
    </row>
    <row r="433" spans="2:3" ht="12.75">
      <c r="B433" s="13"/>
      <c r="C433" s="13"/>
    </row>
    <row r="434" spans="2:3" ht="12.75">
      <c r="B434" s="13"/>
      <c r="C434" s="13"/>
    </row>
    <row r="435" spans="2:3" ht="12.75">
      <c r="B435" s="13"/>
      <c r="C435" s="13"/>
    </row>
    <row r="436" spans="2:3" ht="12.75">
      <c r="B436" s="13"/>
      <c r="C436" s="13"/>
    </row>
    <row r="437" spans="2:3" ht="12.75">
      <c r="B437" s="13"/>
      <c r="C437" s="13"/>
    </row>
    <row r="438" spans="2:3" ht="12.75">
      <c r="B438" s="13"/>
      <c r="C438" s="13"/>
    </row>
    <row r="439" spans="2:3" ht="12.75">
      <c r="B439" s="13"/>
      <c r="C439" s="13"/>
    </row>
    <row r="440" spans="2:3" ht="12.75">
      <c r="B440" s="13"/>
      <c r="C440" s="13"/>
    </row>
    <row r="441" spans="2:3" ht="12.75">
      <c r="B441" s="13"/>
      <c r="C441" s="13"/>
    </row>
    <row r="442" spans="2:3" ht="12.75">
      <c r="B442" s="13"/>
      <c r="C442" s="13"/>
    </row>
    <row r="443" spans="2:3" ht="12.75">
      <c r="B443" s="13"/>
      <c r="C443" s="13"/>
    </row>
    <row r="444" spans="2:3" ht="12.75">
      <c r="B444" s="13"/>
      <c r="C444" s="13"/>
    </row>
    <row r="445" spans="2:3" ht="12.75">
      <c r="B445" s="13"/>
      <c r="C445" s="13"/>
    </row>
    <row r="446" spans="2:3" ht="12.75">
      <c r="B446" s="13"/>
      <c r="C446" s="13"/>
    </row>
    <row r="447" spans="2:3" ht="12.75">
      <c r="B447" s="13"/>
      <c r="C447" s="13"/>
    </row>
    <row r="448" spans="2:3" ht="12.75">
      <c r="B448" s="13"/>
      <c r="C448" s="13"/>
    </row>
    <row r="449" spans="2:3" ht="12.75">
      <c r="B449" s="13"/>
      <c r="C449" s="13"/>
    </row>
    <row r="450" spans="2:3" ht="12.75">
      <c r="B450" s="13"/>
      <c r="C450" s="13"/>
    </row>
    <row r="451" spans="2:3" ht="12.75">
      <c r="B451" s="13"/>
      <c r="C451" s="13"/>
    </row>
    <row r="452" spans="2:3" ht="12.75">
      <c r="B452" s="13"/>
      <c r="C452" s="13"/>
    </row>
    <row r="453" spans="2:3" ht="12.75">
      <c r="B453" s="13"/>
      <c r="C453" s="13"/>
    </row>
    <row r="454" spans="2:3" ht="12.75">
      <c r="B454" s="13"/>
      <c r="C454" s="13"/>
    </row>
    <row r="455" spans="2:3" ht="12.75">
      <c r="B455" s="13"/>
      <c r="C455" s="13"/>
    </row>
    <row r="456" spans="2:3" ht="12.75">
      <c r="B456" s="13"/>
      <c r="C456" s="13"/>
    </row>
    <row r="457" spans="2:3" ht="12.75">
      <c r="B457" s="13"/>
      <c r="C457" s="13"/>
    </row>
    <row r="458" spans="2:3" ht="12.75">
      <c r="B458" s="13"/>
      <c r="C458" s="13"/>
    </row>
    <row r="459" spans="2:3" ht="12.75">
      <c r="B459" s="13"/>
      <c r="C459" s="13"/>
    </row>
    <row r="460" spans="2:3" ht="12.75">
      <c r="B460" s="13"/>
      <c r="C460" s="13"/>
    </row>
    <row r="461" spans="2:3" ht="12.75">
      <c r="B461" s="13"/>
      <c r="C461" s="13"/>
    </row>
    <row r="462" spans="2:3" ht="12.75">
      <c r="B462" s="13"/>
      <c r="C462" s="13"/>
    </row>
    <row r="463" spans="2:3" ht="12.75">
      <c r="B463" s="13"/>
      <c r="C463" s="13"/>
    </row>
    <row r="464" spans="2:3" ht="12.75">
      <c r="B464" s="13"/>
      <c r="C464" s="13"/>
    </row>
    <row r="465" spans="2:3" ht="12.75">
      <c r="B465" s="13"/>
      <c r="C465" s="13"/>
    </row>
    <row r="466" spans="2:3" ht="12.75">
      <c r="B466" s="13"/>
      <c r="C466" s="13"/>
    </row>
    <row r="467" spans="2:3" ht="12.75">
      <c r="B467" s="13"/>
      <c r="C467" s="13"/>
    </row>
    <row r="468" spans="2:3" ht="12.75">
      <c r="B468" s="13"/>
      <c r="C468" s="13"/>
    </row>
    <row r="469" spans="2:3" ht="12.75">
      <c r="B469" s="13"/>
      <c r="C469" s="13"/>
    </row>
    <row r="470" spans="2:3" ht="12.75">
      <c r="B470" s="13"/>
      <c r="C470" s="13"/>
    </row>
    <row r="471" spans="2:3" ht="12.75">
      <c r="B471" s="13"/>
      <c r="C471" s="13"/>
    </row>
    <row r="472" spans="2:3" ht="12.75">
      <c r="B472" s="13"/>
      <c r="C472" s="13"/>
    </row>
    <row r="473" spans="2:3" ht="12.75">
      <c r="B473" s="13"/>
      <c r="C473" s="13"/>
    </row>
    <row r="474" spans="2:3" ht="12.75">
      <c r="B474" s="13"/>
      <c r="C474" s="13"/>
    </row>
    <row r="475" spans="2:3" ht="12.75">
      <c r="B475" s="13"/>
      <c r="C475" s="13"/>
    </row>
    <row r="476" spans="2:3" ht="12.75">
      <c r="B476" s="13"/>
      <c r="C476" s="13"/>
    </row>
    <row r="477" spans="2:3" ht="12.75">
      <c r="B477" s="13"/>
      <c r="C477" s="13"/>
    </row>
    <row r="478" spans="2:3" ht="12.75">
      <c r="B478" s="13"/>
      <c r="C478" s="13"/>
    </row>
    <row r="479" spans="2:3" ht="12.75">
      <c r="B479" s="13"/>
      <c r="C479" s="13"/>
    </row>
    <row r="480" spans="2:3" ht="12.75">
      <c r="B480" s="13"/>
      <c r="C480" s="13"/>
    </row>
    <row r="481" spans="2:3" ht="12.75">
      <c r="B481" s="13"/>
      <c r="C481" s="13"/>
    </row>
    <row r="482" spans="2:3" ht="12.75">
      <c r="B482" s="13"/>
      <c r="C482" s="13"/>
    </row>
    <row r="483" spans="2:3" ht="12.75">
      <c r="B483" s="13"/>
      <c r="C483" s="13"/>
    </row>
    <row r="484" spans="2:3" ht="12.75">
      <c r="B484" s="13"/>
      <c r="C484" s="13"/>
    </row>
    <row r="485" spans="2:3" ht="12.75">
      <c r="B485" s="13"/>
      <c r="C485" s="13"/>
    </row>
    <row r="486" spans="2:3" ht="12.75">
      <c r="B486" s="13"/>
      <c r="C486" s="13"/>
    </row>
    <row r="487" spans="2:3" ht="12.75">
      <c r="B487" s="13"/>
      <c r="C487" s="13"/>
    </row>
    <row r="488" spans="2:3" ht="12.75">
      <c r="B488" s="13"/>
      <c r="C488" s="13"/>
    </row>
    <row r="489" spans="2:3" ht="12.75">
      <c r="B489" s="13"/>
      <c r="C489" s="13"/>
    </row>
    <row r="490" spans="2:3" ht="12.75">
      <c r="B490" s="13"/>
      <c r="C490" s="13"/>
    </row>
    <row r="491" spans="2:3" ht="12.75">
      <c r="B491" s="13"/>
      <c r="C491" s="13"/>
    </row>
    <row r="492" spans="2:3" ht="12.75">
      <c r="B492" s="13"/>
      <c r="C492" s="13"/>
    </row>
    <row r="493" spans="2:3" ht="12.75">
      <c r="B493" s="13"/>
      <c r="C493" s="13"/>
    </row>
    <row r="494" spans="2:3" ht="12.75">
      <c r="B494" s="13"/>
      <c r="C494" s="13"/>
    </row>
    <row r="495" spans="2:3" ht="12.75">
      <c r="B495" s="13"/>
      <c r="C495" s="13"/>
    </row>
    <row r="496" spans="2:3" ht="12.75">
      <c r="B496" s="13"/>
      <c r="C496" s="13"/>
    </row>
    <row r="497" spans="2:3" ht="12.75">
      <c r="B497" s="13"/>
      <c r="C497" s="13"/>
    </row>
    <row r="498" spans="2:3" ht="12.75">
      <c r="B498" s="13"/>
      <c r="C498" s="13"/>
    </row>
    <row r="499" spans="2:3" ht="12.75">
      <c r="B499" s="13"/>
      <c r="C499" s="13"/>
    </row>
    <row r="500" spans="2:3" ht="12.75">
      <c r="B500" s="13"/>
      <c r="C500" s="13"/>
    </row>
    <row r="501" spans="2:3" ht="12.75">
      <c r="B501" s="13"/>
      <c r="C501" s="13"/>
    </row>
    <row r="502" spans="2:3" ht="12.75">
      <c r="B502" s="13"/>
      <c r="C502" s="13"/>
    </row>
    <row r="503" spans="2:3" ht="12.75">
      <c r="B503" s="13"/>
      <c r="C503" s="13"/>
    </row>
    <row r="504" spans="2:3" ht="12.75">
      <c r="B504" s="13"/>
      <c r="C504" s="13"/>
    </row>
    <row r="505" spans="2:3" ht="12.75">
      <c r="B505" s="13"/>
      <c r="C505" s="13"/>
    </row>
    <row r="506" spans="2:3" ht="12.75">
      <c r="B506" s="13"/>
      <c r="C506" s="13"/>
    </row>
    <row r="507" spans="2:3" ht="12.75">
      <c r="B507" s="13"/>
      <c r="C507" s="13"/>
    </row>
    <row r="508" spans="2:3" ht="12.75">
      <c r="B508" s="13"/>
      <c r="C508" s="13"/>
    </row>
    <row r="509" spans="2:3" ht="12.75">
      <c r="B509" s="13"/>
      <c r="C509" s="13"/>
    </row>
    <row r="510" spans="2:3" ht="12.75">
      <c r="B510" s="13"/>
      <c r="C510" s="13"/>
    </row>
    <row r="511" spans="2:3" ht="12.75">
      <c r="B511" s="13"/>
      <c r="C511" s="13"/>
    </row>
    <row r="512" spans="2:3" ht="12.75">
      <c r="B512" s="13"/>
      <c r="C512" s="13"/>
    </row>
    <row r="513" spans="2:3" ht="12.75">
      <c r="B513" s="13"/>
      <c r="C513" s="13"/>
    </row>
    <row r="514" spans="2:3" ht="12.75">
      <c r="B514" s="13"/>
      <c r="C514" s="13"/>
    </row>
    <row r="515" spans="2:3" ht="12.75">
      <c r="B515" s="13"/>
      <c r="C515" s="13"/>
    </row>
    <row r="516" spans="2:3" ht="12.75">
      <c r="B516" s="13"/>
      <c r="C516" s="13"/>
    </row>
    <row r="517" spans="2:3" ht="12.75">
      <c r="B517" s="13"/>
      <c r="C517" s="13"/>
    </row>
    <row r="518" spans="2:3" ht="12.75">
      <c r="B518" s="13"/>
      <c r="C518" s="13"/>
    </row>
    <row r="519" spans="2:3" ht="12.75">
      <c r="B519" s="13"/>
      <c r="C519" s="13"/>
    </row>
    <row r="520" spans="2:3" ht="12.75">
      <c r="B520" s="13"/>
      <c r="C520" s="13"/>
    </row>
    <row r="521" spans="2:3" ht="12.75">
      <c r="B521" s="13"/>
      <c r="C521" s="13"/>
    </row>
    <row r="522" spans="2:3" ht="12.75">
      <c r="B522" s="13"/>
      <c r="C522" s="13"/>
    </row>
    <row r="523" spans="2:3" ht="12.75">
      <c r="B523" s="13"/>
      <c r="C523" s="13"/>
    </row>
    <row r="524" spans="2:3" ht="12.75">
      <c r="B524" s="13"/>
      <c r="C524" s="13"/>
    </row>
    <row r="525" spans="2:3" ht="12.75">
      <c r="B525" s="13"/>
      <c r="C525" s="13"/>
    </row>
    <row r="526" spans="2:3" ht="12.75">
      <c r="B526" s="13"/>
      <c r="C526" s="13"/>
    </row>
    <row r="527" spans="2:3" ht="12.75">
      <c r="B527" s="13"/>
      <c r="C527" s="13"/>
    </row>
    <row r="528" spans="2:3" ht="12.75">
      <c r="B528" s="13"/>
      <c r="C528" s="13"/>
    </row>
    <row r="529" spans="2:3" ht="12.75">
      <c r="B529" s="13"/>
      <c r="C529" s="13"/>
    </row>
    <row r="530" spans="2:3" ht="12.75">
      <c r="B530" s="13"/>
      <c r="C530" s="13"/>
    </row>
    <row r="531" spans="2:3" ht="12.75">
      <c r="B531" s="13"/>
      <c r="C531" s="13"/>
    </row>
    <row r="532" spans="2:3" ht="12.75">
      <c r="B532" s="13"/>
      <c r="C532" s="13"/>
    </row>
    <row r="533" spans="2:3" ht="12.75">
      <c r="B533" s="13"/>
      <c r="C533" s="13"/>
    </row>
    <row r="534" spans="2:3" ht="12.75">
      <c r="B534" s="13"/>
      <c r="C534" s="13"/>
    </row>
    <row r="535" spans="2:3" ht="12.75">
      <c r="B535" s="13"/>
      <c r="C535" s="13"/>
    </row>
    <row r="536" spans="2:3" ht="12.75">
      <c r="B536" s="13"/>
      <c r="C536" s="13"/>
    </row>
    <row r="537" spans="2:3" ht="12.75">
      <c r="B537" s="13"/>
      <c r="C537" s="13"/>
    </row>
    <row r="538" spans="2:3" ht="12.75">
      <c r="B538" s="13"/>
      <c r="C538" s="13"/>
    </row>
    <row r="539" spans="2:3" ht="12.75">
      <c r="B539" s="13"/>
      <c r="C539" s="13"/>
    </row>
    <row r="540" spans="2:3" ht="12.75">
      <c r="B540" s="13"/>
      <c r="C540" s="13"/>
    </row>
    <row r="541" spans="2:3" ht="12.75">
      <c r="B541" s="13"/>
      <c r="C541" s="13"/>
    </row>
    <row r="542" spans="2:3" ht="12.75">
      <c r="B542" s="13"/>
      <c r="C542" s="13"/>
    </row>
    <row r="543" spans="2:3" ht="12.75">
      <c r="B543" s="13"/>
      <c r="C543" s="13"/>
    </row>
    <row r="544" spans="2:3" ht="12.75">
      <c r="B544" s="13"/>
      <c r="C544" s="13"/>
    </row>
    <row r="545" spans="2:3" ht="12.75">
      <c r="B545" s="13"/>
      <c r="C545" s="13"/>
    </row>
    <row r="546" spans="2:3" ht="12.75">
      <c r="B546" s="13"/>
      <c r="C546" s="13"/>
    </row>
    <row r="547" spans="2:3" ht="12.75">
      <c r="B547" s="13"/>
      <c r="C547" s="13"/>
    </row>
    <row r="548" spans="2:3" ht="12.75">
      <c r="B548" s="13"/>
      <c r="C548" s="13"/>
    </row>
    <row r="549" spans="2:3" ht="12.75">
      <c r="B549" s="13"/>
      <c r="C549" s="13"/>
    </row>
    <row r="550" spans="2:3" ht="12.75">
      <c r="B550" s="13"/>
      <c r="C550" s="13"/>
    </row>
    <row r="551" spans="2:3" ht="12.75">
      <c r="B551" s="13"/>
      <c r="C551" s="13"/>
    </row>
    <row r="552" spans="2:3" ht="12.75">
      <c r="B552" s="13"/>
      <c r="C552" s="13"/>
    </row>
    <row r="553" spans="2:3" ht="12.75">
      <c r="B553" s="13"/>
      <c r="C553" s="13"/>
    </row>
    <row r="554" spans="2:3" ht="12.75">
      <c r="B554" s="13"/>
      <c r="C554" s="13"/>
    </row>
    <row r="555" spans="2:3" ht="12.75">
      <c r="B555" s="13"/>
      <c r="C555" s="13"/>
    </row>
    <row r="556" spans="2:3" ht="12.75">
      <c r="B556" s="13"/>
      <c r="C556" s="13"/>
    </row>
    <row r="557" spans="2:3" ht="12.75">
      <c r="B557" s="13"/>
      <c r="C557" s="13"/>
    </row>
    <row r="558" spans="2:3" ht="12.75">
      <c r="B558" s="13"/>
      <c r="C558" s="13"/>
    </row>
    <row r="559" spans="2:3" ht="12.75">
      <c r="B559" s="13"/>
      <c r="C559" s="13"/>
    </row>
    <row r="560" spans="2:3" ht="12.75">
      <c r="B560" s="13"/>
      <c r="C560" s="13"/>
    </row>
    <row r="561" spans="2:3" ht="12.75">
      <c r="B561" s="13"/>
      <c r="C561" s="13"/>
    </row>
    <row r="562" spans="2:3" ht="12.75">
      <c r="B562" s="13"/>
      <c r="C562" s="13"/>
    </row>
    <row r="563" spans="2:3" ht="12.75">
      <c r="B563" s="13"/>
      <c r="C563" s="13"/>
    </row>
    <row r="564" spans="2:3" ht="12.75">
      <c r="B564" s="13"/>
      <c r="C564" s="13"/>
    </row>
    <row r="565" spans="2:3" ht="12.75">
      <c r="B565" s="13"/>
      <c r="C565" s="13"/>
    </row>
    <row r="566" spans="2:3" ht="12.75">
      <c r="B566" s="13"/>
      <c r="C566" s="13"/>
    </row>
    <row r="567" spans="2:3" ht="12.75">
      <c r="B567" s="13"/>
      <c r="C567" s="13"/>
    </row>
    <row r="568" spans="2:3" ht="12.75">
      <c r="B568" s="13"/>
      <c r="C568" s="13"/>
    </row>
    <row r="569" spans="2:3" ht="12.75">
      <c r="B569" s="13"/>
      <c r="C569" s="13"/>
    </row>
    <row r="570" spans="2:3" ht="12.75">
      <c r="B570" s="13"/>
      <c r="C570" s="13"/>
    </row>
    <row r="571" spans="2:3" ht="12.75">
      <c r="B571" s="13"/>
      <c r="C571" s="13"/>
    </row>
    <row r="572" spans="2:3" ht="12.75">
      <c r="B572" s="13"/>
      <c r="C572" s="13"/>
    </row>
    <row r="573" spans="2:3" ht="12.75">
      <c r="B573" s="13"/>
      <c r="C573" s="13"/>
    </row>
    <row r="574" spans="2:3" ht="12.75">
      <c r="B574" s="13"/>
      <c r="C574" s="13"/>
    </row>
    <row r="575" spans="2:3" ht="12.75">
      <c r="B575" s="13"/>
      <c r="C575" s="13"/>
    </row>
    <row r="576" spans="2:3" ht="12.75">
      <c r="B576" s="13"/>
      <c r="C576" s="13"/>
    </row>
    <row r="577" spans="2:3" ht="12.75">
      <c r="B577" s="13"/>
      <c r="C577" s="13"/>
    </row>
    <row r="578" spans="2:3" ht="12.75">
      <c r="B578" s="13"/>
      <c r="C578" s="13"/>
    </row>
    <row r="579" spans="2:3" ht="12.75">
      <c r="B579" s="13"/>
      <c r="C579" s="13"/>
    </row>
    <row r="580" spans="2:3" ht="12.75">
      <c r="B580" s="13"/>
      <c r="C580" s="13"/>
    </row>
    <row r="581" spans="2:3" ht="12.75">
      <c r="B581" s="13"/>
      <c r="C581" s="13"/>
    </row>
    <row r="582" spans="2:3" ht="12.75">
      <c r="B582" s="13"/>
      <c r="C582" s="13"/>
    </row>
    <row r="583" spans="2:3" ht="12.75">
      <c r="B583" s="13"/>
      <c r="C583" s="13"/>
    </row>
    <row r="584" spans="2:3" ht="12.75">
      <c r="B584" s="13"/>
      <c r="C584" s="13"/>
    </row>
    <row r="585" spans="2:3" ht="12.75">
      <c r="B585" s="13"/>
      <c r="C585" s="13"/>
    </row>
    <row r="586" spans="2:3" ht="12.75">
      <c r="B586" s="13"/>
      <c r="C586" s="13"/>
    </row>
    <row r="587" spans="2:3" ht="12.75">
      <c r="B587" s="13"/>
      <c r="C587" s="13"/>
    </row>
    <row r="588" spans="2:3" ht="12.75">
      <c r="B588" s="13"/>
      <c r="C588" s="13"/>
    </row>
    <row r="589" spans="2:3" ht="12.75">
      <c r="B589" s="13"/>
      <c r="C589" s="13"/>
    </row>
    <row r="590" spans="2:3" ht="12.75">
      <c r="B590" s="13"/>
      <c r="C590" s="13"/>
    </row>
    <row r="591" spans="2:3" ht="12.75">
      <c r="B591" s="13"/>
      <c r="C591" s="13"/>
    </row>
    <row r="592" spans="2:3" ht="12.75">
      <c r="B592" s="13"/>
      <c r="C592" s="13"/>
    </row>
    <row r="593" spans="2:3" ht="12.75">
      <c r="B593" s="13"/>
      <c r="C593" s="13"/>
    </row>
    <row r="594" spans="2:3" ht="12.75">
      <c r="B594" s="13"/>
      <c r="C594" s="13"/>
    </row>
    <row r="595" spans="2:3" ht="12.75">
      <c r="B595" s="13"/>
      <c r="C595" s="13"/>
    </row>
    <row r="596" spans="2:3" ht="12.75">
      <c r="B596" s="13"/>
      <c r="C596" s="13"/>
    </row>
    <row r="597" spans="2:3" ht="12.75">
      <c r="B597" s="13"/>
      <c r="C597" s="13"/>
    </row>
    <row r="598" spans="2:3" ht="12.75">
      <c r="B598" s="13"/>
      <c r="C598" s="13"/>
    </row>
    <row r="599" spans="2:3" ht="12.75">
      <c r="B599" s="13"/>
      <c r="C599" s="13"/>
    </row>
    <row r="600" spans="2:3" ht="12.75">
      <c r="B600" s="13"/>
      <c r="C600" s="13"/>
    </row>
    <row r="601" spans="2:3" ht="12.75">
      <c r="B601" s="13"/>
      <c r="C601" s="13"/>
    </row>
    <row r="602" spans="2:3" ht="12.75">
      <c r="B602" s="13"/>
      <c r="C602" s="13"/>
    </row>
    <row r="603" spans="2:3" ht="12.75">
      <c r="B603" s="13"/>
      <c r="C603" s="13"/>
    </row>
    <row r="604" spans="2:3" ht="12.75">
      <c r="B604" s="13"/>
      <c r="C604" s="13"/>
    </row>
    <row r="605" spans="2:3" ht="12.75">
      <c r="B605" s="13"/>
      <c r="C605" s="13"/>
    </row>
    <row r="606" spans="2:3" ht="12.75">
      <c r="B606" s="13"/>
      <c r="C606" s="13"/>
    </row>
    <row r="607" spans="2:3" ht="12.75">
      <c r="B607" s="13"/>
      <c r="C607" s="13"/>
    </row>
    <row r="608" spans="2:3" ht="12.75">
      <c r="B608" s="13"/>
      <c r="C608" s="13"/>
    </row>
    <row r="609" spans="2:3" ht="12.75">
      <c r="B609" s="13"/>
      <c r="C609" s="13"/>
    </row>
    <row r="610" spans="2:3" ht="12.75">
      <c r="B610" s="13"/>
      <c r="C610" s="13"/>
    </row>
    <row r="611" spans="2:3" ht="12.75">
      <c r="B611" s="13"/>
      <c r="C611" s="13"/>
    </row>
    <row r="612" spans="2:3" ht="12.75">
      <c r="B612" s="13"/>
      <c r="C612" s="13"/>
    </row>
    <row r="613" spans="2:3" ht="12.75">
      <c r="B613" s="13"/>
      <c r="C613" s="13"/>
    </row>
    <row r="614" spans="2:3" ht="12.75">
      <c r="B614" s="13"/>
      <c r="C614" s="13"/>
    </row>
    <row r="615" spans="2:3" ht="12.75">
      <c r="B615" s="13"/>
      <c r="C615" s="13"/>
    </row>
    <row r="616" spans="2:3" ht="12.75">
      <c r="B616" s="13"/>
      <c r="C616" s="13"/>
    </row>
    <row r="617" spans="2:3" ht="12.75">
      <c r="B617" s="13"/>
      <c r="C617" s="13"/>
    </row>
    <row r="618" spans="2:3" ht="12.75">
      <c r="B618" s="13"/>
      <c r="C618" s="13"/>
    </row>
    <row r="619" spans="2:3" ht="12.75">
      <c r="B619" s="13"/>
      <c r="C619" s="13"/>
    </row>
    <row r="620" spans="2:3" ht="12.75">
      <c r="B620" s="13"/>
      <c r="C620" s="13"/>
    </row>
    <row r="621" spans="2:3" ht="12.75">
      <c r="B621" s="13"/>
      <c r="C621" s="13"/>
    </row>
    <row r="622" spans="2:3" ht="12.75">
      <c r="B622" s="13"/>
      <c r="C622" s="13"/>
    </row>
    <row r="623" spans="2:3" ht="12.75">
      <c r="B623" s="13"/>
      <c r="C623" s="13"/>
    </row>
    <row r="624" spans="2:3" ht="12.75">
      <c r="B624" s="13"/>
      <c r="C624" s="13"/>
    </row>
    <row r="625" spans="2:3" ht="12.75">
      <c r="B625" s="13"/>
      <c r="C625" s="13"/>
    </row>
    <row r="626" spans="2:3" ht="12.75">
      <c r="B626" s="13"/>
      <c r="C626" s="13"/>
    </row>
    <row r="627" spans="2:3" ht="12.75">
      <c r="B627" s="13"/>
      <c r="C627" s="13"/>
    </row>
    <row r="628" spans="2:3" ht="12.75">
      <c r="B628" s="13"/>
      <c r="C628" s="13"/>
    </row>
    <row r="629" spans="2:3" ht="12.75">
      <c r="B629" s="13"/>
      <c r="C629" s="13"/>
    </row>
    <row r="630" spans="2:3" ht="12.75">
      <c r="B630" s="13"/>
      <c r="C630" s="13"/>
    </row>
    <row r="631" spans="2:3" ht="12.75">
      <c r="B631" s="13"/>
      <c r="C631" s="13"/>
    </row>
    <row r="632" spans="2:3" ht="12.75">
      <c r="B632" s="13"/>
      <c r="C632" s="13"/>
    </row>
    <row r="633" spans="2:3" ht="12.75">
      <c r="B633" s="13"/>
      <c r="C633" s="13"/>
    </row>
    <row r="634" spans="2:3" ht="12.75">
      <c r="B634" s="13"/>
      <c r="C634" s="13"/>
    </row>
    <row r="635" spans="2:3" ht="12.75">
      <c r="B635" s="13"/>
      <c r="C635" s="13"/>
    </row>
    <row r="636" spans="2:3" ht="12.75">
      <c r="B636" s="13"/>
      <c r="C636" s="13"/>
    </row>
    <row r="637" spans="2:3" ht="12.75">
      <c r="B637" s="13"/>
      <c r="C637" s="13"/>
    </row>
    <row r="638" spans="2:3" ht="12.75">
      <c r="B638" s="13"/>
      <c r="C638" s="13"/>
    </row>
    <row r="639" spans="2:3" ht="12.75">
      <c r="B639" s="13"/>
      <c r="C639" s="13"/>
    </row>
    <row r="640" spans="2:3" ht="12.75">
      <c r="B640" s="13"/>
      <c r="C640" s="13"/>
    </row>
    <row r="641" spans="2:3" ht="12.75">
      <c r="B641" s="13"/>
      <c r="C641" s="13"/>
    </row>
    <row r="642" spans="2:3" ht="12.75">
      <c r="B642" s="13"/>
      <c r="C642" s="13"/>
    </row>
    <row r="643" spans="2:3" ht="12.75">
      <c r="B643" s="13"/>
      <c r="C643" s="13"/>
    </row>
    <row r="644" spans="2:3" ht="12.75">
      <c r="B644" s="13"/>
      <c r="C644" s="13"/>
    </row>
    <row r="645" spans="2:3" ht="12.75">
      <c r="B645" s="13"/>
      <c r="C645" s="13"/>
    </row>
    <row r="646" spans="2:3" ht="12.75">
      <c r="B646" s="13"/>
      <c r="C646" s="13"/>
    </row>
    <row r="647" spans="2:3" ht="12.75">
      <c r="B647" s="13"/>
      <c r="C647" s="13"/>
    </row>
    <row r="648" spans="2:3" ht="12.75">
      <c r="B648" s="13"/>
      <c r="C648" s="13"/>
    </row>
    <row r="649" spans="2:3" ht="12.75">
      <c r="B649" s="13"/>
      <c r="C649" s="13"/>
    </row>
    <row r="650" spans="2:3" ht="12.75">
      <c r="B650" s="13"/>
      <c r="C650" s="13"/>
    </row>
    <row r="651" spans="2:3" ht="12.75">
      <c r="B651" s="13"/>
      <c r="C651" s="13"/>
    </row>
    <row r="652" spans="2:3" ht="12.75">
      <c r="B652" s="13"/>
      <c r="C652" s="13"/>
    </row>
    <row r="653" spans="2:3" ht="12.75">
      <c r="B653" s="13"/>
      <c r="C653" s="13"/>
    </row>
    <row r="654" spans="2:3" ht="12.75">
      <c r="B654" s="13"/>
      <c r="C654" s="13"/>
    </row>
    <row r="655" spans="2:3" ht="12.75">
      <c r="B655" s="13"/>
      <c r="C655" s="13"/>
    </row>
    <row r="656" spans="2:3" ht="12.75">
      <c r="B656" s="13"/>
      <c r="C656" s="13"/>
    </row>
    <row r="657" spans="2:3" ht="12.75">
      <c r="B657" s="13"/>
      <c r="C657" s="13"/>
    </row>
    <row r="658" spans="2:3" ht="12.75">
      <c r="B658" s="13"/>
      <c r="C658" s="13"/>
    </row>
    <row r="659" spans="2:3" ht="12.75">
      <c r="B659" s="13"/>
      <c r="C659" s="13"/>
    </row>
    <row r="660" spans="2:3" ht="12.75">
      <c r="B660" s="13"/>
      <c r="C660" s="13"/>
    </row>
    <row r="661" spans="2:3" ht="12.75">
      <c r="B661" s="13"/>
      <c r="C661" s="13"/>
    </row>
    <row r="662" spans="2:3" ht="12.75">
      <c r="B662" s="13"/>
      <c r="C662" s="13"/>
    </row>
    <row r="663" spans="2:3" ht="12.75">
      <c r="B663" s="13"/>
      <c r="C663" s="13"/>
    </row>
    <row r="664" spans="2:3" ht="12.75">
      <c r="B664" s="13"/>
      <c r="C664" s="13"/>
    </row>
    <row r="665" spans="2:3" ht="12.75">
      <c r="B665" s="13"/>
      <c r="C665" s="13"/>
    </row>
    <row r="666" spans="2:3" ht="12.75">
      <c r="B666" s="13"/>
      <c r="C666" s="13"/>
    </row>
    <row r="667" spans="2:3" ht="12.75">
      <c r="B667" s="13"/>
      <c r="C667" s="13"/>
    </row>
    <row r="668" spans="2:3" ht="12.75">
      <c r="B668" s="13"/>
      <c r="C668" s="13"/>
    </row>
    <row r="669" spans="2:3" ht="12.75">
      <c r="B669" s="13"/>
      <c r="C669" s="13"/>
    </row>
    <row r="670" spans="2:3" ht="12.75">
      <c r="B670" s="13"/>
      <c r="C670" s="13"/>
    </row>
    <row r="671" spans="2:3" ht="12.75">
      <c r="B671" s="13"/>
      <c r="C671" s="13"/>
    </row>
    <row r="672" spans="2:3" ht="12.75">
      <c r="B672" s="13"/>
      <c r="C672" s="13"/>
    </row>
    <row r="673" spans="2:3" ht="12.75">
      <c r="B673" s="13"/>
      <c r="C673" s="13"/>
    </row>
    <row r="674" spans="2:3" ht="12.75">
      <c r="B674" s="13"/>
      <c r="C674" s="13"/>
    </row>
    <row r="675" spans="2:3" ht="12.75">
      <c r="B675" s="13"/>
      <c r="C675" s="13"/>
    </row>
    <row r="676" spans="2:3" ht="12.75">
      <c r="B676" s="13"/>
      <c r="C676" s="13"/>
    </row>
    <row r="677" spans="2:3" ht="12.75">
      <c r="B677" s="13"/>
      <c r="C677" s="13"/>
    </row>
    <row r="678" spans="2:3" ht="12.75">
      <c r="B678" s="13"/>
      <c r="C678" s="13"/>
    </row>
    <row r="679" spans="2:3" ht="12.75">
      <c r="B679" s="13"/>
      <c r="C679" s="13"/>
    </row>
    <row r="680" spans="2:3" ht="12.75">
      <c r="B680" s="13"/>
      <c r="C680" s="13"/>
    </row>
    <row r="681" spans="2:3" ht="12.75">
      <c r="B681" s="13"/>
      <c r="C681" s="13"/>
    </row>
    <row r="682" spans="2:3" ht="12.75">
      <c r="B682" s="13"/>
      <c r="C682" s="13"/>
    </row>
    <row r="683" spans="2:3" ht="12.75">
      <c r="B683" s="13"/>
      <c r="C683" s="13"/>
    </row>
    <row r="684" spans="2:3" ht="12.75">
      <c r="B684" s="13"/>
      <c r="C684" s="13"/>
    </row>
    <row r="685" spans="2:3" ht="12.75">
      <c r="B685" s="13"/>
      <c r="C685" s="13"/>
    </row>
    <row r="686" spans="2:3" ht="12.75">
      <c r="B686" s="13"/>
      <c r="C686" s="13"/>
    </row>
    <row r="687" spans="2:3" ht="12.75">
      <c r="B687" s="13"/>
      <c r="C687" s="13"/>
    </row>
    <row r="688" spans="2:3" ht="12.75">
      <c r="B688" s="13"/>
      <c r="C688" s="13"/>
    </row>
    <row r="689" spans="2:3" ht="12.75">
      <c r="B689" s="13"/>
      <c r="C689" s="13"/>
    </row>
    <row r="690" spans="2:3" ht="12.75">
      <c r="B690" s="13"/>
      <c r="C690" s="13"/>
    </row>
    <row r="691" spans="2:3" ht="12.75">
      <c r="B691" s="13"/>
      <c r="C691" s="13"/>
    </row>
    <row r="692" spans="2:3" ht="12.75">
      <c r="B692" s="13"/>
      <c r="C692" s="13"/>
    </row>
    <row r="693" spans="2:3" ht="12.75">
      <c r="B693" s="13"/>
      <c r="C693" s="13"/>
    </row>
    <row r="694" spans="2:3" ht="12.75">
      <c r="B694" s="13"/>
      <c r="C694" s="13"/>
    </row>
    <row r="695" spans="2:3" ht="12.75">
      <c r="B695" s="13"/>
      <c r="C695" s="13"/>
    </row>
    <row r="696" spans="2:3" ht="12.75">
      <c r="B696" s="13"/>
      <c r="C696" s="13"/>
    </row>
    <row r="697" spans="2:3" ht="12.75">
      <c r="B697" s="13"/>
      <c r="C697" s="13"/>
    </row>
    <row r="698" spans="2:3" ht="12.75">
      <c r="B698" s="13"/>
      <c r="C698" s="13"/>
    </row>
    <row r="699" spans="2:3" ht="12.75">
      <c r="B699" s="13"/>
      <c r="C699" s="13"/>
    </row>
    <row r="700" spans="2:3" ht="12.75">
      <c r="B700" s="13"/>
      <c r="C700" s="13"/>
    </row>
    <row r="701" spans="2:3" ht="12.75">
      <c r="B701" s="13"/>
      <c r="C701" s="13"/>
    </row>
    <row r="702" spans="2:3" ht="12.75">
      <c r="B702" s="13"/>
      <c r="C702" s="13"/>
    </row>
    <row r="703" spans="2:3" ht="12.75">
      <c r="B703" s="13"/>
      <c r="C703" s="13"/>
    </row>
    <row r="704" spans="2:3" ht="12.75">
      <c r="B704" s="13"/>
      <c r="C704" s="13"/>
    </row>
    <row r="705" spans="2:3" ht="12.75">
      <c r="B705" s="13"/>
      <c r="C705" s="13"/>
    </row>
    <row r="706" spans="2:3" ht="12.75">
      <c r="B706" s="13"/>
      <c r="C706" s="13"/>
    </row>
    <row r="707" spans="2:3" ht="12.75">
      <c r="B707" s="13"/>
      <c r="C707" s="13"/>
    </row>
    <row r="708" spans="2:3" ht="12.75">
      <c r="B708" s="13"/>
      <c r="C708" s="13"/>
    </row>
    <row r="709" spans="2:3" ht="12.75">
      <c r="B709" s="13"/>
      <c r="C709" s="13"/>
    </row>
    <row r="710" spans="2:3" ht="12.75">
      <c r="B710" s="13"/>
      <c r="C710" s="13"/>
    </row>
    <row r="711" spans="2:3" ht="12.75">
      <c r="B711" s="13"/>
      <c r="C711" s="13"/>
    </row>
    <row r="712" spans="2:3" ht="12.75">
      <c r="B712" s="13"/>
      <c r="C712" s="13"/>
    </row>
    <row r="713" spans="2:3" ht="12.75">
      <c r="B713" s="13"/>
      <c r="C713" s="13"/>
    </row>
    <row r="714" spans="2:3" ht="12.75">
      <c r="B714" s="13"/>
      <c r="C714" s="13"/>
    </row>
    <row r="715" spans="2:3" ht="12.75">
      <c r="B715" s="13"/>
      <c r="C715" s="13"/>
    </row>
    <row r="716" spans="2:3" ht="12.75">
      <c r="B716" s="13"/>
      <c r="C716" s="13"/>
    </row>
    <row r="717" spans="2:3" ht="12.75">
      <c r="B717" s="13"/>
      <c r="C717" s="13"/>
    </row>
    <row r="718" spans="2:3" ht="12.75">
      <c r="B718" s="13"/>
      <c r="C718" s="13"/>
    </row>
    <row r="719" spans="2:3" ht="12.75">
      <c r="B719" s="13"/>
      <c r="C719" s="13"/>
    </row>
    <row r="720" spans="2:3" ht="12.75">
      <c r="B720" s="13"/>
      <c r="C720" s="13"/>
    </row>
    <row r="721" spans="2:3" ht="12.75">
      <c r="B721" s="13"/>
      <c r="C721" s="13"/>
    </row>
    <row r="722" spans="2:3" ht="12.75">
      <c r="B722" s="13"/>
      <c r="C722" s="13"/>
    </row>
    <row r="723" spans="2:3" ht="12.75">
      <c r="B723" s="13"/>
      <c r="C723" s="13"/>
    </row>
    <row r="724" spans="2:3" ht="12.75">
      <c r="B724" s="13"/>
      <c r="C724" s="13"/>
    </row>
    <row r="725" spans="2:3" ht="12.75">
      <c r="B725" s="13"/>
      <c r="C725" s="13"/>
    </row>
    <row r="726" spans="2:3" ht="12.75">
      <c r="B726" s="13"/>
      <c r="C726" s="13"/>
    </row>
    <row r="727" spans="2:3" ht="12.75">
      <c r="B727" s="13"/>
      <c r="C727" s="13"/>
    </row>
    <row r="728" spans="2:3" ht="12.75">
      <c r="B728" s="13"/>
      <c r="C728" s="13"/>
    </row>
    <row r="729" spans="2:3" ht="12.75">
      <c r="B729" s="13"/>
      <c r="C729" s="13"/>
    </row>
    <row r="730" spans="2:3" ht="12.75">
      <c r="B730" s="13"/>
      <c r="C730" s="13"/>
    </row>
    <row r="731" spans="2:3" ht="12.75">
      <c r="B731" s="13"/>
      <c r="C731" s="13"/>
    </row>
    <row r="732" spans="2:3" ht="12.75">
      <c r="B732" s="13"/>
      <c r="C732" s="13"/>
    </row>
    <row r="733" spans="2:3" ht="12.75">
      <c r="B733" s="13"/>
      <c r="C733" s="13"/>
    </row>
    <row r="734" spans="2:3" ht="12.75">
      <c r="B734" s="13"/>
      <c r="C734" s="13"/>
    </row>
    <row r="735" spans="2:3" ht="12.75">
      <c r="B735" s="13"/>
      <c r="C735" s="13"/>
    </row>
    <row r="736" spans="2:3" ht="12.75">
      <c r="B736" s="13"/>
      <c r="C736" s="13"/>
    </row>
    <row r="737" spans="2:3" ht="12.75">
      <c r="B737" s="13"/>
      <c r="C737" s="13"/>
    </row>
    <row r="738" spans="2:3" ht="12.75">
      <c r="B738" s="13"/>
      <c r="C738" s="13"/>
    </row>
    <row r="739" spans="2:3" ht="12.75">
      <c r="B739" s="13"/>
      <c r="C739" s="13"/>
    </row>
    <row r="740" spans="2:3" ht="12.75">
      <c r="B740" s="13"/>
      <c r="C740" s="13"/>
    </row>
    <row r="741" spans="2:3" ht="12.75">
      <c r="B741" s="13"/>
      <c r="C741" s="13"/>
    </row>
    <row r="742" spans="2:3" ht="12.75">
      <c r="B742" s="13"/>
      <c r="C742" s="13"/>
    </row>
    <row r="743" spans="2:3" ht="12.75">
      <c r="B743" s="13"/>
      <c r="C743" s="13"/>
    </row>
    <row r="744" spans="2:3" ht="12.75">
      <c r="B744" s="13"/>
      <c r="C744" s="13"/>
    </row>
    <row r="745" spans="2:3" ht="12.75">
      <c r="B745" s="13"/>
      <c r="C745" s="13"/>
    </row>
    <row r="746" spans="2:3" ht="12.75">
      <c r="B746" s="13"/>
      <c r="C746" s="13"/>
    </row>
    <row r="747" spans="2:3" ht="12.75">
      <c r="B747" s="13"/>
      <c r="C747" s="13"/>
    </row>
    <row r="748" spans="2:3" ht="12.75">
      <c r="B748" s="13"/>
      <c r="C748" s="13"/>
    </row>
    <row r="749" spans="2:3" ht="12.75">
      <c r="B749" s="13"/>
      <c r="C749" s="13"/>
    </row>
    <row r="750" spans="2:3" ht="12.75">
      <c r="B750" s="13"/>
      <c r="C750" s="13"/>
    </row>
    <row r="751" spans="2:3" ht="12.75">
      <c r="B751" s="13"/>
      <c r="C751" s="13"/>
    </row>
    <row r="752" spans="2:3" ht="12.75">
      <c r="B752" s="13"/>
      <c r="C752" s="13"/>
    </row>
    <row r="753" spans="2:3" ht="12.75">
      <c r="B753" s="13"/>
      <c r="C753" s="13"/>
    </row>
    <row r="754" spans="2:3" ht="12.75">
      <c r="B754" s="13"/>
      <c r="C754" s="13"/>
    </row>
    <row r="755" spans="2:3" ht="12.75">
      <c r="B755" s="13"/>
      <c r="C755" s="13"/>
    </row>
    <row r="756" spans="2:3" ht="12.75">
      <c r="B756" s="13"/>
      <c r="C756" s="13"/>
    </row>
    <row r="757" spans="2:3" ht="12.75">
      <c r="B757" s="13"/>
      <c r="C757" s="13"/>
    </row>
    <row r="758" spans="2:3" ht="12.75">
      <c r="B758" s="13"/>
      <c r="C758" s="13"/>
    </row>
    <row r="759" spans="2:3" ht="12.75">
      <c r="B759" s="13"/>
      <c r="C759" s="13"/>
    </row>
    <row r="760" spans="2:3" ht="12.75">
      <c r="B760" s="13"/>
      <c r="C760" s="13"/>
    </row>
    <row r="761" spans="2:3" ht="12.75">
      <c r="B761" s="13"/>
      <c r="C761" s="13"/>
    </row>
    <row r="762" spans="2:3" ht="12.75">
      <c r="B762" s="13"/>
      <c r="C762" s="13"/>
    </row>
    <row r="763" spans="2:3" ht="12.75">
      <c r="B763" s="13"/>
      <c r="C763" s="13"/>
    </row>
    <row r="764" spans="2:3" ht="12.75">
      <c r="B764" s="13"/>
      <c r="C764" s="13"/>
    </row>
    <row r="765" spans="2:3" ht="12.75">
      <c r="B765" s="13"/>
      <c r="C765" s="13"/>
    </row>
    <row r="766" spans="2:3" ht="12.75">
      <c r="B766" s="13"/>
      <c r="C766" s="13"/>
    </row>
    <row r="767" spans="2:3" ht="12.75">
      <c r="B767" s="13"/>
      <c r="C767" s="13"/>
    </row>
    <row r="768" spans="2:3" ht="12.75">
      <c r="B768" s="13"/>
      <c r="C768" s="13"/>
    </row>
    <row r="769" spans="2:3" ht="12.75">
      <c r="B769" s="13"/>
      <c r="C769" s="13"/>
    </row>
    <row r="770" spans="2:3" ht="12.75">
      <c r="B770" s="13"/>
      <c r="C770" s="13"/>
    </row>
    <row r="771" spans="2:3" ht="12.75">
      <c r="B771" s="13"/>
      <c r="C771" s="13"/>
    </row>
    <row r="772" spans="2:3" ht="12.75">
      <c r="B772" s="13"/>
      <c r="C772" s="13"/>
    </row>
    <row r="773" spans="2:3" ht="12.75">
      <c r="B773" s="13"/>
      <c r="C773" s="13"/>
    </row>
    <row r="774" spans="2:3" ht="12.75">
      <c r="B774" s="13"/>
      <c r="C774" s="13"/>
    </row>
    <row r="775" spans="2:3" ht="12.75">
      <c r="B775" s="13"/>
      <c r="C775" s="13"/>
    </row>
    <row r="776" spans="2:3" ht="12.75">
      <c r="B776" s="13"/>
      <c r="C776" s="13"/>
    </row>
    <row r="777" spans="2:3" ht="12.75">
      <c r="B777" s="13"/>
      <c r="C777" s="13"/>
    </row>
    <row r="778" spans="2:3" ht="12.75">
      <c r="B778" s="13"/>
      <c r="C778" s="13"/>
    </row>
    <row r="779" spans="2:3" ht="12.75">
      <c r="B779" s="13"/>
      <c r="C779" s="13"/>
    </row>
    <row r="780" spans="2:3" ht="12.75">
      <c r="B780" s="13"/>
      <c r="C780" s="13"/>
    </row>
    <row r="781" spans="2:3" ht="12.75">
      <c r="B781" s="13"/>
      <c r="C781" s="13"/>
    </row>
    <row r="782" spans="2:3" ht="12.75">
      <c r="B782" s="13"/>
      <c r="C782" s="13"/>
    </row>
    <row r="783" spans="2:3" ht="12.75">
      <c r="B783" s="13"/>
      <c r="C783" s="13"/>
    </row>
    <row r="784" spans="2:3" ht="12.75">
      <c r="B784" s="13"/>
      <c r="C784" s="13"/>
    </row>
    <row r="785" spans="2:3" ht="12.75">
      <c r="B785" s="13"/>
      <c r="C785" s="13"/>
    </row>
    <row r="786" spans="2:3" ht="12.75">
      <c r="B786" s="13"/>
      <c r="C786" s="13"/>
    </row>
    <row r="787" spans="2:3" ht="12.75">
      <c r="B787" s="13"/>
      <c r="C787" s="13"/>
    </row>
    <row r="788" spans="2:3" ht="12.75">
      <c r="B788" s="13"/>
      <c r="C788" s="13"/>
    </row>
    <row r="789" spans="2:3" ht="12.75">
      <c r="B789" s="13"/>
      <c r="C789" s="13"/>
    </row>
    <row r="790" spans="2:3" ht="12.75">
      <c r="B790" s="13"/>
      <c r="C790" s="13"/>
    </row>
    <row r="791" spans="2:3" ht="12.75">
      <c r="B791" s="13"/>
      <c r="C791" s="13"/>
    </row>
    <row r="792" spans="2:3" ht="12.75">
      <c r="B792" s="13"/>
      <c r="C792" s="13"/>
    </row>
    <row r="793" spans="2:3" ht="12.75">
      <c r="B793" s="13"/>
      <c r="C793" s="13"/>
    </row>
    <row r="794" spans="2:3" ht="12.75">
      <c r="B794" s="13"/>
      <c r="C794" s="13"/>
    </row>
    <row r="795" spans="2:3" ht="12.75">
      <c r="B795" s="13"/>
      <c r="C795" s="13"/>
    </row>
    <row r="796" spans="2:3" ht="12.75">
      <c r="B796" s="13"/>
      <c r="C796" s="13"/>
    </row>
    <row r="797" spans="2:3" ht="12.75">
      <c r="B797" s="13"/>
      <c r="C797" s="13"/>
    </row>
    <row r="798" spans="2:3" ht="12.75">
      <c r="B798" s="13"/>
      <c r="C798" s="13"/>
    </row>
    <row r="799" spans="2:3" ht="12.75">
      <c r="B799" s="13"/>
      <c r="C799" s="13"/>
    </row>
    <row r="800" spans="2:3" ht="12.75">
      <c r="B800" s="13"/>
      <c r="C800" s="13"/>
    </row>
    <row r="801" spans="2:3" ht="12.75">
      <c r="B801" s="13"/>
      <c r="C801" s="13"/>
    </row>
    <row r="802" spans="2:3" ht="12.75">
      <c r="B802" s="13"/>
      <c r="C802" s="13"/>
    </row>
    <row r="803" spans="2:3" ht="12.75">
      <c r="B803" s="13"/>
      <c r="C803" s="13"/>
    </row>
    <row r="804" spans="2:3" ht="12.75">
      <c r="B804" s="13"/>
      <c r="C804" s="13"/>
    </row>
    <row r="805" spans="2:3" ht="12.75">
      <c r="B805" s="13"/>
      <c r="C805" s="13"/>
    </row>
    <row r="806" spans="2:3" ht="12.75">
      <c r="B806" s="13"/>
      <c r="C806" s="13"/>
    </row>
    <row r="807" spans="2:3" ht="12.75">
      <c r="B807" s="13"/>
      <c r="C807" s="13"/>
    </row>
    <row r="808" spans="2:3" ht="12.75">
      <c r="B808" s="13"/>
      <c r="C808" s="13"/>
    </row>
    <row r="809" spans="2:3" ht="12.75">
      <c r="B809" s="13"/>
      <c r="C809" s="13"/>
    </row>
    <row r="810" spans="2:3" ht="12.75">
      <c r="B810" s="13"/>
      <c r="C810" s="13"/>
    </row>
    <row r="811" spans="2:3" ht="12.75">
      <c r="B811" s="13"/>
      <c r="C811" s="13"/>
    </row>
    <row r="812" spans="2:3" ht="12.75">
      <c r="B812" s="13"/>
      <c r="C812" s="13"/>
    </row>
    <row r="813" spans="2:3" ht="12.75">
      <c r="B813" s="13"/>
      <c r="C813" s="13"/>
    </row>
    <row r="814" spans="2:3" ht="12.75">
      <c r="B814" s="13"/>
      <c r="C814" s="13"/>
    </row>
    <row r="815" spans="2:3" ht="12.75">
      <c r="B815" s="13"/>
      <c r="C815" s="13"/>
    </row>
    <row r="816" spans="2:3" ht="12.75">
      <c r="B816" s="13"/>
      <c r="C816" s="13"/>
    </row>
    <row r="817" spans="2:3" ht="12.75">
      <c r="B817" s="13"/>
      <c r="C817" s="13"/>
    </row>
    <row r="818" spans="2:3" ht="12.75">
      <c r="B818" s="13"/>
      <c r="C818" s="13"/>
    </row>
    <row r="819" spans="2:3" ht="12.75">
      <c r="B819" s="13"/>
      <c r="C819" s="13"/>
    </row>
    <row r="820" spans="2:3" ht="12.75">
      <c r="B820" s="13"/>
      <c r="C820" s="13"/>
    </row>
    <row r="821" spans="2:3" ht="12.75">
      <c r="B821" s="13"/>
      <c r="C821" s="13"/>
    </row>
    <row r="822" spans="2:3" ht="12.75">
      <c r="B822" s="13"/>
      <c r="C822" s="13"/>
    </row>
    <row r="823" spans="2:3" ht="12.75">
      <c r="B823" s="13"/>
      <c r="C823" s="13"/>
    </row>
    <row r="824" spans="2:3" ht="12.75">
      <c r="B824" s="13"/>
      <c r="C824" s="13"/>
    </row>
    <row r="825" spans="2:3" ht="12.75">
      <c r="B825" s="13"/>
      <c r="C825" s="13"/>
    </row>
    <row r="826" spans="2:3" ht="12.75">
      <c r="B826" s="13"/>
      <c r="C826" s="13"/>
    </row>
    <row r="827" spans="2:3" ht="12.75">
      <c r="B827" s="13"/>
      <c r="C827" s="13"/>
    </row>
    <row r="828" spans="2:3" ht="12.75">
      <c r="B828" s="13"/>
      <c r="C828" s="13"/>
    </row>
    <row r="829" spans="2:3" ht="12.75">
      <c r="B829" s="13"/>
      <c r="C829" s="13"/>
    </row>
    <row r="830" spans="2:3" ht="12.75">
      <c r="B830" s="13"/>
      <c r="C830" s="13"/>
    </row>
    <row r="831" spans="2:3" ht="12.75">
      <c r="B831" s="13"/>
      <c r="C831" s="13"/>
    </row>
    <row r="832" spans="2:3" ht="12.75">
      <c r="B832" s="13"/>
      <c r="C832" s="13"/>
    </row>
    <row r="833" spans="2:3" ht="12.75">
      <c r="B833" s="13"/>
      <c r="C833" s="13"/>
    </row>
    <row r="834" spans="2:3" ht="12.75">
      <c r="B834" s="13"/>
      <c r="C834" s="13"/>
    </row>
    <row r="835" spans="2:3" ht="12.75">
      <c r="B835" s="13"/>
      <c r="C835" s="13"/>
    </row>
    <row r="836" spans="2:3" ht="12.75">
      <c r="B836" s="13"/>
      <c r="C836" s="13"/>
    </row>
    <row r="837" spans="2:3" ht="12.75">
      <c r="B837" s="13"/>
      <c r="C837" s="13"/>
    </row>
    <row r="838" spans="2:3" ht="12.75">
      <c r="B838" s="13"/>
      <c r="C838" s="13"/>
    </row>
    <row r="839" spans="2:3" ht="12.75">
      <c r="B839" s="13"/>
      <c r="C839" s="13"/>
    </row>
    <row r="840" spans="2:3" ht="12.75">
      <c r="B840" s="13"/>
      <c r="C840" s="13"/>
    </row>
    <row r="841" spans="2:3" ht="12.75">
      <c r="B841" s="13"/>
      <c r="C841" s="13"/>
    </row>
    <row r="842" spans="2:3" ht="12.75">
      <c r="B842" s="13"/>
      <c r="C842" s="13"/>
    </row>
    <row r="843" spans="2:3" ht="12.75">
      <c r="B843" s="13"/>
      <c r="C843" s="13"/>
    </row>
    <row r="844" spans="2:3" ht="12.75">
      <c r="B844" s="13"/>
      <c r="C844" s="13"/>
    </row>
    <row r="845" spans="2:3" ht="12.75">
      <c r="B845" s="13"/>
      <c r="C845" s="13"/>
    </row>
    <row r="846" spans="2:3" ht="12.75">
      <c r="B846" s="13"/>
      <c r="C846" s="13"/>
    </row>
    <row r="847" spans="2:3" ht="12.75">
      <c r="B847" s="13"/>
      <c r="C847" s="13"/>
    </row>
    <row r="848" spans="2:3" ht="12.75">
      <c r="B848" s="13"/>
      <c r="C848" s="13"/>
    </row>
    <row r="849" spans="2:3" ht="12.75">
      <c r="B849" s="13"/>
      <c r="C849" s="13"/>
    </row>
    <row r="850" spans="2:3" ht="12.75">
      <c r="B850" s="13"/>
      <c r="C850" s="13"/>
    </row>
    <row r="851" spans="2:3" ht="12.75">
      <c r="B851" s="13"/>
      <c r="C851" s="13"/>
    </row>
    <row r="852" spans="2:3" ht="12.75">
      <c r="B852" s="13"/>
      <c r="C852" s="13"/>
    </row>
    <row r="853" spans="2:3" ht="12.75">
      <c r="B853" s="13"/>
      <c r="C853" s="13"/>
    </row>
    <row r="854" spans="2:3" ht="12.75">
      <c r="B854" s="13"/>
      <c r="C854" s="13"/>
    </row>
    <row r="855" spans="2:3" ht="12.75">
      <c r="B855" s="13"/>
      <c r="C855" s="13"/>
    </row>
    <row r="856" spans="2:3" ht="12.75">
      <c r="B856" s="13"/>
      <c r="C856" s="13"/>
    </row>
    <row r="857" spans="2:3" ht="12.75">
      <c r="B857" s="13"/>
      <c r="C857" s="13"/>
    </row>
    <row r="858" spans="2:3" ht="12.75">
      <c r="B858" s="13"/>
      <c r="C858" s="13"/>
    </row>
    <row r="859" spans="2:3" ht="12.75">
      <c r="B859" s="13"/>
      <c r="C859" s="13"/>
    </row>
    <row r="860" spans="2:3" ht="12.75">
      <c r="B860" s="13"/>
      <c r="C860" s="13"/>
    </row>
    <row r="861" spans="2:3" ht="12.75">
      <c r="B861" s="13"/>
      <c r="C861" s="13"/>
    </row>
    <row r="862" spans="2:3" ht="12.75">
      <c r="B862" s="13"/>
      <c r="C862" s="13"/>
    </row>
    <row r="863" spans="2:3" ht="12.75">
      <c r="B863" s="13"/>
      <c r="C863" s="13"/>
    </row>
    <row r="864" spans="2:3" ht="12.75">
      <c r="B864" s="13"/>
      <c r="C864" s="13"/>
    </row>
    <row r="865" spans="2:3" ht="12.75">
      <c r="B865" s="13"/>
      <c r="C865" s="13"/>
    </row>
    <row r="866" spans="2:3" ht="12.75">
      <c r="B866" s="13"/>
      <c r="C866" s="13"/>
    </row>
    <row r="867" spans="2:3" ht="12.75">
      <c r="B867" s="13"/>
      <c r="C867" s="13"/>
    </row>
    <row r="868" spans="2:3" ht="12.75">
      <c r="B868" s="13"/>
      <c r="C868" s="13"/>
    </row>
    <row r="869" spans="2:3" ht="12.75">
      <c r="B869" s="13"/>
      <c r="C869" s="13"/>
    </row>
    <row r="870" spans="2:3" ht="12.75">
      <c r="B870" s="13"/>
      <c r="C870" s="13"/>
    </row>
    <row r="871" spans="2:3" ht="12.75">
      <c r="B871" s="13"/>
      <c r="C871" s="13"/>
    </row>
    <row r="872" spans="2:3" ht="12.75">
      <c r="B872" s="13"/>
      <c r="C872" s="13"/>
    </row>
    <row r="873" spans="2:3" ht="12.75">
      <c r="B873" s="13"/>
      <c r="C873" s="13"/>
    </row>
    <row r="874" spans="2:3" ht="12.75">
      <c r="B874" s="13"/>
      <c r="C874" s="13"/>
    </row>
    <row r="875" spans="2:3" ht="12.75">
      <c r="B875" s="13"/>
      <c r="C875" s="13"/>
    </row>
    <row r="876" spans="2:3" ht="12.75">
      <c r="B876" s="13"/>
      <c r="C876" s="13"/>
    </row>
    <row r="877" spans="2:3" ht="12.75">
      <c r="B877" s="13"/>
      <c r="C877" s="13"/>
    </row>
    <row r="878" spans="2:3" ht="12.75">
      <c r="B878" s="13"/>
      <c r="C878" s="13"/>
    </row>
    <row r="879" spans="2:3" ht="12.75">
      <c r="B879" s="13"/>
      <c r="C879" s="13"/>
    </row>
    <row r="880" spans="2:3" ht="12.75">
      <c r="B880" s="13"/>
      <c r="C880" s="13"/>
    </row>
    <row r="881" spans="2:3" ht="12.75">
      <c r="B881" s="13"/>
      <c r="C881" s="13"/>
    </row>
    <row r="882" spans="2:3" ht="12.75">
      <c r="B882" s="13"/>
      <c r="C882" s="13"/>
    </row>
    <row r="883" spans="2:3" ht="12.75">
      <c r="B883" s="13"/>
      <c r="C883" s="13"/>
    </row>
    <row r="884" spans="2:3" ht="12.75">
      <c r="B884" s="13"/>
      <c r="C884" s="13"/>
    </row>
    <row r="885" spans="2:3" ht="12.75">
      <c r="B885" s="13"/>
      <c r="C885" s="13"/>
    </row>
    <row r="886" spans="2:3" ht="12.75">
      <c r="B886" s="13"/>
      <c r="C886" s="13"/>
    </row>
    <row r="887" spans="2:3" ht="12.75">
      <c r="B887" s="13"/>
      <c r="C887" s="13"/>
    </row>
    <row r="888" spans="2:3" ht="12.75">
      <c r="B888" s="13"/>
      <c r="C888" s="13"/>
    </row>
    <row r="889" spans="2:3" ht="12.75">
      <c r="B889" s="13"/>
      <c r="C889" s="13"/>
    </row>
    <row r="890" spans="2:3" ht="12.75">
      <c r="B890" s="13"/>
      <c r="C890" s="13"/>
    </row>
    <row r="891" spans="2:3" ht="12.75">
      <c r="B891" s="13"/>
      <c r="C891" s="13"/>
    </row>
    <row r="892" spans="2:3" ht="12.75">
      <c r="B892" s="13"/>
      <c r="C892" s="13"/>
    </row>
    <row r="893" spans="2:3" ht="12.75">
      <c r="B893" s="13"/>
      <c r="C893" s="13"/>
    </row>
    <row r="894" spans="2:3" ht="12.75">
      <c r="B894" s="13"/>
      <c r="C894" s="13"/>
    </row>
    <row r="895" spans="2:3" ht="12.75">
      <c r="B895" s="13"/>
      <c r="C895" s="13"/>
    </row>
    <row r="896" spans="2:3" ht="12.75">
      <c r="B896" s="13"/>
      <c r="C896" s="13"/>
    </row>
    <row r="897" spans="2:3" ht="12.75">
      <c r="B897" s="13"/>
      <c r="C897" s="13"/>
    </row>
    <row r="898" spans="2:3" ht="12.75">
      <c r="B898" s="13"/>
      <c r="C898" s="13"/>
    </row>
    <row r="899" spans="2:3" ht="12.75">
      <c r="B899" s="13"/>
      <c r="C899" s="13"/>
    </row>
    <row r="900" spans="2:3" ht="12.75">
      <c r="B900" s="13"/>
      <c r="C900" s="13"/>
    </row>
    <row r="901" spans="2:3" ht="12.75">
      <c r="B901" s="13"/>
      <c r="C901" s="13"/>
    </row>
    <row r="902" spans="2:3" ht="12.75">
      <c r="B902" s="13"/>
      <c r="C902" s="13"/>
    </row>
    <row r="903" spans="2:3" ht="12.75">
      <c r="B903" s="13"/>
      <c r="C903" s="13"/>
    </row>
    <row r="904" spans="2:3" ht="12.75">
      <c r="B904" s="13"/>
      <c r="C904" s="13"/>
    </row>
    <row r="905" spans="2:3" ht="12.75">
      <c r="B905" s="13"/>
      <c r="C905" s="13"/>
    </row>
    <row r="906" spans="2:3" ht="12.75">
      <c r="B906" s="13"/>
      <c r="C906" s="13"/>
    </row>
    <row r="907" spans="2:3" ht="12.75">
      <c r="B907" s="13"/>
      <c r="C907" s="13"/>
    </row>
    <row r="908" spans="2:3" ht="12.75">
      <c r="B908" s="13"/>
      <c r="C908" s="13"/>
    </row>
    <row r="909" spans="2:3" ht="12.75">
      <c r="B909" s="13"/>
      <c r="C909" s="13"/>
    </row>
    <row r="910" spans="2:3" ht="12.75">
      <c r="B910" s="13"/>
      <c r="C910" s="13"/>
    </row>
    <row r="911" spans="2:3" ht="12.75">
      <c r="B911" s="13"/>
      <c r="C911" s="13"/>
    </row>
    <row r="912" spans="2:3" ht="12.75">
      <c r="B912" s="13"/>
      <c r="C912" s="13"/>
    </row>
    <row r="913" spans="2:3" ht="12.75">
      <c r="B913" s="13"/>
      <c r="C913" s="13"/>
    </row>
    <row r="914" spans="2:3" ht="12.75">
      <c r="B914" s="13"/>
      <c r="C914" s="13"/>
    </row>
    <row r="915" spans="2:3" ht="12.75">
      <c r="B915" s="13"/>
      <c r="C915" s="13"/>
    </row>
    <row r="916" spans="2:3" ht="12.75">
      <c r="B916" s="13"/>
      <c r="C916" s="13"/>
    </row>
    <row r="917" spans="2:3" ht="12.75">
      <c r="B917" s="13"/>
      <c r="C917" s="13"/>
    </row>
    <row r="918" spans="2:3" ht="12.75">
      <c r="B918" s="13"/>
      <c r="C918" s="13"/>
    </row>
    <row r="919" spans="2:3" ht="12.75">
      <c r="B919" s="13"/>
      <c r="C919" s="13"/>
    </row>
    <row r="920" spans="2:3" ht="12.75">
      <c r="B920" s="13"/>
      <c r="C920" s="13"/>
    </row>
    <row r="921" spans="2:3" ht="12.75">
      <c r="B921" s="13"/>
      <c r="C921" s="13"/>
    </row>
    <row r="922" spans="2:3" ht="12.75">
      <c r="B922" s="13"/>
      <c r="C922" s="13"/>
    </row>
    <row r="923" spans="2:3" ht="12.75">
      <c r="B923" s="13"/>
      <c r="C923" s="13"/>
    </row>
    <row r="924" spans="2:3" ht="12.75">
      <c r="B924" s="13"/>
      <c r="C924" s="13"/>
    </row>
    <row r="925" spans="2:3" ht="12.75">
      <c r="B925" s="13"/>
      <c r="C925" s="13"/>
    </row>
    <row r="926" spans="2:3" ht="12.75">
      <c r="B926" s="13"/>
      <c r="C926" s="13"/>
    </row>
    <row r="927" spans="2:3" ht="12.75">
      <c r="B927" s="13"/>
      <c r="C927" s="13"/>
    </row>
    <row r="928" spans="2:3" ht="12.75">
      <c r="B928" s="13"/>
      <c r="C928" s="13"/>
    </row>
    <row r="929" spans="2:3" ht="12.75">
      <c r="B929" s="13"/>
      <c r="C929" s="13"/>
    </row>
    <row r="930" spans="2:3" ht="12.75">
      <c r="B930" s="13"/>
      <c r="C930" s="13"/>
    </row>
    <row r="931" spans="2:3" ht="12.75">
      <c r="B931" s="13"/>
      <c r="C931" s="13"/>
    </row>
    <row r="932" spans="2:3" ht="12.75">
      <c r="B932" s="13"/>
      <c r="C932" s="13"/>
    </row>
    <row r="933" spans="2:3" ht="12.75">
      <c r="B933" s="13"/>
      <c r="C933" s="13"/>
    </row>
    <row r="934" spans="2:3" ht="12.75">
      <c r="B934" s="13"/>
      <c r="C934" s="13"/>
    </row>
    <row r="935" spans="2:3" ht="12.75">
      <c r="B935" s="13"/>
      <c r="C935" s="13"/>
    </row>
    <row r="936" spans="2:3" ht="12.75">
      <c r="B936" s="13"/>
      <c r="C936" s="13"/>
    </row>
    <row r="937" spans="2:3" ht="12.75">
      <c r="B937" s="13"/>
      <c r="C937" s="13"/>
    </row>
    <row r="938" spans="2:3" ht="12.75">
      <c r="B938" s="13"/>
      <c r="C938" s="13"/>
    </row>
    <row r="939" spans="2:3" ht="12.75">
      <c r="B939" s="13"/>
      <c r="C939" s="13"/>
    </row>
    <row r="940" spans="2:3" ht="12.75">
      <c r="B940" s="13"/>
      <c r="C940" s="13"/>
    </row>
    <row r="941" spans="2:3" ht="12.75">
      <c r="B941" s="13"/>
      <c r="C941" s="13"/>
    </row>
    <row r="942" spans="2:3" ht="12.75">
      <c r="B942" s="13"/>
      <c r="C942" s="13"/>
    </row>
    <row r="943" spans="2:3" ht="12.75">
      <c r="B943" s="13"/>
      <c r="C943" s="13"/>
    </row>
    <row r="944" spans="2:3" ht="12.75">
      <c r="B944" s="13"/>
      <c r="C944" s="13"/>
    </row>
    <row r="945" spans="2:3" ht="12.75">
      <c r="B945" s="13"/>
      <c r="C945" s="13"/>
    </row>
    <row r="946" spans="2:3" ht="12.75">
      <c r="B946" s="13"/>
      <c r="C946" s="13"/>
    </row>
    <row r="947" spans="2:3" ht="12.75">
      <c r="B947" s="13"/>
      <c r="C947" s="13"/>
    </row>
    <row r="948" spans="2:3" ht="12.75">
      <c r="B948" s="13"/>
      <c r="C948" s="13"/>
    </row>
    <row r="949" spans="2:3" ht="12.75">
      <c r="B949" s="13"/>
      <c r="C949" s="13"/>
    </row>
    <row r="950" spans="2:3" ht="12.75">
      <c r="B950" s="13"/>
      <c r="C950" s="13"/>
    </row>
    <row r="951" spans="2:3" ht="12.75">
      <c r="B951" s="13"/>
      <c r="C951" s="13"/>
    </row>
    <row r="952" spans="2:3" ht="12.75">
      <c r="B952" s="13"/>
      <c r="C952" s="13"/>
    </row>
    <row r="953" spans="2:3" ht="12.75">
      <c r="B953" s="13"/>
      <c r="C953" s="13"/>
    </row>
    <row r="954" spans="2:3" ht="12.75">
      <c r="B954" s="13"/>
      <c r="C954" s="13"/>
    </row>
    <row r="955" spans="2:3" ht="12.75">
      <c r="B955" s="13"/>
      <c r="C955" s="13"/>
    </row>
    <row r="956" spans="2:3" ht="12.75">
      <c r="B956" s="13"/>
      <c r="C956" s="13"/>
    </row>
    <row r="957" spans="2:3" ht="12.75">
      <c r="B957" s="13"/>
      <c r="C957" s="13"/>
    </row>
    <row r="958" spans="2:3" ht="12.75">
      <c r="B958" s="13"/>
      <c r="C958" s="13"/>
    </row>
    <row r="959" spans="2:3" ht="12.75">
      <c r="B959" s="13"/>
      <c r="C959" s="13"/>
    </row>
    <row r="960" spans="2:3" ht="12.75">
      <c r="B960" s="13"/>
      <c r="C960" s="13"/>
    </row>
    <row r="961" spans="2:3" ht="12.75">
      <c r="B961" s="13"/>
      <c r="C961" s="13"/>
    </row>
    <row r="962" spans="2:3" ht="12.75">
      <c r="B962" s="13"/>
      <c r="C962" s="13"/>
    </row>
    <row r="963" spans="2:3" ht="12.75">
      <c r="B963" s="13"/>
      <c r="C963" s="13"/>
    </row>
    <row r="964" spans="2:3" ht="12.75">
      <c r="B964" s="13"/>
      <c r="C964" s="13"/>
    </row>
    <row r="965" spans="2:3" ht="12.75">
      <c r="B965" s="13"/>
      <c r="C965" s="13"/>
    </row>
    <row r="966" spans="2:3" ht="12.75">
      <c r="B966" s="13"/>
      <c r="C966" s="13"/>
    </row>
    <row r="967" spans="2:3" ht="12.75">
      <c r="B967" s="13"/>
      <c r="C967" s="13"/>
    </row>
    <row r="968" spans="2:3" ht="12.75">
      <c r="B968" s="13"/>
      <c r="C968" s="13"/>
    </row>
    <row r="969" spans="2:3" ht="12.75">
      <c r="B969" s="13"/>
      <c r="C969" s="13"/>
    </row>
    <row r="970" spans="2:3" ht="12.75">
      <c r="B970" s="13"/>
      <c r="C970" s="13"/>
    </row>
    <row r="971" spans="2:3" ht="12.75">
      <c r="B971" s="13"/>
      <c r="C971" s="13"/>
    </row>
    <row r="972" spans="2:3" ht="12.75">
      <c r="B972" s="13"/>
      <c r="C972" s="13"/>
    </row>
    <row r="973" spans="2:3" ht="12.75">
      <c r="B973" s="13"/>
      <c r="C973" s="13"/>
    </row>
    <row r="974" spans="2:3" ht="12.75">
      <c r="B974" s="13"/>
      <c r="C974" s="13"/>
    </row>
    <row r="975" spans="2:3" ht="12.75">
      <c r="B975" s="13"/>
      <c r="C975" s="13"/>
    </row>
    <row r="976" spans="2:3" ht="12.75">
      <c r="B976" s="13"/>
      <c r="C976" s="13"/>
    </row>
    <row r="977" spans="2:3" ht="12.75">
      <c r="B977" s="13"/>
      <c r="C977" s="13"/>
    </row>
    <row r="978" spans="2:3" ht="12.75">
      <c r="B978" s="13"/>
      <c r="C978" s="13"/>
    </row>
    <row r="979" spans="2:3" ht="12.75">
      <c r="B979" s="13"/>
      <c r="C979" s="13"/>
    </row>
    <row r="980" spans="2:3" ht="12.75">
      <c r="B980" s="13"/>
      <c r="C980" s="13"/>
    </row>
    <row r="981" spans="2:3" ht="12.75">
      <c r="B981" s="13"/>
      <c r="C981" s="13"/>
    </row>
    <row r="982" spans="2:3" ht="12.75">
      <c r="B982" s="13"/>
      <c r="C982" s="13"/>
    </row>
    <row r="983" spans="2:3" ht="12.75">
      <c r="B983" s="13"/>
      <c r="C983" s="13"/>
    </row>
    <row r="984" spans="2:3" ht="12.75">
      <c r="B984" s="13"/>
      <c r="C984" s="13"/>
    </row>
    <row r="985" spans="2:3" ht="12.75">
      <c r="B985" s="13"/>
      <c r="C985" s="13"/>
    </row>
    <row r="986" spans="2:3" ht="12.75">
      <c r="B986" s="13"/>
      <c r="C986" s="13"/>
    </row>
    <row r="987" spans="2:3" ht="12.75">
      <c r="B987" s="13"/>
      <c r="C987" s="13"/>
    </row>
    <row r="988" spans="2:3" ht="12.75">
      <c r="B988" s="13"/>
      <c r="C988" s="13"/>
    </row>
    <row r="989" spans="2:3" ht="12.75">
      <c r="B989" s="13"/>
      <c r="C989" s="13"/>
    </row>
    <row r="990" spans="2:3" ht="12.75">
      <c r="B990" s="13"/>
      <c r="C990" s="13"/>
    </row>
    <row r="991" spans="2:3" ht="12.75">
      <c r="B991" s="13"/>
      <c r="C991" s="13"/>
    </row>
    <row r="992" spans="2:3" ht="12.75">
      <c r="B992" s="13"/>
      <c r="C992" s="13"/>
    </row>
    <row r="993" spans="2:3" ht="12.75">
      <c r="B993" s="13"/>
      <c r="C993" s="13"/>
    </row>
    <row r="994" spans="2:3" ht="12.75">
      <c r="B994" s="13"/>
      <c r="C994" s="13"/>
    </row>
    <row r="995" spans="2:3" ht="12.75">
      <c r="B995" s="13"/>
      <c r="C995" s="13"/>
    </row>
    <row r="996" spans="2:3" ht="12.75">
      <c r="B996" s="13"/>
      <c r="C996" s="13"/>
    </row>
    <row r="997" spans="2:3" ht="12.75">
      <c r="B997" s="13"/>
      <c r="C997" s="13"/>
    </row>
    <row r="998" spans="2:3" ht="12.75">
      <c r="B998" s="13"/>
      <c r="C998" s="13"/>
    </row>
    <row r="999" spans="2:3" ht="12.75">
      <c r="B999" s="13"/>
      <c r="C999" s="13"/>
    </row>
    <row r="1000" spans="2:3" ht="12.75">
      <c r="B1000" s="13"/>
      <c r="C1000" s="13"/>
    </row>
    <row r="1001" spans="2:3" ht="12.75">
      <c r="B1001" s="13"/>
      <c r="C1001" s="13"/>
    </row>
    <row r="1002" spans="2:3" ht="12.75">
      <c r="B1002" s="13"/>
      <c r="C1002" s="13"/>
    </row>
    <row r="1003" spans="2:3" ht="12.75">
      <c r="B1003" s="13"/>
      <c r="C1003" s="13"/>
    </row>
    <row r="1004" spans="2:3" ht="12.75">
      <c r="B1004" s="13"/>
      <c r="C1004" s="13"/>
    </row>
    <row r="1005" spans="2:3" ht="12.75">
      <c r="B1005" s="13"/>
      <c r="C1005" s="13"/>
    </row>
    <row r="1006" spans="2:3" ht="12.75">
      <c r="B1006" s="13"/>
      <c r="C1006" s="13"/>
    </row>
  </sheetData>
  <customSheetViews>
    <customSheetView guid="{E1D91F78-0D13-4A44-AB1F-A8700F59FF6A}">
      <selection activeCell="A3" sqref="A3"/>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5"/>
  <sheetViews>
    <sheetView workbookViewId="0">
      <selection activeCell="F22" sqref="F22"/>
    </sheetView>
  </sheetViews>
  <sheetFormatPr baseColWidth="10" defaultColWidth="17.25" defaultRowHeight="15" customHeight="1"/>
  <sheetData>
    <row r="1" spans="1:2" ht="15" customHeight="1">
      <c r="A1" s="1" t="s">
        <v>70</v>
      </c>
    </row>
    <row r="2" spans="1:2" ht="15" customHeight="1">
      <c r="A2" s="1" t="s">
        <v>75</v>
      </c>
    </row>
    <row r="4" spans="1:2" ht="15" customHeight="1">
      <c r="A4" s="25" t="s">
        <v>23</v>
      </c>
      <c r="B4" s="25" t="s">
        <v>24</v>
      </c>
    </row>
    <row r="5" spans="1:2" ht="15" customHeight="1">
      <c r="A5" s="26">
        <v>1</v>
      </c>
      <c r="B5" s="26">
        <v>24.9</v>
      </c>
    </row>
    <row r="6" spans="1:2" ht="15" customHeight="1">
      <c r="A6" s="26">
        <v>1</v>
      </c>
      <c r="B6" s="26">
        <v>9.1999999999999993</v>
      </c>
    </row>
    <row r="7" spans="1:2" ht="15" customHeight="1">
      <c r="A7" s="26">
        <v>1</v>
      </c>
      <c r="B7" s="26">
        <v>11</v>
      </c>
    </row>
    <row r="8" spans="1:2" ht="15" customHeight="1">
      <c r="A8" s="26">
        <v>1</v>
      </c>
      <c r="B8" s="26">
        <v>11.7</v>
      </c>
    </row>
    <row r="9" spans="1:2" ht="15" customHeight="1">
      <c r="A9" s="26">
        <v>1</v>
      </c>
      <c r="B9" s="26">
        <v>23.3</v>
      </c>
    </row>
    <row r="10" spans="1:2" ht="15" customHeight="1">
      <c r="A10" s="26">
        <v>1</v>
      </c>
      <c r="B10" s="26">
        <v>8.6999999999999993</v>
      </c>
    </row>
    <row r="11" spans="1:2" ht="15" customHeight="1">
      <c r="A11" s="26">
        <v>1</v>
      </c>
      <c r="B11" s="26">
        <v>11.2</v>
      </c>
    </row>
    <row r="12" spans="1:2" ht="15" customHeight="1">
      <c r="A12" s="26">
        <v>1</v>
      </c>
      <c r="B12" s="26">
        <v>42.5</v>
      </c>
    </row>
    <row r="13" spans="1:2" ht="15" customHeight="1">
      <c r="A13" s="26">
        <v>1</v>
      </c>
      <c r="B13" s="26">
        <v>11.5</v>
      </c>
    </row>
    <row r="14" spans="1:2" ht="15" customHeight="1">
      <c r="A14" s="26">
        <v>1</v>
      </c>
      <c r="B14" s="26">
        <v>18</v>
      </c>
    </row>
    <row r="15" spans="1:2" ht="15" customHeight="1">
      <c r="A15" s="26">
        <v>1</v>
      </c>
      <c r="B15" s="26">
        <v>10.5</v>
      </c>
    </row>
    <row r="16" spans="1:2" ht="15" customHeight="1">
      <c r="A16" s="26">
        <v>1</v>
      </c>
      <c r="B16" s="26">
        <v>12.6</v>
      </c>
    </row>
    <row r="17" spans="1:2" ht="15" customHeight="1">
      <c r="A17" s="26">
        <v>1</v>
      </c>
      <c r="B17" s="26">
        <v>20</v>
      </c>
    </row>
    <row r="18" spans="1:2" ht="15" customHeight="1">
      <c r="A18" s="26">
        <v>1</v>
      </c>
      <c r="B18" s="26">
        <v>78</v>
      </c>
    </row>
    <row r="19" spans="1:2" ht="15" customHeight="1">
      <c r="A19" s="26">
        <v>1</v>
      </c>
      <c r="B19" s="26">
        <v>8.6</v>
      </c>
    </row>
    <row r="20" spans="1:2" ht="15" customHeight="1">
      <c r="A20" s="26">
        <v>1</v>
      </c>
      <c r="B20" s="26">
        <v>25.2</v>
      </c>
    </row>
    <row r="21" spans="1:2" ht="15" customHeight="1">
      <c r="A21" s="26">
        <v>1</v>
      </c>
      <c r="B21" s="26">
        <v>13.5</v>
      </c>
    </row>
    <row r="22" spans="1:2" ht="15" customHeight="1">
      <c r="A22" s="26">
        <v>1</v>
      </c>
      <c r="B22" s="26">
        <v>12</v>
      </c>
    </row>
    <row r="23" spans="1:2" ht="15" customHeight="1">
      <c r="A23" s="26">
        <v>1</v>
      </c>
      <c r="B23" s="26">
        <v>21.4</v>
      </c>
    </row>
    <row r="24" spans="1:2" ht="15" customHeight="1">
      <c r="A24" s="26">
        <v>1</v>
      </c>
      <c r="B24" s="26">
        <v>24.4</v>
      </c>
    </row>
    <row r="25" spans="1:2" ht="15" customHeight="1">
      <c r="A25" s="26">
        <v>1</v>
      </c>
      <c r="B25" s="26">
        <v>9</v>
      </c>
    </row>
    <row r="26" spans="1:2" ht="15" customHeight="1">
      <c r="A26" s="26">
        <v>1</v>
      </c>
      <c r="B26" s="26">
        <v>14.6</v>
      </c>
    </row>
    <row r="27" spans="1:2" ht="15" customHeight="1">
      <c r="A27" s="26">
        <v>1</v>
      </c>
      <c r="B27" s="26">
        <v>29.5</v>
      </c>
    </row>
    <row r="28" spans="1:2" ht="15" customHeight="1">
      <c r="A28" s="26">
        <v>1</v>
      </c>
      <c r="B28" s="26">
        <v>13.2</v>
      </c>
    </row>
    <row r="29" spans="1:2" ht="15" customHeight="1">
      <c r="A29" s="26">
        <v>1</v>
      </c>
      <c r="B29" s="26">
        <v>23.5</v>
      </c>
    </row>
    <row r="30" spans="1:2" ht="15" customHeight="1">
      <c r="A30" s="26">
        <v>1</v>
      </c>
      <c r="B30" s="26">
        <v>11</v>
      </c>
    </row>
    <row r="31" spans="1:2" ht="15" customHeight="1">
      <c r="A31" s="26">
        <v>1</v>
      </c>
      <c r="B31" s="26">
        <v>17.399999999999999</v>
      </c>
    </row>
    <row r="32" spans="1:2" ht="15" customHeight="1">
      <c r="A32" s="26">
        <v>1</v>
      </c>
      <c r="B32" s="26">
        <v>23.8</v>
      </c>
    </row>
    <row r="33" spans="1:2" ht="15" customHeight="1">
      <c r="A33" s="26">
        <v>1</v>
      </c>
      <c r="B33" s="26">
        <v>10</v>
      </c>
    </row>
    <row r="34" spans="1:2" ht="15" customHeight="1">
      <c r="A34" s="26">
        <v>1</v>
      </c>
      <c r="B34" s="26">
        <v>8.1999999999999993</v>
      </c>
    </row>
    <row r="35" spans="1:2" ht="15" customHeight="1">
      <c r="A35" s="26">
        <v>1</v>
      </c>
      <c r="B35" s="26">
        <v>7.7</v>
      </c>
    </row>
    <row r="36" spans="1:2" ht="15" customHeight="1">
      <c r="A36" s="26">
        <v>1</v>
      </c>
      <c r="B36" s="26">
        <v>28</v>
      </c>
    </row>
    <row r="37" spans="1:2" ht="15" customHeight="1">
      <c r="A37" s="26">
        <v>1</v>
      </c>
      <c r="B37" s="26">
        <v>10</v>
      </c>
    </row>
    <row r="38" spans="1:2" ht="15" customHeight="1">
      <c r="A38" s="26">
        <v>1</v>
      </c>
      <c r="B38" s="26">
        <v>10.199999999999999</v>
      </c>
    </row>
    <row r="39" spans="1:2" ht="15" customHeight="1">
      <c r="A39" s="26">
        <v>1</v>
      </c>
      <c r="B39" s="26">
        <v>8.5</v>
      </c>
    </row>
    <row r="40" spans="1:2" ht="15" customHeight="1">
      <c r="A40" s="26">
        <v>1</v>
      </c>
      <c r="B40" s="26">
        <v>16</v>
      </c>
    </row>
    <row r="41" spans="1:2" ht="15" customHeight="1">
      <c r="A41" s="26">
        <v>1</v>
      </c>
      <c r="B41" s="26">
        <v>27</v>
      </c>
    </row>
    <row r="42" spans="1:2" ht="15" customHeight="1">
      <c r="A42" s="26">
        <v>1</v>
      </c>
      <c r="B42" s="26">
        <v>22.6</v>
      </c>
    </row>
    <row r="43" spans="1:2" ht="15" customHeight="1">
      <c r="A43" s="26">
        <v>1</v>
      </c>
      <c r="B43" s="26">
        <v>11.4</v>
      </c>
    </row>
    <row r="44" spans="1:2" ht="15" customHeight="1">
      <c r="A44" s="26">
        <v>1</v>
      </c>
      <c r="B44" s="26">
        <v>35.799999999999997</v>
      </c>
    </row>
    <row r="45" spans="1:2" ht="15" customHeight="1">
      <c r="A45" s="26">
        <v>1</v>
      </c>
      <c r="B45" s="26">
        <v>11.5</v>
      </c>
    </row>
    <row r="46" spans="1:2" ht="15" customHeight="1">
      <c r="A46" s="26">
        <v>1</v>
      </c>
      <c r="B46" s="26">
        <v>8.5</v>
      </c>
    </row>
    <row r="47" spans="1:2" ht="15" customHeight="1">
      <c r="A47" s="26">
        <v>1</v>
      </c>
      <c r="B47" s="26">
        <v>21</v>
      </c>
    </row>
    <row r="48" spans="1:2" ht="15" customHeight="1">
      <c r="A48" s="26">
        <v>1</v>
      </c>
      <c r="B48" s="26">
        <v>27.9</v>
      </c>
    </row>
    <row r="49" spans="1:2" ht="15" customHeight="1">
      <c r="A49" s="26">
        <v>1</v>
      </c>
      <c r="B49" s="26">
        <v>11.5</v>
      </c>
    </row>
    <row r="50" spans="1:2" ht="15" customHeight="1">
      <c r="A50" s="26">
        <v>1</v>
      </c>
      <c r="B50" s="26">
        <v>8.3000000000000007</v>
      </c>
    </row>
    <row r="51" spans="1:2" ht="15" customHeight="1">
      <c r="A51" s="26">
        <v>1</v>
      </c>
      <c r="B51" s="26">
        <v>18</v>
      </c>
    </row>
    <row r="52" spans="1:2" ht="15" customHeight="1">
      <c r="A52" s="26">
        <v>1</v>
      </c>
      <c r="B52" s="26">
        <v>8.6999999999999993</v>
      </c>
    </row>
    <row r="53" spans="1:2" ht="15" customHeight="1">
      <c r="A53" s="26">
        <v>1</v>
      </c>
      <c r="B53" s="26">
        <v>10.199999999999999</v>
      </c>
    </row>
    <row r="54" spans="1:2" ht="15" customHeight="1">
      <c r="A54" s="26">
        <v>1</v>
      </c>
      <c r="B54" s="26">
        <v>7.8</v>
      </c>
    </row>
    <row r="55" spans="1:2" ht="15" customHeight="1">
      <c r="A55" s="26">
        <v>1</v>
      </c>
      <c r="B55" s="26">
        <v>10</v>
      </c>
    </row>
    <row r="56" spans="1:2" ht="15" customHeight="1">
      <c r="A56" s="26">
        <v>1</v>
      </c>
      <c r="B56" s="26">
        <v>9.6999999999999993</v>
      </c>
    </row>
    <row r="57" spans="1:2" ht="15" customHeight="1">
      <c r="A57" s="26">
        <v>1</v>
      </c>
      <c r="B57" s="26">
        <v>8.1999999999999993</v>
      </c>
    </row>
    <row r="58" spans="1:2" ht="15" customHeight="1">
      <c r="A58" s="26">
        <v>1</v>
      </c>
      <c r="B58" s="26">
        <v>23</v>
      </c>
    </row>
    <row r="59" spans="1:2" ht="15" customHeight="1">
      <c r="A59" s="26">
        <v>1</v>
      </c>
      <c r="B59" s="26">
        <v>8.6999999999999993</v>
      </c>
    </row>
    <row r="60" spans="1:2" ht="15" customHeight="1">
      <c r="A60" s="26">
        <v>1</v>
      </c>
      <c r="B60" s="26">
        <v>13.8</v>
      </c>
    </row>
    <row r="61" spans="1:2" ht="15" customHeight="1">
      <c r="A61" s="26">
        <v>1</v>
      </c>
      <c r="B61" s="26">
        <v>18.899999999999999</v>
      </c>
    </row>
    <row r="62" spans="1:2" ht="15" customHeight="1">
      <c r="A62" s="26">
        <v>1</v>
      </c>
      <c r="B62" s="26">
        <v>35.299999999999997</v>
      </c>
    </row>
    <row r="63" spans="1:2" ht="15" customHeight="1">
      <c r="A63" s="26">
        <v>1</v>
      </c>
      <c r="B63" s="26">
        <v>79.099999999999994</v>
      </c>
    </row>
    <row r="64" spans="1:2" ht="15" customHeight="1">
      <c r="A64" s="26">
        <v>1</v>
      </c>
      <c r="B64" s="26">
        <v>18</v>
      </c>
    </row>
    <row r="65" spans="1:2" ht="15" customHeight="1">
      <c r="A65" s="26">
        <v>1</v>
      </c>
      <c r="B65" s="26">
        <v>15.3</v>
      </c>
    </row>
    <row r="66" spans="1:2" ht="15" customHeight="1">
      <c r="A66" s="26">
        <v>1</v>
      </c>
      <c r="B66" s="26">
        <v>9.1999999999999993</v>
      </c>
    </row>
    <row r="67" spans="1:2" ht="15" customHeight="1">
      <c r="A67" s="26">
        <v>1</v>
      </c>
      <c r="B67" s="26">
        <v>13.5</v>
      </c>
    </row>
    <row r="68" spans="1:2" ht="15" customHeight="1">
      <c r="A68" s="26">
        <v>1</v>
      </c>
      <c r="B68" s="26">
        <v>10</v>
      </c>
    </row>
    <row r="69" spans="1:2" ht="15" customHeight="1">
      <c r="A69" s="26">
        <v>1</v>
      </c>
      <c r="B69" s="26">
        <v>20.5</v>
      </c>
    </row>
    <row r="70" spans="1:2" ht="15" customHeight="1">
      <c r="A70" s="26">
        <v>1</v>
      </c>
      <c r="B70" s="26">
        <v>20.3</v>
      </c>
    </row>
    <row r="71" spans="1:2" ht="15" customHeight="1">
      <c r="A71" s="26">
        <v>1</v>
      </c>
      <c r="B71" s="26">
        <v>8.5</v>
      </c>
    </row>
    <row r="72" spans="1:2" ht="15" customHeight="1">
      <c r="A72" s="26">
        <v>1</v>
      </c>
      <c r="B72" s="26">
        <v>14</v>
      </c>
    </row>
    <row r="73" spans="1:2" ht="15" customHeight="1">
      <c r="A73" s="26">
        <v>2</v>
      </c>
      <c r="B73" s="26">
        <v>13.2</v>
      </c>
    </row>
    <row r="74" spans="1:2" ht="15" customHeight="1">
      <c r="A74" s="26">
        <v>2</v>
      </c>
      <c r="B74" s="26">
        <v>8.6</v>
      </c>
    </row>
    <row r="75" spans="1:2" ht="15" customHeight="1">
      <c r="A75" s="26">
        <v>2</v>
      </c>
      <c r="B75" s="26">
        <v>37.4</v>
      </c>
    </row>
    <row r="76" spans="1:2" ht="15" customHeight="1">
      <c r="A76" s="26">
        <v>2</v>
      </c>
      <c r="B76" s="26">
        <v>26</v>
      </c>
    </row>
    <row r="77" spans="1:2" ht="15" customHeight="1">
      <c r="A77" s="26">
        <v>2</v>
      </c>
      <c r="B77" s="26">
        <v>7.7</v>
      </c>
    </row>
    <row r="78" spans="1:2" ht="15" customHeight="1">
      <c r="A78" s="26">
        <v>2</v>
      </c>
      <c r="B78" s="26">
        <v>17</v>
      </c>
    </row>
    <row r="79" spans="1:2" ht="15" customHeight="1">
      <c r="A79" s="26">
        <v>2</v>
      </c>
      <c r="B79" s="26">
        <v>34</v>
      </c>
    </row>
    <row r="80" spans="1:2" ht="15" customHeight="1">
      <c r="A80" s="26">
        <v>2</v>
      </c>
      <c r="B80" s="26">
        <v>11.9</v>
      </c>
    </row>
    <row r="81" spans="1:2" ht="15" customHeight="1">
      <c r="A81" s="26">
        <v>2</v>
      </c>
      <c r="B81" s="26">
        <v>17.5</v>
      </c>
    </row>
    <row r="82" spans="1:2" ht="15" customHeight="1">
      <c r="A82" s="26">
        <v>2</v>
      </c>
      <c r="B82" s="26">
        <v>13.4</v>
      </c>
    </row>
    <row r="83" spans="1:2" ht="15" customHeight="1">
      <c r="A83" s="26">
        <v>2</v>
      </c>
      <c r="B83" s="26">
        <v>38.4</v>
      </c>
    </row>
    <row r="84" spans="1:2" ht="15" customHeight="1">
      <c r="A84" s="26">
        <v>2</v>
      </c>
      <c r="B84" s="26">
        <v>10.9</v>
      </c>
    </row>
    <row r="85" spans="1:2" ht="15" customHeight="1">
      <c r="A85" s="26">
        <v>2</v>
      </c>
      <c r="B85" s="26">
        <v>13</v>
      </c>
    </row>
    <row r="86" spans="1:2" ht="15" customHeight="1">
      <c r="A86" s="26">
        <v>2</v>
      </c>
      <c r="B86" s="26">
        <v>11.7</v>
      </c>
    </row>
    <row r="87" spans="1:2" ht="15" customHeight="1">
      <c r="A87" s="26">
        <v>2</v>
      </c>
      <c r="B87" s="26">
        <v>18.7</v>
      </c>
    </row>
    <row r="88" spans="1:2" ht="15" customHeight="1">
      <c r="A88" s="26">
        <v>2</v>
      </c>
      <c r="B88" s="26">
        <v>8.9</v>
      </c>
    </row>
    <row r="89" spans="1:2" ht="15" customHeight="1">
      <c r="A89" s="26">
        <v>2</v>
      </c>
      <c r="B89" s="26">
        <v>14.2</v>
      </c>
    </row>
    <row r="90" spans="1:2" ht="15" customHeight="1">
      <c r="A90" s="26">
        <v>2</v>
      </c>
      <c r="B90" s="26">
        <v>11.8</v>
      </c>
    </row>
    <row r="91" spans="1:2" ht="15" customHeight="1">
      <c r="A91" s="26">
        <v>2</v>
      </c>
      <c r="B91" s="26">
        <v>17.600000000000001</v>
      </c>
    </row>
    <row r="92" spans="1:2" ht="15" customHeight="1">
      <c r="A92" s="26">
        <v>2</v>
      </c>
      <c r="B92" s="26">
        <v>19.399999999999999</v>
      </c>
    </row>
    <row r="93" spans="1:2" ht="15" customHeight="1">
      <c r="A93" s="26">
        <v>2</v>
      </c>
      <c r="B93" s="26">
        <v>9</v>
      </c>
    </row>
    <row r="94" spans="1:2" ht="15" customHeight="1">
      <c r="A94" s="26">
        <v>2</v>
      </c>
      <c r="B94" s="26">
        <v>10.4</v>
      </c>
    </row>
    <row r="95" spans="1:2" ht="15" customHeight="1">
      <c r="A95" s="26">
        <v>2</v>
      </c>
      <c r="B95" s="26">
        <v>9.6</v>
      </c>
    </row>
    <row r="96" spans="1:2" ht="15" customHeight="1">
      <c r="A96" s="26">
        <v>2</v>
      </c>
      <c r="B96" s="26">
        <v>9.4</v>
      </c>
    </row>
    <row r="97" spans="1:2" ht="15" customHeight="1">
      <c r="A97" s="26">
        <v>2</v>
      </c>
      <c r="B97" s="26">
        <v>19.399999999999999</v>
      </c>
    </row>
    <row r="98" spans="1:2" ht="15" customHeight="1">
      <c r="A98" s="26">
        <v>2</v>
      </c>
      <c r="B98" s="26">
        <v>66</v>
      </c>
    </row>
    <row r="99" spans="1:2" ht="15" customHeight="1">
      <c r="A99" s="26">
        <v>2</v>
      </c>
      <c r="B99" s="26">
        <v>25.8</v>
      </c>
    </row>
    <row r="100" spans="1:2" ht="15" customHeight="1">
      <c r="A100" s="26">
        <v>2</v>
      </c>
      <c r="B100" s="26">
        <v>25.7</v>
      </c>
    </row>
    <row r="101" spans="1:2" ht="15" customHeight="1">
      <c r="A101" s="26">
        <v>2</v>
      </c>
      <c r="B101" s="26">
        <v>7.7</v>
      </c>
    </row>
    <row r="102" spans="1:2" ht="15" customHeight="1">
      <c r="A102" s="26">
        <v>2</v>
      </c>
      <c r="B102" s="26">
        <v>19.7</v>
      </c>
    </row>
    <row r="103" spans="1:2" ht="15" customHeight="1">
      <c r="A103" s="26">
        <v>2</v>
      </c>
      <c r="B103" s="26">
        <v>10.8</v>
      </c>
    </row>
    <row r="104" spans="1:2" ht="15" customHeight="1">
      <c r="A104" s="26">
        <v>2</v>
      </c>
      <c r="B104" s="26">
        <v>12.2</v>
      </c>
    </row>
    <row r="105" spans="1:2" ht="15" customHeight="1">
      <c r="A105" s="26">
        <v>2</v>
      </c>
      <c r="B105" s="26">
        <v>9.9</v>
      </c>
    </row>
    <row r="106" spans="1:2" ht="15" customHeight="1">
      <c r="A106" s="26">
        <v>2</v>
      </c>
      <c r="B106" s="26">
        <v>12</v>
      </c>
    </row>
    <row r="107" spans="1:2" ht="15" customHeight="1">
      <c r="A107" s="26">
        <v>2</v>
      </c>
      <c r="B107" s="26">
        <v>8.5</v>
      </c>
    </row>
    <row r="108" spans="1:2" ht="15" customHeight="1">
      <c r="A108" s="26">
        <v>2</v>
      </c>
      <c r="B108" s="26">
        <v>12</v>
      </c>
    </row>
    <row r="109" spans="1:2" ht="15" customHeight="1">
      <c r="A109" s="26">
        <v>2</v>
      </c>
      <c r="B109" s="26">
        <v>8.1</v>
      </c>
    </row>
    <row r="110" spans="1:2" ht="15" customHeight="1">
      <c r="A110" s="26">
        <v>2</v>
      </c>
      <c r="B110" s="26">
        <v>16.399999999999999</v>
      </c>
    </row>
    <row r="111" spans="1:2" ht="15" customHeight="1">
      <c r="A111" s="26">
        <v>2</v>
      </c>
      <c r="B111" s="26">
        <v>25.7</v>
      </c>
    </row>
    <row r="112" spans="1:2" ht="15" customHeight="1">
      <c r="A112" s="26">
        <v>2</v>
      </c>
      <c r="B112" s="26">
        <v>10.4</v>
      </c>
    </row>
    <row r="113" spans="1:2" ht="15" customHeight="1">
      <c r="A113" s="26">
        <v>2</v>
      </c>
      <c r="B113" s="26">
        <v>21</v>
      </c>
    </row>
    <row r="114" spans="1:2" ht="15" customHeight="1">
      <c r="A114" s="26">
        <v>2</v>
      </c>
      <c r="B114" s="26">
        <v>8</v>
      </c>
    </row>
    <row r="115" spans="1:2" ht="15" customHeight="1">
      <c r="A115" s="26">
        <v>2</v>
      </c>
      <c r="B115" s="26">
        <v>11.6</v>
      </c>
    </row>
    <row r="116" spans="1:2" ht="15" customHeight="1">
      <c r="A116" s="26">
        <v>2</v>
      </c>
      <c r="B116" s="26">
        <v>21.9</v>
      </c>
    </row>
    <row r="117" spans="1:2" ht="15" customHeight="1">
      <c r="A117" s="26">
        <v>2</v>
      </c>
      <c r="B117" s="26">
        <v>12.4</v>
      </c>
    </row>
    <row r="118" spans="1:2" ht="15" customHeight="1">
      <c r="A118" s="26">
        <v>2</v>
      </c>
      <c r="B118" s="26">
        <v>13.1</v>
      </c>
    </row>
    <row r="119" spans="1:2" ht="15" customHeight="1">
      <c r="A119" s="26">
        <v>2</v>
      </c>
      <c r="B119" s="26">
        <v>10.7</v>
      </c>
    </row>
    <row r="120" spans="1:2" ht="15" customHeight="1">
      <c r="A120" s="26">
        <v>2</v>
      </c>
      <c r="B120" s="26">
        <v>10.6</v>
      </c>
    </row>
    <row r="121" spans="1:2" ht="15" customHeight="1">
      <c r="A121" s="26">
        <v>2</v>
      </c>
      <c r="B121" s="26">
        <v>51</v>
      </c>
    </row>
    <row r="122" spans="1:2" ht="15" customHeight="1">
      <c r="A122" s="26">
        <v>2</v>
      </c>
      <c r="B122" s="26">
        <v>16.399999999999999</v>
      </c>
    </row>
    <row r="123" spans="1:2" ht="15" customHeight="1">
      <c r="A123" s="26">
        <v>2</v>
      </c>
      <c r="B123" s="26">
        <v>19.8</v>
      </c>
    </row>
    <row r="124" spans="1:2" ht="15" customHeight="1">
      <c r="A124" s="26">
        <v>2</v>
      </c>
      <c r="B124" s="26">
        <v>14.4</v>
      </c>
    </row>
    <row r="125" spans="1:2" ht="15" customHeight="1">
      <c r="A125" s="26">
        <v>2</v>
      </c>
      <c r="B125" s="26">
        <v>12.5</v>
      </c>
    </row>
    <row r="126" spans="1:2" ht="15" customHeight="1">
      <c r="A126" s="26">
        <v>2</v>
      </c>
      <c r="B126" s="26">
        <v>21.4</v>
      </c>
    </row>
    <row r="127" spans="1:2" ht="15" customHeight="1">
      <c r="A127" s="26">
        <v>2</v>
      </c>
      <c r="B127" s="26">
        <v>8.3000000000000007</v>
      </c>
    </row>
    <row r="128" spans="1:2" ht="15" customHeight="1">
      <c r="A128" s="26">
        <v>2</v>
      </c>
      <c r="B128" s="26">
        <v>20.5</v>
      </c>
    </row>
    <row r="129" spans="1:2" ht="15" customHeight="1">
      <c r="A129" s="26">
        <v>2</v>
      </c>
      <c r="B129" s="26">
        <v>21.3</v>
      </c>
    </row>
    <row r="130" spans="1:2" ht="15" customHeight="1">
      <c r="A130" s="26">
        <v>2</v>
      </c>
      <c r="B130" s="26">
        <v>16</v>
      </c>
    </row>
    <row r="131" spans="1:2" ht="15" customHeight="1">
      <c r="A131" s="26">
        <v>2</v>
      </c>
      <c r="B131" s="26">
        <v>12.9</v>
      </c>
    </row>
    <row r="132" spans="1:2" ht="15" customHeight="1">
      <c r="A132" s="26">
        <v>2</v>
      </c>
      <c r="B132" s="26">
        <v>12.6</v>
      </c>
    </row>
    <row r="133" spans="1:2" ht="15" customHeight="1">
      <c r="A133" s="26">
        <v>2</v>
      </c>
      <c r="B133" s="26">
        <v>8.9</v>
      </c>
    </row>
    <row r="134" spans="1:2" ht="15" customHeight="1">
      <c r="A134" s="26">
        <v>2</v>
      </c>
      <c r="B134" s="26">
        <v>10.1</v>
      </c>
    </row>
    <row r="135" spans="1:2" ht="15" customHeight="1">
      <c r="A135" s="26">
        <v>2</v>
      </c>
      <c r="B135" s="26">
        <v>34.5</v>
      </c>
    </row>
    <row r="136" spans="1:2" ht="15" customHeight="1">
      <c r="A136" s="26">
        <v>2</v>
      </c>
      <c r="B136" s="26">
        <v>8</v>
      </c>
    </row>
    <row r="137" spans="1:2" ht="15" customHeight="1">
      <c r="A137" s="26">
        <v>2</v>
      </c>
      <c r="B137" s="26">
        <v>26.4</v>
      </c>
    </row>
    <row r="138" spans="1:2" ht="15" customHeight="1">
      <c r="A138" s="26">
        <v>2</v>
      </c>
      <c r="B138" s="26">
        <v>17</v>
      </c>
    </row>
    <row r="139" spans="1:2" ht="15" customHeight="1">
      <c r="A139" s="26">
        <v>2</v>
      </c>
      <c r="B139" s="26">
        <v>10.4</v>
      </c>
    </row>
    <row r="140" spans="1:2" ht="15" customHeight="1">
      <c r="A140" s="26">
        <v>2</v>
      </c>
      <c r="B140" s="26">
        <v>25.6</v>
      </c>
    </row>
    <row r="141" spans="1:2" ht="15" customHeight="1">
      <c r="A141" s="26">
        <v>2</v>
      </c>
      <c r="B141" s="26">
        <v>8.5</v>
      </c>
    </row>
    <row r="142" spans="1:2" ht="15" customHeight="1">
      <c r="A142" s="26">
        <v>2</v>
      </c>
      <c r="B142" s="26">
        <v>9.3000000000000007</v>
      </c>
    </row>
    <row r="143" spans="1:2" ht="15" customHeight="1">
      <c r="A143" s="26">
        <v>3</v>
      </c>
      <c r="B143" s="26">
        <v>36.200000000000003</v>
      </c>
    </row>
    <row r="144" spans="1:2" ht="15" customHeight="1">
      <c r="A144" s="26">
        <v>3</v>
      </c>
      <c r="B144" s="26">
        <v>11.4</v>
      </c>
    </row>
    <row r="145" spans="1:2" ht="15" customHeight="1">
      <c r="A145" s="26">
        <v>3</v>
      </c>
      <c r="B145" s="26">
        <v>8</v>
      </c>
    </row>
    <row r="146" spans="1:2" ht="15" customHeight="1">
      <c r="A146" s="26">
        <v>3</v>
      </c>
      <c r="B146" s="26">
        <v>43.8</v>
      </c>
    </row>
    <row r="147" spans="1:2" ht="15" customHeight="1">
      <c r="A147" s="26">
        <v>3</v>
      </c>
      <c r="B147" s="26">
        <v>34.4</v>
      </c>
    </row>
    <row r="148" spans="1:2" ht="15" customHeight="1">
      <c r="A148" s="26">
        <v>3</v>
      </c>
      <c r="B148" s="26">
        <v>36.200000000000003</v>
      </c>
    </row>
    <row r="149" spans="1:2" ht="15" customHeight="1">
      <c r="A149" s="26">
        <v>3</v>
      </c>
      <c r="B149" s="26">
        <v>25.3</v>
      </c>
    </row>
    <row r="150" spans="1:2" ht="15" customHeight="1">
      <c r="A150" s="26">
        <v>3</v>
      </c>
      <c r="B150" s="26">
        <v>8.1999999999999993</v>
      </c>
    </row>
    <row r="151" spans="1:2" ht="15" customHeight="1">
      <c r="A151" s="26">
        <v>3</v>
      </c>
      <c r="B151" s="26">
        <v>10.199999999999999</v>
      </c>
    </row>
    <row r="152" spans="1:2" ht="15" customHeight="1">
      <c r="A152" s="26">
        <v>3</v>
      </c>
      <c r="B152" s="26">
        <v>8.8000000000000007</v>
      </c>
    </row>
    <row r="153" spans="1:2" ht="15" customHeight="1">
      <c r="A153" s="26">
        <v>3</v>
      </c>
      <c r="B153" s="26">
        <v>7.6</v>
      </c>
    </row>
    <row r="154" spans="1:2" ht="15" customHeight="1">
      <c r="A154" s="26">
        <v>3</v>
      </c>
      <c r="B154" s="26">
        <v>24</v>
      </c>
    </row>
    <row r="155" spans="1:2" ht="15" customHeight="1">
      <c r="A155" s="26">
        <v>3</v>
      </c>
      <c r="B155" s="26">
        <v>8.6999999999999993</v>
      </c>
    </row>
    <row r="156" spans="1:2" ht="15" customHeight="1">
      <c r="A156" s="26">
        <v>3</v>
      </c>
      <c r="B156" s="26">
        <v>14</v>
      </c>
    </row>
    <row r="157" spans="1:2" ht="15" customHeight="1">
      <c r="A157" s="26">
        <v>3</v>
      </c>
      <c r="B157" s="26">
        <v>27.9</v>
      </c>
    </row>
    <row r="158" spans="1:2" ht="15" customHeight="1">
      <c r="A158" s="26">
        <v>3</v>
      </c>
      <c r="B158" s="26">
        <v>13.7</v>
      </c>
    </row>
    <row r="159" spans="1:2" ht="15" customHeight="1">
      <c r="A159" s="26">
        <v>3</v>
      </c>
      <c r="B159" s="26">
        <v>24.5</v>
      </c>
    </row>
    <row r="160" spans="1:2" ht="15" customHeight="1">
      <c r="A160" s="26">
        <v>3</v>
      </c>
      <c r="B160" s="26">
        <v>15.9</v>
      </c>
    </row>
    <row r="161" spans="1:2" ht="15" customHeight="1">
      <c r="A161" s="26">
        <v>3</v>
      </c>
      <c r="B161" s="26">
        <v>20.2</v>
      </c>
    </row>
    <row r="162" spans="1:2" ht="15" customHeight="1">
      <c r="A162" s="26">
        <v>3</v>
      </c>
      <c r="B162" s="26">
        <v>27.6</v>
      </c>
    </row>
    <row r="163" spans="1:2" ht="15" customHeight="1">
      <c r="A163" s="26">
        <v>3</v>
      </c>
      <c r="B163" s="26">
        <v>26.5</v>
      </c>
    </row>
    <row r="164" spans="1:2" ht="15" customHeight="1">
      <c r="A164" s="26">
        <v>3</v>
      </c>
      <c r="B164" s="26">
        <v>8.6</v>
      </c>
    </row>
    <row r="165" spans="1:2" ht="15" customHeight="1">
      <c r="A165" s="26">
        <v>3</v>
      </c>
      <c r="B165" s="26">
        <v>9</v>
      </c>
    </row>
    <row r="166" spans="1:2" ht="15" customHeight="1">
      <c r="A166" s="26">
        <v>3</v>
      </c>
      <c r="B166" s="26">
        <v>30.2</v>
      </c>
    </row>
    <row r="167" spans="1:2" ht="15" customHeight="1">
      <c r="A167" s="26">
        <v>3</v>
      </c>
      <c r="B167" s="26">
        <v>9.6999999999999993</v>
      </c>
    </row>
    <row r="168" spans="1:2" ht="15" customHeight="1">
      <c r="A168" s="26">
        <v>3</v>
      </c>
      <c r="B168" s="26">
        <v>8.8000000000000007</v>
      </c>
    </row>
    <row r="169" spans="1:2" ht="15" customHeight="1">
      <c r="A169" s="26">
        <v>3</v>
      </c>
      <c r="B169" s="26">
        <v>13</v>
      </c>
    </row>
    <row r="170" spans="1:2" ht="15" customHeight="1">
      <c r="A170" s="26">
        <v>3</v>
      </c>
      <c r="B170" s="26">
        <v>20.5</v>
      </c>
    </row>
    <row r="171" spans="1:2" ht="15" customHeight="1">
      <c r="A171" s="26">
        <v>3</v>
      </c>
      <c r="B171" s="26">
        <v>9.1</v>
      </c>
    </row>
    <row r="172" spans="1:2" ht="15" customHeight="1">
      <c r="A172" s="26">
        <v>3</v>
      </c>
      <c r="B172" s="26">
        <v>42.4</v>
      </c>
    </row>
    <row r="173" spans="1:2" ht="15" customHeight="1">
      <c r="A173" s="26">
        <v>3</v>
      </c>
      <c r="B173" s="26">
        <v>22.4</v>
      </c>
    </row>
    <row r="174" spans="1:2" ht="15" customHeight="1">
      <c r="A174" s="26">
        <v>3</v>
      </c>
      <c r="B174" s="26">
        <v>12.2</v>
      </c>
    </row>
    <row r="175" spans="1:2" ht="15" customHeight="1">
      <c r="A175" s="26">
        <v>3</v>
      </c>
      <c r="B175" s="26">
        <v>9.1</v>
      </c>
    </row>
    <row r="176" spans="1:2" ht="15" customHeight="1">
      <c r="A176" s="26">
        <v>3</v>
      </c>
      <c r="B176" s="26">
        <v>27.4</v>
      </c>
    </row>
    <row r="177" spans="1:2" ht="15" customHeight="1">
      <c r="A177" s="26">
        <v>3</v>
      </c>
      <c r="B177" s="26">
        <v>32.6</v>
      </c>
    </row>
    <row r="178" spans="1:2" ht="15" customHeight="1">
      <c r="A178" s="26">
        <v>3</v>
      </c>
      <c r="B178" s="26">
        <v>16.2</v>
      </c>
    </row>
    <row r="179" spans="1:2" ht="15" customHeight="1">
      <c r="A179" s="26">
        <v>3</v>
      </c>
      <c r="B179" s="26">
        <v>11.4</v>
      </c>
    </row>
    <row r="180" spans="1:2" ht="15" customHeight="1">
      <c r="A180" s="26">
        <v>3</v>
      </c>
      <c r="B180" s="26">
        <v>13.2</v>
      </c>
    </row>
    <row r="181" spans="1:2" ht="15" customHeight="1">
      <c r="A181" s="26">
        <v>3</v>
      </c>
      <c r="B181" s="26">
        <v>17.2</v>
      </c>
    </row>
    <row r="182" spans="1:2" ht="15" customHeight="1">
      <c r="A182" s="26">
        <v>3</v>
      </c>
      <c r="B182" s="26">
        <v>59.5</v>
      </c>
    </row>
    <row r="183" spans="1:2" ht="15" customHeight="1">
      <c r="A183" s="26">
        <v>3</v>
      </c>
      <c r="B183" s="26">
        <v>35.6</v>
      </c>
    </row>
    <row r="184" spans="1:2" ht="15" customHeight="1">
      <c r="A184" s="26">
        <v>3</v>
      </c>
      <c r="B184" s="26">
        <v>25</v>
      </c>
    </row>
    <row r="185" spans="1:2" ht="15" customHeight="1">
      <c r="A185" s="26">
        <v>3</v>
      </c>
      <c r="B185" s="26">
        <v>25.2</v>
      </c>
    </row>
    <row r="186" spans="1:2" ht="15" customHeight="1">
      <c r="A186" s="26">
        <v>3</v>
      </c>
      <c r="B186" s="26">
        <v>33.5</v>
      </c>
    </row>
    <row r="187" spans="1:2" ht="15" customHeight="1">
      <c r="A187" s="26">
        <v>3</v>
      </c>
      <c r="B187" s="26">
        <v>30.7</v>
      </c>
    </row>
    <row r="188" spans="1:2" ht="15" customHeight="1">
      <c r="A188" s="26">
        <v>3</v>
      </c>
      <c r="B188" s="26">
        <v>21.8</v>
      </c>
    </row>
    <row r="189" spans="1:2" ht="15" customHeight="1">
      <c r="A189" s="26">
        <v>3</v>
      </c>
      <c r="B189" s="26">
        <v>18.8</v>
      </c>
    </row>
    <row r="190" spans="1:2" ht="15" customHeight="1">
      <c r="A190" s="26">
        <v>3</v>
      </c>
      <c r="B190" s="26">
        <v>9.3000000000000007</v>
      </c>
    </row>
    <row r="191" spans="1:2" ht="15" customHeight="1">
      <c r="A191" s="26">
        <v>3</v>
      </c>
      <c r="B191" s="26">
        <v>8.3000000000000007</v>
      </c>
    </row>
    <row r="192" spans="1:2" ht="15" customHeight="1">
      <c r="A192" s="26">
        <v>3</v>
      </c>
      <c r="B192" s="26">
        <v>20.9</v>
      </c>
    </row>
    <row r="193" spans="1:2" ht="15" customHeight="1">
      <c r="A193" s="26">
        <v>3</v>
      </c>
      <c r="B193" s="26">
        <v>11.5</v>
      </c>
    </row>
    <row r="194" spans="1:2" ht="15" customHeight="1">
      <c r="A194" s="26">
        <v>3</v>
      </c>
      <c r="B194" s="26">
        <v>24</v>
      </c>
    </row>
    <row r="195" spans="1:2" ht="15" customHeight="1">
      <c r="A195" s="26">
        <v>3</v>
      </c>
      <c r="B195" s="26">
        <v>11.5</v>
      </c>
    </row>
    <row r="196" spans="1:2" ht="15" customHeight="1">
      <c r="A196" s="26">
        <v>3</v>
      </c>
      <c r="B196" s="26">
        <v>12.3</v>
      </c>
    </row>
    <row r="197" spans="1:2" ht="15" customHeight="1">
      <c r="A197" s="26">
        <v>3</v>
      </c>
      <c r="B197" s="26">
        <v>11</v>
      </c>
    </row>
    <row r="198" spans="1:2" ht="15" customHeight="1">
      <c r="A198" s="26">
        <v>3</v>
      </c>
      <c r="B198" s="26">
        <v>8.1999999999999993</v>
      </c>
    </row>
    <row r="199" spans="1:2" ht="15" customHeight="1">
      <c r="A199" s="26">
        <v>3</v>
      </c>
      <c r="B199" s="26">
        <v>26.2</v>
      </c>
    </row>
    <row r="200" spans="1:2" ht="15" customHeight="1">
      <c r="A200" s="26">
        <v>3</v>
      </c>
      <c r="B200" s="26">
        <v>26</v>
      </c>
    </row>
    <row r="201" spans="1:2" ht="15" customHeight="1">
      <c r="A201" s="26">
        <v>3</v>
      </c>
      <c r="B201" s="26">
        <v>13.8</v>
      </c>
    </row>
    <row r="202" spans="1:2" ht="15" customHeight="1">
      <c r="A202" s="26">
        <v>3</v>
      </c>
      <c r="B202" s="26">
        <v>22.2</v>
      </c>
    </row>
    <row r="203" spans="1:2" ht="15" customHeight="1">
      <c r="A203" s="26">
        <v>3</v>
      </c>
      <c r="B203" s="26">
        <v>11.3</v>
      </c>
    </row>
    <row r="204" spans="1:2" ht="15" customHeight="1">
      <c r="A204" s="26">
        <v>3</v>
      </c>
      <c r="B204" s="26">
        <v>8.6</v>
      </c>
    </row>
    <row r="205" spans="1:2" ht="15" customHeight="1">
      <c r="A205" s="26">
        <v>3</v>
      </c>
      <c r="B205" s="26">
        <v>53.5</v>
      </c>
    </row>
    <row r="206" spans="1:2" ht="15" customHeight="1">
      <c r="A206" s="26">
        <v>3</v>
      </c>
      <c r="B206" s="26">
        <v>7.7</v>
      </c>
    </row>
    <row r="207" spans="1:2" ht="15" customHeight="1">
      <c r="A207" s="26">
        <v>4</v>
      </c>
      <c r="B207" s="26">
        <v>8.3000000000000007</v>
      </c>
    </row>
    <row r="208" spans="1:2" ht="15" customHeight="1">
      <c r="A208" s="26">
        <v>4</v>
      </c>
      <c r="B208" s="26">
        <v>29</v>
      </c>
    </row>
    <row r="209" spans="1:2" ht="15" customHeight="1">
      <c r="A209" s="26">
        <v>4</v>
      </c>
      <c r="B209" s="26">
        <v>8.5</v>
      </c>
    </row>
    <row r="210" spans="1:2" ht="15" customHeight="1">
      <c r="A210" s="26">
        <v>4</v>
      </c>
      <c r="B210" s="26">
        <v>11.4</v>
      </c>
    </row>
    <row r="211" spans="1:2" ht="15" customHeight="1">
      <c r="A211" s="26">
        <v>4</v>
      </c>
      <c r="B211" s="26">
        <v>11</v>
      </c>
    </row>
    <row r="212" spans="1:2" ht="15" customHeight="1">
      <c r="A212" s="26">
        <v>4</v>
      </c>
      <c r="B212" s="26">
        <v>21.5</v>
      </c>
    </row>
    <row r="213" spans="1:2" ht="15" customHeight="1">
      <c r="A213" s="26">
        <v>4</v>
      </c>
      <c r="B213" s="26">
        <v>23</v>
      </c>
    </row>
    <row r="214" spans="1:2" ht="15" customHeight="1">
      <c r="A214" s="26">
        <v>4</v>
      </c>
      <c r="B214" s="26">
        <v>22.2</v>
      </c>
    </row>
    <row r="215" spans="1:2" ht="15" customHeight="1">
      <c r="A215" s="26">
        <v>4</v>
      </c>
      <c r="B215" s="26">
        <v>27.1</v>
      </c>
    </row>
    <row r="216" spans="1:2" ht="15" customHeight="1">
      <c r="A216" s="26">
        <v>4</v>
      </c>
      <c r="B216" s="26">
        <v>8</v>
      </c>
    </row>
    <row r="217" spans="1:2" ht="15" customHeight="1">
      <c r="A217" s="26">
        <v>4</v>
      </c>
      <c r="B217" s="26">
        <v>9.1999999999999993</v>
      </c>
    </row>
    <row r="218" spans="1:2" ht="15" customHeight="1">
      <c r="A218" s="26">
        <v>4</v>
      </c>
      <c r="B218" s="26">
        <v>10.8</v>
      </c>
    </row>
    <row r="219" spans="1:2" ht="15" customHeight="1">
      <c r="A219" s="26">
        <v>4</v>
      </c>
      <c r="B219" s="26">
        <v>8.4</v>
      </c>
    </row>
    <row r="220" spans="1:2" ht="15" customHeight="1">
      <c r="A220" s="26">
        <v>4</v>
      </c>
      <c r="B220" s="26">
        <v>22.6</v>
      </c>
    </row>
    <row r="221" spans="1:2" ht="15" customHeight="1">
      <c r="A221" s="26">
        <v>4</v>
      </c>
      <c r="B221" s="26">
        <v>11.6</v>
      </c>
    </row>
    <row r="222" spans="1:2" ht="15" customHeight="1">
      <c r="A222" s="26">
        <v>4</v>
      </c>
      <c r="B222" s="26">
        <v>21</v>
      </c>
    </row>
    <row r="223" spans="1:2" ht="15" customHeight="1">
      <c r="A223" s="26">
        <v>4</v>
      </c>
      <c r="B223" s="26">
        <v>15</v>
      </c>
    </row>
    <row r="224" spans="1:2" ht="15" customHeight="1">
      <c r="A224" s="26">
        <v>4</v>
      </c>
      <c r="B224" s="26">
        <v>14.9</v>
      </c>
    </row>
    <row r="225" spans="1:2" ht="15" customHeight="1">
      <c r="A225" s="26">
        <v>4</v>
      </c>
      <c r="B225" s="26">
        <v>12.1</v>
      </c>
    </row>
    <row r="226" spans="1:2" ht="15" customHeight="1">
      <c r="A226" s="26">
        <v>4</v>
      </c>
      <c r="B226" s="26">
        <v>60</v>
      </c>
    </row>
    <row r="227" spans="1:2" ht="15" customHeight="1">
      <c r="A227" s="26">
        <v>4</v>
      </c>
      <c r="B227" s="26">
        <v>15.2</v>
      </c>
    </row>
    <row r="228" spans="1:2" ht="15" customHeight="1">
      <c r="A228" s="26">
        <v>4</v>
      </c>
      <c r="B228" s="26">
        <v>11</v>
      </c>
    </row>
    <row r="229" spans="1:2" ht="15" customHeight="1">
      <c r="A229" s="26">
        <v>4</v>
      </c>
      <c r="B229" s="26">
        <v>16.2</v>
      </c>
    </row>
    <row r="230" spans="1:2" ht="15" customHeight="1">
      <c r="A230" s="26">
        <v>4</v>
      </c>
      <c r="B230" s="26">
        <v>20.5</v>
      </c>
    </row>
    <row r="231" spans="1:2" ht="15" customHeight="1">
      <c r="A231" s="26">
        <v>4</v>
      </c>
      <c r="B231" s="26">
        <v>10.1</v>
      </c>
    </row>
    <row r="232" spans="1:2" ht="15" customHeight="1">
      <c r="A232" s="26">
        <v>4</v>
      </c>
      <c r="B232" s="26">
        <v>28.6</v>
      </c>
    </row>
    <row r="233" spans="1:2" ht="15" customHeight="1">
      <c r="A233" s="26">
        <v>4</v>
      </c>
      <c r="B233" s="26">
        <v>12.4</v>
      </c>
    </row>
    <row r="234" spans="1:2" ht="15" customHeight="1">
      <c r="A234" s="26">
        <v>4</v>
      </c>
      <c r="B234" s="26">
        <v>12.6</v>
      </c>
    </row>
    <row r="235" spans="1:2" ht="15" customHeight="1">
      <c r="A235" s="26">
        <v>4</v>
      </c>
      <c r="B235" s="26">
        <v>14.5</v>
      </c>
    </row>
    <row r="236" spans="1:2" ht="15" customHeight="1">
      <c r="A236" s="26">
        <v>4</v>
      </c>
      <c r="B236" s="26">
        <v>7.9</v>
      </c>
    </row>
    <row r="237" spans="1:2" ht="15" customHeight="1">
      <c r="A237" s="26">
        <v>4</v>
      </c>
      <c r="B237" s="26">
        <v>11.8</v>
      </c>
    </row>
    <row r="238" spans="1:2" ht="15" customHeight="1">
      <c r="A238" s="26">
        <v>4</v>
      </c>
      <c r="B238" s="26">
        <v>12.2</v>
      </c>
    </row>
    <row r="239" spans="1:2" ht="15" customHeight="1">
      <c r="A239" s="26">
        <v>4</v>
      </c>
      <c r="B239" s="26">
        <v>18.399999999999999</v>
      </c>
    </row>
    <row r="240" spans="1:2" ht="15" customHeight="1">
      <c r="A240" s="26">
        <v>4</v>
      </c>
      <c r="B240" s="26">
        <v>21</v>
      </c>
    </row>
    <row r="241" spans="1:2" ht="15" customHeight="1">
      <c r="A241" s="26">
        <v>4</v>
      </c>
      <c r="B241" s="26">
        <v>20.5</v>
      </c>
    </row>
    <row r="242" spans="1:2" ht="15" customHeight="1">
      <c r="A242" s="26">
        <v>4</v>
      </c>
      <c r="B242" s="26">
        <v>9.3000000000000007</v>
      </c>
    </row>
    <row r="243" spans="1:2" ht="15" customHeight="1">
      <c r="A243" s="26">
        <v>4</v>
      </c>
      <c r="B243" s="26">
        <v>19.899999999999999</v>
      </c>
    </row>
    <row r="244" spans="1:2" ht="15" customHeight="1">
      <c r="A244" s="26">
        <v>4</v>
      </c>
      <c r="B244" s="26">
        <v>12.8</v>
      </c>
    </row>
    <row r="245" spans="1:2" ht="15" customHeight="1">
      <c r="A245" s="26">
        <v>4</v>
      </c>
      <c r="B245" s="26">
        <v>8</v>
      </c>
    </row>
    <row r="246" spans="1:2" ht="15" customHeight="1">
      <c r="A246" s="26">
        <v>4</v>
      </c>
      <c r="B246" s="26">
        <v>26.9</v>
      </c>
    </row>
    <row r="247" spans="1:2" ht="15" customHeight="1">
      <c r="A247" s="26">
        <v>4</v>
      </c>
      <c r="B247" s="26">
        <v>20.8</v>
      </c>
    </row>
    <row r="248" spans="1:2" ht="15" customHeight="1">
      <c r="A248" s="26">
        <v>4</v>
      </c>
      <c r="B248" s="26">
        <v>14</v>
      </c>
    </row>
    <row r="249" spans="1:2" ht="15" customHeight="1">
      <c r="A249" s="26">
        <v>4</v>
      </c>
      <c r="B249" s="26">
        <v>11</v>
      </c>
    </row>
    <row r="250" spans="1:2" ht="15" customHeight="1">
      <c r="A250" s="26">
        <v>4</v>
      </c>
      <c r="B250" s="26">
        <v>8.4</v>
      </c>
    </row>
    <row r="251" spans="1:2" ht="15" customHeight="1">
      <c r="A251" s="26">
        <v>4</v>
      </c>
      <c r="B251" s="26">
        <v>12.4</v>
      </c>
    </row>
    <row r="252" spans="1:2" ht="15" customHeight="1">
      <c r="A252" s="26">
        <v>4</v>
      </c>
      <c r="B252" s="26">
        <v>8</v>
      </c>
    </row>
    <row r="253" spans="1:2" ht="15" customHeight="1">
      <c r="A253" s="26">
        <v>4</v>
      </c>
      <c r="B253" s="26">
        <v>10.8</v>
      </c>
    </row>
    <row r="254" spans="1:2" ht="15" customHeight="1">
      <c r="A254" s="26">
        <v>4</v>
      </c>
      <c r="B254" s="26">
        <v>11.5</v>
      </c>
    </row>
    <row r="255" spans="1:2" ht="15" customHeight="1">
      <c r="A255" s="26">
        <v>4</v>
      </c>
      <c r="B255" s="26">
        <v>47.6</v>
      </c>
    </row>
    <row r="256" spans="1:2" ht="15" customHeight="1">
      <c r="A256" s="26">
        <v>4</v>
      </c>
      <c r="B256" s="26">
        <v>26.7</v>
      </c>
    </row>
    <row r="257" spans="1:2" ht="15" customHeight="1">
      <c r="A257" s="26">
        <v>4</v>
      </c>
      <c r="B257" s="26">
        <v>11.3</v>
      </c>
    </row>
    <row r="258" spans="1:2" ht="15" customHeight="1">
      <c r="A258" s="26">
        <v>4</v>
      </c>
      <c r="B258" s="26">
        <v>11.8</v>
      </c>
    </row>
    <row r="259" spans="1:2" ht="15" customHeight="1">
      <c r="A259" s="26">
        <v>4</v>
      </c>
      <c r="B259" s="26">
        <v>19</v>
      </c>
    </row>
    <row r="260" spans="1:2" ht="15" customHeight="1">
      <c r="A260" s="26">
        <v>4</v>
      </c>
      <c r="B260" s="26">
        <v>9</v>
      </c>
    </row>
    <row r="261" spans="1:2" ht="15" customHeight="1">
      <c r="A261" s="26">
        <v>4</v>
      </c>
      <c r="B261" s="26">
        <v>10</v>
      </c>
    </row>
    <row r="262" spans="1:2" ht="15" customHeight="1">
      <c r="A262" s="26">
        <v>4</v>
      </c>
      <c r="B262" s="26">
        <v>10.199999999999999</v>
      </c>
    </row>
    <row r="263" spans="1:2" ht="15" customHeight="1">
      <c r="A263" s="26">
        <v>4</v>
      </c>
      <c r="B263" s="26">
        <v>33</v>
      </c>
    </row>
    <row r="264" spans="1:2" ht="15" customHeight="1">
      <c r="A264" s="26">
        <v>4</v>
      </c>
      <c r="B264" s="26">
        <v>27.4</v>
      </c>
    </row>
    <row r="265" spans="1:2" ht="15" customHeight="1">
      <c r="A265" s="26">
        <v>4</v>
      </c>
      <c r="B265" s="26">
        <v>31.3</v>
      </c>
    </row>
    <row r="266" spans="1:2" ht="15" customHeight="1">
      <c r="A266" s="26">
        <v>4</v>
      </c>
      <c r="B266" s="26">
        <v>20.100000000000001</v>
      </c>
    </row>
    <row r="267" spans="1:2" ht="15" customHeight="1">
      <c r="A267" s="26">
        <v>4</v>
      </c>
      <c r="B267" s="26">
        <v>16</v>
      </c>
    </row>
    <row r="268" spans="1:2" ht="15" customHeight="1">
      <c r="A268" s="26">
        <v>4</v>
      </c>
      <c r="B268" s="26">
        <v>13.2</v>
      </c>
    </row>
    <row r="269" spans="1:2" ht="15" customHeight="1">
      <c r="A269" s="26">
        <v>4</v>
      </c>
      <c r="B269" s="26">
        <v>11.8</v>
      </c>
    </row>
    <row r="270" spans="1:2" ht="15" customHeight="1">
      <c r="A270" s="26">
        <v>4</v>
      </c>
      <c r="B270" s="26">
        <v>9.1999999999999993</v>
      </c>
    </row>
    <row r="271" spans="1:2" ht="15" customHeight="1">
      <c r="A271" s="26">
        <v>4</v>
      </c>
      <c r="B271" s="26">
        <v>24</v>
      </c>
    </row>
    <row r="272" spans="1:2" ht="15" customHeight="1">
      <c r="A272" s="26">
        <v>4</v>
      </c>
      <c r="B272" s="26">
        <v>22</v>
      </c>
    </row>
    <row r="273" spans="1:2" ht="15" customHeight="1">
      <c r="A273" s="26">
        <v>4</v>
      </c>
      <c r="B273" s="26">
        <v>9.5</v>
      </c>
    </row>
    <row r="274" spans="1:2" ht="15" customHeight="1">
      <c r="A274" s="26">
        <v>4</v>
      </c>
      <c r="B274" s="26">
        <v>15.3</v>
      </c>
    </row>
    <row r="275" spans="1:2" ht="15" customHeight="1">
      <c r="A275" s="26">
        <v>4</v>
      </c>
      <c r="B275" s="26">
        <v>15.5</v>
      </c>
    </row>
    <row r="276" spans="1:2" ht="15" customHeight="1">
      <c r="A276" s="26">
        <v>4</v>
      </c>
      <c r="B276" s="26">
        <v>25.7</v>
      </c>
    </row>
    <row r="277" spans="1:2" ht="15" customHeight="1">
      <c r="A277" s="26">
        <v>4</v>
      </c>
      <c r="B277" s="26">
        <v>25.7</v>
      </c>
    </row>
    <row r="278" spans="1:2" ht="15" customHeight="1">
      <c r="A278" s="26">
        <v>4</v>
      </c>
      <c r="B278" s="26">
        <v>34</v>
      </c>
    </row>
    <row r="279" spans="1:2" ht="15" customHeight="1">
      <c r="A279" s="26">
        <v>4</v>
      </c>
      <c r="B279" s="26">
        <v>17</v>
      </c>
    </row>
    <row r="280" spans="1:2" ht="15" customHeight="1">
      <c r="A280" s="26">
        <v>4</v>
      </c>
      <c r="B280" s="26">
        <v>10.8</v>
      </c>
    </row>
    <row r="281" spans="1:2" ht="15" customHeight="1">
      <c r="A281" s="26">
        <v>4</v>
      </c>
      <c r="B281" s="26">
        <v>24.6</v>
      </c>
    </row>
    <row r="282" spans="1:2" ht="15" customHeight="1">
      <c r="A282" s="26">
        <v>4</v>
      </c>
      <c r="B282" s="26">
        <v>11</v>
      </c>
    </row>
    <row r="283" spans="1:2" ht="15" customHeight="1">
      <c r="A283" s="26">
        <v>4</v>
      </c>
      <c r="B283" s="26">
        <v>16.399999999999999</v>
      </c>
    </row>
    <row r="284" spans="1:2" ht="15" customHeight="1">
      <c r="A284" s="26">
        <v>5</v>
      </c>
      <c r="B284" s="26">
        <v>28.3</v>
      </c>
    </row>
    <row r="285" spans="1:2" ht="15" customHeight="1">
      <c r="A285" s="26">
        <v>5</v>
      </c>
      <c r="B285" s="26">
        <v>32.5</v>
      </c>
    </row>
    <row r="286" spans="1:2" ht="15" customHeight="1">
      <c r="A286" s="26">
        <v>5</v>
      </c>
      <c r="B286" s="26">
        <v>13.8</v>
      </c>
    </row>
    <row r="287" spans="1:2" ht="15" customHeight="1">
      <c r="A287" s="26">
        <v>5</v>
      </c>
      <c r="B287" s="26">
        <v>11.5</v>
      </c>
    </row>
    <row r="288" spans="1:2" ht="15" customHeight="1">
      <c r="A288" s="26">
        <v>5</v>
      </c>
      <c r="B288" s="26">
        <v>27.6</v>
      </c>
    </row>
    <row r="289" spans="1:2" ht="15" customHeight="1">
      <c r="A289" s="26">
        <v>5</v>
      </c>
      <c r="B289" s="26">
        <v>10</v>
      </c>
    </row>
    <row r="290" spans="1:2" ht="15" customHeight="1">
      <c r="A290" s="26">
        <v>5</v>
      </c>
      <c r="B290" s="26">
        <v>11</v>
      </c>
    </row>
    <row r="291" spans="1:2" ht="15" customHeight="1">
      <c r="A291" s="26">
        <v>5</v>
      </c>
      <c r="B291" s="26">
        <v>8.4</v>
      </c>
    </row>
    <row r="292" spans="1:2" ht="15" customHeight="1">
      <c r="A292" s="26">
        <v>5</v>
      </c>
      <c r="B292" s="26">
        <v>21.2</v>
      </c>
    </row>
    <row r="293" spans="1:2" ht="15" customHeight="1">
      <c r="A293" s="26">
        <v>5</v>
      </c>
      <c r="B293" s="26">
        <v>11</v>
      </c>
    </row>
    <row r="294" spans="1:2" ht="15" customHeight="1">
      <c r="A294" s="26">
        <v>5</v>
      </c>
      <c r="B294" s="26">
        <v>8.4</v>
      </c>
    </row>
    <row r="295" spans="1:2" ht="15" customHeight="1">
      <c r="A295" s="26">
        <v>5</v>
      </c>
      <c r="B295" s="26">
        <v>18.600000000000001</v>
      </c>
    </row>
    <row r="296" spans="1:2" ht="15" customHeight="1">
      <c r="A296" s="26">
        <v>5</v>
      </c>
      <c r="B296" s="26">
        <v>7.8</v>
      </c>
    </row>
    <row r="297" spans="1:2" ht="15" customHeight="1">
      <c r="A297" s="26">
        <v>5</v>
      </c>
      <c r="B297" s="26">
        <v>21.4</v>
      </c>
    </row>
    <row r="298" spans="1:2" ht="15" customHeight="1">
      <c r="A298" s="26">
        <v>5</v>
      </c>
      <c r="B298" s="26">
        <v>34.6</v>
      </c>
    </row>
    <row r="299" spans="1:2" ht="15" customHeight="1">
      <c r="A299" s="26">
        <v>5</v>
      </c>
      <c r="B299" s="26">
        <v>10.199999999999999</v>
      </c>
    </row>
    <row r="300" spans="1:2" ht="15" customHeight="1">
      <c r="A300" s="26">
        <v>5</v>
      </c>
      <c r="B300" s="26">
        <v>7.9</v>
      </c>
    </row>
    <row r="301" spans="1:2" ht="15" customHeight="1">
      <c r="A301" s="26">
        <v>5</v>
      </c>
      <c r="B301" s="26">
        <v>13</v>
      </c>
    </row>
    <row r="302" spans="1:2" ht="15" customHeight="1">
      <c r="A302" s="26">
        <v>5</v>
      </c>
      <c r="B302" s="26">
        <v>12.5</v>
      </c>
    </row>
    <row r="303" spans="1:2" ht="15" customHeight="1">
      <c r="A303" s="26">
        <v>5</v>
      </c>
      <c r="B303" s="26">
        <v>13.5</v>
      </c>
    </row>
    <row r="304" spans="1:2" ht="15" customHeight="1">
      <c r="A304" s="26">
        <v>5</v>
      </c>
      <c r="B304" s="26">
        <v>16.600000000000001</v>
      </c>
    </row>
    <row r="305" spans="1:2" ht="15" customHeight="1">
      <c r="A305" s="26">
        <v>5</v>
      </c>
      <c r="B305" s="26">
        <v>8</v>
      </c>
    </row>
    <row r="306" spans="1:2" ht="15" customHeight="1">
      <c r="A306" s="26">
        <v>5</v>
      </c>
      <c r="B306" s="26">
        <v>10.5</v>
      </c>
    </row>
    <row r="307" spans="1:2" ht="15" customHeight="1">
      <c r="A307" s="26">
        <v>5</v>
      </c>
      <c r="B307" s="26">
        <v>8.5</v>
      </c>
    </row>
    <row r="308" spans="1:2" ht="15" customHeight="1">
      <c r="A308" s="26">
        <v>5</v>
      </c>
      <c r="B308" s="26">
        <v>13.4</v>
      </c>
    </row>
    <row r="309" spans="1:2" ht="15" customHeight="1">
      <c r="A309" s="26">
        <v>5</v>
      </c>
      <c r="B309" s="26">
        <v>8.6999999999999993</v>
      </c>
    </row>
    <row r="310" spans="1:2" ht="15" customHeight="1">
      <c r="A310" s="26">
        <v>5</v>
      </c>
      <c r="B310" s="26">
        <v>9.5</v>
      </c>
    </row>
    <row r="311" spans="1:2" ht="15" customHeight="1">
      <c r="A311" s="26">
        <v>5</v>
      </c>
      <c r="B311" s="26">
        <v>53.6</v>
      </c>
    </row>
    <row r="312" spans="1:2" ht="15" customHeight="1">
      <c r="A312" s="26">
        <v>5</v>
      </c>
      <c r="B312" s="26">
        <v>27.5</v>
      </c>
    </row>
    <row r="313" spans="1:2" ht="15" customHeight="1">
      <c r="A313" s="26">
        <v>5</v>
      </c>
      <c r="B313" s="26">
        <v>11</v>
      </c>
    </row>
    <row r="314" spans="1:2" ht="15" customHeight="1">
      <c r="A314" s="26">
        <v>5</v>
      </c>
      <c r="B314" s="26">
        <v>8</v>
      </c>
    </row>
    <row r="315" spans="1:2" ht="15" customHeight="1">
      <c r="A315" s="26">
        <v>5</v>
      </c>
      <c r="B315" s="26">
        <v>16.2</v>
      </c>
    </row>
    <row r="316" spans="1:2" ht="15" customHeight="1">
      <c r="A316" s="26">
        <v>5</v>
      </c>
      <c r="B316" s="26">
        <v>13.2</v>
      </c>
    </row>
    <row r="317" spans="1:2" ht="15" customHeight="1">
      <c r="A317" s="26">
        <v>5</v>
      </c>
      <c r="B317" s="26">
        <v>13.5</v>
      </c>
    </row>
    <row r="318" spans="1:2" ht="15" customHeight="1">
      <c r="A318" s="26">
        <v>5</v>
      </c>
      <c r="B318" s="26">
        <v>17</v>
      </c>
    </row>
    <row r="319" spans="1:2" ht="15" customHeight="1">
      <c r="A319" s="26">
        <v>5</v>
      </c>
      <c r="B319" s="26">
        <v>27.2</v>
      </c>
    </row>
    <row r="320" spans="1:2" ht="15" customHeight="1">
      <c r="A320" s="26">
        <v>5</v>
      </c>
      <c r="B320" s="26">
        <v>11.9</v>
      </c>
    </row>
    <row r="321" spans="1:2" ht="15" customHeight="1">
      <c r="A321" s="26">
        <v>5</v>
      </c>
      <c r="B321" s="26">
        <v>17</v>
      </c>
    </row>
    <row r="322" spans="1:2" ht="15" customHeight="1">
      <c r="A322" s="26">
        <v>5</v>
      </c>
      <c r="B322" s="26">
        <v>8.1999999999999993</v>
      </c>
    </row>
    <row r="323" spans="1:2" ht="15" customHeight="1">
      <c r="A323" s="26">
        <v>5</v>
      </c>
      <c r="B323" s="26">
        <v>54.5</v>
      </c>
    </row>
    <row r="324" spans="1:2" ht="15" customHeight="1">
      <c r="A324" s="26">
        <v>5</v>
      </c>
      <c r="B324" s="26">
        <v>10.6</v>
      </c>
    </row>
    <row r="325" spans="1:2" ht="15" customHeight="1">
      <c r="A325" s="26">
        <v>5</v>
      </c>
      <c r="B325" s="26">
        <v>34.200000000000003</v>
      </c>
    </row>
    <row r="326" spans="1:2" ht="15" customHeight="1">
      <c r="A326" s="26">
        <v>5</v>
      </c>
      <c r="B326" s="26">
        <v>11.5</v>
      </c>
    </row>
    <row r="327" spans="1:2" ht="15" customHeight="1">
      <c r="A327" s="26">
        <v>5</v>
      </c>
      <c r="B327" s="26">
        <v>20.5</v>
      </c>
    </row>
    <row r="328" spans="1:2" ht="15" customHeight="1">
      <c r="A328" s="26">
        <v>5</v>
      </c>
      <c r="B328" s="26">
        <v>10.9</v>
      </c>
    </row>
    <row r="329" spans="1:2" ht="15" customHeight="1">
      <c r="A329" s="26">
        <v>5</v>
      </c>
      <c r="B329" s="26">
        <v>25.9</v>
      </c>
    </row>
    <row r="330" spans="1:2" ht="15" customHeight="1">
      <c r="A330" s="26">
        <v>5</v>
      </c>
      <c r="B330" s="26">
        <v>32</v>
      </c>
    </row>
    <row r="331" spans="1:2" ht="15" customHeight="1">
      <c r="A331" s="26">
        <v>5</v>
      </c>
      <c r="B331" s="26">
        <v>28.2</v>
      </c>
    </row>
    <row r="332" spans="1:2" ht="15" customHeight="1">
      <c r="A332" s="26">
        <v>5</v>
      </c>
      <c r="B332" s="26">
        <v>17</v>
      </c>
    </row>
    <row r="333" spans="1:2" ht="15" customHeight="1">
      <c r="A333" s="26">
        <v>5</v>
      </c>
      <c r="B333" s="26">
        <v>23.5</v>
      </c>
    </row>
    <row r="334" spans="1:2" ht="15" customHeight="1">
      <c r="A334" s="26">
        <v>5</v>
      </c>
      <c r="B334" s="26">
        <v>17.399999999999999</v>
      </c>
    </row>
    <row r="335" spans="1:2" ht="15" customHeight="1">
      <c r="A335" s="26">
        <v>5</v>
      </c>
      <c r="B335" s="26">
        <v>10.6</v>
      </c>
    </row>
    <row r="336" spans="1:2" ht="15" customHeight="1">
      <c r="A336" s="26">
        <v>5</v>
      </c>
      <c r="B336" s="26">
        <v>20</v>
      </c>
    </row>
    <row r="337" spans="1:2" ht="15" customHeight="1">
      <c r="A337" s="26">
        <v>6</v>
      </c>
      <c r="B337" s="26">
        <v>13.2</v>
      </c>
    </row>
    <row r="338" spans="1:2" ht="15" customHeight="1">
      <c r="A338" s="26">
        <v>6</v>
      </c>
      <c r="B338" s="26">
        <v>10</v>
      </c>
    </row>
    <row r="339" spans="1:2" ht="15" customHeight="1">
      <c r="A339" s="26">
        <v>6</v>
      </c>
      <c r="B339" s="26">
        <v>9.1999999999999993</v>
      </c>
    </row>
    <row r="340" spans="1:2" ht="15" customHeight="1">
      <c r="A340" s="26">
        <v>6</v>
      </c>
      <c r="B340" s="26">
        <v>36.4</v>
      </c>
    </row>
    <row r="341" spans="1:2" ht="15" customHeight="1">
      <c r="A341" s="26">
        <v>6</v>
      </c>
      <c r="B341" s="26">
        <v>8.6999999999999993</v>
      </c>
    </row>
    <row r="342" spans="1:2" ht="15" customHeight="1">
      <c r="A342" s="26">
        <v>6</v>
      </c>
      <c r="B342" s="26">
        <v>7.9</v>
      </c>
    </row>
    <row r="343" spans="1:2" ht="15" customHeight="1">
      <c r="A343" s="26">
        <v>6</v>
      </c>
      <c r="B343" s="26">
        <v>8.5</v>
      </c>
    </row>
    <row r="344" spans="1:2" ht="15" customHeight="1">
      <c r="A344" s="26">
        <v>6</v>
      </c>
      <c r="B344" s="26">
        <v>9</v>
      </c>
    </row>
    <row r="345" spans="1:2" ht="15" customHeight="1">
      <c r="A345" s="26">
        <v>6</v>
      </c>
      <c r="B345" s="26">
        <v>8</v>
      </c>
    </row>
    <row r="346" spans="1:2" ht="15" customHeight="1">
      <c r="A346" s="26">
        <v>6</v>
      </c>
      <c r="B346" s="26">
        <v>22.6</v>
      </c>
    </row>
    <row r="347" spans="1:2" ht="15" customHeight="1">
      <c r="A347" s="26">
        <v>6</v>
      </c>
      <c r="B347" s="26">
        <v>11</v>
      </c>
    </row>
    <row r="348" spans="1:2" ht="15" customHeight="1">
      <c r="A348" s="26">
        <v>6</v>
      </c>
      <c r="B348" s="26">
        <v>8.8000000000000007</v>
      </c>
    </row>
    <row r="349" spans="1:2" ht="15" customHeight="1">
      <c r="A349" s="26">
        <v>6</v>
      </c>
      <c r="B349" s="26">
        <v>70.7</v>
      </c>
    </row>
    <row r="350" spans="1:2" ht="15" customHeight="1">
      <c r="A350" s="26">
        <v>6</v>
      </c>
      <c r="B350" s="26">
        <v>10</v>
      </c>
    </row>
    <row r="351" spans="1:2" ht="15" customHeight="1">
      <c r="A351" s="26">
        <v>6</v>
      </c>
      <c r="B351" s="26">
        <v>44.1</v>
      </c>
    </row>
    <row r="352" spans="1:2" ht="15" customHeight="1">
      <c r="A352" s="26">
        <v>6</v>
      </c>
      <c r="B352" s="26">
        <v>22</v>
      </c>
    </row>
    <row r="353" spans="1:2" ht="15" customHeight="1">
      <c r="A353" s="26">
        <v>6</v>
      </c>
      <c r="B353" s="26">
        <v>11</v>
      </c>
    </row>
    <row r="354" spans="1:2" ht="15" customHeight="1">
      <c r="A354" s="26">
        <v>6</v>
      </c>
      <c r="B354" s="26">
        <v>21.2</v>
      </c>
    </row>
    <row r="355" spans="1:2" ht="15" customHeight="1">
      <c r="A355" s="26">
        <v>6</v>
      </c>
      <c r="B355" s="26">
        <v>10.7</v>
      </c>
    </row>
    <row r="356" spans="1:2" ht="15" customHeight="1">
      <c r="A356" s="26">
        <v>6</v>
      </c>
      <c r="B356" s="26">
        <v>10.1</v>
      </c>
    </row>
    <row r="357" spans="1:2" ht="15" customHeight="1">
      <c r="A357" s="26">
        <v>6</v>
      </c>
      <c r="B357" s="26">
        <v>46.2</v>
      </c>
    </row>
    <row r="358" spans="1:2" ht="15" customHeight="1">
      <c r="A358" s="26">
        <v>6</v>
      </c>
      <c r="B358" s="26">
        <v>8.4</v>
      </c>
    </row>
    <row r="359" spans="1:2" ht="15" customHeight="1">
      <c r="A359" s="26">
        <v>6</v>
      </c>
      <c r="B359" s="26">
        <v>10.199999999999999</v>
      </c>
    </row>
    <row r="360" spans="1:2" ht="15" customHeight="1">
      <c r="A360" s="26">
        <v>6</v>
      </c>
      <c r="B360" s="26">
        <v>8.3000000000000007</v>
      </c>
    </row>
    <row r="361" spans="1:2" ht="15" customHeight="1">
      <c r="A361" s="26">
        <v>6</v>
      </c>
      <c r="B361" s="26">
        <v>7.7</v>
      </c>
    </row>
    <row r="362" spans="1:2" ht="15" customHeight="1">
      <c r="A362" s="26">
        <v>6</v>
      </c>
      <c r="B362" s="26">
        <v>8.8000000000000007</v>
      </c>
    </row>
    <row r="363" spans="1:2" ht="15" customHeight="1">
      <c r="A363" s="26">
        <v>6</v>
      </c>
      <c r="B363" s="26">
        <v>24.7</v>
      </c>
    </row>
    <row r="364" spans="1:2" ht="15" customHeight="1">
      <c r="A364" s="26">
        <v>6</v>
      </c>
      <c r="B364" s="26">
        <v>11.9</v>
      </c>
    </row>
    <row r="365" spans="1:2" ht="15" customHeight="1">
      <c r="A365" s="26">
        <v>6</v>
      </c>
      <c r="B365" s="26">
        <v>28.3</v>
      </c>
    </row>
    <row r="366" spans="1:2" ht="15" customHeight="1">
      <c r="A366" s="26">
        <v>6</v>
      </c>
      <c r="B366" s="26">
        <v>24.2</v>
      </c>
    </row>
    <row r="367" spans="1:2" ht="15" customHeight="1">
      <c r="A367" s="26">
        <v>6</v>
      </c>
      <c r="B367" s="26">
        <v>11</v>
      </c>
    </row>
    <row r="368" spans="1:2" ht="15" customHeight="1">
      <c r="A368" s="26">
        <v>6</v>
      </c>
      <c r="B368" s="26">
        <v>9.6</v>
      </c>
    </row>
    <row r="369" spans="1:2" ht="15" customHeight="1">
      <c r="A369" s="26">
        <v>6</v>
      </c>
      <c r="B369" s="26">
        <v>11.5</v>
      </c>
    </row>
    <row r="370" spans="1:2" ht="15" customHeight="1">
      <c r="A370" s="26">
        <v>6</v>
      </c>
      <c r="B370" s="26">
        <v>39</v>
      </c>
    </row>
    <row r="371" spans="1:2" ht="15" customHeight="1">
      <c r="A371" s="26">
        <v>6</v>
      </c>
      <c r="B371" s="26">
        <v>35</v>
      </c>
    </row>
    <row r="372" spans="1:2" ht="15" customHeight="1">
      <c r="A372" s="26">
        <v>6</v>
      </c>
      <c r="B372" s="26">
        <v>8</v>
      </c>
    </row>
    <row r="373" spans="1:2" ht="15" customHeight="1">
      <c r="A373" s="26">
        <v>6</v>
      </c>
      <c r="B373" s="26">
        <v>10.7</v>
      </c>
    </row>
    <row r="374" spans="1:2" ht="15" customHeight="1">
      <c r="A374" s="26">
        <v>6</v>
      </c>
      <c r="B374" s="26">
        <v>11.5</v>
      </c>
    </row>
    <row r="375" spans="1:2" ht="15" customHeight="1">
      <c r="A375" s="26">
        <v>6</v>
      </c>
      <c r="B375" s="26">
        <v>10.3</v>
      </c>
    </row>
    <row r="376" spans="1:2" ht="15" customHeight="1">
      <c r="A376" s="26">
        <v>6</v>
      </c>
      <c r="B376" s="26">
        <v>18</v>
      </c>
    </row>
    <row r="377" spans="1:2" ht="15" customHeight="1">
      <c r="A377" s="26">
        <v>6</v>
      </c>
      <c r="B377" s="26">
        <v>8.5</v>
      </c>
    </row>
    <row r="378" spans="1:2" ht="15" customHeight="1">
      <c r="A378" s="26">
        <v>6</v>
      </c>
      <c r="B378" s="26">
        <v>10</v>
      </c>
    </row>
    <row r="379" spans="1:2" ht="15" customHeight="1">
      <c r="A379" s="26">
        <v>6</v>
      </c>
      <c r="B379" s="26">
        <v>10.199999999999999</v>
      </c>
    </row>
    <row r="380" spans="1:2" ht="15" customHeight="1">
      <c r="A380" s="26">
        <v>6</v>
      </c>
      <c r="B380" s="26">
        <v>10.5</v>
      </c>
    </row>
    <row r="381" spans="1:2" ht="15" customHeight="1">
      <c r="A381" s="26">
        <v>6</v>
      </c>
      <c r="B381" s="26">
        <v>18.899999999999999</v>
      </c>
    </row>
    <row r="382" spans="1:2" ht="15" customHeight="1">
      <c r="A382" s="26">
        <v>6</v>
      </c>
      <c r="B382" s="26">
        <v>28.4</v>
      </c>
    </row>
    <row r="383" spans="1:2" ht="15" customHeight="1">
      <c r="A383" s="26">
        <v>6</v>
      </c>
      <c r="B383" s="26">
        <v>25.3</v>
      </c>
    </row>
    <row r="384" spans="1:2" ht="15" customHeight="1">
      <c r="A384" s="26">
        <v>6</v>
      </c>
      <c r="B384" s="26">
        <v>8.9</v>
      </c>
    </row>
    <row r="385" spans="1:2" ht="15" customHeight="1">
      <c r="A385" s="26">
        <v>6</v>
      </c>
      <c r="B385" s="26">
        <v>10.5</v>
      </c>
    </row>
    <row r="386" spans="1:2" ht="15" customHeight="1">
      <c r="A386" s="26">
        <v>6</v>
      </c>
      <c r="B386" s="26">
        <v>8.4</v>
      </c>
    </row>
    <row r="387" spans="1:2" ht="15" customHeight="1">
      <c r="A387" s="26">
        <v>6</v>
      </c>
      <c r="B387" s="26">
        <v>10</v>
      </c>
    </row>
    <row r="388" spans="1:2" ht="15" customHeight="1">
      <c r="A388" s="26">
        <v>6</v>
      </c>
      <c r="B388" s="26">
        <v>22.3</v>
      </c>
    </row>
    <row r="389" spans="1:2" ht="15" customHeight="1">
      <c r="A389" s="26">
        <v>6</v>
      </c>
      <c r="B389" s="26">
        <v>8.4</v>
      </c>
    </row>
    <row r="390" spans="1:2" ht="15" customHeight="1">
      <c r="A390" s="26">
        <v>6</v>
      </c>
      <c r="B390" s="26">
        <v>18.100000000000001</v>
      </c>
    </row>
    <row r="391" spans="1:2" ht="15" customHeight="1">
      <c r="A391" s="26">
        <v>6</v>
      </c>
      <c r="B391" s="26">
        <v>8.3000000000000007</v>
      </c>
    </row>
    <row r="392" spans="1:2" ht="15" customHeight="1">
      <c r="A392" s="26">
        <v>6</v>
      </c>
      <c r="B392" s="26">
        <v>10.6</v>
      </c>
    </row>
    <row r="393" spans="1:2" ht="15" customHeight="1">
      <c r="A393" s="26">
        <v>6</v>
      </c>
      <c r="B393" s="26">
        <v>20.8</v>
      </c>
    </row>
    <row r="394" spans="1:2" ht="15" customHeight="1">
      <c r="A394" s="26">
        <v>6</v>
      </c>
      <c r="B394" s="26">
        <v>29.2</v>
      </c>
    </row>
    <row r="395" spans="1:2" ht="15" customHeight="1">
      <c r="A395" s="26">
        <v>6</v>
      </c>
      <c r="B395" s="26">
        <v>10.199999999999999</v>
      </c>
    </row>
    <row r="396" spans="1:2" ht="15" customHeight="1">
      <c r="A396" s="26">
        <v>6</v>
      </c>
      <c r="B396" s="26">
        <v>12.7</v>
      </c>
    </row>
    <row r="397" spans="1:2" ht="15" customHeight="1">
      <c r="A397" s="26">
        <v>6</v>
      </c>
      <c r="B397" s="26">
        <v>9</v>
      </c>
    </row>
    <row r="398" spans="1:2" ht="15" customHeight="1">
      <c r="A398" s="26">
        <v>6</v>
      </c>
      <c r="B398" s="26">
        <v>26.2</v>
      </c>
    </row>
    <row r="399" spans="1:2" ht="15" customHeight="1">
      <c r="A399" s="26">
        <v>6</v>
      </c>
      <c r="B399" s="26">
        <v>11.2</v>
      </c>
    </row>
    <row r="400" spans="1:2" ht="15" customHeight="1">
      <c r="A400" s="26">
        <v>6</v>
      </c>
      <c r="B400" s="26">
        <v>12</v>
      </c>
    </row>
    <row r="401" spans="1:2" ht="15" customHeight="1">
      <c r="A401" s="26">
        <v>6</v>
      </c>
      <c r="B401" s="26">
        <v>47.7</v>
      </c>
    </row>
    <row r="402" spans="1:2" ht="15" customHeight="1">
      <c r="A402" s="26">
        <v>6</v>
      </c>
      <c r="B402" s="26">
        <v>8.4</v>
      </c>
    </row>
    <row r="403" spans="1:2" ht="15" customHeight="1">
      <c r="A403" s="26">
        <v>6</v>
      </c>
      <c r="B403" s="26">
        <v>22.9</v>
      </c>
    </row>
    <row r="404" spans="1:2" ht="15" customHeight="1">
      <c r="A404" s="26">
        <v>6</v>
      </c>
      <c r="B404" s="26">
        <v>10</v>
      </c>
    </row>
    <row r="405" spans="1:2" ht="15" customHeight="1">
      <c r="A405" s="26">
        <v>6</v>
      </c>
      <c r="B405" s="26">
        <v>10.7</v>
      </c>
    </row>
    <row r="406" spans="1:2" ht="15" customHeight="1">
      <c r="A406" s="26">
        <v>6</v>
      </c>
      <c r="B406" s="26">
        <v>12.6</v>
      </c>
    </row>
    <row r="407" spans="1:2" ht="15" customHeight="1">
      <c r="A407" s="26">
        <v>6</v>
      </c>
      <c r="B407" s="26">
        <v>8.3000000000000007</v>
      </c>
    </row>
    <row r="408" spans="1:2" ht="15" customHeight="1">
      <c r="A408" s="26">
        <v>7</v>
      </c>
      <c r="B408" s="26">
        <v>13.3</v>
      </c>
    </row>
    <row r="409" spans="1:2" ht="15" customHeight="1">
      <c r="A409" s="26">
        <v>7</v>
      </c>
      <c r="B409" s="26">
        <v>31.2</v>
      </c>
    </row>
    <row r="410" spans="1:2" ht="15" customHeight="1">
      <c r="A410" s="26">
        <v>7</v>
      </c>
      <c r="B410" s="26">
        <v>17</v>
      </c>
    </row>
    <row r="411" spans="1:2" ht="15" customHeight="1">
      <c r="A411" s="26">
        <v>7</v>
      </c>
      <c r="B411" s="26">
        <v>19.2</v>
      </c>
    </row>
    <row r="412" spans="1:2" ht="15" customHeight="1">
      <c r="A412" s="26">
        <v>7</v>
      </c>
      <c r="B412" s="26">
        <v>9.5</v>
      </c>
    </row>
    <row r="413" spans="1:2" ht="15" customHeight="1">
      <c r="A413" s="26">
        <v>7</v>
      </c>
      <c r="B413" s="26">
        <v>22.5</v>
      </c>
    </row>
    <row r="414" spans="1:2" ht="15" customHeight="1">
      <c r="A414" s="26">
        <v>7</v>
      </c>
      <c r="B414" s="26">
        <v>9.8000000000000007</v>
      </c>
    </row>
    <row r="415" spans="1:2" ht="15" customHeight="1">
      <c r="A415" s="26">
        <v>7</v>
      </c>
      <c r="B415" s="26">
        <v>10</v>
      </c>
    </row>
    <row r="416" spans="1:2" ht="15" customHeight="1">
      <c r="A416" s="26">
        <v>7</v>
      </c>
      <c r="B416" s="26">
        <v>26.6</v>
      </c>
    </row>
    <row r="417" spans="1:2" ht="15" customHeight="1">
      <c r="A417" s="26">
        <v>7</v>
      </c>
      <c r="B417" s="26">
        <v>8.4</v>
      </c>
    </row>
    <row r="418" spans="1:2" ht="15" customHeight="1">
      <c r="A418" s="26">
        <v>7</v>
      </c>
      <c r="B418" s="26">
        <v>36.799999999999997</v>
      </c>
    </row>
    <row r="419" spans="1:2" ht="15" customHeight="1">
      <c r="A419" s="26">
        <v>7</v>
      </c>
      <c r="B419" s="26">
        <v>30.5</v>
      </c>
    </row>
    <row r="420" spans="1:2" ht="15" customHeight="1">
      <c r="A420" s="26">
        <v>7</v>
      </c>
      <c r="B420" s="26">
        <v>10.9</v>
      </c>
    </row>
    <row r="421" spans="1:2" ht="15" customHeight="1">
      <c r="A421" s="26">
        <v>7</v>
      </c>
      <c r="B421" s="26">
        <v>18</v>
      </c>
    </row>
    <row r="422" spans="1:2" ht="15" customHeight="1">
      <c r="A422" s="26">
        <v>7</v>
      </c>
      <c r="B422" s="26">
        <v>14.6</v>
      </c>
    </row>
    <row r="423" spans="1:2" ht="15" customHeight="1">
      <c r="A423" s="26">
        <v>7</v>
      </c>
      <c r="B423" s="26">
        <v>20.7</v>
      </c>
    </row>
    <row r="424" spans="1:2" ht="15" customHeight="1">
      <c r="A424" s="26">
        <v>7</v>
      </c>
      <c r="B424" s="26">
        <v>15.4</v>
      </c>
    </row>
    <row r="425" spans="1:2" ht="15" customHeight="1">
      <c r="A425" s="26">
        <v>7</v>
      </c>
      <c r="B425" s="26">
        <v>12.8</v>
      </c>
    </row>
    <row r="426" spans="1:2" ht="15" customHeight="1">
      <c r="A426" s="26">
        <v>7</v>
      </c>
      <c r="B426" s="26">
        <v>15</v>
      </c>
    </row>
    <row r="427" spans="1:2" ht="15" customHeight="1">
      <c r="A427" s="26">
        <v>7</v>
      </c>
      <c r="B427" s="26">
        <v>8.1</v>
      </c>
    </row>
    <row r="428" spans="1:2" ht="15" customHeight="1">
      <c r="A428" s="26">
        <v>7</v>
      </c>
      <c r="B428" s="26">
        <v>18.100000000000001</v>
      </c>
    </row>
    <row r="429" spans="1:2" ht="15" customHeight="1">
      <c r="A429" s="26">
        <v>7</v>
      </c>
      <c r="B429" s="26">
        <v>17.399999999999999</v>
      </c>
    </row>
    <row r="430" spans="1:2" ht="15" customHeight="1">
      <c r="A430" s="26">
        <v>7</v>
      </c>
      <c r="B430" s="26">
        <v>11.8</v>
      </c>
    </row>
    <row r="431" spans="1:2" ht="15" customHeight="1">
      <c r="A431" s="26">
        <v>7</v>
      </c>
      <c r="B431" s="26">
        <v>7.8</v>
      </c>
    </row>
    <row r="432" spans="1:2" ht="15" customHeight="1">
      <c r="A432" s="26">
        <v>7</v>
      </c>
      <c r="B432" s="26">
        <v>8.3000000000000007</v>
      </c>
    </row>
    <row r="433" spans="1:2" ht="15" customHeight="1">
      <c r="A433" s="26">
        <v>7</v>
      </c>
      <c r="B433" s="26">
        <v>28.7</v>
      </c>
    </row>
    <row r="434" spans="1:2" ht="15" customHeight="1">
      <c r="A434" s="26">
        <v>7</v>
      </c>
      <c r="B434" s="26">
        <v>13.5</v>
      </c>
    </row>
    <row r="435" spans="1:2" ht="15" customHeight="1">
      <c r="A435" s="26">
        <v>7</v>
      </c>
      <c r="B435" s="26">
        <v>9.6</v>
      </c>
    </row>
    <row r="436" spans="1:2" ht="15" customHeight="1">
      <c r="A436" s="26">
        <v>7</v>
      </c>
      <c r="B436" s="26">
        <v>15.4</v>
      </c>
    </row>
    <row r="437" spans="1:2" ht="15" customHeight="1">
      <c r="A437" s="26">
        <v>7</v>
      </c>
      <c r="B437" s="26">
        <v>26.2</v>
      </c>
    </row>
    <row r="438" spans="1:2" ht="15" customHeight="1">
      <c r="A438" s="26">
        <v>7</v>
      </c>
      <c r="B438" s="26">
        <v>18.399999999999999</v>
      </c>
    </row>
    <row r="439" spans="1:2" ht="15" customHeight="1">
      <c r="A439" s="26">
        <v>7</v>
      </c>
      <c r="B439" s="26">
        <v>54</v>
      </c>
    </row>
    <row r="440" spans="1:2" ht="15" customHeight="1">
      <c r="A440" s="26">
        <v>7</v>
      </c>
      <c r="B440" s="26">
        <v>8.1999999999999993</v>
      </c>
    </row>
    <row r="441" spans="1:2" ht="15" customHeight="1">
      <c r="A441" s="26">
        <v>7</v>
      </c>
      <c r="B441" s="26">
        <v>12</v>
      </c>
    </row>
    <row r="442" spans="1:2" ht="15" customHeight="1">
      <c r="A442" s="26">
        <v>7</v>
      </c>
      <c r="B442" s="26">
        <v>10.5</v>
      </c>
    </row>
    <row r="443" spans="1:2" ht="15" customHeight="1">
      <c r="A443" s="26">
        <v>7</v>
      </c>
      <c r="B443" s="26">
        <v>22</v>
      </c>
    </row>
    <row r="444" spans="1:2" ht="15" customHeight="1">
      <c r="A444" s="26">
        <v>7</v>
      </c>
      <c r="B444" s="26">
        <v>12.5</v>
      </c>
    </row>
    <row r="445" spans="1:2" ht="15" customHeight="1">
      <c r="A445" s="26">
        <v>7</v>
      </c>
      <c r="B445" s="26">
        <v>53.1</v>
      </c>
    </row>
    <row r="446" spans="1:2" ht="15" customHeight="1">
      <c r="A446" s="26">
        <v>7</v>
      </c>
      <c r="B446" s="26">
        <v>21</v>
      </c>
    </row>
    <row r="447" spans="1:2" ht="15" customHeight="1">
      <c r="A447" s="26">
        <v>7</v>
      </c>
      <c r="B447" s="26">
        <v>11.7</v>
      </c>
    </row>
    <row r="448" spans="1:2" ht="15" customHeight="1">
      <c r="A448" s="26">
        <v>7</v>
      </c>
      <c r="B448" s="26">
        <v>13</v>
      </c>
    </row>
    <row r="449" spans="1:2" ht="15" customHeight="1">
      <c r="A449" s="26">
        <v>7</v>
      </c>
      <c r="B449" s="26">
        <v>18</v>
      </c>
    </row>
    <row r="450" spans="1:2" ht="15" customHeight="1">
      <c r="A450" s="26">
        <v>7</v>
      </c>
      <c r="B450" s="26">
        <v>26.6</v>
      </c>
    </row>
    <row r="451" spans="1:2" ht="15" customHeight="1">
      <c r="A451" s="26">
        <v>7</v>
      </c>
      <c r="B451" s="26">
        <v>16.2</v>
      </c>
    </row>
    <row r="452" spans="1:2" ht="15" customHeight="1">
      <c r="A452" s="26">
        <v>7</v>
      </c>
      <c r="B452" s="26">
        <v>51</v>
      </c>
    </row>
    <row r="453" spans="1:2" ht="15" customHeight="1">
      <c r="A453" s="26">
        <v>7</v>
      </c>
      <c r="B453" s="26">
        <v>54</v>
      </c>
    </row>
    <row r="454" spans="1:2" ht="15" customHeight="1">
      <c r="A454" s="26">
        <v>7</v>
      </c>
      <c r="B454" s="26">
        <v>8</v>
      </c>
    </row>
    <row r="455" spans="1:2" ht="15" customHeight="1">
      <c r="A455" s="26">
        <v>7</v>
      </c>
      <c r="B455" s="26">
        <v>24.6</v>
      </c>
    </row>
    <row r="456" spans="1:2" ht="15" customHeight="1">
      <c r="A456" s="26">
        <v>7</v>
      </c>
      <c r="B456" s="26">
        <v>29</v>
      </c>
    </row>
    <row r="457" spans="1:2" ht="15" customHeight="1">
      <c r="A457" s="26">
        <v>7</v>
      </c>
      <c r="B457" s="26">
        <v>62</v>
      </c>
    </row>
    <row r="458" spans="1:2" ht="15" customHeight="1">
      <c r="A458" s="26">
        <v>7</v>
      </c>
      <c r="B458" s="26">
        <v>14.1</v>
      </c>
    </row>
    <row r="459" spans="1:2" ht="15" customHeight="1">
      <c r="A459" s="26">
        <v>7</v>
      </c>
      <c r="B459" s="26">
        <v>10.9</v>
      </c>
    </row>
    <row r="460" spans="1:2" ht="15" customHeight="1">
      <c r="A460" s="26">
        <v>7</v>
      </c>
      <c r="B460" s="26">
        <v>24.6</v>
      </c>
    </row>
    <row r="461" spans="1:2" ht="15" customHeight="1">
      <c r="A461" s="26">
        <v>7</v>
      </c>
      <c r="B461" s="26">
        <v>21.2</v>
      </c>
    </row>
    <row r="462" spans="1:2" ht="15" customHeight="1">
      <c r="A462" s="26">
        <v>7</v>
      </c>
      <c r="B462" s="26">
        <v>10.6</v>
      </c>
    </row>
    <row r="463" spans="1:2" ht="15" customHeight="1">
      <c r="A463" s="26">
        <v>7</v>
      </c>
      <c r="B463" s="26">
        <v>24.5</v>
      </c>
    </row>
    <row r="464" spans="1:2" ht="15" customHeight="1">
      <c r="A464" s="26">
        <v>7</v>
      </c>
      <c r="B464" s="26">
        <v>31.7</v>
      </c>
    </row>
    <row r="465" spans="1:2" ht="15" customHeight="1">
      <c r="A465" s="26">
        <v>7</v>
      </c>
      <c r="B465" s="26">
        <v>14</v>
      </c>
    </row>
    <row r="466" spans="1:2" ht="15" customHeight="1">
      <c r="A466" s="26">
        <v>8</v>
      </c>
      <c r="B466" s="26">
        <v>14</v>
      </c>
    </row>
    <row r="467" spans="1:2" ht="15" customHeight="1">
      <c r="A467" s="26">
        <v>8</v>
      </c>
      <c r="B467" s="26">
        <v>29.2</v>
      </c>
    </row>
    <row r="468" spans="1:2" ht="15" customHeight="1">
      <c r="A468" s="26">
        <v>8</v>
      </c>
      <c r="B468" s="26">
        <v>22.3</v>
      </c>
    </row>
    <row r="469" spans="1:2" ht="15" customHeight="1">
      <c r="A469" s="26">
        <v>8</v>
      </c>
      <c r="B469" s="26">
        <v>43.2</v>
      </c>
    </row>
    <row r="470" spans="1:2" ht="15" customHeight="1">
      <c r="A470" s="26">
        <v>8</v>
      </c>
      <c r="B470" s="26">
        <v>9.5</v>
      </c>
    </row>
    <row r="471" spans="1:2" ht="15" customHeight="1">
      <c r="A471" s="26">
        <v>8</v>
      </c>
      <c r="B471" s="26">
        <v>21.5</v>
      </c>
    </row>
    <row r="472" spans="1:2" ht="15" customHeight="1">
      <c r="A472" s="26">
        <v>8</v>
      </c>
      <c r="B472" s="26">
        <v>25.2</v>
      </c>
    </row>
    <row r="473" spans="1:2" ht="15" customHeight="1">
      <c r="A473" s="26">
        <v>8</v>
      </c>
      <c r="B473" s="26">
        <v>12.5</v>
      </c>
    </row>
    <row r="474" spans="1:2" ht="15" customHeight="1">
      <c r="A474" s="26">
        <v>8</v>
      </c>
      <c r="B474" s="26">
        <v>8.5</v>
      </c>
    </row>
    <row r="475" spans="1:2" ht="15" customHeight="1">
      <c r="A475" s="26">
        <v>8</v>
      </c>
      <c r="B475" s="26">
        <v>21</v>
      </c>
    </row>
    <row r="476" spans="1:2" ht="15" customHeight="1">
      <c r="A476" s="26">
        <v>8</v>
      </c>
      <c r="B476" s="26">
        <v>27</v>
      </c>
    </row>
    <row r="477" spans="1:2" ht="15" customHeight="1">
      <c r="A477" s="26">
        <v>8</v>
      </c>
      <c r="B477" s="26">
        <v>11.8</v>
      </c>
    </row>
    <row r="478" spans="1:2" ht="15" customHeight="1">
      <c r="A478" s="26">
        <v>8</v>
      </c>
      <c r="B478" s="26">
        <v>23.3</v>
      </c>
    </row>
    <row r="479" spans="1:2" ht="15" customHeight="1">
      <c r="A479" s="26">
        <v>8</v>
      </c>
      <c r="B479" s="26">
        <v>10.4</v>
      </c>
    </row>
    <row r="480" spans="1:2" ht="15" customHeight="1">
      <c r="A480" s="26">
        <v>8</v>
      </c>
      <c r="B480" s="26">
        <v>22.1</v>
      </c>
    </row>
    <row r="481" spans="1:2" ht="15" customHeight="1">
      <c r="A481" s="26">
        <v>8</v>
      </c>
      <c r="B481" s="26">
        <v>20.7</v>
      </c>
    </row>
    <row r="482" spans="1:2" ht="15" customHeight="1">
      <c r="A482" s="26">
        <v>8</v>
      </c>
      <c r="B482" s="26">
        <v>28.4</v>
      </c>
    </row>
    <row r="483" spans="1:2" ht="15" customHeight="1">
      <c r="A483" s="26">
        <v>8</v>
      </c>
      <c r="B483" s="26">
        <v>20.2</v>
      </c>
    </row>
    <row r="484" spans="1:2" ht="15" customHeight="1">
      <c r="A484" s="26">
        <v>8</v>
      </c>
      <c r="B484" s="26">
        <v>25.7</v>
      </c>
    </row>
    <row r="485" spans="1:2" ht="15" customHeight="1">
      <c r="A485" s="26">
        <v>8</v>
      </c>
      <c r="B485" s="26">
        <v>37.1</v>
      </c>
    </row>
    <row r="486" spans="1:2" ht="15" customHeight="1">
      <c r="A486" s="26">
        <v>8</v>
      </c>
      <c r="B486" s="26">
        <v>13.4</v>
      </c>
    </row>
    <row r="487" spans="1:2" ht="15" customHeight="1">
      <c r="A487" s="26">
        <v>8</v>
      </c>
      <c r="B487" s="26">
        <v>14.4</v>
      </c>
    </row>
    <row r="488" spans="1:2" ht="15" customHeight="1">
      <c r="A488" s="26">
        <v>8</v>
      </c>
      <c r="B488" s="26">
        <v>8.3000000000000007</v>
      </c>
    </row>
    <row r="489" spans="1:2" ht="15" customHeight="1">
      <c r="A489" s="26">
        <v>8</v>
      </c>
      <c r="B489" s="26">
        <v>8.3000000000000007</v>
      </c>
    </row>
    <row r="490" spans="1:2" ht="15" customHeight="1">
      <c r="A490" s="26">
        <v>8</v>
      </c>
      <c r="B490" s="26">
        <v>8</v>
      </c>
    </row>
    <row r="491" spans="1:2" ht="15" customHeight="1">
      <c r="A491" s="26">
        <v>8</v>
      </c>
      <c r="B491" s="26">
        <v>40</v>
      </c>
    </row>
    <row r="492" spans="1:2" ht="15" customHeight="1">
      <c r="A492" s="26">
        <v>8</v>
      </c>
      <c r="B492" s="26">
        <v>13.3</v>
      </c>
    </row>
    <row r="493" spans="1:2" ht="15" customHeight="1">
      <c r="A493" s="26">
        <v>8</v>
      </c>
      <c r="B493" s="26">
        <v>27</v>
      </c>
    </row>
    <row r="494" spans="1:2" ht="15" customHeight="1">
      <c r="A494" s="26">
        <v>8</v>
      </c>
      <c r="B494" s="26">
        <v>8.4</v>
      </c>
    </row>
    <row r="495" spans="1:2" ht="15" customHeight="1">
      <c r="A495" s="26">
        <v>8</v>
      </c>
      <c r="B495" s="26">
        <v>8</v>
      </c>
    </row>
    <row r="496" spans="1:2" ht="15" customHeight="1">
      <c r="A496" s="26">
        <v>8</v>
      </c>
      <c r="B496" s="26">
        <v>15.7</v>
      </c>
    </row>
    <row r="497" spans="1:2" ht="15" customHeight="1">
      <c r="A497" s="26">
        <v>8</v>
      </c>
      <c r="B497" s="26">
        <v>27</v>
      </c>
    </row>
    <row r="498" spans="1:2" ht="15" customHeight="1">
      <c r="A498" s="26">
        <v>8</v>
      </c>
      <c r="B498" s="26">
        <v>9.4</v>
      </c>
    </row>
    <row r="499" spans="1:2" ht="15" customHeight="1">
      <c r="A499" s="26">
        <v>8</v>
      </c>
      <c r="B499" s="26">
        <v>36</v>
      </c>
    </row>
    <row r="500" spans="1:2" ht="15" customHeight="1">
      <c r="A500" s="26">
        <v>8</v>
      </c>
      <c r="B500" s="26">
        <v>26.7</v>
      </c>
    </row>
    <row r="501" spans="1:2" ht="15" customHeight="1">
      <c r="A501" s="26">
        <v>8</v>
      </c>
      <c r="B501" s="26">
        <v>13.9</v>
      </c>
    </row>
    <row r="502" spans="1:2" ht="15" customHeight="1">
      <c r="A502" s="26">
        <v>8</v>
      </c>
      <c r="B502" s="26">
        <v>15.6</v>
      </c>
    </row>
    <row r="503" spans="1:2" ht="15" customHeight="1">
      <c r="A503" s="26">
        <v>8</v>
      </c>
      <c r="B503" s="26">
        <v>7.9</v>
      </c>
    </row>
    <row r="504" spans="1:2" ht="15" customHeight="1">
      <c r="A504" s="26">
        <v>8</v>
      </c>
      <c r="B504" s="26">
        <v>28.5</v>
      </c>
    </row>
    <row r="505" spans="1:2" ht="15" customHeight="1">
      <c r="A505" s="26">
        <v>8</v>
      </c>
      <c r="B505" s="26">
        <v>13.6</v>
      </c>
    </row>
    <row r="506" spans="1:2" ht="15" customHeight="1">
      <c r="A506" s="26">
        <v>8</v>
      </c>
      <c r="B506" s="26">
        <v>9.6</v>
      </c>
    </row>
    <row r="507" spans="1:2" ht="15" customHeight="1">
      <c r="A507" s="26">
        <v>8</v>
      </c>
      <c r="B507" s="26">
        <v>27.7</v>
      </c>
    </row>
    <row r="508" spans="1:2" ht="15" customHeight="1">
      <c r="A508" s="26">
        <v>8</v>
      </c>
      <c r="B508" s="26">
        <v>11.7</v>
      </c>
    </row>
    <row r="509" spans="1:2" ht="15" customHeight="1">
      <c r="A509" s="26">
        <v>8</v>
      </c>
      <c r="B509" s="26">
        <v>11.8</v>
      </c>
    </row>
    <row r="510" spans="1:2" ht="15" customHeight="1">
      <c r="A510" s="26">
        <v>8</v>
      </c>
      <c r="B510" s="26">
        <v>34</v>
      </c>
    </row>
    <row r="511" spans="1:2" ht="15" customHeight="1">
      <c r="A511" s="26">
        <v>8</v>
      </c>
      <c r="B511" s="26">
        <v>9.6999999999999993</v>
      </c>
    </row>
    <row r="512" spans="1:2" ht="15" customHeight="1">
      <c r="A512" s="26">
        <v>8</v>
      </c>
      <c r="B512" s="26">
        <v>15.8</v>
      </c>
    </row>
    <row r="513" spans="1:2" ht="15" customHeight="1">
      <c r="A513" s="26">
        <v>8</v>
      </c>
      <c r="B513" s="26">
        <v>9.1999999999999993</v>
      </c>
    </row>
    <row r="514" spans="1:2" ht="15" customHeight="1">
      <c r="A514" s="26">
        <v>8</v>
      </c>
      <c r="B514" s="26">
        <v>8.5</v>
      </c>
    </row>
    <row r="515" spans="1:2" ht="15" customHeight="1">
      <c r="A515" s="26">
        <v>8</v>
      </c>
      <c r="B515" s="26">
        <v>9</v>
      </c>
    </row>
    <row r="516" spans="1:2" ht="15" customHeight="1">
      <c r="A516" s="26">
        <v>8</v>
      </c>
      <c r="B516" s="26">
        <v>14.2</v>
      </c>
    </row>
    <row r="517" spans="1:2" ht="15" customHeight="1">
      <c r="A517" s="26">
        <v>8</v>
      </c>
      <c r="B517" s="26">
        <v>8.3000000000000007</v>
      </c>
    </row>
    <row r="518" spans="1:2" ht="15" customHeight="1">
      <c r="A518" s="26">
        <v>8</v>
      </c>
      <c r="B518" s="26">
        <v>27</v>
      </c>
    </row>
    <row r="519" spans="1:2" ht="15" customHeight="1">
      <c r="A519" s="26">
        <v>8</v>
      </c>
      <c r="B519" s="26">
        <v>9.8000000000000007</v>
      </c>
    </row>
    <row r="520" spans="1:2" ht="15" customHeight="1">
      <c r="A520" s="26">
        <v>8</v>
      </c>
      <c r="B520" s="26">
        <v>12.4</v>
      </c>
    </row>
    <row r="521" spans="1:2" ht="15" customHeight="1">
      <c r="A521" s="26">
        <v>8</v>
      </c>
      <c r="B521" s="26">
        <v>11.5</v>
      </c>
    </row>
    <row r="522" spans="1:2" ht="15" customHeight="1">
      <c r="A522" s="27">
        <v>9</v>
      </c>
      <c r="B522" s="27">
        <v>29.6</v>
      </c>
    </row>
    <row r="523" spans="1:2" ht="15" customHeight="1">
      <c r="A523" s="27">
        <v>9</v>
      </c>
      <c r="B523" s="27">
        <v>9</v>
      </c>
    </row>
    <row r="524" spans="1:2" ht="15" customHeight="1">
      <c r="A524" s="27">
        <v>9</v>
      </c>
      <c r="B524" s="27">
        <v>11.2</v>
      </c>
    </row>
    <row r="525" spans="1:2" ht="15" customHeight="1">
      <c r="A525" s="27">
        <v>9</v>
      </c>
      <c r="B525" s="27">
        <v>7.6</v>
      </c>
    </row>
    <row r="526" spans="1:2" ht="15" customHeight="1">
      <c r="A526" s="27">
        <v>9</v>
      </c>
      <c r="B526" s="27">
        <v>22.7</v>
      </c>
    </row>
    <row r="527" spans="1:2" ht="15" customHeight="1">
      <c r="A527" s="27">
        <v>9</v>
      </c>
      <c r="B527" s="27">
        <v>12.2</v>
      </c>
    </row>
    <row r="528" spans="1:2" ht="15" customHeight="1">
      <c r="A528" s="27">
        <v>9</v>
      </c>
      <c r="B528" s="27">
        <v>12</v>
      </c>
    </row>
    <row r="529" spans="1:2" ht="15" customHeight="1">
      <c r="A529" s="27">
        <v>9</v>
      </c>
      <c r="B529" s="27">
        <v>25.9</v>
      </c>
    </row>
    <row r="530" spans="1:2" ht="15" customHeight="1">
      <c r="A530" s="27">
        <v>9</v>
      </c>
      <c r="B530" s="27">
        <v>33</v>
      </c>
    </row>
    <row r="531" spans="1:2" ht="15" customHeight="1">
      <c r="A531" s="27">
        <v>9</v>
      </c>
      <c r="B531" s="27">
        <v>12.4</v>
      </c>
    </row>
    <row r="532" spans="1:2" ht="15" customHeight="1">
      <c r="A532" s="27">
        <v>9</v>
      </c>
      <c r="B532" s="27">
        <v>24.3</v>
      </c>
    </row>
    <row r="533" spans="1:2" ht="15" customHeight="1">
      <c r="A533" s="27">
        <v>9</v>
      </c>
      <c r="B533" s="27">
        <v>20</v>
      </c>
    </row>
    <row r="534" spans="1:2" ht="15" customHeight="1">
      <c r="A534" s="27">
        <v>9</v>
      </c>
      <c r="B534" s="27">
        <v>9.4</v>
      </c>
    </row>
    <row r="535" spans="1:2" ht="15" customHeight="1">
      <c r="A535" s="27">
        <v>9</v>
      </c>
      <c r="B535" s="27">
        <v>11.1</v>
      </c>
    </row>
    <row r="536" spans="1:2" ht="15" customHeight="1">
      <c r="A536" s="27">
        <v>9</v>
      </c>
      <c r="B536" s="27">
        <v>31</v>
      </c>
    </row>
    <row r="537" spans="1:2" ht="15" customHeight="1">
      <c r="A537" s="27">
        <v>9</v>
      </c>
      <c r="B537" s="27">
        <v>15.6</v>
      </c>
    </row>
    <row r="538" spans="1:2" ht="15" customHeight="1">
      <c r="A538" s="27">
        <v>9</v>
      </c>
      <c r="B538" s="27">
        <v>9.1</v>
      </c>
    </row>
    <row r="539" spans="1:2" ht="15" customHeight="1">
      <c r="A539" s="27">
        <v>9</v>
      </c>
      <c r="B539" s="27">
        <v>13.4</v>
      </c>
    </row>
    <row r="540" spans="1:2" ht="15" customHeight="1">
      <c r="A540" s="27">
        <v>9</v>
      </c>
      <c r="B540" s="27">
        <v>7.7</v>
      </c>
    </row>
    <row r="541" spans="1:2" ht="15" customHeight="1">
      <c r="A541" s="27">
        <v>9</v>
      </c>
      <c r="B541" s="27">
        <v>11</v>
      </c>
    </row>
    <row r="542" spans="1:2" ht="15" customHeight="1">
      <c r="A542" s="27">
        <v>9</v>
      </c>
      <c r="B542" s="27">
        <v>14.2</v>
      </c>
    </row>
    <row r="543" spans="1:2" ht="15" customHeight="1">
      <c r="A543" s="27">
        <v>9</v>
      </c>
      <c r="B543" s="27">
        <v>8</v>
      </c>
    </row>
    <row r="544" spans="1:2" ht="15" customHeight="1">
      <c r="A544" s="27">
        <v>9</v>
      </c>
      <c r="B544" s="27">
        <v>17.899999999999999</v>
      </c>
    </row>
    <row r="545" spans="1:2" ht="15" customHeight="1">
      <c r="A545" s="27">
        <v>9</v>
      </c>
      <c r="B545" s="27">
        <v>9.1999999999999993</v>
      </c>
    </row>
    <row r="546" spans="1:2" ht="15" customHeight="1">
      <c r="A546" s="27">
        <v>9</v>
      </c>
      <c r="B546" s="27">
        <v>24.7</v>
      </c>
    </row>
    <row r="547" spans="1:2" ht="15" customHeight="1">
      <c r="A547" s="27">
        <v>9</v>
      </c>
      <c r="B547" s="27">
        <v>14</v>
      </c>
    </row>
    <row r="548" spans="1:2" ht="15" customHeight="1">
      <c r="A548" s="27">
        <v>9</v>
      </c>
      <c r="B548" s="27">
        <v>16</v>
      </c>
    </row>
    <row r="549" spans="1:2" ht="15" customHeight="1">
      <c r="A549" s="27">
        <v>9</v>
      </c>
      <c r="B549" s="27">
        <v>9</v>
      </c>
    </row>
    <row r="550" spans="1:2" ht="15" customHeight="1">
      <c r="A550" s="27">
        <v>9</v>
      </c>
      <c r="B550" s="27">
        <v>30.2</v>
      </c>
    </row>
    <row r="551" spans="1:2" ht="15" customHeight="1">
      <c r="A551" s="27">
        <v>9</v>
      </c>
      <c r="B551" s="27">
        <v>9.1999999999999993</v>
      </c>
    </row>
    <row r="552" spans="1:2" ht="15" customHeight="1">
      <c r="A552" s="27">
        <v>9</v>
      </c>
      <c r="B552" s="27">
        <v>23.4</v>
      </c>
    </row>
    <row r="553" spans="1:2" ht="15" customHeight="1">
      <c r="A553" s="27">
        <v>9</v>
      </c>
      <c r="B553" s="27">
        <v>16</v>
      </c>
    </row>
    <row r="554" spans="1:2" ht="15" customHeight="1">
      <c r="A554" s="27">
        <v>9</v>
      </c>
      <c r="B554" s="27">
        <v>9.6</v>
      </c>
    </row>
    <row r="555" spans="1:2" ht="15" customHeight="1">
      <c r="A555" s="27">
        <v>9</v>
      </c>
      <c r="B555" s="27">
        <v>19</v>
      </c>
    </row>
    <row r="556" spans="1:2" ht="15" customHeight="1">
      <c r="A556" s="27">
        <v>9</v>
      </c>
      <c r="B556" s="27">
        <v>10.199999999999999</v>
      </c>
    </row>
    <row r="557" spans="1:2" ht="15" customHeight="1">
      <c r="A557" s="27">
        <v>9</v>
      </c>
      <c r="B557" s="27">
        <v>16.8</v>
      </c>
    </row>
    <row r="558" spans="1:2" ht="15" customHeight="1">
      <c r="A558" s="27">
        <v>9</v>
      </c>
      <c r="B558" s="27">
        <v>21</v>
      </c>
    </row>
    <row r="559" spans="1:2" ht="15" customHeight="1">
      <c r="A559" s="27">
        <v>9</v>
      </c>
      <c r="B559" s="27">
        <v>17.5</v>
      </c>
    </row>
    <row r="560" spans="1:2" ht="15" customHeight="1">
      <c r="A560" s="27">
        <v>9</v>
      </c>
      <c r="B560" s="27">
        <v>16</v>
      </c>
    </row>
    <row r="561" spans="1:2" ht="15" customHeight="1">
      <c r="A561" s="27">
        <v>9</v>
      </c>
      <c r="B561" s="27">
        <v>11.2</v>
      </c>
    </row>
    <row r="562" spans="1:2" ht="15" customHeight="1">
      <c r="A562" s="27">
        <v>9</v>
      </c>
      <c r="B562" s="27">
        <v>25.3</v>
      </c>
    </row>
    <row r="563" spans="1:2" ht="15" customHeight="1">
      <c r="A563" s="27">
        <v>9</v>
      </c>
      <c r="B563" s="27">
        <v>30.2</v>
      </c>
    </row>
    <row r="564" spans="1:2" ht="15" customHeight="1">
      <c r="A564" s="27">
        <v>9</v>
      </c>
      <c r="B564" s="27">
        <v>11.2</v>
      </c>
    </row>
    <row r="565" spans="1:2" ht="15" customHeight="1">
      <c r="A565" s="27">
        <v>9</v>
      </c>
      <c r="B565" s="27">
        <v>9</v>
      </c>
    </row>
    <row r="566" spans="1:2" ht="15" customHeight="1">
      <c r="A566" s="27">
        <v>9</v>
      </c>
      <c r="B566" s="27">
        <v>9</v>
      </c>
    </row>
    <row r="567" spans="1:2" ht="15" customHeight="1">
      <c r="A567" s="27">
        <v>9</v>
      </c>
      <c r="B567" s="27">
        <v>10.199999999999999</v>
      </c>
    </row>
    <row r="568" spans="1:2" ht="15" customHeight="1">
      <c r="A568" s="27">
        <v>9</v>
      </c>
      <c r="B568" s="27">
        <v>7.9</v>
      </c>
    </row>
    <row r="569" spans="1:2" ht="15" customHeight="1">
      <c r="A569" s="27">
        <v>9</v>
      </c>
      <c r="B569" s="27">
        <v>13.7</v>
      </c>
    </row>
    <row r="570" spans="1:2" ht="15" customHeight="1">
      <c r="A570" s="27">
        <v>9</v>
      </c>
      <c r="B570" s="27">
        <v>27.5</v>
      </c>
    </row>
    <row r="571" spans="1:2" ht="15" customHeight="1">
      <c r="A571" s="27">
        <v>9</v>
      </c>
      <c r="B571" s="27">
        <v>8.4</v>
      </c>
    </row>
    <row r="572" spans="1:2" ht="15" customHeight="1">
      <c r="A572" s="27">
        <v>9</v>
      </c>
      <c r="B572" s="27">
        <v>11.5</v>
      </c>
    </row>
    <row r="573" spans="1:2" ht="15" customHeight="1">
      <c r="A573" s="27">
        <v>9</v>
      </c>
      <c r="B573" s="27">
        <v>10.199999999999999</v>
      </c>
    </row>
    <row r="574" spans="1:2" ht="15" customHeight="1">
      <c r="A574" s="27">
        <v>9</v>
      </c>
      <c r="B574" s="27">
        <v>7.8</v>
      </c>
    </row>
    <row r="575" spans="1:2" ht="15" customHeight="1">
      <c r="A575" s="27">
        <v>9</v>
      </c>
      <c r="B575" s="27">
        <v>23.4</v>
      </c>
    </row>
    <row r="576" spans="1:2" ht="15" customHeight="1">
      <c r="A576" s="27">
        <v>9</v>
      </c>
      <c r="B576" s="27">
        <v>9.4</v>
      </c>
    </row>
    <row r="577" spans="1:2" ht="15" customHeight="1">
      <c r="A577" s="27">
        <v>9</v>
      </c>
      <c r="B577" s="27">
        <v>12</v>
      </c>
    </row>
    <row r="578" spans="1:2" ht="15" customHeight="1">
      <c r="A578" s="27">
        <v>9</v>
      </c>
      <c r="B578" s="27">
        <v>12.5</v>
      </c>
    </row>
    <row r="579" spans="1:2" ht="15" customHeight="1">
      <c r="A579" s="27">
        <v>9</v>
      </c>
      <c r="B579" s="27">
        <v>8</v>
      </c>
    </row>
    <row r="580" spans="1:2" ht="15" customHeight="1">
      <c r="A580" s="27">
        <v>9</v>
      </c>
      <c r="B580" s="27">
        <v>13</v>
      </c>
    </row>
    <row r="581" spans="1:2" ht="15" customHeight="1">
      <c r="A581" s="27">
        <v>9</v>
      </c>
      <c r="B581" s="27">
        <v>25.9</v>
      </c>
    </row>
    <row r="582" spans="1:2" ht="15" customHeight="1">
      <c r="A582" s="27">
        <v>9</v>
      </c>
      <c r="B582" s="27">
        <v>8.4</v>
      </c>
    </row>
    <row r="583" spans="1:2" ht="15" customHeight="1">
      <c r="A583" s="27">
        <v>9</v>
      </c>
      <c r="B583" s="27">
        <v>9.5</v>
      </c>
    </row>
    <row r="584" spans="1:2" ht="15" customHeight="1">
      <c r="A584" s="27">
        <v>9</v>
      </c>
      <c r="B584" s="27">
        <v>21</v>
      </c>
    </row>
    <row r="585" spans="1:2" ht="15" customHeight="1">
      <c r="A585" s="27">
        <v>9</v>
      </c>
      <c r="B585" s="27">
        <v>13</v>
      </c>
    </row>
    <row r="586" spans="1:2" ht="15" customHeight="1">
      <c r="A586" s="27">
        <v>9</v>
      </c>
      <c r="B586" s="27">
        <v>23.5</v>
      </c>
    </row>
    <row r="587" spans="1:2" ht="15" customHeight="1">
      <c r="A587" s="27">
        <v>9</v>
      </c>
      <c r="B587" s="27">
        <v>7.8</v>
      </c>
    </row>
    <row r="588" spans="1:2" ht="15" customHeight="1">
      <c r="A588" s="27">
        <v>9</v>
      </c>
      <c r="B588" s="27">
        <v>23.6</v>
      </c>
    </row>
    <row r="589" spans="1:2" ht="15" customHeight="1">
      <c r="A589" s="27">
        <v>9</v>
      </c>
      <c r="B589" s="27">
        <v>10.8</v>
      </c>
    </row>
    <row r="590" spans="1:2" ht="15" customHeight="1">
      <c r="A590" s="27">
        <v>9</v>
      </c>
      <c r="B590" s="27">
        <v>38.5</v>
      </c>
    </row>
    <row r="591" spans="1:2" ht="15" customHeight="1">
      <c r="A591" s="27">
        <v>9</v>
      </c>
      <c r="B591" s="27">
        <v>9.6</v>
      </c>
    </row>
    <row r="592" spans="1:2" ht="15" customHeight="1">
      <c r="A592" s="27">
        <v>9</v>
      </c>
      <c r="B592" s="27">
        <v>10.199999999999999</v>
      </c>
    </row>
    <row r="593" spans="1:2" ht="15" customHeight="1">
      <c r="A593" s="27">
        <v>9</v>
      </c>
      <c r="B593" s="27">
        <v>51</v>
      </c>
    </row>
    <row r="594" spans="1:2" ht="15" customHeight="1">
      <c r="A594" s="27">
        <v>9</v>
      </c>
      <c r="B594" s="27">
        <v>19.5</v>
      </c>
    </row>
    <row r="595" spans="1:2" ht="15" customHeight="1">
      <c r="A595" s="27">
        <v>9</v>
      </c>
      <c r="B595" s="27">
        <v>8.8000000000000007</v>
      </c>
    </row>
    <row r="596" spans="1:2" ht="15" customHeight="1">
      <c r="A596" s="27">
        <v>9</v>
      </c>
      <c r="B596" s="27">
        <v>10.4</v>
      </c>
    </row>
    <row r="597" spans="1:2" ht="15" customHeight="1">
      <c r="A597" s="27">
        <v>9</v>
      </c>
      <c r="B597" s="27">
        <v>8.6</v>
      </c>
    </row>
    <row r="598" spans="1:2" ht="15" customHeight="1">
      <c r="A598" s="27">
        <v>9</v>
      </c>
      <c r="B598" s="27">
        <v>8</v>
      </c>
    </row>
    <row r="599" spans="1:2" ht="15" customHeight="1">
      <c r="A599" s="27">
        <v>9</v>
      </c>
      <c r="B599" s="27">
        <v>12</v>
      </c>
    </row>
    <row r="600" spans="1:2" ht="15" customHeight="1">
      <c r="A600" s="27">
        <v>9</v>
      </c>
      <c r="B600" s="27">
        <v>26.4</v>
      </c>
    </row>
    <row r="601" spans="1:2" ht="15" customHeight="1">
      <c r="A601" s="27">
        <v>9</v>
      </c>
      <c r="B601" s="27">
        <v>28.7</v>
      </c>
    </row>
    <row r="602" spans="1:2" ht="15" customHeight="1">
      <c r="A602" s="27">
        <v>9</v>
      </c>
      <c r="B602" s="27">
        <v>8.4</v>
      </c>
    </row>
    <row r="603" spans="1:2" ht="15" customHeight="1">
      <c r="A603" s="27">
        <v>9</v>
      </c>
      <c r="B603" s="27">
        <v>11.1</v>
      </c>
    </row>
    <row r="604" spans="1:2" ht="15" customHeight="1">
      <c r="A604" s="27">
        <v>9</v>
      </c>
      <c r="B604" s="27">
        <v>19.2</v>
      </c>
    </row>
    <row r="605" spans="1:2" ht="15" customHeight="1">
      <c r="A605" s="27">
        <v>9</v>
      </c>
      <c r="B605" s="27">
        <v>27.7</v>
      </c>
    </row>
    <row r="606" spans="1:2" ht="15" customHeight="1">
      <c r="A606" s="27">
        <v>9</v>
      </c>
      <c r="B606" s="27">
        <v>16.8</v>
      </c>
    </row>
    <row r="607" spans="1:2" ht="15" customHeight="1">
      <c r="A607" s="27">
        <v>9</v>
      </c>
      <c r="B607" s="27">
        <v>11.4</v>
      </c>
    </row>
    <row r="608" spans="1:2" ht="15" customHeight="1">
      <c r="A608" s="26">
        <v>10</v>
      </c>
      <c r="B608" s="26">
        <v>13</v>
      </c>
    </row>
    <row r="609" spans="1:2" ht="15" customHeight="1">
      <c r="A609" s="26">
        <v>10</v>
      </c>
      <c r="B609" s="26">
        <v>17.600000000000001</v>
      </c>
    </row>
    <row r="610" spans="1:2" ht="15" customHeight="1">
      <c r="A610" s="26">
        <v>10</v>
      </c>
      <c r="B610" s="26">
        <v>24.5</v>
      </c>
    </row>
    <row r="611" spans="1:2" ht="15" customHeight="1">
      <c r="A611" s="26">
        <v>10</v>
      </c>
      <c r="B611" s="26">
        <v>18</v>
      </c>
    </row>
    <row r="612" spans="1:2" ht="15" customHeight="1">
      <c r="A612" s="26">
        <v>10</v>
      </c>
      <c r="B612" s="26">
        <v>11.1</v>
      </c>
    </row>
    <row r="613" spans="1:2" ht="15" customHeight="1">
      <c r="A613" s="26">
        <v>10</v>
      </c>
      <c r="B613" s="26">
        <v>10.7</v>
      </c>
    </row>
    <row r="614" spans="1:2" ht="15" customHeight="1">
      <c r="A614" s="26">
        <v>10</v>
      </c>
      <c r="B614" s="26">
        <v>11.9</v>
      </c>
    </row>
    <row r="615" spans="1:2" ht="15" customHeight="1">
      <c r="A615" s="26">
        <v>10</v>
      </c>
      <c r="B615" s="26">
        <v>32</v>
      </c>
    </row>
    <row r="616" spans="1:2" ht="15" customHeight="1">
      <c r="A616" s="26">
        <v>10</v>
      </c>
      <c r="B616" s="26">
        <v>9.3000000000000007</v>
      </c>
    </row>
    <row r="617" spans="1:2" ht="15" customHeight="1">
      <c r="A617" s="26">
        <v>10</v>
      </c>
      <c r="B617" s="26">
        <v>25.2</v>
      </c>
    </row>
    <row r="618" spans="1:2" ht="15" customHeight="1">
      <c r="A618" s="26">
        <v>10</v>
      </c>
      <c r="B618" s="26">
        <v>17.8</v>
      </c>
    </row>
    <row r="619" spans="1:2" ht="15" customHeight="1">
      <c r="A619" s="26">
        <v>10</v>
      </c>
      <c r="B619" s="26">
        <v>9.3000000000000007</v>
      </c>
    </row>
    <row r="620" spans="1:2" ht="15" customHeight="1">
      <c r="A620" s="26">
        <v>10</v>
      </c>
      <c r="B620" s="26">
        <v>25.1</v>
      </c>
    </row>
    <row r="621" spans="1:2" ht="15" customHeight="1">
      <c r="A621" s="26">
        <v>10</v>
      </c>
      <c r="B621" s="26">
        <v>17.100000000000001</v>
      </c>
    </row>
    <row r="622" spans="1:2" ht="15" customHeight="1">
      <c r="A622" s="26">
        <v>10</v>
      </c>
      <c r="B622" s="26">
        <v>9.9</v>
      </c>
    </row>
    <row r="623" spans="1:2" ht="15" customHeight="1">
      <c r="A623" s="26">
        <v>10</v>
      </c>
      <c r="B623" s="26">
        <v>7.7</v>
      </c>
    </row>
    <row r="624" spans="1:2" ht="15" customHeight="1">
      <c r="A624" s="26">
        <v>10</v>
      </c>
      <c r="B624" s="26">
        <v>9.6999999999999993</v>
      </c>
    </row>
    <row r="625" spans="1:2" ht="15" customHeight="1">
      <c r="A625" s="26">
        <v>10</v>
      </c>
      <c r="B625" s="26">
        <v>25</v>
      </c>
    </row>
    <row r="626" spans="1:2" ht="15" customHeight="1">
      <c r="A626" s="26">
        <v>10</v>
      </c>
      <c r="B626" s="26">
        <v>22</v>
      </c>
    </row>
    <row r="627" spans="1:2" ht="15" customHeight="1">
      <c r="A627" s="26">
        <v>10</v>
      </c>
      <c r="B627" s="26">
        <v>70</v>
      </c>
    </row>
    <row r="628" spans="1:2" ht="15" customHeight="1">
      <c r="A628" s="26">
        <v>10</v>
      </c>
      <c r="B628" s="26">
        <v>29</v>
      </c>
    </row>
    <row r="629" spans="1:2" ht="15" customHeight="1">
      <c r="A629" s="26">
        <v>10</v>
      </c>
      <c r="B629" s="26">
        <v>13.1</v>
      </c>
    </row>
    <row r="630" spans="1:2" ht="15" customHeight="1">
      <c r="A630" s="26">
        <v>10</v>
      </c>
      <c r="B630" s="26">
        <v>10.9</v>
      </c>
    </row>
    <row r="631" spans="1:2" ht="15" customHeight="1">
      <c r="A631" s="26">
        <v>10</v>
      </c>
      <c r="B631" s="26">
        <v>14</v>
      </c>
    </row>
    <row r="632" spans="1:2" ht="15" customHeight="1">
      <c r="A632" s="26">
        <v>10</v>
      </c>
      <c r="B632" s="26">
        <v>29.8</v>
      </c>
    </row>
    <row r="633" spans="1:2" ht="15" customHeight="1">
      <c r="A633" s="26">
        <v>10</v>
      </c>
      <c r="B633" s="26">
        <v>30.3</v>
      </c>
    </row>
    <row r="634" spans="1:2" ht="15" customHeight="1">
      <c r="A634" s="26">
        <v>10</v>
      </c>
      <c r="B634" s="26">
        <v>49</v>
      </c>
    </row>
    <row r="635" spans="1:2" ht="15" customHeight="1">
      <c r="A635" s="26">
        <v>10</v>
      </c>
      <c r="B635" s="26">
        <v>28.2</v>
      </c>
    </row>
    <row r="636" spans="1:2" ht="15" customHeight="1">
      <c r="A636" s="26">
        <v>10</v>
      </c>
      <c r="B636" s="26">
        <v>10.199999999999999</v>
      </c>
    </row>
    <row r="637" spans="1:2" ht="15" customHeight="1">
      <c r="A637" s="26">
        <v>10</v>
      </c>
      <c r="B637" s="26">
        <v>12.5</v>
      </c>
    </row>
    <row r="638" spans="1:2" ht="15" customHeight="1">
      <c r="A638" s="26">
        <v>10</v>
      </c>
      <c r="B638" s="26">
        <v>8.8000000000000007</v>
      </c>
    </row>
    <row r="639" spans="1:2" ht="15" customHeight="1">
      <c r="A639" s="26">
        <v>10</v>
      </c>
      <c r="B639" s="26">
        <v>12</v>
      </c>
    </row>
    <row r="640" spans="1:2" ht="15" customHeight="1">
      <c r="A640" s="26">
        <v>10</v>
      </c>
      <c r="B640" s="26">
        <v>9.8000000000000007</v>
      </c>
    </row>
    <row r="641" spans="1:2" ht="15" customHeight="1">
      <c r="A641" s="26">
        <v>10</v>
      </c>
      <c r="B641" s="26">
        <v>12.7</v>
      </c>
    </row>
    <row r="642" spans="1:2" ht="15" customHeight="1">
      <c r="A642" s="26">
        <v>10</v>
      </c>
      <c r="B642" s="26">
        <v>14.6</v>
      </c>
    </row>
    <row r="643" spans="1:2" ht="15" customHeight="1">
      <c r="A643" s="26">
        <v>10</v>
      </c>
      <c r="B643" s="26">
        <v>15.4</v>
      </c>
    </row>
    <row r="644" spans="1:2" ht="15" customHeight="1">
      <c r="A644" s="26">
        <v>10</v>
      </c>
      <c r="B644" s="26">
        <v>8.5</v>
      </c>
    </row>
    <row r="645" spans="1:2" ht="15" customHeight="1">
      <c r="A645" s="26">
        <v>10</v>
      </c>
      <c r="B645" s="26">
        <v>10.7</v>
      </c>
    </row>
    <row r="646" spans="1:2" ht="15" customHeight="1">
      <c r="A646" s="26">
        <v>10</v>
      </c>
      <c r="B646" s="26">
        <v>67.900000000000006</v>
      </c>
    </row>
    <row r="647" spans="1:2" ht="15" customHeight="1">
      <c r="A647" s="26">
        <v>10</v>
      </c>
      <c r="B647" s="26">
        <v>11.4</v>
      </c>
    </row>
    <row r="648" spans="1:2" ht="15" customHeight="1">
      <c r="A648" s="26">
        <v>10</v>
      </c>
      <c r="B648" s="26">
        <v>15</v>
      </c>
    </row>
    <row r="649" spans="1:2" ht="15" customHeight="1">
      <c r="A649" s="26">
        <v>10</v>
      </c>
      <c r="B649" s="26">
        <v>14.5</v>
      </c>
    </row>
    <row r="650" spans="1:2" ht="15" customHeight="1">
      <c r="A650" s="26">
        <v>10</v>
      </c>
      <c r="B650" s="26">
        <v>25.6</v>
      </c>
    </row>
    <row r="651" spans="1:2" ht="15" customHeight="1">
      <c r="A651" s="26">
        <v>10</v>
      </c>
      <c r="B651" s="26">
        <v>32.200000000000003</v>
      </c>
    </row>
    <row r="652" spans="1:2" ht="15" customHeight="1">
      <c r="A652" s="26">
        <v>10</v>
      </c>
      <c r="B652" s="26">
        <v>23.9</v>
      </c>
    </row>
    <row r="653" spans="1:2" ht="15" customHeight="1">
      <c r="A653" s="26">
        <v>10</v>
      </c>
      <c r="B653" s="26">
        <v>24.5</v>
      </c>
    </row>
    <row r="654" spans="1:2" ht="15" customHeight="1">
      <c r="A654" s="26">
        <v>10</v>
      </c>
      <c r="B654" s="26">
        <v>9.3000000000000007</v>
      </c>
    </row>
    <row r="655" spans="1:2" ht="15" customHeight="1">
      <c r="A655" s="26">
        <v>10</v>
      </c>
      <c r="B655" s="26">
        <v>12.3</v>
      </c>
    </row>
    <row r="656" spans="1:2" ht="15" customHeight="1">
      <c r="A656" s="26">
        <v>10</v>
      </c>
      <c r="B656" s="26">
        <v>22.9</v>
      </c>
    </row>
    <row r="657" spans="1:2" ht="15" customHeight="1">
      <c r="A657" s="26">
        <v>10</v>
      </c>
      <c r="B657" s="26">
        <v>20.8</v>
      </c>
    </row>
    <row r="658" spans="1:2" ht="15" customHeight="1">
      <c r="A658" s="26">
        <v>10</v>
      </c>
      <c r="B658" s="26">
        <v>9</v>
      </c>
    </row>
    <row r="659" spans="1:2" ht="15" customHeight="1">
      <c r="A659" s="26">
        <v>10</v>
      </c>
      <c r="B659" s="26">
        <v>9.8000000000000007</v>
      </c>
    </row>
    <row r="660" spans="1:2" ht="15" customHeight="1">
      <c r="A660" s="26">
        <v>10</v>
      </c>
      <c r="B660" s="26">
        <v>9.8000000000000007</v>
      </c>
    </row>
    <row r="661" spans="1:2" ht="15" customHeight="1">
      <c r="A661" s="26">
        <v>10</v>
      </c>
      <c r="B661" s="26">
        <v>28.2</v>
      </c>
    </row>
    <row r="662" spans="1:2" ht="15" customHeight="1">
      <c r="A662" s="26">
        <v>10</v>
      </c>
      <c r="B662" s="26">
        <v>13</v>
      </c>
    </row>
    <row r="663" spans="1:2" ht="15" customHeight="1">
      <c r="A663" s="26">
        <v>10</v>
      </c>
      <c r="B663" s="26">
        <v>28</v>
      </c>
    </row>
    <row r="664" spans="1:2" ht="15" customHeight="1">
      <c r="A664" s="26">
        <v>10</v>
      </c>
      <c r="B664" s="26">
        <v>20</v>
      </c>
    </row>
    <row r="665" spans="1:2" ht="15" customHeight="1">
      <c r="A665" s="26">
        <v>10</v>
      </c>
      <c r="B665" s="26">
        <v>20</v>
      </c>
    </row>
    <row r="666" spans="1:2" ht="15" customHeight="1">
      <c r="A666" s="26">
        <v>10</v>
      </c>
      <c r="B666" s="26">
        <v>44</v>
      </c>
    </row>
    <row r="667" spans="1:2" ht="15" customHeight="1">
      <c r="A667" s="26">
        <v>10</v>
      </c>
      <c r="B667" s="26">
        <v>31.8</v>
      </c>
    </row>
    <row r="668" spans="1:2" ht="15" customHeight="1">
      <c r="A668" s="26">
        <v>10</v>
      </c>
      <c r="B668" s="26">
        <v>23.8</v>
      </c>
    </row>
    <row r="669" spans="1:2" ht="15" customHeight="1">
      <c r="A669" s="26">
        <v>10</v>
      </c>
      <c r="B669" s="26">
        <v>24.3</v>
      </c>
    </row>
    <row r="670" spans="1:2" ht="15" customHeight="1">
      <c r="A670" s="26">
        <v>10</v>
      </c>
      <c r="B670" s="26">
        <v>22</v>
      </c>
    </row>
    <row r="671" spans="1:2" ht="15" customHeight="1">
      <c r="A671" s="26">
        <v>10</v>
      </c>
      <c r="B671" s="26">
        <v>8.5</v>
      </c>
    </row>
    <row r="672" spans="1:2" ht="15" customHeight="1">
      <c r="A672" s="26">
        <v>10</v>
      </c>
      <c r="B672" s="26">
        <v>9</v>
      </c>
    </row>
    <row r="673" spans="1:2" ht="15" customHeight="1">
      <c r="A673" s="26">
        <v>10</v>
      </c>
      <c r="B673" s="26">
        <v>8.5</v>
      </c>
    </row>
    <row r="674" spans="1:2" ht="15" customHeight="1">
      <c r="A674" s="26">
        <v>10</v>
      </c>
      <c r="B674" s="26">
        <v>7.6</v>
      </c>
    </row>
    <row r="675" spans="1:2" ht="15" customHeight="1">
      <c r="A675" s="26">
        <v>10</v>
      </c>
      <c r="B675" s="26">
        <v>29.8</v>
      </c>
    </row>
    <row r="676" spans="1:2" ht="15" customHeight="1">
      <c r="A676" s="26">
        <v>10</v>
      </c>
      <c r="B676" s="26">
        <v>8.4</v>
      </c>
    </row>
    <row r="677" spans="1:2" ht="15" customHeight="1">
      <c r="A677" s="26">
        <v>10</v>
      </c>
      <c r="B677" s="26">
        <v>9.9</v>
      </c>
    </row>
    <row r="678" spans="1:2" ht="15" customHeight="1">
      <c r="A678" s="26">
        <v>10</v>
      </c>
      <c r="B678" s="26">
        <v>11.6</v>
      </c>
    </row>
    <row r="679" spans="1:2" ht="15" customHeight="1">
      <c r="A679" s="26">
        <v>10</v>
      </c>
      <c r="B679" s="26">
        <v>18.2</v>
      </c>
    </row>
    <row r="680" spans="1:2" ht="15" customHeight="1">
      <c r="A680" s="26">
        <v>10</v>
      </c>
      <c r="B680" s="26">
        <v>8.6</v>
      </c>
    </row>
    <row r="681" spans="1:2" ht="15" customHeight="1">
      <c r="A681" s="26">
        <v>10</v>
      </c>
      <c r="B681" s="26">
        <v>11.5</v>
      </c>
    </row>
    <row r="682" spans="1:2" ht="15" customHeight="1">
      <c r="A682" s="26">
        <v>10</v>
      </c>
      <c r="B682" s="26">
        <v>8.9</v>
      </c>
    </row>
    <row r="683" spans="1:2" ht="15" customHeight="1">
      <c r="A683" s="26">
        <v>10</v>
      </c>
      <c r="B683" s="26">
        <v>23.9</v>
      </c>
    </row>
    <row r="684" spans="1:2" ht="15" customHeight="1">
      <c r="A684" s="26">
        <v>10</v>
      </c>
      <c r="B684" s="26">
        <v>19</v>
      </c>
    </row>
    <row r="685" spans="1:2" ht="15" customHeight="1">
      <c r="A685" s="26">
        <v>10</v>
      </c>
      <c r="B685" s="26">
        <v>16.5</v>
      </c>
    </row>
    <row r="686" spans="1:2" ht="15" customHeight="1">
      <c r="A686" s="26">
        <v>10</v>
      </c>
      <c r="B686" s="26">
        <v>16.399999999999999</v>
      </c>
    </row>
    <row r="687" spans="1:2" ht="15" customHeight="1">
      <c r="A687" s="26">
        <v>10</v>
      </c>
      <c r="B687" s="26">
        <v>9</v>
      </c>
    </row>
    <row r="688" spans="1:2" ht="15" customHeight="1">
      <c r="A688" s="26">
        <v>10</v>
      </c>
      <c r="B688" s="26">
        <v>9</v>
      </c>
    </row>
    <row r="689" spans="1:2" ht="15" customHeight="1">
      <c r="A689" s="26">
        <v>10</v>
      </c>
      <c r="B689" s="26">
        <v>12.2</v>
      </c>
    </row>
    <row r="690" spans="1:2" ht="15" customHeight="1">
      <c r="A690" s="26">
        <v>10</v>
      </c>
      <c r="B690" s="26">
        <v>26.2</v>
      </c>
    </row>
    <row r="691" spans="1:2" ht="15" customHeight="1">
      <c r="A691" s="26">
        <v>10</v>
      </c>
      <c r="B691" s="26">
        <v>26.5</v>
      </c>
    </row>
    <row r="692" spans="1:2" ht="15" customHeight="1">
      <c r="A692" s="26">
        <v>10</v>
      </c>
      <c r="B692" s="26">
        <v>8.5</v>
      </c>
    </row>
    <row r="693" spans="1:2" ht="15" customHeight="1">
      <c r="A693" s="26">
        <v>10</v>
      </c>
      <c r="B693" s="26">
        <v>9</v>
      </c>
    </row>
    <row r="694" spans="1:2" ht="15" customHeight="1">
      <c r="A694" s="26">
        <v>10</v>
      </c>
      <c r="B694" s="26">
        <v>9.5</v>
      </c>
    </row>
    <row r="695" spans="1:2" ht="15" customHeight="1">
      <c r="A695" s="26">
        <v>10</v>
      </c>
      <c r="B695" s="26">
        <v>10.8</v>
      </c>
    </row>
    <row r="696" spans="1:2" ht="15" customHeight="1">
      <c r="A696" s="26">
        <v>10</v>
      </c>
      <c r="B696" s="26">
        <v>13.5</v>
      </c>
    </row>
    <row r="697" spans="1:2" ht="15" customHeight="1">
      <c r="A697" s="26">
        <v>10</v>
      </c>
      <c r="B697" s="26">
        <v>13.2</v>
      </c>
    </row>
    <row r="698" spans="1:2" ht="15" customHeight="1">
      <c r="A698" s="26">
        <v>10</v>
      </c>
      <c r="B698" s="26">
        <v>17.5</v>
      </c>
    </row>
    <row r="699" spans="1:2" ht="15" customHeight="1">
      <c r="A699" s="26">
        <v>10</v>
      </c>
      <c r="B699" s="26">
        <v>11.2</v>
      </c>
    </row>
    <row r="700" spans="1:2" ht="15" customHeight="1">
      <c r="A700" s="26">
        <v>10</v>
      </c>
      <c r="B700" s="26">
        <v>8.9</v>
      </c>
    </row>
    <row r="701" spans="1:2" ht="15" customHeight="1">
      <c r="A701" s="26">
        <v>10</v>
      </c>
      <c r="B701" s="26">
        <v>15</v>
      </c>
    </row>
    <row r="702" spans="1:2" ht="15" customHeight="1">
      <c r="A702" s="26">
        <v>10</v>
      </c>
      <c r="B702" s="26">
        <v>18.8</v>
      </c>
    </row>
    <row r="703" spans="1:2" ht="15" customHeight="1">
      <c r="A703" s="26">
        <v>10</v>
      </c>
      <c r="B703" s="26">
        <v>21.2</v>
      </c>
    </row>
    <row r="704" spans="1:2" ht="15" customHeight="1">
      <c r="A704" s="26">
        <v>10</v>
      </c>
      <c r="B704" s="26">
        <v>10.5</v>
      </c>
    </row>
    <row r="705" spans="1:2" ht="15" customHeight="1">
      <c r="A705" s="26">
        <v>10</v>
      </c>
      <c r="B705" s="26">
        <v>26</v>
      </c>
    </row>
  </sheetData>
  <customSheetViews>
    <customSheetView guid="{E1D91F78-0D13-4A44-AB1F-A8700F59FF6A}">
      <selection activeCell="D12" sqref="D12"/>
      <pageMargins left="0.7" right="0.7" top="0.75" bottom="0.75" header="0.3" footer="0.3"/>
    </customSheetView>
  </customSheetView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3"/>
  <sheetViews>
    <sheetView tabSelected="1" zoomScale="85" zoomScaleNormal="85" zoomScalePageLayoutView="85" workbookViewId="0">
      <selection activeCell="J26" sqref="J26"/>
    </sheetView>
  </sheetViews>
  <sheetFormatPr baseColWidth="10" defaultColWidth="12.625" defaultRowHeight="15.75" customHeight="1"/>
  <cols>
    <col min="1" max="2" width="12.625" style="33"/>
    <col min="3" max="3" width="16.75" customWidth="1"/>
    <col min="4" max="4" width="16.125" style="33" customWidth="1"/>
    <col min="5" max="5" width="22.875" style="33" bestFit="1" customWidth="1"/>
    <col min="6" max="6" width="23.625" style="33" bestFit="1" customWidth="1"/>
    <col min="7" max="7" width="11.875" style="33" bestFit="1" customWidth="1"/>
    <col min="8" max="8" width="10.25" style="33" bestFit="1" customWidth="1"/>
    <col min="9" max="9" width="13.375" style="33" bestFit="1" customWidth="1"/>
    <col min="10" max="16384" width="12.625" style="33"/>
  </cols>
  <sheetData>
    <row r="1" spans="1:6" ht="15.75" customHeight="1">
      <c r="A1" s="32" t="s">
        <v>25</v>
      </c>
      <c r="B1" s="32"/>
      <c r="D1" s="32"/>
      <c r="E1" s="32"/>
      <c r="F1" s="32"/>
    </row>
    <row r="2" spans="1:6" ht="15.75" customHeight="1">
      <c r="A2" s="16"/>
      <c r="B2" s="32" t="s">
        <v>37</v>
      </c>
    </row>
    <row r="3" spans="1:6" s="46" customFormat="1" ht="15.75" customHeight="1">
      <c r="A3" s="55"/>
      <c r="B3" s="45" t="s">
        <v>76</v>
      </c>
      <c r="C3"/>
    </row>
    <row r="4" spans="1:6" ht="15.75" customHeight="1">
      <c r="A4" s="32"/>
      <c r="B4" s="32"/>
      <c r="D4" s="32"/>
      <c r="E4" s="32"/>
      <c r="F4" s="32"/>
    </row>
    <row r="5" spans="1:6" ht="15.75" customHeight="1">
      <c r="A5" s="32" t="s">
        <v>38</v>
      </c>
      <c r="D5" s="32"/>
      <c r="E5" s="32"/>
    </row>
    <row r="6" spans="1:6" ht="15.75" customHeight="1">
      <c r="A6" s="32" t="s">
        <v>26</v>
      </c>
      <c r="D6" s="32"/>
      <c r="E6" s="32"/>
    </row>
    <row r="7" spans="1:6" ht="15.75" customHeight="1">
      <c r="A7" s="17">
        <v>0.5</v>
      </c>
      <c r="B7" s="32" t="s">
        <v>27</v>
      </c>
      <c r="C7" s="33"/>
      <c r="D7" s="56">
        <v>1</v>
      </c>
      <c r="E7" s="32"/>
      <c r="F7" s="32"/>
    </row>
    <row r="8" spans="1:6" ht="15.75" customHeight="1">
      <c r="A8" s="47" t="s">
        <v>73</v>
      </c>
    </row>
    <row r="9" spans="1:6" ht="15.75" customHeight="1">
      <c r="A9" s="32" t="s">
        <v>28</v>
      </c>
    </row>
    <row r="10" spans="1:6" ht="15.75" customHeight="1">
      <c r="A10" s="32" t="s">
        <v>29</v>
      </c>
      <c r="D10" s="32"/>
      <c r="E10" s="32"/>
    </row>
    <row r="11" spans="1:6" ht="15.75" customHeight="1">
      <c r="A11" s="32"/>
      <c r="B11" s="32"/>
      <c r="D11" s="32"/>
      <c r="E11" s="32"/>
      <c r="F11" s="32"/>
    </row>
    <row r="12" spans="1:6" ht="15.75" customHeight="1">
      <c r="A12" s="45" t="s">
        <v>39</v>
      </c>
      <c r="B12" s="46"/>
      <c r="D12" s="32"/>
      <c r="E12" s="32"/>
      <c r="F12" s="32"/>
    </row>
    <row r="13" spans="1:6" ht="15.75" customHeight="1">
      <c r="A13" s="16">
        <f>'Biomass Data'!B8</f>
        <v>-0.46212999999999999</v>
      </c>
      <c r="B13" s="32" t="s">
        <v>8</v>
      </c>
      <c r="D13" s="32"/>
      <c r="E13" s="32"/>
      <c r="F13" s="32"/>
    </row>
    <row r="14" spans="1:6" ht="15.75" customHeight="1">
      <c r="A14" s="17">
        <f>'Biomass Data'!B9</f>
        <v>1.6587400000000001</v>
      </c>
      <c r="B14" s="32" t="s">
        <v>40</v>
      </c>
      <c r="D14" s="45"/>
      <c r="E14" s="32"/>
      <c r="F14" s="32"/>
    </row>
    <row r="15" spans="1:6" ht="15.75" customHeight="1">
      <c r="A15" s="39">
        <f>'Biomass Data'!B10</f>
        <v>0.21372090423425313</v>
      </c>
      <c r="B15" s="32" t="s">
        <v>11</v>
      </c>
      <c r="C15" s="32" t="s">
        <v>41</v>
      </c>
      <c r="E15" s="32"/>
    </row>
    <row r="16" spans="1:6" ht="15.75" customHeight="1">
      <c r="A16" s="17">
        <v>46</v>
      </c>
      <c r="B16" s="32" t="s">
        <v>42</v>
      </c>
      <c r="D16" s="32"/>
      <c r="E16" s="32"/>
      <c r="F16" s="32"/>
    </row>
    <row r="17" spans="1:6" ht="15.75" customHeight="1">
      <c r="A17" s="49">
        <f>'Biomass Data'!B11</f>
        <v>3.7016390611369698</v>
      </c>
      <c r="B17" s="32" t="s">
        <v>13</v>
      </c>
      <c r="D17" s="32"/>
      <c r="E17" s="32"/>
      <c r="F17" s="32"/>
    </row>
    <row r="18" spans="1:6" ht="15.75" customHeight="1">
      <c r="A18" s="50">
        <f>'Biomass Data'!B12</f>
        <v>80.276787421126926</v>
      </c>
      <c r="B18" s="32" t="s">
        <v>16</v>
      </c>
      <c r="D18" s="32"/>
      <c r="E18" s="32"/>
      <c r="F18" s="32"/>
    </row>
    <row r="19" spans="1:6" ht="15.75" customHeight="1">
      <c r="A19" s="32" t="s">
        <v>30</v>
      </c>
      <c r="D19" s="56">
        <v>1</v>
      </c>
      <c r="E19" s="32"/>
    </row>
    <row r="20" spans="1:6" ht="15.75" customHeight="1">
      <c r="A20" s="32" t="s">
        <v>31</v>
      </c>
    </row>
    <row r="21" spans="1:6" ht="15.75" customHeight="1">
      <c r="A21" s="32" t="s">
        <v>29</v>
      </c>
      <c r="D21" s="32"/>
      <c r="E21" s="32"/>
    </row>
    <row r="22" spans="1:6" ht="12.75">
      <c r="A22" s="32" t="s">
        <v>32</v>
      </c>
      <c r="E22" s="32"/>
    </row>
    <row r="23" spans="1:6" ht="12.75">
      <c r="A23" s="32" t="s">
        <v>33</v>
      </c>
      <c r="D23" s="56">
        <v>1</v>
      </c>
      <c r="E23" s="32"/>
      <c r="F23" s="32"/>
    </row>
    <row r="24" spans="1:6" ht="12.75">
      <c r="A24" s="32" t="s">
        <v>34</v>
      </c>
    </row>
    <row r="25" spans="1:6" ht="12.75">
      <c r="A25" s="32" t="s">
        <v>29</v>
      </c>
      <c r="D25" s="32"/>
      <c r="E25" s="32"/>
    </row>
    <row r="26" spans="1:6" ht="12.75">
      <c r="A26" s="32" t="s">
        <v>32</v>
      </c>
      <c r="E26" s="32"/>
    </row>
    <row r="27" spans="1:6" ht="12.75">
      <c r="A27" s="32"/>
      <c r="B27" s="32"/>
      <c r="D27" s="32"/>
      <c r="E27" s="32"/>
      <c r="F27" s="32"/>
    </row>
    <row r="28" spans="1:6" ht="12.75">
      <c r="A28" s="32" t="s">
        <v>43</v>
      </c>
      <c r="B28" s="32"/>
      <c r="D28" s="32"/>
      <c r="E28" s="32"/>
      <c r="F28" s="32"/>
    </row>
    <row r="29" spans="1:6" ht="12.75"/>
    <row r="30" spans="1:6" s="46" customFormat="1" ht="12.75">
      <c r="A30" s="45" t="s">
        <v>65</v>
      </c>
      <c r="C30"/>
    </row>
    <row r="31" spans="1:6" s="46" customFormat="1" ht="12.75">
      <c r="A31" s="53">
        <v>0.04</v>
      </c>
      <c r="C31"/>
    </row>
    <row r="32" spans="1:6" ht="12.75">
      <c r="A32" s="32"/>
      <c r="B32" s="32"/>
      <c r="D32" s="32"/>
      <c r="E32" s="32"/>
      <c r="F32" s="32"/>
    </row>
    <row r="33" spans="1:8" ht="12.75">
      <c r="A33" s="32" t="s">
        <v>64</v>
      </c>
      <c r="B33" s="32"/>
      <c r="D33" s="32"/>
      <c r="E33" s="32"/>
      <c r="F33" s="32"/>
    </row>
    <row r="34" spans="1:8" ht="12.75">
      <c r="A34" s="32" t="s">
        <v>44</v>
      </c>
      <c r="E34" s="32"/>
    </row>
    <row r="35" spans="1:8" ht="12.75">
      <c r="A35" s="47" t="s">
        <v>54</v>
      </c>
      <c r="D35" s="32"/>
      <c r="E35" s="32"/>
    </row>
    <row r="36" spans="1:8" s="35" customFormat="1" ht="12.75">
      <c r="A36" s="47" t="s">
        <v>35</v>
      </c>
      <c r="B36" s="35" t="s">
        <v>66</v>
      </c>
      <c r="C36"/>
      <c r="D36" s="34"/>
      <c r="E36" s="34"/>
    </row>
    <row r="37" spans="1:8" s="35" customFormat="1" ht="12.75">
      <c r="A37" s="34">
        <v>1</v>
      </c>
      <c r="B37" s="31">
        <f ca="1">H124/A31/1000</f>
        <v>158.13795000307385</v>
      </c>
      <c r="C37"/>
      <c r="D37" s="34"/>
      <c r="E37" s="34"/>
    </row>
    <row r="38" spans="1:8" s="35" customFormat="1" ht="12.75">
      <c r="A38" s="34">
        <v>2</v>
      </c>
      <c r="B38" s="31">
        <f ca="1">H195/A31/1000</f>
        <v>156.34077925347782</v>
      </c>
      <c r="C38"/>
      <c r="D38" s="34"/>
      <c r="E38" s="34"/>
    </row>
    <row r="39" spans="1:8" s="35" customFormat="1" ht="12.75">
      <c r="A39" s="34">
        <v>3</v>
      </c>
      <c r="B39" s="31">
        <f ca="1">H260/A31/1000</f>
        <v>180.68123727760792</v>
      </c>
      <c r="C39"/>
      <c r="D39" s="34"/>
      <c r="E39" s="34"/>
    </row>
    <row r="40" spans="1:8" s="35" customFormat="1" ht="12.75">
      <c r="A40" s="34">
        <v>4</v>
      </c>
      <c r="B40" s="31">
        <f ca="1">H338/A31/1000</f>
        <v>188.99151146075181</v>
      </c>
      <c r="C40"/>
      <c r="D40" s="34"/>
      <c r="E40" s="34"/>
    </row>
    <row r="41" spans="1:8" s="35" customFormat="1" ht="12.75">
      <c r="A41" s="34">
        <v>5</v>
      </c>
      <c r="B41" s="31">
        <f ca="1">H392/A31/1000</f>
        <v>127.64047415377733</v>
      </c>
      <c r="C41"/>
      <c r="D41" s="34"/>
      <c r="E41" s="34"/>
    </row>
    <row r="42" spans="1:8" s="35" customFormat="1" ht="12.75">
      <c r="A42" s="34">
        <v>6</v>
      </c>
      <c r="B42" s="31">
        <f ca="1">H464/A31/1000</f>
        <v>178.77787586337075</v>
      </c>
      <c r="C42"/>
      <c r="D42" s="34"/>
      <c r="E42" s="34"/>
    </row>
    <row r="43" spans="1:8" s="35" customFormat="1" ht="12.75">
      <c r="A43" s="34">
        <v>7</v>
      </c>
      <c r="B43" s="31">
        <f ca="1">H523/A31/1000</f>
        <v>189.81368547348447</v>
      </c>
      <c r="C43"/>
      <c r="D43" s="34"/>
      <c r="E43" s="34"/>
    </row>
    <row r="44" spans="1:8" s="35" customFormat="1" ht="12.75">
      <c r="A44" s="34">
        <v>8</v>
      </c>
      <c r="B44" s="31">
        <f ca="1">H580/A31/1000</f>
        <v>146.84827661333154</v>
      </c>
      <c r="C44"/>
      <c r="D44" s="34"/>
      <c r="E44" s="34"/>
      <c r="H44" s="46"/>
    </row>
    <row r="45" spans="1:8" s="35" customFormat="1" ht="12.75">
      <c r="A45" s="34">
        <v>9</v>
      </c>
      <c r="B45" s="31">
        <f ca="1">H667/A31/1000</f>
        <v>178.25973065582454</v>
      </c>
      <c r="C45"/>
      <c r="D45" s="34"/>
      <c r="E45" s="34"/>
    </row>
    <row r="46" spans="1:8" s="35" customFormat="1" ht="12.75">
      <c r="A46" s="34">
        <v>10</v>
      </c>
      <c r="B46" s="31">
        <f ca="1">H766/A31/1000</f>
        <v>234.89972278006312</v>
      </c>
      <c r="C46"/>
      <c r="D46" s="34"/>
      <c r="E46" s="34"/>
    </row>
    <row r="47" spans="1:8" s="35" customFormat="1" ht="12.75">
      <c r="B47" s="47" t="s">
        <v>55</v>
      </c>
      <c r="C47" s="47" t="s">
        <v>56</v>
      </c>
      <c r="E47" s="34"/>
    </row>
    <row r="48" spans="1:8" s="35" customFormat="1" ht="12.75">
      <c r="B48" s="31">
        <f ca="1">AVERAGE(B37:B46)</f>
        <v>174.0391243534763</v>
      </c>
      <c r="C48" s="35">
        <f ca="1">STDEV(B37:B46)/COUNT(B37:B46)^0.5</f>
        <v>9.261068904762416</v>
      </c>
      <c r="D48" s="47" t="s">
        <v>57</v>
      </c>
      <c r="E48" s="34"/>
    </row>
    <row r="49" spans="1:8" s="35" customFormat="1" ht="12.75">
      <c r="A49" s="34"/>
      <c r="C49"/>
      <c r="D49" s="34"/>
      <c r="E49" s="34"/>
    </row>
    <row r="50" spans="1:8" s="35" customFormat="1" ht="12.75">
      <c r="A50" s="34"/>
      <c r="C50"/>
      <c r="D50" s="34"/>
      <c r="E50" s="34"/>
    </row>
    <row r="51" spans="1:8" s="35" customFormat="1" ht="12.75">
      <c r="A51" s="34"/>
      <c r="C51"/>
      <c r="D51" s="34"/>
      <c r="E51" s="34"/>
    </row>
    <row r="52" spans="1:8" s="35" customFormat="1" ht="12.75">
      <c r="A52" s="34"/>
      <c r="C52"/>
      <c r="D52" s="34"/>
      <c r="E52" s="34"/>
    </row>
    <row r="53" spans="1:8" ht="12.75">
      <c r="A53" s="32"/>
      <c r="B53" s="32"/>
      <c r="D53" s="32"/>
      <c r="E53" s="32"/>
    </row>
    <row r="54" spans="1:8" ht="13.5" thickBot="1">
      <c r="A54" s="32"/>
      <c r="B54" s="32"/>
      <c r="D54" s="18"/>
      <c r="E54" s="46"/>
      <c r="F54" s="46"/>
    </row>
    <row r="55" spans="1:8" ht="13.5" thickBot="1">
      <c r="A55" s="58" t="s">
        <v>35</v>
      </c>
      <c r="B55" s="58" t="s">
        <v>24</v>
      </c>
      <c r="C55" s="44" t="s">
        <v>77</v>
      </c>
      <c r="D55" s="44" t="s">
        <v>50</v>
      </c>
      <c r="E55" s="42" t="s">
        <v>49</v>
      </c>
      <c r="F55" s="57" t="s">
        <v>48</v>
      </c>
      <c r="G55" s="43" t="s">
        <v>51</v>
      </c>
      <c r="H55" s="57" t="s">
        <v>53</v>
      </c>
    </row>
    <row r="56" spans="1:8" ht="12.75">
      <c r="A56" s="28">
        <v>1</v>
      </c>
      <c r="B56" s="28">
        <v>24.9</v>
      </c>
      <c r="C56" s="31">
        <f ca="1">IF(D$7,NORMINV(RAND(),$B56,A$7),B56)</f>
        <v>24.810302059330464</v>
      </c>
      <c r="D56" s="31">
        <f ca="1">LN(C56)</f>
        <v>3.2112589725320735</v>
      </c>
      <c r="E56" s="31">
        <f t="shared" ref="E56:E87" ca="1" si="0">NORMINV(RAND(),0,SQRT($A$15*(1/A$16+((D56-$A$17)^2/($A$18)))))</f>
        <v>4.3753068009414635E-2</v>
      </c>
      <c r="F56" s="31">
        <f t="shared" ref="F56:F87" ca="1" si="1">NORMINV(RAND(),0,SQRT($A$15*(1+1/A$16+((D56-$A$17)^2/($A$18)))))</f>
        <v>8.8318005757950818E-2</v>
      </c>
      <c r="G56" s="31">
        <f ca="1">$A$13+$A$14*D56+IF(D$19,E56,0)+IF(D$23,F56,0)</f>
        <v>4.9965847818652174</v>
      </c>
      <c r="H56" s="31">
        <f ca="1">EXP(G56)</f>
        <v>147.90716033007979</v>
      </c>
    </row>
    <row r="57" spans="1:8" ht="12.75">
      <c r="A57" s="28">
        <v>1</v>
      </c>
      <c r="B57" s="28">
        <v>9.1999999999999993</v>
      </c>
      <c r="C57" s="31">
        <f t="shared" ref="C57:C120" ca="1" si="2">IF(D$7,NORMINV(RAND(),$B57,A$7),B57)</f>
        <v>9.9012719903675777</v>
      </c>
      <c r="D57" s="31">
        <f t="shared" ref="D57:D120" ca="1" si="3">LN(C57)</f>
        <v>2.292663232762711</v>
      </c>
      <c r="E57" s="31">
        <f t="shared" ca="1" si="0"/>
        <v>-2.2098075625059221E-2</v>
      </c>
      <c r="F57" s="31">
        <f t="shared" ca="1" si="1"/>
        <v>0.25854449446674854</v>
      </c>
      <c r="G57" s="31">
        <f t="shared" ref="G57:G120" ca="1" si="4">$A$13+$A$14*D57+IF(D$19,E57,0)+IF(D$23,F57,0)</f>
        <v>3.5772486295545085</v>
      </c>
      <c r="H57" s="31">
        <f t="shared" ref="H57:H120" ca="1" si="5">EXP(G57)</f>
        <v>35.774975104615244</v>
      </c>
    </row>
    <row r="58" spans="1:8" ht="12.75">
      <c r="A58" s="28">
        <v>1</v>
      </c>
      <c r="B58" s="28">
        <v>11</v>
      </c>
      <c r="C58" s="31">
        <f t="shared" ca="1" si="2"/>
        <v>10.005503949119319</v>
      </c>
      <c r="D58" s="31">
        <f t="shared" ca="1" si="3"/>
        <v>2.3031353364942531</v>
      </c>
      <c r="E58" s="31">
        <f t="shared" ca="1" si="0"/>
        <v>1.7212083244240006E-3</v>
      </c>
      <c r="F58" s="31">
        <f t="shared" ca="1" si="1"/>
        <v>0.61015365775074282</v>
      </c>
      <c r="G58" s="31">
        <f t="shared" ca="1" si="4"/>
        <v>3.9700475741316441</v>
      </c>
      <c r="H58" s="31">
        <f t="shared" ca="1" si="5"/>
        <v>52.98705159268227</v>
      </c>
    </row>
    <row r="59" spans="1:8" ht="12.75">
      <c r="A59" s="28">
        <v>1</v>
      </c>
      <c r="B59" s="28">
        <v>11.7</v>
      </c>
      <c r="C59" s="31">
        <f t="shared" ca="1" si="2"/>
        <v>11.871623151450509</v>
      </c>
      <c r="D59" s="31">
        <f t="shared" ca="1" si="3"/>
        <v>2.4741509432873308</v>
      </c>
      <c r="E59" s="31">
        <f t="shared" ca="1" si="0"/>
        <v>0.1070475561541334</v>
      </c>
      <c r="F59" s="31">
        <f t="shared" ca="1" si="1"/>
        <v>-0.43911455017942203</v>
      </c>
      <c r="G59" s="31">
        <f t="shared" ca="1" si="4"/>
        <v>3.3097761416431388</v>
      </c>
      <c r="H59" s="31">
        <f t="shared" ca="1" si="5"/>
        <v>27.378995768830865</v>
      </c>
    </row>
    <row r="60" spans="1:8" ht="12.75">
      <c r="A60" s="28">
        <v>1</v>
      </c>
      <c r="B60" s="28">
        <v>23.3</v>
      </c>
      <c r="C60" s="31">
        <f t="shared" ca="1" si="2"/>
        <v>23.0683949295675</v>
      </c>
      <c r="D60" s="31">
        <f t="shared" ca="1" si="3"/>
        <v>3.1384634958410325</v>
      </c>
      <c r="E60" s="31">
        <f t="shared" ca="1" si="0"/>
        <v>-3.8253032466416142E-3</v>
      </c>
      <c r="F60" s="31">
        <f t="shared" ca="1" si="1"/>
        <v>0.65369352161428573</v>
      </c>
      <c r="G60" s="31">
        <f t="shared" ca="1" si="4"/>
        <v>5.3936331574589982</v>
      </c>
      <c r="H60" s="31">
        <f t="shared" ca="1" si="5"/>
        <v>220.00123444692338</v>
      </c>
    </row>
    <row r="61" spans="1:8" ht="12.75">
      <c r="A61" s="28">
        <v>1</v>
      </c>
      <c r="B61" s="28">
        <v>8.6999999999999993</v>
      </c>
      <c r="C61" s="31">
        <f t="shared" ca="1" si="2"/>
        <v>8.5357844406782224</v>
      </c>
      <c r="D61" s="31">
        <f t="shared" ca="1" si="3"/>
        <v>2.144267260714122</v>
      </c>
      <c r="E61" s="31">
        <f t="shared" ca="1" si="0"/>
        <v>-5.1925967951731745E-2</v>
      </c>
      <c r="F61" s="31">
        <f t="shared" ca="1" si="1"/>
        <v>0.19137639097423631</v>
      </c>
      <c r="G61" s="31">
        <f t="shared" ca="1" si="4"/>
        <v>3.2341022990594475</v>
      </c>
      <c r="H61" s="31">
        <f t="shared" ca="1" si="5"/>
        <v>25.383574689021888</v>
      </c>
    </row>
    <row r="62" spans="1:8" ht="12.75">
      <c r="A62" s="28">
        <v>1</v>
      </c>
      <c r="B62" s="28">
        <v>11.2</v>
      </c>
      <c r="C62" s="31">
        <f t="shared" ca="1" si="2"/>
        <v>11.224282530369088</v>
      </c>
      <c r="D62" s="31">
        <f t="shared" ca="1" si="3"/>
        <v>2.4180795144691927</v>
      </c>
      <c r="E62" s="31">
        <f t="shared" ca="1" si="0"/>
        <v>0.13434070976547735</v>
      </c>
      <c r="F62" s="31">
        <f t="shared" ca="1" si="1"/>
        <v>0.21450228797422774</v>
      </c>
      <c r="G62" s="31">
        <f t="shared" ca="1" si="4"/>
        <v>3.8976782115703341</v>
      </c>
      <c r="H62" s="31">
        <f t="shared" ca="1" si="5"/>
        <v>49.287880124734059</v>
      </c>
    </row>
    <row r="63" spans="1:8" ht="12.75">
      <c r="A63" s="28">
        <v>1</v>
      </c>
      <c r="B63" s="28">
        <v>42.5</v>
      </c>
      <c r="C63" s="31">
        <f t="shared" ca="1" si="2"/>
        <v>41.937031691070054</v>
      </c>
      <c r="D63" s="31">
        <f t="shared" ca="1" si="3"/>
        <v>3.7361692478396269</v>
      </c>
      <c r="E63" s="31">
        <f t="shared" ca="1" si="0"/>
        <v>-3.7595550479721809E-2</v>
      </c>
      <c r="F63" s="31">
        <f t="shared" ca="1" si="1"/>
        <v>-0.61335027089606953</v>
      </c>
      <c r="G63" s="31">
        <f t="shared" ca="1" si="4"/>
        <v>5.0842575567857118</v>
      </c>
      <c r="H63" s="31">
        <f t="shared" ca="1" si="5"/>
        <v>161.4600198303315</v>
      </c>
    </row>
    <row r="64" spans="1:8" ht="12.75">
      <c r="A64" s="28">
        <v>1</v>
      </c>
      <c r="B64" s="28">
        <v>11.5</v>
      </c>
      <c r="C64" s="31">
        <f t="shared" ca="1" si="2"/>
        <v>12.13622883303427</v>
      </c>
      <c r="D64" s="31">
        <f t="shared" ca="1" si="3"/>
        <v>2.4961950975898115</v>
      </c>
      <c r="E64" s="31">
        <f t="shared" ca="1" si="0"/>
        <v>1.4960490385483383E-2</v>
      </c>
      <c r="F64" s="31">
        <f t="shared" ca="1" si="1"/>
        <v>-0.25538673753242147</v>
      </c>
      <c r="G64" s="31">
        <f t="shared" ca="1" si="4"/>
        <v>3.4379824090291859</v>
      </c>
      <c r="H64" s="31">
        <f t="shared" ca="1" si="5"/>
        <v>31.1240990763933</v>
      </c>
    </row>
    <row r="65" spans="1:8" ht="12.75">
      <c r="A65" s="28">
        <v>1</v>
      </c>
      <c r="B65" s="28">
        <v>18</v>
      </c>
      <c r="C65" s="31">
        <f t="shared" ca="1" si="2"/>
        <v>18.312533822477675</v>
      </c>
      <c r="D65" s="31">
        <f t="shared" ca="1" si="3"/>
        <v>2.9075857337368185</v>
      </c>
      <c r="E65" s="31">
        <f t="shared" ca="1" si="0"/>
        <v>-3.5459206144112521E-2</v>
      </c>
      <c r="F65" s="31">
        <f t="shared" ca="1" si="1"/>
        <v>-1.1241394366392326E-2</v>
      </c>
      <c r="G65" s="31">
        <f t="shared" ca="1" si="4"/>
        <v>4.3140981594681058</v>
      </c>
      <c r="H65" s="31">
        <f t="shared" ca="1" si="5"/>
        <v>74.74618390041104</v>
      </c>
    </row>
    <row r="66" spans="1:8" ht="12.75">
      <c r="A66" s="28">
        <v>1</v>
      </c>
      <c r="B66" s="28">
        <v>10.5</v>
      </c>
      <c r="C66" s="31">
        <f t="shared" ca="1" si="2"/>
        <v>10.036646098327905</v>
      </c>
      <c r="D66" s="31">
        <f t="shared" ca="1" si="3"/>
        <v>2.3062430045037292</v>
      </c>
      <c r="E66" s="31">
        <f t="shared" ca="1" si="0"/>
        <v>4.7900813532206619E-2</v>
      </c>
      <c r="F66" s="31">
        <f t="shared" ca="1" si="1"/>
        <v>-0.47113296460763299</v>
      </c>
      <c r="G66" s="31">
        <f t="shared" ca="1" si="4"/>
        <v>2.94009537021509</v>
      </c>
      <c r="H66" s="31">
        <f t="shared" ca="1" si="5"/>
        <v>18.917650406613514</v>
      </c>
    </row>
    <row r="67" spans="1:8" ht="12.75">
      <c r="A67" s="28">
        <v>1</v>
      </c>
      <c r="B67" s="28">
        <v>12.6</v>
      </c>
      <c r="C67" s="31">
        <f t="shared" ca="1" si="2"/>
        <v>12.583050759099612</v>
      </c>
      <c r="D67" s="31">
        <f t="shared" ca="1" si="3"/>
        <v>2.5323507305442847</v>
      </c>
      <c r="E67" s="31">
        <f t="shared" ca="1" si="0"/>
        <v>-3.3844754672956515E-2</v>
      </c>
      <c r="F67" s="31">
        <f t="shared" ca="1" si="1"/>
        <v>0.1132983618679352</v>
      </c>
      <c r="G67" s="31">
        <f t="shared" ca="1" si="4"/>
        <v>3.817835057978006</v>
      </c>
      <c r="H67" s="31">
        <f t="shared" ca="1" si="5"/>
        <v>45.505584649660769</v>
      </c>
    </row>
    <row r="68" spans="1:8" ht="12.75">
      <c r="A68" s="28">
        <v>1</v>
      </c>
      <c r="B68" s="28">
        <v>20</v>
      </c>
      <c r="C68" s="31">
        <f t="shared" ca="1" si="2"/>
        <v>20.33528667289351</v>
      </c>
      <c r="D68" s="31">
        <f t="shared" ca="1" si="3"/>
        <v>3.0123576367711791</v>
      </c>
      <c r="E68" s="31">
        <f t="shared" ca="1" si="0"/>
        <v>-6.3108704183985037E-2</v>
      </c>
      <c r="F68" s="31">
        <f t="shared" ca="1" si="1"/>
        <v>0.60189120424904208</v>
      </c>
      <c r="G68" s="31">
        <f t="shared" ca="1" si="4"/>
        <v>5.0733706064828832</v>
      </c>
      <c r="H68" s="31">
        <f t="shared" ca="1" si="5"/>
        <v>159.71174656851022</v>
      </c>
    </row>
    <row r="69" spans="1:8" ht="12.75">
      <c r="A69" s="28">
        <v>1</v>
      </c>
      <c r="B69" s="28">
        <v>78</v>
      </c>
      <c r="C69" s="31">
        <f t="shared" ca="1" si="2"/>
        <v>77.24493868842336</v>
      </c>
      <c r="D69" s="31">
        <f t="shared" ca="1" si="3"/>
        <v>4.3469813950349563</v>
      </c>
      <c r="E69" s="31">
        <f t="shared" ca="1" si="0"/>
        <v>-8.8938241660970058E-2</v>
      </c>
      <c r="F69" s="31">
        <f t="shared" ca="1" si="1"/>
        <v>-4.6201869079515949E-2</v>
      </c>
      <c r="G69" s="31">
        <f t="shared" ca="1" si="4"/>
        <v>6.6132418084597981</v>
      </c>
      <c r="H69" s="31">
        <f t="shared" ca="1" si="5"/>
        <v>744.89391216393722</v>
      </c>
    </row>
    <row r="70" spans="1:8" ht="12.75">
      <c r="A70" s="28">
        <v>1</v>
      </c>
      <c r="B70" s="28">
        <v>8.6</v>
      </c>
      <c r="C70" s="31">
        <f t="shared" ca="1" si="2"/>
        <v>8.3013645560012126</v>
      </c>
      <c r="D70" s="31">
        <f t="shared" ca="1" si="3"/>
        <v>2.1164199056271356</v>
      </c>
      <c r="E70" s="31">
        <f t="shared" ca="1" si="0"/>
        <v>0.14866359368680865</v>
      </c>
      <c r="F70" s="31">
        <f t="shared" ca="1" si="1"/>
        <v>0.28608420907658488</v>
      </c>
      <c r="G70" s="31">
        <f t="shared" ca="1" si="4"/>
        <v>3.4832081570233484</v>
      </c>
      <c r="H70" s="31">
        <f t="shared" ca="1" si="5"/>
        <v>32.564025182129235</v>
      </c>
    </row>
    <row r="71" spans="1:8" ht="12.75">
      <c r="A71" s="28">
        <v>1</v>
      </c>
      <c r="B71" s="28">
        <v>25.2</v>
      </c>
      <c r="C71" s="31">
        <f t="shared" ca="1" si="2"/>
        <v>25.493078500088941</v>
      </c>
      <c r="D71" s="31">
        <f t="shared" ca="1" si="3"/>
        <v>3.2384069839511582</v>
      </c>
      <c r="E71" s="31">
        <f t="shared" ca="1" si="0"/>
        <v>3.007268448165859E-2</v>
      </c>
      <c r="F71" s="31">
        <f t="shared" ca="1" si="1"/>
        <v>-0.35124151936354808</v>
      </c>
      <c r="G71" s="31">
        <f t="shared" ca="1" si="4"/>
        <v>4.588376365677254</v>
      </c>
      <c r="H71" s="31">
        <f t="shared" ca="1" si="5"/>
        <v>98.33464097923968</v>
      </c>
    </row>
    <row r="72" spans="1:8" ht="12.75">
      <c r="A72" s="28">
        <v>1</v>
      </c>
      <c r="B72" s="28">
        <v>13.5</v>
      </c>
      <c r="C72" s="31">
        <f t="shared" ca="1" si="2"/>
        <v>13.389157810105772</v>
      </c>
      <c r="D72" s="31">
        <f t="shared" ca="1" si="3"/>
        <v>2.5944452607948723</v>
      </c>
      <c r="E72" s="31">
        <f t="shared" ca="1" si="0"/>
        <v>6.1339887369239225E-2</v>
      </c>
      <c r="F72" s="31">
        <f t="shared" ca="1" si="1"/>
        <v>-0.35608454893747449</v>
      </c>
      <c r="G72" s="31">
        <f t="shared" ca="1" si="4"/>
        <v>3.5466354703226513</v>
      </c>
      <c r="H72" s="31">
        <f t="shared" ca="1" si="5"/>
        <v>34.696383871367011</v>
      </c>
    </row>
    <row r="73" spans="1:8" ht="15.75" customHeight="1">
      <c r="A73" s="28">
        <v>1</v>
      </c>
      <c r="B73" s="28">
        <v>12</v>
      </c>
      <c r="C73" s="31">
        <f t="shared" ca="1" si="2"/>
        <v>12.453692167057937</v>
      </c>
      <c r="D73" s="31">
        <f t="shared" ca="1" si="3"/>
        <v>2.5220171385486565</v>
      </c>
      <c r="E73" s="31">
        <f t="shared" ca="1" si="0"/>
        <v>2.1576953770831263E-2</v>
      </c>
      <c r="F73" s="31">
        <f t="shared" ca="1" si="1"/>
        <v>-0.38340402114316968</v>
      </c>
      <c r="G73" s="31">
        <f t="shared" ca="1" si="4"/>
        <v>3.3594136410238602</v>
      </c>
      <c r="H73" s="31">
        <f t="shared" ca="1" si="5"/>
        <v>28.772315026892102</v>
      </c>
    </row>
    <row r="74" spans="1:8" ht="15.75" customHeight="1">
      <c r="A74" s="28">
        <v>1</v>
      </c>
      <c r="B74" s="28">
        <v>21.4</v>
      </c>
      <c r="C74" s="31">
        <f t="shared" ca="1" si="2"/>
        <v>20.971222588065888</v>
      </c>
      <c r="D74" s="31">
        <f t="shared" ca="1" si="3"/>
        <v>3.043151144981914</v>
      </c>
      <c r="E74" s="31">
        <f t="shared" ca="1" si="0"/>
        <v>-1.7740072050630572E-2</v>
      </c>
      <c r="F74" s="31">
        <f t="shared" ca="1" si="1"/>
        <v>0.12051284579394238</v>
      </c>
      <c r="G74" s="31">
        <f t="shared" ca="1" si="4"/>
        <v>4.688439303970612</v>
      </c>
      <c r="H74" s="31">
        <f t="shared" ca="1" si="5"/>
        <v>108.68342558373261</v>
      </c>
    </row>
    <row r="75" spans="1:8" ht="15.75" customHeight="1">
      <c r="A75" s="28">
        <v>1</v>
      </c>
      <c r="B75" s="28">
        <v>24.4</v>
      </c>
      <c r="C75" s="31">
        <f t="shared" ca="1" si="2"/>
        <v>24.308931461002558</v>
      </c>
      <c r="D75" s="31">
        <f t="shared" ca="1" si="3"/>
        <v>3.1908438326521047</v>
      </c>
      <c r="E75" s="31">
        <f t="shared" ca="1" si="0"/>
        <v>3.0743913659397847E-2</v>
      </c>
      <c r="F75" s="31">
        <f t="shared" ca="1" si="1"/>
        <v>-0.16084413146355489</v>
      </c>
      <c r="G75" s="31">
        <f t="shared" ca="1" si="4"/>
        <v>4.7005500811691956</v>
      </c>
      <c r="H75" s="31">
        <f t="shared" ca="1" si="5"/>
        <v>110.0076689587648</v>
      </c>
    </row>
    <row r="76" spans="1:8" ht="15.75" customHeight="1">
      <c r="A76" s="28">
        <v>1</v>
      </c>
      <c r="B76" s="28">
        <v>9</v>
      </c>
      <c r="C76" s="31">
        <f t="shared" ca="1" si="2"/>
        <v>8.6062555568854364</v>
      </c>
      <c r="D76" s="31">
        <f t="shared" ca="1" si="3"/>
        <v>2.1524893291748444</v>
      </c>
      <c r="E76" s="31">
        <f t="shared" ca="1" si="0"/>
        <v>-0.13743950401512148</v>
      </c>
      <c r="F76" s="31">
        <f t="shared" ca="1" si="1"/>
        <v>-2.0555943628439866E-2</v>
      </c>
      <c r="G76" s="31">
        <f t="shared" ca="1" si="4"/>
        <v>2.9502947022319206</v>
      </c>
      <c r="H76" s="31">
        <f t="shared" ca="1" si="5"/>
        <v>19.111585125190199</v>
      </c>
    </row>
    <row r="77" spans="1:8" ht="15.75" customHeight="1">
      <c r="A77" s="28">
        <v>1</v>
      </c>
      <c r="B77" s="28">
        <v>14.6</v>
      </c>
      <c r="C77" s="31">
        <f t="shared" ca="1" si="2"/>
        <v>14.548016914872282</v>
      </c>
      <c r="D77" s="31">
        <f t="shared" ca="1" si="3"/>
        <v>2.6774546898180644</v>
      </c>
      <c r="E77" s="31">
        <f t="shared" ca="1" si="0"/>
        <v>0.10343867431883863</v>
      </c>
      <c r="F77" s="31">
        <f t="shared" ca="1" si="1"/>
        <v>-0.27014421238156155</v>
      </c>
      <c r="G77" s="31">
        <f t="shared" ca="1" si="4"/>
        <v>3.8123656541260935</v>
      </c>
      <c r="H77" s="31">
        <f t="shared" ca="1" si="5"/>
        <v>45.257375626140295</v>
      </c>
    </row>
    <row r="78" spans="1:8" ht="15.75" customHeight="1">
      <c r="A78" s="28">
        <v>1</v>
      </c>
      <c r="B78" s="28">
        <v>29.5</v>
      </c>
      <c r="C78" s="31">
        <f t="shared" ca="1" si="2"/>
        <v>29.66832007989834</v>
      </c>
      <c r="D78" s="31">
        <f t="shared" ca="1" si="3"/>
        <v>3.3900798125412837</v>
      </c>
      <c r="E78" s="31">
        <f t="shared" ca="1" si="0"/>
        <v>-1.0121086741522551E-2</v>
      </c>
      <c r="F78" s="31">
        <f t="shared" ca="1" si="1"/>
        <v>2.1950034299351492E-2</v>
      </c>
      <c r="G78" s="31">
        <f t="shared" ca="1" si="4"/>
        <v>5.1729599358125578</v>
      </c>
      <c r="H78" s="31">
        <f t="shared" ca="1" si="5"/>
        <v>176.43630548667809</v>
      </c>
    </row>
    <row r="79" spans="1:8" ht="15.75" customHeight="1">
      <c r="A79" s="28">
        <v>1</v>
      </c>
      <c r="B79" s="28">
        <v>13.2</v>
      </c>
      <c r="C79" s="31">
        <f t="shared" ca="1" si="2"/>
        <v>12.742252558996297</v>
      </c>
      <c r="D79" s="31">
        <f t="shared" ca="1" si="3"/>
        <v>2.5449234444832891</v>
      </c>
      <c r="E79" s="31">
        <f t="shared" ca="1" si="0"/>
        <v>-7.8170433939761697E-2</v>
      </c>
      <c r="F79" s="31">
        <f t="shared" ca="1" si="1"/>
        <v>0.85754237671640721</v>
      </c>
      <c r="G79" s="31">
        <f t="shared" ca="1" si="4"/>
        <v>4.5386082570788568</v>
      </c>
      <c r="H79" s="31">
        <f t="shared" ca="1" si="5"/>
        <v>93.560497306672602</v>
      </c>
    </row>
    <row r="80" spans="1:8" ht="15.75" customHeight="1">
      <c r="A80" s="28">
        <v>1</v>
      </c>
      <c r="B80" s="28">
        <v>23.5</v>
      </c>
      <c r="C80" s="31">
        <f t="shared" ca="1" si="2"/>
        <v>24.58690959834265</v>
      </c>
      <c r="D80" s="31">
        <f t="shared" ca="1" si="3"/>
        <v>3.2022141711581504</v>
      </c>
      <c r="E80" s="31">
        <f t="shared" ca="1" si="0"/>
        <v>-0.1287690504918147</v>
      </c>
      <c r="F80" s="31">
        <f t="shared" ca="1" si="1"/>
        <v>-6.5460300139766586E-2</v>
      </c>
      <c r="G80" s="31">
        <f t="shared" ca="1" si="4"/>
        <v>4.6552813836352902</v>
      </c>
      <c r="H80" s="31">
        <f t="shared" ca="1" si="5"/>
        <v>105.138800174819</v>
      </c>
    </row>
    <row r="81" spans="1:8" ht="15.75" customHeight="1">
      <c r="A81" s="28">
        <v>1</v>
      </c>
      <c r="B81" s="28">
        <v>11</v>
      </c>
      <c r="C81" s="31">
        <f t="shared" ca="1" si="2"/>
        <v>10.718884469604752</v>
      </c>
      <c r="D81" s="31">
        <f t="shared" ca="1" si="3"/>
        <v>2.37200708955677</v>
      </c>
      <c r="E81" s="31">
        <f t="shared" ca="1" si="0"/>
        <v>6.8745409224433646E-2</v>
      </c>
      <c r="F81" s="31">
        <f t="shared" ca="1" si="1"/>
        <v>-0.32203117081151506</v>
      </c>
      <c r="G81" s="31">
        <f t="shared" ca="1" si="4"/>
        <v>3.2191272781443154</v>
      </c>
      <c r="H81" s="31">
        <f t="shared" ca="1" si="5"/>
        <v>25.006287122328494</v>
      </c>
    </row>
    <row r="82" spans="1:8" ht="15.75" customHeight="1">
      <c r="A82" s="28">
        <v>1</v>
      </c>
      <c r="B82" s="28">
        <v>17.399999999999999</v>
      </c>
      <c r="C82" s="31">
        <f t="shared" ca="1" si="2"/>
        <v>17.990312607203851</v>
      </c>
      <c r="D82" s="31">
        <f t="shared" ca="1" si="3"/>
        <v>2.8898334245320827</v>
      </c>
      <c r="E82" s="31">
        <f t="shared" ca="1" si="0"/>
        <v>-2.8286871073379224E-2</v>
      </c>
      <c r="F82" s="31">
        <f t="shared" ca="1" si="1"/>
        <v>-0.15500446478484797</v>
      </c>
      <c r="G82" s="31">
        <f t="shared" ca="1" si="4"/>
        <v>4.1480609587501203</v>
      </c>
      <c r="H82" s="31">
        <f t="shared" ca="1" si="5"/>
        <v>63.311118330004696</v>
      </c>
    </row>
    <row r="83" spans="1:8" ht="15.75" customHeight="1">
      <c r="A83" s="28">
        <v>1</v>
      </c>
      <c r="B83" s="28">
        <v>23.8</v>
      </c>
      <c r="C83" s="31">
        <f t="shared" ca="1" si="2"/>
        <v>24.512545875960907</v>
      </c>
      <c r="D83" s="31">
        <f t="shared" ca="1" si="3"/>
        <v>3.1991850630540495</v>
      </c>
      <c r="E83" s="31">
        <f t="shared" ca="1" si="0"/>
        <v>-2.2769764629670959E-2</v>
      </c>
      <c r="F83" s="31">
        <f t="shared" ca="1" si="1"/>
        <v>0.15040773461817231</v>
      </c>
      <c r="G83" s="31">
        <f t="shared" ca="1" si="4"/>
        <v>4.972124201478775</v>
      </c>
      <c r="H83" s="31">
        <f t="shared" ca="1" si="5"/>
        <v>144.33315466961824</v>
      </c>
    </row>
    <row r="84" spans="1:8" ht="15.75" customHeight="1">
      <c r="A84" s="28">
        <v>1</v>
      </c>
      <c r="B84" s="28">
        <v>10</v>
      </c>
      <c r="C84" s="31">
        <f t="shared" ca="1" si="2"/>
        <v>10.202807922692759</v>
      </c>
      <c r="D84" s="31">
        <f t="shared" ca="1" si="3"/>
        <v>2.3226629689443445</v>
      </c>
      <c r="E84" s="31">
        <f t="shared" ca="1" si="0"/>
        <v>1.2544784289503404E-2</v>
      </c>
      <c r="F84" s="31">
        <f t="shared" ca="1" si="1"/>
        <v>-0.54629435945671911</v>
      </c>
      <c r="G84" s="31">
        <f t="shared" ca="1" si="4"/>
        <v>2.8568143979395262</v>
      </c>
      <c r="H84" s="31">
        <f t="shared" ca="1" si="5"/>
        <v>17.405989966700677</v>
      </c>
    </row>
    <row r="85" spans="1:8" ht="15.75" customHeight="1">
      <c r="A85" s="28">
        <v>1</v>
      </c>
      <c r="B85" s="28">
        <v>8.1999999999999993</v>
      </c>
      <c r="C85" s="31">
        <f t="shared" ca="1" si="2"/>
        <v>8.2211855006482342</v>
      </c>
      <c r="D85" s="31">
        <f t="shared" ca="1" si="3"/>
        <v>2.1067144201592223</v>
      </c>
      <c r="E85" s="31">
        <f t="shared" ca="1" si="0"/>
        <v>-7.3240469444248002E-2</v>
      </c>
      <c r="F85" s="31">
        <f t="shared" ca="1" si="1"/>
        <v>0.81322902898701821</v>
      </c>
      <c r="G85" s="31">
        <f t="shared" ca="1" si="4"/>
        <v>3.7723500368376786</v>
      </c>
      <c r="H85" s="31">
        <f t="shared" ca="1" si="5"/>
        <v>43.482129467085905</v>
      </c>
    </row>
    <row r="86" spans="1:8" ht="15.75" customHeight="1">
      <c r="A86" s="28">
        <v>1</v>
      </c>
      <c r="B86" s="28">
        <v>7.7</v>
      </c>
      <c r="C86" s="31">
        <f t="shared" ca="1" si="2"/>
        <v>8.1683580458902743</v>
      </c>
      <c r="D86" s="31">
        <f t="shared" ca="1" si="3"/>
        <v>2.1002679150987746</v>
      </c>
      <c r="E86" s="31">
        <f t="shared" ca="1" si="0"/>
        <v>-9.8081289221592316E-2</v>
      </c>
      <c r="F86" s="31">
        <f t="shared" ca="1" si="1"/>
        <v>5.1537644565379515E-2</v>
      </c>
      <c r="G86" s="31">
        <f t="shared" ca="1" si="4"/>
        <v>2.9751247568347283</v>
      </c>
      <c r="H86" s="31">
        <f t="shared" ca="1" si="5"/>
        <v>19.592067341441542</v>
      </c>
    </row>
    <row r="87" spans="1:8" ht="15.75" customHeight="1">
      <c r="A87" s="28">
        <v>1</v>
      </c>
      <c r="B87" s="28">
        <v>28</v>
      </c>
      <c r="C87" s="31">
        <f t="shared" ca="1" si="2"/>
        <v>27.188204696428389</v>
      </c>
      <c r="D87" s="31">
        <f t="shared" ca="1" si="3"/>
        <v>3.3027832283816192</v>
      </c>
      <c r="E87" s="31">
        <f t="shared" ca="1" si="0"/>
        <v>2.1989416667601066E-2</v>
      </c>
      <c r="F87" s="31">
        <f t="shared" ca="1" si="1"/>
        <v>-0.17078060963623831</v>
      </c>
      <c r="G87" s="31">
        <f t="shared" ca="1" si="4"/>
        <v>4.8675374592770906</v>
      </c>
      <c r="H87" s="31">
        <f t="shared" ca="1" si="5"/>
        <v>130.00039114738451</v>
      </c>
    </row>
    <row r="88" spans="1:8" ht="15.75" customHeight="1">
      <c r="A88" s="28">
        <v>1</v>
      </c>
      <c r="B88" s="28">
        <v>10</v>
      </c>
      <c r="C88" s="31">
        <f t="shared" ca="1" si="2"/>
        <v>9.8436135184549887</v>
      </c>
      <c r="D88" s="31">
        <f t="shared" ca="1" si="3"/>
        <v>2.286822871137915</v>
      </c>
      <c r="E88" s="31">
        <f t="shared" ref="E88:E119" ca="1" si="6">NORMINV(RAND(),0,SQRT($A$15*(1/A$16+((D88-$A$17)^2/($A$18)))))</f>
        <v>-0.15893802143912733</v>
      </c>
      <c r="F88" s="31">
        <f t="shared" ref="F88:F123" ca="1" si="7">NORMINV(RAND(),0,SQRT($A$15*(1+1/A$16+((D88-$A$17)^2/($A$18)))))</f>
        <v>-0.19849142127735311</v>
      </c>
      <c r="G88" s="31">
        <f t="shared" ca="1" si="4"/>
        <v>2.9736851265548245</v>
      </c>
      <c r="H88" s="31">
        <f t="shared" ca="1" si="5"/>
        <v>19.563882300937639</v>
      </c>
    </row>
    <row r="89" spans="1:8" ht="15.75" customHeight="1">
      <c r="A89" s="28">
        <v>1</v>
      </c>
      <c r="B89" s="28">
        <v>10.199999999999999</v>
      </c>
      <c r="C89" s="31">
        <f t="shared" ca="1" si="2"/>
        <v>10.147301458886316</v>
      </c>
      <c r="D89" s="31">
        <f t="shared" ca="1" si="3"/>
        <v>2.3172078040195592</v>
      </c>
      <c r="E89" s="31">
        <f t="shared" ca="1" si="6"/>
        <v>4.4332333774855931E-2</v>
      </c>
      <c r="F89" s="31">
        <f t="shared" ca="1" si="7"/>
        <v>0.84517874950725325</v>
      </c>
      <c r="G89" s="31">
        <f t="shared" ca="1" si="4"/>
        <v>4.2710263561215127</v>
      </c>
      <c r="H89" s="31">
        <f t="shared" ca="1" si="5"/>
        <v>71.595079971340581</v>
      </c>
    </row>
    <row r="90" spans="1:8" ht="15.75" customHeight="1">
      <c r="A90" s="28">
        <v>1</v>
      </c>
      <c r="B90" s="28">
        <v>8.5</v>
      </c>
      <c r="C90" s="31">
        <f t="shared" ca="1" si="2"/>
        <v>8.5826906734374973</v>
      </c>
      <c r="D90" s="31">
        <f t="shared" ca="1" si="3"/>
        <v>2.1497474626409394</v>
      </c>
      <c r="E90" s="31">
        <f t="shared" ca="1" si="6"/>
        <v>-3.5540800060205886E-2</v>
      </c>
      <c r="F90" s="31">
        <f t="shared" ca="1" si="7"/>
        <v>0.39043112179317957</v>
      </c>
      <c r="G90" s="31">
        <f t="shared" ca="1" si="4"/>
        <v>3.4586324279140057</v>
      </c>
      <c r="H90" s="31">
        <f t="shared" ca="1" si="5"/>
        <v>31.773494245071468</v>
      </c>
    </row>
    <row r="91" spans="1:8" ht="15.75" customHeight="1">
      <c r="A91" s="28">
        <v>1</v>
      </c>
      <c r="B91" s="28">
        <v>16</v>
      </c>
      <c r="C91" s="31">
        <f t="shared" ca="1" si="2"/>
        <v>16.100923240167308</v>
      </c>
      <c r="D91" s="31">
        <f t="shared" ca="1" si="3"/>
        <v>2.7788766144560775</v>
      </c>
      <c r="E91" s="31">
        <f t="shared" ca="1" si="6"/>
        <v>1.7358188846539144E-2</v>
      </c>
      <c r="F91" s="31">
        <f t="shared" ca="1" si="7"/>
        <v>-0.33644009511603712</v>
      </c>
      <c r="G91" s="31">
        <f t="shared" ca="1" si="4"/>
        <v>3.8282218891933759</v>
      </c>
      <c r="H91" s="31">
        <f t="shared" ca="1" si="5"/>
        <v>45.980706711517506</v>
      </c>
    </row>
    <row r="92" spans="1:8" ht="15.75" customHeight="1">
      <c r="A92" s="28">
        <v>1</v>
      </c>
      <c r="B92" s="28">
        <v>27</v>
      </c>
      <c r="C92" s="31">
        <f t="shared" ca="1" si="2"/>
        <v>26.82942373639434</v>
      </c>
      <c r="D92" s="31">
        <f t="shared" ca="1" si="3"/>
        <v>3.2894991858764318</v>
      </c>
      <c r="E92" s="31">
        <f t="shared" ca="1" si="6"/>
        <v>3.9140663106127675E-2</v>
      </c>
      <c r="F92" s="31">
        <f t="shared" ca="1" si="7"/>
        <v>3.957028372729067E-2</v>
      </c>
      <c r="G92" s="31">
        <f t="shared" ca="1" si="4"/>
        <v>5.073004826414091</v>
      </c>
      <c r="H92" s="31">
        <f t="shared" ca="1" si="5"/>
        <v>159.65333787788214</v>
      </c>
    </row>
    <row r="93" spans="1:8" ht="15.75" customHeight="1">
      <c r="A93" s="28">
        <v>1</v>
      </c>
      <c r="B93" s="28">
        <v>22.6</v>
      </c>
      <c r="C93" s="31">
        <f t="shared" ca="1" si="2"/>
        <v>22.285138926397664</v>
      </c>
      <c r="D93" s="31">
        <f t="shared" ca="1" si="3"/>
        <v>3.1039200404557157</v>
      </c>
      <c r="E93" s="31">
        <f t="shared" ca="1" si="6"/>
        <v>7.1221161922210438E-2</v>
      </c>
      <c r="F93" s="31">
        <f t="shared" ca="1" si="7"/>
        <v>0.87395506881817764</v>
      </c>
      <c r="G93" s="31">
        <f t="shared" ca="1" si="4"/>
        <v>5.6316425586459014</v>
      </c>
      <c r="H93" s="31">
        <f t="shared" ca="1" si="5"/>
        <v>279.12021262459285</v>
      </c>
    </row>
    <row r="94" spans="1:8" ht="15.75" customHeight="1">
      <c r="A94" s="28">
        <v>1</v>
      </c>
      <c r="B94" s="28">
        <v>11.4</v>
      </c>
      <c r="C94" s="31">
        <f t="shared" ca="1" si="2"/>
        <v>10.874207739080607</v>
      </c>
      <c r="D94" s="31">
        <f t="shared" ca="1" si="3"/>
        <v>2.3863937227421479</v>
      </c>
      <c r="E94" s="31">
        <f t="shared" ca="1" si="6"/>
        <v>5.3590907560844107E-2</v>
      </c>
      <c r="F94" s="31">
        <f t="shared" ca="1" si="7"/>
        <v>-0.42208539153541436</v>
      </c>
      <c r="G94" s="31">
        <f t="shared" ca="1" si="4"/>
        <v>3.1277822396867401</v>
      </c>
      <c r="H94" s="31">
        <f t="shared" ca="1" si="5"/>
        <v>22.823306749229484</v>
      </c>
    </row>
    <row r="95" spans="1:8" ht="15.75" customHeight="1">
      <c r="A95" s="28">
        <v>1</v>
      </c>
      <c r="B95" s="28">
        <v>35.799999999999997</v>
      </c>
      <c r="C95" s="31">
        <f t="shared" ca="1" si="2"/>
        <v>35.405400733226223</v>
      </c>
      <c r="D95" s="31">
        <f t="shared" ca="1" si="3"/>
        <v>3.5668643715886512</v>
      </c>
      <c r="E95" s="31">
        <f t="shared" ca="1" si="6"/>
        <v>5.2563784635582936E-2</v>
      </c>
      <c r="F95" s="31">
        <f t="shared" ca="1" si="7"/>
        <v>-0.67396627263401887</v>
      </c>
      <c r="G95" s="31">
        <f t="shared" ca="1" si="4"/>
        <v>4.8329681197305243</v>
      </c>
      <c r="H95" s="31">
        <f t="shared" ca="1" si="5"/>
        <v>125.58315386131891</v>
      </c>
    </row>
    <row r="96" spans="1:8" ht="15.75" customHeight="1">
      <c r="A96" s="28">
        <v>1</v>
      </c>
      <c r="B96" s="28">
        <v>11.5</v>
      </c>
      <c r="C96" s="31">
        <f t="shared" ca="1" si="2"/>
        <v>13.208707441599099</v>
      </c>
      <c r="D96" s="31">
        <f t="shared" ca="1" si="3"/>
        <v>2.5808762667824183</v>
      </c>
      <c r="E96" s="31">
        <f t="shared" ca="1" si="6"/>
        <v>-3.9696729350279007E-2</v>
      </c>
      <c r="F96" s="31">
        <f t="shared" ca="1" si="7"/>
        <v>0.15565016027186562</v>
      </c>
      <c r="G96" s="31">
        <f t="shared" ca="1" si="4"/>
        <v>3.9348261296842555</v>
      </c>
      <c r="H96" s="31">
        <f t="shared" ca="1" si="5"/>
        <v>51.153255150783998</v>
      </c>
    </row>
    <row r="97" spans="1:8" ht="15.75" customHeight="1">
      <c r="A97" s="28">
        <v>1</v>
      </c>
      <c r="B97" s="28">
        <v>8.5</v>
      </c>
      <c r="C97" s="31">
        <f t="shared" ca="1" si="2"/>
        <v>7.8007432897114501</v>
      </c>
      <c r="D97" s="31">
        <f t="shared" ca="1" si="3"/>
        <v>2.0542190227081538</v>
      </c>
      <c r="E97" s="31">
        <f t="shared" ca="1" si="6"/>
        <v>1.1397821836698812E-2</v>
      </c>
      <c r="F97" s="31">
        <f t="shared" ca="1" si="7"/>
        <v>-0.78647694508394261</v>
      </c>
      <c r="G97" s="31">
        <f t="shared" ca="1" si="4"/>
        <v>2.1702061384796791</v>
      </c>
      <c r="H97" s="31">
        <f t="shared" ca="1" si="5"/>
        <v>8.7600896461935776</v>
      </c>
    </row>
    <row r="98" spans="1:8" ht="15.75" customHeight="1">
      <c r="A98" s="28">
        <v>1</v>
      </c>
      <c r="B98" s="28">
        <v>21</v>
      </c>
      <c r="C98" s="31">
        <f t="shared" ca="1" si="2"/>
        <v>20.870679009146095</v>
      </c>
      <c r="D98" s="31">
        <f t="shared" ca="1" si="3"/>
        <v>3.038345255736953</v>
      </c>
      <c r="E98" s="31">
        <f t="shared" ca="1" si="6"/>
        <v>0.1587634119990238</v>
      </c>
      <c r="F98" s="31">
        <f t="shared" ca="1" si="7"/>
        <v>-0.40158952265888986</v>
      </c>
      <c r="G98" s="31">
        <f t="shared" ca="1" si="4"/>
        <v>4.3348686988412473</v>
      </c>
      <c r="H98" s="31">
        <f t="shared" ca="1" si="5"/>
        <v>76.314937992115858</v>
      </c>
    </row>
    <row r="99" spans="1:8" ht="15.75" customHeight="1">
      <c r="A99" s="28">
        <v>1</v>
      </c>
      <c r="B99" s="28">
        <v>27.9</v>
      </c>
      <c r="C99" s="31">
        <f t="shared" ca="1" si="2"/>
        <v>27.191377633844581</v>
      </c>
      <c r="D99" s="31">
        <f t="shared" ca="1" si="3"/>
        <v>3.3028999242915114</v>
      </c>
      <c r="E99" s="31">
        <f t="shared" ca="1" si="6"/>
        <v>9.7428572614921868E-2</v>
      </c>
      <c r="F99" s="31">
        <f t="shared" ca="1" si="7"/>
        <v>-0.22452687540964283</v>
      </c>
      <c r="G99" s="31">
        <f t="shared" ca="1" si="4"/>
        <v>4.8894239176245806</v>
      </c>
      <c r="H99" s="31">
        <f t="shared" ca="1" si="5"/>
        <v>132.87700389799832</v>
      </c>
    </row>
    <row r="100" spans="1:8" ht="15.75" customHeight="1">
      <c r="A100" s="28">
        <v>1</v>
      </c>
      <c r="B100" s="28">
        <v>11.5</v>
      </c>
      <c r="C100" s="31">
        <f t="shared" ca="1" si="2"/>
        <v>12.415536048684924</v>
      </c>
      <c r="D100" s="31">
        <f t="shared" ca="1" si="3"/>
        <v>2.5189485955298148</v>
      </c>
      <c r="E100" s="31">
        <f t="shared" ca="1" si="6"/>
        <v>-6.6332123339516158E-3</v>
      </c>
      <c r="F100" s="31">
        <f t="shared" ca="1" si="7"/>
        <v>-0.50810103755805192</v>
      </c>
      <c r="G100" s="31">
        <f t="shared" ca="1" si="4"/>
        <v>3.2014165434571211</v>
      </c>
      <c r="H100" s="31">
        <f t="shared" ca="1" si="5"/>
        <v>24.567306217303511</v>
      </c>
    </row>
    <row r="101" spans="1:8" ht="15.75" customHeight="1">
      <c r="A101" s="28">
        <v>1</v>
      </c>
      <c r="B101" s="28">
        <v>8.3000000000000007</v>
      </c>
      <c r="C101" s="31">
        <f t="shared" ca="1" si="2"/>
        <v>8.2077181913741697</v>
      </c>
      <c r="D101" s="31">
        <f t="shared" ca="1" si="3"/>
        <v>2.1050749544294289</v>
      </c>
      <c r="E101" s="31">
        <f t="shared" ca="1" si="6"/>
        <v>4.9623477004369296E-2</v>
      </c>
      <c r="F101" s="31">
        <f t="shared" ca="1" si="7"/>
        <v>0.92007326522871069</v>
      </c>
      <c r="G101" s="31">
        <f t="shared" ca="1" si="4"/>
        <v>3.9993387721433509</v>
      </c>
      <c r="H101" s="31">
        <f t="shared" ca="1" si="5"/>
        <v>54.562060148554274</v>
      </c>
    </row>
    <row r="102" spans="1:8" ht="15.75" customHeight="1">
      <c r="A102" s="28">
        <v>1</v>
      </c>
      <c r="B102" s="28">
        <v>18</v>
      </c>
      <c r="C102" s="31">
        <f t="shared" ca="1" si="2"/>
        <v>17.335159514261544</v>
      </c>
      <c r="D102" s="31">
        <f t="shared" ca="1" si="3"/>
        <v>2.852736780955714</v>
      </c>
      <c r="E102" s="31">
        <f t="shared" ca="1" si="6"/>
        <v>-4.3112455906648486E-2</v>
      </c>
      <c r="F102" s="31">
        <f t="shared" ca="1" si="7"/>
        <v>0.30201120712309637</v>
      </c>
      <c r="G102" s="31">
        <f t="shared" ca="1" si="4"/>
        <v>4.5287173592589296</v>
      </c>
      <c r="H102" s="31">
        <f t="shared" ca="1" si="5"/>
        <v>92.63966144164705</v>
      </c>
    </row>
    <row r="103" spans="1:8" ht="15.75" customHeight="1">
      <c r="A103" s="28">
        <v>1</v>
      </c>
      <c r="B103" s="28">
        <v>8.6999999999999993</v>
      </c>
      <c r="C103" s="31">
        <f t="shared" ca="1" si="2"/>
        <v>9.7977252282814131</v>
      </c>
      <c r="D103" s="31">
        <f t="shared" ca="1" si="3"/>
        <v>2.2821502391694897</v>
      </c>
      <c r="E103" s="31">
        <f t="shared" ca="1" si="6"/>
        <v>-8.3992905392982736E-2</v>
      </c>
      <c r="F103" s="31">
        <f t="shared" ca="1" si="7"/>
        <v>-0.28887446368639735</v>
      </c>
      <c r="G103" s="31">
        <f t="shared" ca="1" si="4"/>
        <v>2.9504965186406196</v>
      </c>
      <c r="H103" s="31">
        <f t="shared" ca="1" si="5"/>
        <v>19.115442545897015</v>
      </c>
    </row>
    <row r="104" spans="1:8" ht="15.75" customHeight="1">
      <c r="A104" s="28">
        <v>1</v>
      </c>
      <c r="B104" s="28">
        <v>10.199999999999999</v>
      </c>
      <c r="C104" s="31">
        <f t="shared" ca="1" si="2"/>
        <v>10.615262406570265</v>
      </c>
      <c r="D104" s="31">
        <f t="shared" ca="1" si="3"/>
        <v>2.3622928152048592</v>
      </c>
      <c r="E104" s="31">
        <f t="shared" ca="1" si="6"/>
        <v>-2.0046542495298904E-4</v>
      </c>
      <c r="F104" s="31">
        <f t="shared" ca="1" si="7"/>
        <v>0.56607850028095996</v>
      </c>
      <c r="G104" s="31">
        <f t="shared" ca="1" si="4"/>
        <v>4.0221776191489154</v>
      </c>
      <c r="H104" s="31">
        <f t="shared" ca="1" si="5"/>
        <v>55.822533785399209</v>
      </c>
    </row>
    <row r="105" spans="1:8" ht="15.75" customHeight="1">
      <c r="A105" s="28">
        <v>1</v>
      </c>
      <c r="B105" s="28">
        <v>7.8</v>
      </c>
      <c r="C105" s="31">
        <f t="shared" ca="1" si="2"/>
        <v>8.756784205152238</v>
      </c>
      <c r="D105" s="31">
        <f t="shared" ca="1" si="3"/>
        <v>2.1698287376821823</v>
      </c>
      <c r="E105" s="31">
        <f t="shared" ca="1" si="6"/>
        <v>-0.11724122917199928</v>
      </c>
      <c r="F105" s="31">
        <f t="shared" ca="1" si="7"/>
        <v>-7.5451875811263905E-2</v>
      </c>
      <c r="G105" s="31">
        <f t="shared" ca="1" si="4"/>
        <v>2.9443586153596799</v>
      </c>
      <c r="H105" s="31">
        <f t="shared" ca="1" si="5"/>
        <v>18.99847314902415</v>
      </c>
    </row>
    <row r="106" spans="1:8" ht="15.75" customHeight="1">
      <c r="A106" s="28">
        <v>1</v>
      </c>
      <c r="B106" s="28">
        <v>10</v>
      </c>
      <c r="C106" s="31">
        <f t="shared" ca="1" si="2"/>
        <v>9.8545708999218533</v>
      </c>
      <c r="D106" s="31">
        <f t="shared" ca="1" si="3"/>
        <v>2.2879353982992328</v>
      </c>
      <c r="E106" s="31">
        <f t="shared" ca="1" si="6"/>
        <v>-6.1503967743118539E-2</v>
      </c>
      <c r="F106" s="31">
        <f t="shared" ca="1" si="7"/>
        <v>0.43155155196134587</v>
      </c>
      <c r="G106" s="31">
        <f t="shared" ca="1" si="4"/>
        <v>3.7030075467930965</v>
      </c>
      <c r="H106" s="31">
        <f t="shared" ca="1" si="5"/>
        <v>40.569134633876573</v>
      </c>
    </row>
    <row r="107" spans="1:8" ht="15.75" customHeight="1">
      <c r="A107" s="28">
        <v>1</v>
      </c>
      <c r="B107" s="28">
        <v>9.6999999999999993</v>
      </c>
      <c r="C107" s="31">
        <f t="shared" ca="1" si="2"/>
        <v>10.048320807269549</v>
      </c>
      <c r="D107" s="31">
        <f t="shared" ca="1" si="3"/>
        <v>2.3074055366912463</v>
      </c>
      <c r="E107" s="31">
        <f t="shared" ca="1" si="6"/>
        <v>4.196587565643662E-2</v>
      </c>
      <c r="F107" s="31">
        <f t="shared" ca="1" si="7"/>
        <v>-0.30205132238451649</v>
      </c>
      <c r="G107" s="31">
        <f t="shared" ca="1" si="4"/>
        <v>3.1051704132031581</v>
      </c>
      <c r="H107" s="31">
        <f t="shared" ca="1" si="5"/>
        <v>22.313021084696981</v>
      </c>
    </row>
    <row r="108" spans="1:8" ht="15.75" customHeight="1">
      <c r="A108" s="28">
        <v>1</v>
      </c>
      <c r="B108" s="28">
        <v>8.1999999999999993</v>
      </c>
      <c r="C108" s="31">
        <f t="shared" ca="1" si="2"/>
        <v>8.6771070138953394</v>
      </c>
      <c r="D108" s="31">
        <f t="shared" ca="1" si="3"/>
        <v>2.1606881797876625</v>
      </c>
      <c r="E108" s="31">
        <f t="shared" ca="1" si="6"/>
        <v>-5.3085281551819963E-2</v>
      </c>
      <c r="F108" s="31">
        <f t="shared" ca="1" si="7"/>
        <v>0.26555338915634341</v>
      </c>
      <c r="G108" s="31">
        <f t="shared" ca="1" si="4"/>
        <v>3.3343580189455109</v>
      </c>
      <c r="H108" s="31">
        <f t="shared" ca="1" si="5"/>
        <v>28.060363218600553</v>
      </c>
    </row>
    <row r="109" spans="1:8" ht="15.75" customHeight="1">
      <c r="A109" s="28">
        <v>1</v>
      </c>
      <c r="B109" s="28">
        <v>23</v>
      </c>
      <c r="C109" s="31">
        <f t="shared" ca="1" si="2"/>
        <v>22.892080074165328</v>
      </c>
      <c r="D109" s="31">
        <f t="shared" ca="1" si="3"/>
        <v>3.1307910024511578</v>
      </c>
      <c r="E109" s="31">
        <f t="shared" ca="1" si="6"/>
        <v>-0.11137802743513112</v>
      </c>
      <c r="F109" s="31">
        <f t="shared" ca="1" si="7"/>
        <v>8.2381229844553455E-2</v>
      </c>
      <c r="G109" s="31">
        <f t="shared" ca="1" si="4"/>
        <v>4.7020414698152564</v>
      </c>
      <c r="H109" s="31">
        <f t="shared" ca="1" si="5"/>
        <v>110.17185554980584</v>
      </c>
    </row>
    <row r="110" spans="1:8" ht="15.75" customHeight="1">
      <c r="A110" s="28">
        <v>1</v>
      </c>
      <c r="B110" s="28">
        <v>8.6999999999999993</v>
      </c>
      <c r="C110" s="31">
        <f t="shared" ca="1" si="2"/>
        <v>8.2186831027061675</v>
      </c>
      <c r="D110" s="31">
        <f t="shared" ca="1" si="3"/>
        <v>2.1064099897502246</v>
      </c>
      <c r="E110" s="31">
        <f t="shared" ca="1" si="6"/>
        <v>-9.114200391268959E-2</v>
      </c>
      <c r="F110" s="31">
        <f t="shared" ca="1" si="7"/>
        <v>-0.37853948900112838</v>
      </c>
      <c r="G110" s="31">
        <f t="shared" ca="1" si="4"/>
        <v>2.5621750134844694</v>
      </c>
      <c r="H110" s="31">
        <f t="shared" ca="1" si="5"/>
        <v>12.963983512462288</v>
      </c>
    </row>
    <row r="111" spans="1:8" ht="15.75" customHeight="1">
      <c r="A111" s="28">
        <v>1</v>
      </c>
      <c r="B111" s="28">
        <v>13.8</v>
      </c>
      <c r="C111" s="31">
        <f t="shared" ca="1" si="2"/>
        <v>14.532283936469581</v>
      </c>
      <c r="D111" s="31">
        <f t="shared" ca="1" si="3"/>
        <v>2.6763726528736638</v>
      </c>
      <c r="E111" s="31">
        <f t="shared" ca="1" si="6"/>
        <v>-0.14797224706969206</v>
      </c>
      <c r="F111" s="31">
        <f t="shared" ca="1" si="7"/>
        <v>0.69483892652973778</v>
      </c>
      <c r="G111" s="31">
        <f t="shared" ca="1" si="4"/>
        <v>4.5241430536877072</v>
      </c>
      <c r="H111" s="31">
        <f t="shared" ca="1" si="5"/>
        <v>92.216867054779811</v>
      </c>
    </row>
    <row r="112" spans="1:8" ht="15.75" customHeight="1">
      <c r="A112" s="28">
        <v>1</v>
      </c>
      <c r="B112" s="28">
        <v>18.899999999999999</v>
      </c>
      <c r="C112" s="31">
        <f t="shared" ca="1" si="2"/>
        <v>18.561271479037313</v>
      </c>
      <c r="D112" s="31">
        <f t="shared" ca="1" si="3"/>
        <v>2.9210772314252456</v>
      </c>
      <c r="E112" s="31">
        <f t="shared" ca="1" si="6"/>
        <v>0.11356611238317092</v>
      </c>
      <c r="F112" s="31">
        <f t="shared" ca="1" si="7"/>
        <v>0.15646280338834187</v>
      </c>
      <c r="G112" s="31">
        <f t="shared" ca="1" si="4"/>
        <v>4.653206562625825</v>
      </c>
      <c r="H112" s="31">
        <f t="shared" ca="1" si="5"/>
        <v>104.92088213194911</v>
      </c>
    </row>
    <row r="113" spans="1:10" ht="15.75" customHeight="1">
      <c r="A113" s="28">
        <v>1</v>
      </c>
      <c r="B113" s="28">
        <v>35.299999999999997</v>
      </c>
      <c r="C113" s="31">
        <f t="shared" ca="1" si="2"/>
        <v>35.191408011105771</v>
      </c>
      <c r="D113" s="31">
        <f t="shared" ca="1" si="3"/>
        <v>3.5608019622155078</v>
      </c>
      <c r="E113" s="31">
        <f t="shared" ca="1" si="6"/>
        <v>2.8501189290648189E-2</v>
      </c>
      <c r="F113" s="31">
        <f t="shared" ca="1" si="7"/>
        <v>0.21912244783209542</v>
      </c>
      <c r="G113" s="31">
        <f t="shared" ca="1" si="4"/>
        <v>5.6919382839280956</v>
      </c>
      <c r="H113" s="31">
        <f t="shared" ca="1" si="5"/>
        <v>296.46770267705699</v>
      </c>
    </row>
    <row r="114" spans="1:10" ht="15.75" customHeight="1">
      <c r="A114" s="28">
        <v>1</v>
      </c>
      <c r="B114" s="28">
        <v>79.099999999999994</v>
      </c>
      <c r="C114" s="31">
        <f t="shared" ca="1" si="2"/>
        <v>79.323139735765551</v>
      </c>
      <c r="D114" s="31">
        <f t="shared" ca="1" si="3"/>
        <v>4.3735298860220801</v>
      </c>
      <c r="E114" s="31">
        <f t="shared" ca="1" si="6"/>
        <v>2.7826140192315996E-2</v>
      </c>
      <c r="F114" s="31">
        <f t="shared" ca="1" si="7"/>
        <v>-0.24225220488924726</v>
      </c>
      <c r="G114" s="31">
        <f t="shared" ca="1" si="4"/>
        <v>6.577992898443334</v>
      </c>
      <c r="H114" s="31">
        <f t="shared" ca="1" si="5"/>
        <v>719.09458400001199</v>
      </c>
    </row>
    <row r="115" spans="1:10" ht="15.75" customHeight="1">
      <c r="A115" s="28">
        <v>1</v>
      </c>
      <c r="B115" s="28">
        <v>18</v>
      </c>
      <c r="C115" s="31">
        <f t="shared" ca="1" si="2"/>
        <v>17.657615942418534</v>
      </c>
      <c r="D115" s="31">
        <f t="shared" ca="1" si="3"/>
        <v>2.8711671884647734</v>
      </c>
      <c r="E115" s="31">
        <f t="shared" ca="1" si="6"/>
        <v>-7.6679905267723905E-2</v>
      </c>
      <c r="F115" s="31">
        <f t="shared" ca="1" si="7"/>
        <v>0.73729970806736744</v>
      </c>
      <c r="G115" s="31">
        <f t="shared" ca="1" si="4"/>
        <v>4.9610096649937017</v>
      </c>
      <c r="H115" s="31">
        <f t="shared" ca="1" si="5"/>
        <v>142.73784056721897</v>
      </c>
    </row>
    <row r="116" spans="1:10" ht="15.75" customHeight="1">
      <c r="A116" s="28">
        <v>1</v>
      </c>
      <c r="B116" s="28">
        <v>15.3</v>
      </c>
      <c r="C116" s="31">
        <f t="shared" ca="1" si="2"/>
        <v>13.95109170488632</v>
      </c>
      <c r="D116" s="31">
        <f t="shared" ca="1" si="3"/>
        <v>2.6355577636201346</v>
      </c>
      <c r="E116" s="31">
        <f t="shared" ca="1" si="6"/>
        <v>1.5710623495030301E-2</v>
      </c>
      <c r="F116" s="31">
        <f t="shared" ca="1" si="7"/>
        <v>-7.7051443635840072E-2</v>
      </c>
      <c r="G116" s="31">
        <f t="shared" ca="1" si="4"/>
        <v>3.848234264686452</v>
      </c>
      <c r="H116" s="31">
        <f t="shared" ca="1" si="5"/>
        <v>46.910159135224788</v>
      </c>
    </row>
    <row r="117" spans="1:10" ht="15.75" customHeight="1">
      <c r="A117" s="28">
        <v>1</v>
      </c>
      <c r="B117" s="28">
        <v>9.1999999999999993</v>
      </c>
      <c r="C117" s="31">
        <f t="shared" ca="1" si="2"/>
        <v>8.9386485725288516</v>
      </c>
      <c r="D117" s="31">
        <f t="shared" ca="1" si="3"/>
        <v>2.1903844113748359</v>
      </c>
      <c r="E117" s="31">
        <f t="shared" ca="1" si="6"/>
        <v>-1.9973541603675055E-2</v>
      </c>
      <c r="F117" s="31">
        <f t="shared" ca="1" si="7"/>
        <v>-0.78493291532860654</v>
      </c>
      <c r="G117" s="31">
        <f t="shared" ca="1" si="4"/>
        <v>2.3662417815916137</v>
      </c>
      <c r="H117" s="31">
        <f t="shared" ca="1" si="5"/>
        <v>10.657264599040497</v>
      </c>
    </row>
    <row r="118" spans="1:10" ht="15.75" customHeight="1">
      <c r="A118" s="28">
        <v>1</v>
      </c>
      <c r="B118" s="28">
        <v>13.5</v>
      </c>
      <c r="C118" s="31">
        <f t="shared" ca="1" si="2"/>
        <v>13.34610585799865</v>
      </c>
      <c r="D118" s="31">
        <f t="shared" ca="1" si="3"/>
        <v>2.5912246462646329</v>
      </c>
      <c r="E118" s="31">
        <f t="shared" ca="1" si="6"/>
        <v>6.1882019058874379E-3</v>
      </c>
      <c r="F118" s="31">
        <f t="shared" ca="1" si="7"/>
        <v>-8.8067930646173923E-2</v>
      </c>
      <c r="G118" s="31">
        <f t="shared" ca="1" si="4"/>
        <v>3.7541582410047107</v>
      </c>
      <c r="H118" s="31">
        <f t="shared" ca="1" si="5"/>
        <v>42.698263032214129</v>
      </c>
    </row>
    <row r="119" spans="1:10" ht="15.75" customHeight="1">
      <c r="A119" s="28">
        <v>1</v>
      </c>
      <c r="B119" s="28">
        <v>10</v>
      </c>
      <c r="C119" s="31">
        <f t="shared" ca="1" si="2"/>
        <v>10.023343945212984</v>
      </c>
      <c r="D119" s="31">
        <f t="shared" ca="1" si="3"/>
        <v>2.3049167670493915</v>
      </c>
      <c r="E119" s="31">
        <f t="shared" ca="1" si="6"/>
        <v>4.1662409359074087E-2</v>
      </c>
      <c r="F119" s="31">
        <f t="shared" ca="1" si="7"/>
        <v>-0.76862372610727625</v>
      </c>
      <c r="G119" s="31">
        <f t="shared" ca="1" si="4"/>
        <v>2.6341663214273057</v>
      </c>
      <c r="H119" s="31">
        <f t="shared" ca="1" si="5"/>
        <v>13.931693066423962</v>
      </c>
    </row>
    <row r="120" spans="1:10" ht="15.75" customHeight="1">
      <c r="A120" s="28">
        <v>1</v>
      </c>
      <c r="B120" s="28">
        <v>20.5</v>
      </c>
      <c r="C120" s="31">
        <f t="shared" ca="1" si="2"/>
        <v>20.259141432444469</v>
      </c>
      <c r="D120" s="31">
        <f t="shared" ca="1" si="3"/>
        <v>3.0086061204519288</v>
      </c>
      <c r="E120" s="31">
        <f t="shared" ref="E120:E151" ca="1" si="8">NORMINV(RAND(),0,SQRT($A$15*(1/A$16+((D120-$A$17)^2/($A$18)))))</f>
        <v>-4.2634786969524621E-2</v>
      </c>
      <c r="F120" s="31">
        <f t="shared" ca="1" si="7"/>
        <v>-6.9148627449688249E-2</v>
      </c>
      <c r="G120" s="31">
        <f t="shared" ca="1" si="4"/>
        <v>4.4165819018192201</v>
      </c>
      <c r="H120" s="31">
        <f t="shared" ca="1" si="5"/>
        <v>82.812738967297861</v>
      </c>
    </row>
    <row r="121" spans="1:10" ht="15.75" customHeight="1">
      <c r="A121" s="28">
        <v>1</v>
      </c>
      <c r="B121" s="28">
        <v>20.3</v>
      </c>
      <c r="C121" s="31">
        <f t="shared" ref="C121:C184" ca="1" si="9">IF(D$7,NORMINV(RAND(),$B121,A$7),B121)</f>
        <v>19.95348588015932</v>
      </c>
      <c r="D121" s="31">
        <f t="shared" ref="D121:D184" ca="1" si="10">LN(C121)</f>
        <v>2.9934038589072718</v>
      </c>
      <c r="E121" s="31">
        <f t="shared" ca="1" si="8"/>
        <v>2.4508270543312914E-2</v>
      </c>
      <c r="F121" s="31">
        <f t="shared" ca="1" si="7"/>
        <v>0.28388050613302585</v>
      </c>
      <c r="G121" s="31">
        <f t="shared" ref="G121:G184" ca="1" si="11">$A$13+$A$14*D121+IF(D$19,E121,0)+IF(D$23,F121,0)</f>
        <v>4.8115374936001869</v>
      </c>
      <c r="H121" s="31">
        <f t="shared" ref="H121:H123" ca="1" si="12">EXP(G121)</f>
        <v>122.92046172992224</v>
      </c>
    </row>
    <row r="122" spans="1:10" ht="15.75" customHeight="1">
      <c r="A122" s="28">
        <v>1</v>
      </c>
      <c r="B122" s="28">
        <v>8.5</v>
      </c>
      <c r="C122" s="31">
        <f t="shared" ca="1" si="9"/>
        <v>8.0660597776282223</v>
      </c>
      <c r="D122" s="31">
        <f t="shared" ca="1" si="10"/>
        <v>2.0876651074859787</v>
      </c>
      <c r="E122" s="31">
        <f t="shared" ca="1" si="8"/>
        <v>-3.0096086601128648E-2</v>
      </c>
      <c r="F122" s="31">
        <f t="shared" ca="1" si="7"/>
        <v>0.20977632558788351</v>
      </c>
      <c r="G122" s="31">
        <f t="shared" ca="1" si="11"/>
        <v>3.1804438593780469</v>
      </c>
      <c r="H122" s="31">
        <f t="shared" ca="1" si="12"/>
        <v>24.057429298229916</v>
      </c>
    </row>
    <row r="123" spans="1:10" ht="15.75" customHeight="1">
      <c r="A123" s="28">
        <v>1</v>
      </c>
      <c r="B123" s="28">
        <v>14</v>
      </c>
      <c r="C123" s="31">
        <f t="shared" ca="1" si="9"/>
        <v>13.195396560137741</v>
      </c>
      <c r="D123" s="31">
        <f t="shared" ca="1" si="10"/>
        <v>2.5798680233223799</v>
      </c>
      <c r="E123" s="31">
        <f t="shared" ca="1" si="8"/>
        <v>-7.1053528622940856E-2</v>
      </c>
      <c r="F123" s="31">
        <f t="shared" ca="1" si="7"/>
        <v>-0.33382522717225049</v>
      </c>
      <c r="G123" s="31">
        <f t="shared" ca="1" si="11"/>
        <v>3.4123215292105731</v>
      </c>
      <c r="H123" s="31">
        <f t="shared" ca="1" si="12"/>
        <v>30.335587528397376</v>
      </c>
    </row>
    <row r="124" spans="1:10" ht="15.75" customHeight="1">
      <c r="A124" s="28"/>
      <c r="B124" s="30" t="s">
        <v>36</v>
      </c>
      <c r="C124" s="31"/>
      <c r="D124" s="31"/>
      <c r="E124" s="31"/>
      <c r="F124" s="31"/>
      <c r="G124" s="31"/>
      <c r="H124" s="40">
        <f t="shared" ref="H124" ca="1" si="13">SUM(H56:H123)</f>
        <v>6325.5180001229537</v>
      </c>
      <c r="J124" s="35"/>
    </row>
    <row r="125" spans="1:10" ht="15.75" customHeight="1">
      <c r="A125" s="28">
        <v>2</v>
      </c>
      <c r="B125" s="28">
        <v>13.2</v>
      </c>
      <c r="C125" s="31">
        <f t="shared" ca="1" si="9"/>
        <v>13.480442062590209</v>
      </c>
      <c r="D125" s="31">
        <f t="shared" ca="1" si="10"/>
        <v>2.6012398989071488</v>
      </c>
      <c r="E125" s="31">
        <f t="shared" ref="E125:E156" ca="1" si="14">NORMINV(RAND(),0,SQRT($A$15*(1/A$16+((D125-$A$17)^2/($A$18)))))</f>
        <v>1.4457156714005964E-2</v>
      </c>
      <c r="F125" s="31">
        <f t="shared" ref="F125:F156" ca="1" si="15">NORMINV(RAND(),0,SQRT($A$15*(1+1/A$16+((D125-$A$17)^2/($A$18)))))</f>
        <v>7.6634896774885664E-2</v>
      </c>
      <c r="G125" s="31">
        <f t="shared" ca="1" si="11"/>
        <v>3.9437427234021354</v>
      </c>
      <c r="H125" s="31">
        <f t="shared" ref="H125:H188" ca="1" si="16">EXP(G125)</f>
        <v>51.611407487965678</v>
      </c>
    </row>
    <row r="126" spans="1:10" ht="15.75" customHeight="1">
      <c r="A126" s="28">
        <v>2</v>
      </c>
      <c r="B126" s="28">
        <v>8.6</v>
      </c>
      <c r="C126" s="31">
        <f t="shared" ca="1" si="9"/>
        <v>9.0950710580270826</v>
      </c>
      <c r="D126" s="31">
        <f t="shared" ca="1" si="10"/>
        <v>2.2077326248067539</v>
      </c>
      <c r="E126" s="31">
        <f t="shared" ca="1" si="14"/>
        <v>-2.1761735973314964E-2</v>
      </c>
      <c r="F126" s="31">
        <f t="shared" ca="1" si="15"/>
        <v>-0.52429191256634555</v>
      </c>
      <c r="G126" s="31">
        <f t="shared" ca="1" si="11"/>
        <v>2.6538707655322948</v>
      </c>
      <c r="H126" s="31">
        <f t="shared" ca="1" si="16"/>
        <v>14.208931780997915</v>
      </c>
    </row>
    <row r="127" spans="1:10" ht="15.75" customHeight="1">
      <c r="A127" s="28">
        <v>2</v>
      </c>
      <c r="B127" s="28">
        <v>37.4</v>
      </c>
      <c r="C127" s="31">
        <f t="shared" ca="1" si="9"/>
        <v>37.201487529599362</v>
      </c>
      <c r="D127" s="31">
        <f t="shared" ca="1" si="10"/>
        <v>3.6163487478344494</v>
      </c>
      <c r="E127" s="31">
        <f t="shared" ca="1" si="14"/>
        <v>-0.11351384100075634</v>
      </c>
      <c r="F127" s="31">
        <f t="shared" ca="1" si="15"/>
        <v>0.37794152466873621</v>
      </c>
      <c r="G127" s="31">
        <f t="shared" ca="1" si="11"/>
        <v>5.8008800056508942</v>
      </c>
      <c r="H127" s="31">
        <f t="shared" ca="1" si="16"/>
        <v>330.59035332001309</v>
      </c>
    </row>
    <row r="128" spans="1:10" ht="15.75" customHeight="1">
      <c r="A128" s="28">
        <v>2</v>
      </c>
      <c r="B128" s="28">
        <v>26</v>
      </c>
      <c r="C128" s="31">
        <f t="shared" ca="1" si="9"/>
        <v>26.782092910339934</v>
      </c>
      <c r="D128" s="31">
        <f t="shared" ca="1" si="10"/>
        <v>3.2877334892011012</v>
      </c>
      <c r="E128" s="31">
        <f t="shared" ca="1" si="14"/>
        <v>-0.10232767717391605</v>
      </c>
      <c r="F128" s="31">
        <f t="shared" ca="1" si="15"/>
        <v>0.6327608365243883</v>
      </c>
      <c r="G128" s="31">
        <f t="shared" ca="1" si="11"/>
        <v>5.5217982072279073</v>
      </c>
      <c r="H128" s="31">
        <f t="shared" ca="1" si="16"/>
        <v>250.08433656352867</v>
      </c>
    </row>
    <row r="129" spans="1:8" ht="15.75" customHeight="1">
      <c r="A129" s="28">
        <v>2</v>
      </c>
      <c r="B129" s="28">
        <v>7.7</v>
      </c>
      <c r="C129" s="31">
        <f t="shared" ca="1" si="9"/>
        <v>7.6823006504996449</v>
      </c>
      <c r="D129" s="31">
        <f t="shared" ca="1" si="10"/>
        <v>2.0389190661664256</v>
      </c>
      <c r="E129" s="31">
        <f t="shared" ca="1" si="14"/>
        <v>9.4702802320973029E-2</v>
      </c>
      <c r="F129" s="31">
        <f t="shared" ca="1" si="15"/>
        <v>0.84779179445330588</v>
      </c>
      <c r="G129" s="31">
        <f t="shared" ca="1" si="11"/>
        <v>3.8624012085871757</v>
      </c>
      <c r="H129" s="31">
        <f t="shared" ca="1" si="16"/>
        <v>47.579462525670024</v>
      </c>
    </row>
    <row r="130" spans="1:8" ht="15.75" customHeight="1">
      <c r="A130" s="28">
        <v>2</v>
      </c>
      <c r="B130" s="28">
        <v>17</v>
      </c>
      <c r="C130" s="31">
        <f t="shared" ca="1" si="9"/>
        <v>16.393512477709702</v>
      </c>
      <c r="D130" s="31">
        <f t="shared" ca="1" si="10"/>
        <v>2.7968856759400391</v>
      </c>
      <c r="E130" s="31">
        <f t="shared" ca="1" si="14"/>
        <v>0.14928382473541649</v>
      </c>
      <c r="F130" s="31">
        <f t="shared" ca="1" si="15"/>
        <v>-0.8229968624118269</v>
      </c>
      <c r="G130" s="31">
        <f t="shared" ca="1" si="11"/>
        <v>3.5034631084323697</v>
      </c>
      <c r="H130" s="31">
        <f t="shared" ca="1" si="16"/>
        <v>33.230333167838936</v>
      </c>
    </row>
    <row r="131" spans="1:8" ht="15.75" customHeight="1">
      <c r="A131" s="28">
        <v>2</v>
      </c>
      <c r="B131" s="28">
        <v>34</v>
      </c>
      <c r="C131" s="31">
        <f t="shared" ca="1" si="9"/>
        <v>34.34104807375526</v>
      </c>
      <c r="D131" s="31">
        <f t="shared" ca="1" si="10"/>
        <v>3.5363413754973352</v>
      </c>
      <c r="E131" s="31">
        <f t="shared" ca="1" si="14"/>
        <v>6.1471913214079264E-2</v>
      </c>
      <c r="F131" s="31">
        <f t="shared" ca="1" si="15"/>
        <v>-3.6596933651523056E-2</v>
      </c>
      <c r="G131" s="31">
        <f t="shared" ca="1" si="11"/>
        <v>5.4286158727550067</v>
      </c>
      <c r="H131" s="31">
        <f t="shared" ca="1" si="16"/>
        <v>227.83367628179249</v>
      </c>
    </row>
    <row r="132" spans="1:8" ht="15.75" customHeight="1">
      <c r="A132" s="28">
        <v>2</v>
      </c>
      <c r="B132" s="28">
        <v>11.9</v>
      </c>
      <c r="C132" s="31">
        <f t="shared" ca="1" si="9"/>
        <v>12.063911723700528</v>
      </c>
      <c r="D132" s="31">
        <f t="shared" ca="1" si="10"/>
        <v>2.4902184939063123</v>
      </c>
      <c r="E132" s="31">
        <f t="shared" ca="1" si="14"/>
        <v>0.19102723296799198</v>
      </c>
      <c r="F132" s="31">
        <f t="shared" ca="1" si="15"/>
        <v>0.40003550452742348</v>
      </c>
      <c r="G132" s="31">
        <f t="shared" ca="1" si="11"/>
        <v>4.2595577620775726</v>
      </c>
      <c r="H132" s="31">
        <f t="shared" ca="1" si="16"/>
        <v>70.778675517595318</v>
      </c>
    </row>
    <row r="133" spans="1:8" ht="15.75" customHeight="1">
      <c r="A133" s="28">
        <v>2</v>
      </c>
      <c r="B133" s="28">
        <v>17.5</v>
      </c>
      <c r="C133" s="31">
        <f t="shared" ca="1" si="9"/>
        <v>18.480315489232684</v>
      </c>
      <c r="D133" s="31">
        <f t="shared" ca="1" si="10"/>
        <v>2.9167061379959898</v>
      </c>
      <c r="E133" s="31">
        <f t="shared" ca="1" si="14"/>
        <v>3.5255069777886346E-2</v>
      </c>
      <c r="F133" s="31">
        <f t="shared" ca="1" si="15"/>
        <v>0.4100495670385238</v>
      </c>
      <c r="G133" s="31">
        <f t="shared" ca="1" si="11"/>
        <v>4.8212317761558774</v>
      </c>
      <c r="H133" s="31">
        <f t="shared" ca="1" si="16"/>
        <v>124.11788210584494</v>
      </c>
    </row>
    <row r="134" spans="1:8" ht="15.75" customHeight="1">
      <c r="A134" s="28">
        <v>2</v>
      </c>
      <c r="B134" s="28">
        <v>13.4</v>
      </c>
      <c r="C134" s="31">
        <f t="shared" ca="1" si="9"/>
        <v>13.432137066284586</v>
      </c>
      <c r="D134" s="31">
        <f t="shared" ca="1" si="10"/>
        <v>2.5976501241815266</v>
      </c>
      <c r="E134" s="31">
        <f t="shared" ca="1" si="14"/>
        <v>5.0513201753061652E-3</v>
      </c>
      <c r="F134" s="31">
        <f t="shared" ca="1" si="15"/>
        <v>-0.30728091208646957</v>
      </c>
      <c r="G134" s="31">
        <f t="shared" ca="1" si="11"/>
        <v>3.5444665750737023</v>
      </c>
      <c r="H134" s="31">
        <f t="shared" ca="1" si="16"/>
        <v>34.621212598009322</v>
      </c>
    </row>
    <row r="135" spans="1:8" ht="15.75" customHeight="1">
      <c r="A135" s="28">
        <v>2</v>
      </c>
      <c r="B135" s="28">
        <v>38.4</v>
      </c>
      <c r="C135" s="31">
        <f t="shared" ca="1" si="9"/>
        <v>38.675140223565002</v>
      </c>
      <c r="D135" s="31">
        <f t="shared" ca="1" si="10"/>
        <v>3.6551970221426671</v>
      </c>
      <c r="E135" s="31">
        <f t="shared" ca="1" si="14"/>
        <v>8.8124578366363351E-2</v>
      </c>
      <c r="F135" s="31">
        <f t="shared" ca="1" si="15"/>
        <v>-0.39206717437224836</v>
      </c>
      <c r="G135" s="31">
        <f t="shared" ca="1" si="11"/>
        <v>5.2969489125030433</v>
      </c>
      <c r="H135" s="31">
        <f t="shared" ca="1" si="16"/>
        <v>199.72649637225595</v>
      </c>
    </row>
    <row r="136" spans="1:8" ht="15.75" customHeight="1">
      <c r="A136" s="28">
        <v>2</v>
      </c>
      <c r="B136" s="28">
        <v>10.9</v>
      </c>
      <c r="C136" s="31">
        <f t="shared" ca="1" si="9"/>
        <v>10.940449953844103</v>
      </c>
      <c r="D136" s="31">
        <f t="shared" ca="1" si="10"/>
        <v>2.3924669253842583</v>
      </c>
      <c r="E136" s="31">
        <f t="shared" ca="1" si="14"/>
        <v>-0.24522122451264447</v>
      </c>
      <c r="F136" s="31">
        <f t="shared" ca="1" si="15"/>
        <v>0.59510811520693363</v>
      </c>
      <c r="G136" s="31">
        <f t="shared" ca="1" si="11"/>
        <v>3.8562374785061739</v>
      </c>
      <c r="H136" s="31">
        <f t="shared" ca="1" si="16"/>
        <v>47.287097516380371</v>
      </c>
    </row>
    <row r="137" spans="1:8" ht="15.75" customHeight="1">
      <c r="A137" s="28">
        <v>2</v>
      </c>
      <c r="B137" s="28">
        <v>13</v>
      </c>
      <c r="C137" s="31">
        <f t="shared" ca="1" si="9"/>
        <v>13.157843632751744</v>
      </c>
      <c r="D137" s="31">
        <f t="shared" ca="1" si="10"/>
        <v>2.5770180547773962</v>
      </c>
      <c r="E137" s="31">
        <f t="shared" ca="1" si="14"/>
        <v>3.6669958453939867E-2</v>
      </c>
      <c r="F137" s="31">
        <f t="shared" ca="1" si="15"/>
        <v>-0.63735055772658578</v>
      </c>
      <c r="G137" s="31">
        <f t="shared" ca="1" si="11"/>
        <v>3.2117923289088126</v>
      </c>
      <c r="H137" s="31">
        <f t="shared" ca="1" si="16"/>
        <v>24.823538321651313</v>
      </c>
    </row>
    <row r="138" spans="1:8" ht="15.75" customHeight="1">
      <c r="A138" s="28">
        <v>2</v>
      </c>
      <c r="B138" s="28">
        <v>11.7</v>
      </c>
      <c r="C138" s="31">
        <f t="shared" ca="1" si="9"/>
        <v>11.997702900036979</v>
      </c>
      <c r="D138" s="31">
        <f t="shared" ca="1" si="10"/>
        <v>2.4847152064669786</v>
      </c>
      <c r="E138" s="31">
        <f t="shared" ca="1" si="14"/>
        <v>-0.14848614267961882</v>
      </c>
      <c r="F138" s="31">
        <f t="shared" ca="1" si="15"/>
        <v>7.2710291509365976E-2</v>
      </c>
      <c r="G138" s="31">
        <f t="shared" ca="1" si="11"/>
        <v>3.583590650404783</v>
      </c>
      <c r="H138" s="31">
        <f t="shared" ca="1" si="16"/>
        <v>36.002581722721303</v>
      </c>
    </row>
    <row r="139" spans="1:8" ht="15.75" customHeight="1">
      <c r="A139" s="28">
        <v>2</v>
      </c>
      <c r="B139" s="28">
        <v>18.7</v>
      </c>
      <c r="C139" s="31">
        <f t="shared" ca="1" si="9"/>
        <v>18.192058189457423</v>
      </c>
      <c r="D139" s="31">
        <f t="shared" ca="1" si="10"/>
        <v>2.9009851356319909</v>
      </c>
      <c r="E139" s="31">
        <f t="shared" ca="1" si="14"/>
        <v>-3.5742952880849217E-3</v>
      </c>
      <c r="F139" s="31">
        <f t="shared" ca="1" si="15"/>
        <v>1.127034483824257</v>
      </c>
      <c r="G139" s="31">
        <f t="shared" ca="1" si="11"/>
        <v>5.4733102724143805</v>
      </c>
      <c r="H139" s="31">
        <f t="shared" ca="1" si="16"/>
        <v>238.24755315649116</v>
      </c>
    </row>
    <row r="140" spans="1:8" ht="15.75" customHeight="1">
      <c r="A140" s="28">
        <v>2</v>
      </c>
      <c r="B140" s="28">
        <v>8.9</v>
      </c>
      <c r="C140" s="31">
        <f t="shared" ca="1" si="9"/>
        <v>8.9177312491370344</v>
      </c>
      <c r="D140" s="31">
        <f t="shared" ca="1" si="10"/>
        <v>2.1880415699737807</v>
      </c>
      <c r="E140" s="31">
        <f t="shared" ca="1" si="14"/>
        <v>-3.1389189090408477E-2</v>
      </c>
      <c r="F140" s="31">
        <f t="shared" ca="1" si="15"/>
        <v>-0.75591457819697727</v>
      </c>
      <c r="G140" s="31">
        <f t="shared" ca="1" si="11"/>
        <v>2.3799583064909235</v>
      </c>
      <c r="H140" s="31">
        <f t="shared" ca="1" si="16"/>
        <v>10.804452379006845</v>
      </c>
    </row>
    <row r="141" spans="1:8" ht="15.75" customHeight="1">
      <c r="A141" s="28">
        <v>2</v>
      </c>
      <c r="B141" s="28">
        <v>14.2</v>
      </c>
      <c r="C141" s="31">
        <f t="shared" ca="1" si="9"/>
        <v>14.627752592232818</v>
      </c>
      <c r="D141" s="31">
        <f t="shared" ca="1" si="10"/>
        <v>2.682920586843093</v>
      </c>
      <c r="E141" s="31">
        <f t="shared" ca="1" si="14"/>
        <v>-0.1194258930893988</v>
      </c>
      <c r="F141" s="31">
        <f t="shared" ca="1" si="15"/>
        <v>-0.32849761733099281</v>
      </c>
      <c r="G141" s="31">
        <f t="shared" ca="1" si="11"/>
        <v>3.540214183799721</v>
      </c>
      <c r="H141" s="31">
        <f t="shared" ca="1" si="16"/>
        <v>34.474302237210594</v>
      </c>
    </row>
    <row r="142" spans="1:8" ht="15.75" customHeight="1">
      <c r="A142" s="28">
        <v>2</v>
      </c>
      <c r="B142" s="28">
        <v>11.8</v>
      </c>
      <c r="C142" s="31">
        <f t="shared" ca="1" si="9"/>
        <v>11.489801563127408</v>
      </c>
      <c r="D142" s="31">
        <f t="shared" ca="1" si="10"/>
        <v>2.4414598213135665</v>
      </c>
      <c r="E142" s="31">
        <f t="shared" ca="1" si="14"/>
        <v>-0.15925778327090054</v>
      </c>
      <c r="F142" s="31">
        <f t="shared" ca="1" si="15"/>
        <v>1.3661704091299865E-2</v>
      </c>
      <c r="G142" s="31">
        <f t="shared" ca="1" si="11"/>
        <v>3.442020984826065</v>
      </c>
      <c r="H142" s="31">
        <f t="shared" ca="1" si="16"/>
        <v>31.250050270154638</v>
      </c>
    </row>
    <row r="143" spans="1:8" ht="15.75" customHeight="1">
      <c r="A143" s="28">
        <v>2</v>
      </c>
      <c r="B143" s="28">
        <v>17.600000000000001</v>
      </c>
      <c r="C143" s="31">
        <f t="shared" ca="1" si="9"/>
        <v>18.06552336182293</v>
      </c>
      <c r="D143" s="31">
        <f t="shared" ca="1" si="10"/>
        <v>2.8940053352191391</v>
      </c>
      <c r="E143" s="31">
        <f t="shared" ca="1" si="14"/>
        <v>6.6711495337198265E-2</v>
      </c>
      <c r="F143" s="31">
        <f t="shared" ca="1" si="15"/>
        <v>6.5022161144800736E-2</v>
      </c>
      <c r="G143" s="31">
        <f t="shared" ca="1" si="11"/>
        <v>4.4700060662233936</v>
      </c>
      <c r="H143" s="31">
        <f t="shared" ca="1" si="16"/>
        <v>87.357252940445065</v>
      </c>
    </row>
    <row r="144" spans="1:8" ht="15.75" customHeight="1">
      <c r="A144" s="28">
        <v>2</v>
      </c>
      <c r="B144" s="28">
        <v>19.399999999999999</v>
      </c>
      <c r="C144" s="31">
        <f t="shared" ca="1" si="9"/>
        <v>19.250974893177826</v>
      </c>
      <c r="D144" s="31">
        <f t="shared" ca="1" si="10"/>
        <v>2.9575617032528849</v>
      </c>
      <c r="E144" s="31">
        <f t="shared" ca="1" si="14"/>
        <v>-1.697286627395073E-2</v>
      </c>
      <c r="F144" s="31">
        <f t="shared" ca="1" si="15"/>
        <v>-0.19254146216642548</v>
      </c>
      <c r="G144" s="31">
        <f t="shared" ca="1" si="11"/>
        <v>4.2341815712133144</v>
      </c>
      <c r="H144" s="31">
        <f t="shared" ca="1" si="16"/>
        <v>69.005179790920053</v>
      </c>
    </row>
    <row r="145" spans="1:8" ht="15.75" customHeight="1">
      <c r="A145" s="28">
        <v>2</v>
      </c>
      <c r="B145" s="28">
        <v>9</v>
      </c>
      <c r="C145" s="31">
        <f t="shared" ca="1" si="9"/>
        <v>9.4132869443129046</v>
      </c>
      <c r="D145" s="31">
        <f t="shared" ca="1" si="10"/>
        <v>2.2421221959327036</v>
      </c>
      <c r="E145" s="31">
        <f t="shared" ca="1" si="14"/>
        <v>7.9003992137462887E-3</v>
      </c>
      <c r="F145" s="31">
        <f t="shared" ca="1" si="15"/>
        <v>-0.41091809805480739</v>
      </c>
      <c r="G145" s="31">
        <f t="shared" ca="1" si="11"/>
        <v>2.8539500724403517</v>
      </c>
      <c r="H145" s="31">
        <f t="shared" ca="1" si="16"/>
        <v>17.356204880184972</v>
      </c>
    </row>
    <row r="146" spans="1:8" ht="15.75" customHeight="1">
      <c r="A146" s="28">
        <v>2</v>
      </c>
      <c r="B146" s="28">
        <v>10.4</v>
      </c>
      <c r="C146" s="31">
        <f t="shared" ca="1" si="9"/>
        <v>10.99984900324813</v>
      </c>
      <c r="D146" s="31">
        <f t="shared" ca="1" si="10"/>
        <v>2.3978815457267122</v>
      </c>
      <c r="E146" s="31">
        <f t="shared" ca="1" si="14"/>
        <v>2.7401076316096153E-2</v>
      </c>
      <c r="F146" s="31">
        <f t="shared" ca="1" si="15"/>
        <v>-0.2707440098169378</v>
      </c>
      <c r="G146" s="31">
        <f t="shared" ca="1" si="11"/>
        <v>3.2719891016578853</v>
      </c>
      <c r="H146" s="31">
        <f t="shared" ca="1" si="16"/>
        <v>26.36372735724462</v>
      </c>
    </row>
    <row r="147" spans="1:8" ht="15.75" customHeight="1">
      <c r="A147" s="28">
        <v>2</v>
      </c>
      <c r="B147" s="28">
        <v>9.6</v>
      </c>
      <c r="C147" s="31">
        <f t="shared" ca="1" si="9"/>
        <v>9.9785232178023993</v>
      </c>
      <c r="D147" s="31">
        <f t="shared" ca="1" si="10"/>
        <v>2.3004351052060188</v>
      </c>
      <c r="E147" s="31">
        <f t="shared" ca="1" si="14"/>
        <v>-6.634227456914614E-2</v>
      </c>
      <c r="F147" s="31">
        <f t="shared" ca="1" si="15"/>
        <v>0.30639969274219003</v>
      </c>
      <c r="G147" s="31">
        <f t="shared" ca="1" si="11"/>
        <v>3.5937511445824755</v>
      </c>
      <c r="H147" s="31">
        <f t="shared" ca="1" si="16"/>
        <v>36.370250429536902</v>
      </c>
    </row>
    <row r="148" spans="1:8" ht="15.75" customHeight="1">
      <c r="A148" s="28">
        <v>2</v>
      </c>
      <c r="B148" s="28">
        <v>9.4</v>
      </c>
      <c r="C148" s="31">
        <f t="shared" ca="1" si="9"/>
        <v>8.9454532876918247</v>
      </c>
      <c r="D148" s="31">
        <f t="shared" ca="1" si="10"/>
        <v>2.191145390656271</v>
      </c>
      <c r="E148" s="31">
        <f t="shared" ca="1" si="14"/>
        <v>4.6871379214158758E-2</v>
      </c>
      <c r="F148" s="31">
        <f t="shared" ca="1" si="15"/>
        <v>-0.21007369446415455</v>
      </c>
      <c r="G148" s="31">
        <f t="shared" ca="1" si="11"/>
        <v>3.009208190047187</v>
      </c>
      <c r="H148" s="31">
        <f t="shared" ca="1" si="16"/>
        <v>20.271342518109769</v>
      </c>
    </row>
    <row r="149" spans="1:8" ht="15.75" customHeight="1">
      <c r="A149" s="28">
        <v>2</v>
      </c>
      <c r="B149" s="28">
        <v>19.399999999999999</v>
      </c>
      <c r="C149" s="31">
        <f t="shared" ca="1" si="9"/>
        <v>18.536722657944036</v>
      </c>
      <c r="D149" s="31">
        <f t="shared" ca="1" si="10"/>
        <v>2.9197537730956213</v>
      </c>
      <c r="E149" s="31">
        <f t="shared" ca="1" si="14"/>
        <v>7.2714216927303676E-2</v>
      </c>
      <c r="F149" s="31">
        <f t="shared" ca="1" si="15"/>
        <v>-0.4873714184938816</v>
      </c>
      <c r="G149" s="31">
        <f t="shared" ca="1" si="11"/>
        <v>3.9663251720180535</v>
      </c>
      <c r="H149" s="31">
        <f t="shared" ca="1" si="16"/>
        <v>52.790179126409591</v>
      </c>
    </row>
    <row r="150" spans="1:8" ht="15.75" customHeight="1">
      <c r="A150" s="28">
        <v>2</v>
      </c>
      <c r="B150" s="28">
        <v>66</v>
      </c>
      <c r="C150" s="31">
        <f t="shared" ca="1" si="9"/>
        <v>66.565799790341345</v>
      </c>
      <c r="D150" s="31">
        <f t="shared" ca="1" si="10"/>
        <v>4.1981909289899662</v>
      </c>
      <c r="E150" s="31">
        <f t="shared" ca="1" si="14"/>
        <v>-5.0479030080539576E-2</v>
      </c>
      <c r="F150" s="31">
        <f t="shared" ca="1" si="15"/>
        <v>0.10048762918107647</v>
      </c>
      <c r="G150" s="31">
        <f t="shared" ca="1" si="11"/>
        <v>6.5515858206533535</v>
      </c>
      <c r="H150" s="31">
        <f t="shared" ca="1" si="16"/>
        <v>700.35392937253039</v>
      </c>
    </row>
    <row r="151" spans="1:8" ht="15.75" customHeight="1">
      <c r="A151" s="28">
        <v>2</v>
      </c>
      <c r="B151" s="28">
        <v>25.8</v>
      </c>
      <c r="C151" s="31">
        <f t="shared" ca="1" si="9"/>
        <v>26.049426257519304</v>
      </c>
      <c r="D151" s="31">
        <f t="shared" ca="1" si="10"/>
        <v>3.2599957432934632</v>
      </c>
      <c r="E151" s="31">
        <f t="shared" ca="1" si="14"/>
        <v>-0.12814305939511456</v>
      </c>
      <c r="F151" s="31">
        <f t="shared" ca="1" si="15"/>
        <v>8.913372022055488E-2</v>
      </c>
      <c r="G151" s="31">
        <f t="shared" ca="1" si="11"/>
        <v>4.9063460000560397</v>
      </c>
      <c r="H151" s="31">
        <f t="shared" ca="1" si="16"/>
        <v>135.14469240335617</v>
      </c>
    </row>
    <row r="152" spans="1:8" ht="15.75" customHeight="1">
      <c r="A152" s="28">
        <v>2</v>
      </c>
      <c r="B152" s="28">
        <v>25.7</v>
      </c>
      <c r="C152" s="31">
        <f t="shared" ca="1" si="9"/>
        <v>25.150535786886536</v>
      </c>
      <c r="D152" s="31">
        <f t="shared" ca="1" si="10"/>
        <v>3.2248791999723689</v>
      </c>
      <c r="E152" s="31">
        <f t="shared" ca="1" si="14"/>
        <v>-7.0741869356327994E-2</v>
      </c>
      <c r="F152" s="31">
        <f t="shared" ca="1" si="15"/>
        <v>-0.28964748509918053</v>
      </c>
      <c r="G152" s="31">
        <f t="shared" ca="1" si="11"/>
        <v>4.5267167697066588</v>
      </c>
      <c r="H152" s="31">
        <f t="shared" ca="1" si="16"/>
        <v>92.454512767844818</v>
      </c>
    </row>
    <row r="153" spans="1:8" ht="15.75" customHeight="1">
      <c r="A153" s="28">
        <v>2</v>
      </c>
      <c r="B153" s="28">
        <v>7.7</v>
      </c>
      <c r="C153" s="31">
        <f t="shared" ca="1" si="9"/>
        <v>7.6322193245770729</v>
      </c>
      <c r="D153" s="31">
        <f t="shared" ca="1" si="10"/>
        <v>2.0323786712300675</v>
      </c>
      <c r="E153" s="31">
        <f t="shared" ca="1" si="14"/>
        <v>-6.855047341357437E-2</v>
      </c>
      <c r="F153" s="31">
        <f t="shared" ca="1" si="15"/>
        <v>0.45784885491328997</v>
      </c>
      <c r="G153" s="31">
        <f t="shared" ca="1" si="11"/>
        <v>3.2983561786158777</v>
      </c>
      <c r="H153" s="31">
        <f t="shared" ca="1" si="16"/>
        <v>27.068107196148247</v>
      </c>
    </row>
    <row r="154" spans="1:8" ht="15.75" customHeight="1">
      <c r="A154" s="28">
        <v>2</v>
      </c>
      <c r="B154" s="28">
        <v>19.7</v>
      </c>
      <c r="C154" s="31">
        <f t="shared" ca="1" si="9"/>
        <v>19.484038667806402</v>
      </c>
      <c r="D154" s="31">
        <f t="shared" ca="1" si="10"/>
        <v>2.9695956005351416</v>
      </c>
      <c r="E154" s="31">
        <f t="shared" ca="1" si="14"/>
        <v>9.8666450807664743E-2</v>
      </c>
      <c r="F154" s="31">
        <f t="shared" ca="1" si="15"/>
        <v>-3.2867561991454609E-2</v>
      </c>
      <c r="G154" s="31">
        <f t="shared" ca="1" si="11"/>
        <v>4.529455895247871</v>
      </c>
      <c r="H154" s="31">
        <f t="shared" ca="1" si="16"/>
        <v>92.708104436321491</v>
      </c>
    </row>
    <row r="155" spans="1:8" ht="15.75" customHeight="1">
      <c r="A155" s="28">
        <v>2</v>
      </c>
      <c r="B155" s="28">
        <v>10.8</v>
      </c>
      <c r="C155" s="31">
        <f t="shared" ca="1" si="9"/>
        <v>10.617711849164225</v>
      </c>
      <c r="D155" s="31">
        <f t="shared" ca="1" si="10"/>
        <v>2.3625235358354524</v>
      </c>
      <c r="E155" s="31">
        <f t="shared" ca="1" si="14"/>
        <v>5.5475720065213119E-2</v>
      </c>
      <c r="F155" s="31">
        <f t="shared" ca="1" si="15"/>
        <v>0.68965707782422458</v>
      </c>
      <c r="G155" s="31">
        <f t="shared" ca="1" si="11"/>
        <v>4.201815087721136</v>
      </c>
      <c r="H155" s="31">
        <f t="shared" ca="1" si="16"/>
        <v>66.80748249856515</v>
      </c>
    </row>
    <row r="156" spans="1:8" ht="15.75" customHeight="1">
      <c r="A156" s="28">
        <v>2</v>
      </c>
      <c r="B156" s="28">
        <v>12.2</v>
      </c>
      <c r="C156" s="31">
        <f t="shared" ca="1" si="9"/>
        <v>12.922310193250174</v>
      </c>
      <c r="D156" s="31">
        <f t="shared" ca="1" si="10"/>
        <v>2.5589552898973986</v>
      </c>
      <c r="E156" s="31">
        <f t="shared" ca="1" si="14"/>
        <v>-9.5714588307706711E-2</v>
      </c>
      <c r="F156" s="31">
        <f t="shared" ca="1" si="15"/>
        <v>-0.20481333406470026</v>
      </c>
      <c r="G156" s="31">
        <f t="shared" ca="1" si="11"/>
        <v>3.4819835751920047</v>
      </c>
      <c r="H156" s="31">
        <f t="shared" ca="1" si="16"/>
        <v>32.524172275089015</v>
      </c>
    </row>
    <row r="157" spans="1:8" ht="15.75" customHeight="1">
      <c r="A157" s="28">
        <v>2</v>
      </c>
      <c r="B157" s="28">
        <v>9.9</v>
      </c>
      <c r="C157" s="31">
        <f t="shared" ca="1" si="9"/>
        <v>10.237656290678341</v>
      </c>
      <c r="D157" s="31">
        <f t="shared" ca="1" si="10"/>
        <v>2.326072715551383</v>
      </c>
      <c r="E157" s="31">
        <f t="shared" ref="E157:E188" ca="1" si="17">NORMINV(RAND(),0,SQRT($A$15*(1/A$16+((D157-$A$17)^2/($A$18)))))</f>
        <v>-9.3576807036344078E-2</v>
      </c>
      <c r="F157" s="31">
        <f t="shared" ref="F157:F188" ca="1" si="18">NORMINV(RAND(),0,SQRT($A$15*(1+1/A$16+((D157-$A$17)^2/($A$18)))))</f>
        <v>0.52019282357911512</v>
      </c>
      <c r="G157" s="31">
        <f t="shared" ca="1" si="11"/>
        <v>3.822835872736472</v>
      </c>
      <c r="H157" s="31">
        <f t="shared" ca="1" si="16"/>
        <v>45.733719603856478</v>
      </c>
    </row>
    <row r="158" spans="1:8" ht="15.75" customHeight="1">
      <c r="A158" s="28">
        <v>2</v>
      </c>
      <c r="B158" s="28">
        <v>12</v>
      </c>
      <c r="C158" s="31">
        <f t="shared" ca="1" si="9"/>
        <v>12.060091768398957</v>
      </c>
      <c r="D158" s="31">
        <f t="shared" ca="1" si="10"/>
        <v>2.4899018005900686</v>
      </c>
      <c r="E158" s="31">
        <f t="shared" ca="1" si="17"/>
        <v>7.7008643075001132E-2</v>
      </c>
      <c r="F158" s="31">
        <f t="shared" ca="1" si="18"/>
        <v>-0.30525950930386558</v>
      </c>
      <c r="G158" s="31">
        <f t="shared" ca="1" si="11"/>
        <v>3.439718846481906</v>
      </c>
      <c r="H158" s="31">
        <f t="shared" ca="1" si="16"/>
        <v>31.178191077808709</v>
      </c>
    </row>
    <row r="159" spans="1:8" ht="15.75" customHeight="1">
      <c r="A159" s="28">
        <v>2</v>
      </c>
      <c r="B159" s="28">
        <v>8.5</v>
      </c>
      <c r="C159" s="31">
        <f t="shared" ca="1" si="9"/>
        <v>8.469145129583433</v>
      </c>
      <c r="D159" s="31">
        <f t="shared" ca="1" si="10"/>
        <v>2.1364295743593389</v>
      </c>
      <c r="E159" s="31">
        <f t="shared" ca="1" si="17"/>
        <v>0.15794251694317452</v>
      </c>
      <c r="F159" s="31">
        <f t="shared" ca="1" si="18"/>
        <v>-2.2845774331243591E-2</v>
      </c>
      <c r="G159" s="31">
        <f t="shared" ca="1" si="11"/>
        <v>3.216747934784741</v>
      </c>
      <c r="H159" s="31">
        <f t="shared" ca="1" si="16"/>
        <v>24.946859306741995</v>
      </c>
    </row>
    <row r="160" spans="1:8" ht="15.75" customHeight="1">
      <c r="A160" s="28">
        <v>2</v>
      </c>
      <c r="B160" s="28">
        <v>12</v>
      </c>
      <c r="C160" s="31">
        <f t="shared" ca="1" si="9"/>
        <v>11.859246900376275</v>
      </c>
      <c r="D160" s="31">
        <f t="shared" ca="1" si="10"/>
        <v>2.4731078924283212</v>
      </c>
      <c r="E160" s="31">
        <f t="shared" ca="1" si="17"/>
        <v>0.12030878278942016</v>
      </c>
      <c r="F160" s="31">
        <f t="shared" ca="1" si="18"/>
        <v>-1.388862842397546</v>
      </c>
      <c r="G160" s="31">
        <f t="shared" ca="1" si="11"/>
        <v>2.371558925878428</v>
      </c>
      <c r="H160" s="31">
        <f t="shared" ca="1" si="16"/>
        <v>10.71408173119997</v>
      </c>
    </row>
    <row r="161" spans="1:8" ht="15.75" customHeight="1">
      <c r="A161" s="28">
        <v>2</v>
      </c>
      <c r="B161" s="28">
        <v>8.1</v>
      </c>
      <c r="C161" s="31">
        <f t="shared" ca="1" si="9"/>
        <v>7.5407938725473942</v>
      </c>
      <c r="D161" s="31">
        <f t="shared" ca="1" si="10"/>
        <v>2.0203274646137173</v>
      </c>
      <c r="E161" s="31">
        <f t="shared" ca="1" si="17"/>
        <v>0.1255245698365717</v>
      </c>
      <c r="F161" s="31">
        <f t="shared" ca="1" si="18"/>
        <v>0.42112960846565173</v>
      </c>
      <c r="G161" s="31">
        <f t="shared" ca="1" si="11"/>
        <v>3.4357221569555807</v>
      </c>
      <c r="H161" s="31">
        <f t="shared" ca="1" si="16"/>
        <v>31.053830209508273</v>
      </c>
    </row>
    <row r="162" spans="1:8" ht="15.75" customHeight="1">
      <c r="A162" s="28">
        <v>2</v>
      </c>
      <c r="B162" s="28">
        <v>16.399999999999999</v>
      </c>
      <c r="C162" s="31">
        <f t="shared" ca="1" si="9"/>
        <v>16.202694655319551</v>
      </c>
      <c r="D162" s="31">
        <f t="shared" ca="1" si="10"/>
        <v>2.7851775651540356</v>
      </c>
      <c r="E162" s="31">
        <f t="shared" ca="1" si="17"/>
        <v>-3.1843802661474116E-2</v>
      </c>
      <c r="F162" s="31">
        <f t="shared" ca="1" si="18"/>
        <v>0.6780530778843048</v>
      </c>
      <c r="G162" s="31">
        <f t="shared" ca="1" si="11"/>
        <v>4.8039647096464355</v>
      </c>
      <c r="H162" s="31">
        <f t="shared" ca="1" si="16"/>
        <v>121.99312731299636</v>
      </c>
    </row>
    <row r="163" spans="1:8" ht="15.75" customHeight="1">
      <c r="A163" s="28">
        <v>2</v>
      </c>
      <c r="B163" s="28">
        <v>25.7</v>
      </c>
      <c r="C163" s="31">
        <f t="shared" ca="1" si="9"/>
        <v>25.749864178378033</v>
      </c>
      <c r="D163" s="31">
        <f t="shared" ca="1" si="10"/>
        <v>3.2484293524697385</v>
      </c>
      <c r="E163" s="31">
        <f t="shared" ca="1" si="17"/>
        <v>-5.5180981322376825E-3</v>
      </c>
      <c r="F163" s="31">
        <f t="shared" ca="1" si="18"/>
        <v>0.57482137039330838</v>
      </c>
      <c r="G163" s="31">
        <f t="shared" ca="1" si="11"/>
        <v>5.4954729763767247</v>
      </c>
      <c r="H163" s="31">
        <f t="shared" ca="1" si="16"/>
        <v>243.58670967834308</v>
      </c>
    </row>
    <row r="164" spans="1:8" ht="15.75" customHeight="1">
      <c r="A164" s="28">
        <v>2</v>
      </c>
      <c r="B164" s="28">
        <v>10.4</v>
      </c>
      <c r="C164" s="31">
        <f t="shared" ca="1" si="9"/>
        <v>11.311395089511656</v>
      </c>
      <c r="D164" s="31">
        <f t="shared" ca="1" si="10"/>
        <v>2.4258106326104802</v>
      </c>
      <c r="E164" s="31">
        <f t="shared" ca="1" si="17"/>
        <v>-7.7793620624275056E-2</v>
      </c>
      <c r="F164" s="31">
        <f t="shared" ca="1" si="18"/>
        <v>0.12907859392788493</v>
      </c>
      <c r="G164" s="31">
        <f t="shared" ca="1" si="11"/>
        <v>3.6129441020399184</v>
      </c>
      <c r="H164" s="31">
        <f t="shared" ca="1" si="16"/>
        <v>37.075045009667654</v>
      </c>
    </row>
    <row r="165" spans="1:8" ht="15.75" customHeight="1">
      <c r="A165" s="28">
        <v>2</v>
      </c>
      <c r="B165" s="28">
        <v>21</v>
      </c>
      <c r="C165" s="31">
        <f t="shared" ca="1" si="9"/>
        <v>21.470581835710615</v>
      </c>
      <c r="D165" s="31">
        <f t="shared" ca="1" si="10"/>
        <v>3.0666837114634378</v>
      </c>
      <c r="E165" s="31">
        <f t="shared" ca="1" si="17"/>
        <v>2.5056177528048375E-2</v>
      </c>
      <c r="F165" s="31">
        <f t="shared" ca="1" si="18"/>
        <v>0.19972791178438776</v>
      </c>
      <c r="G165" s="31">
        <f t="shared" ca="1" si="11"/>
        <v>4.8494850288652991</v>
      </c>
      <c r="H165" s="31">
        <f t="shared" ca="1" si="16"/>
        <v>127.6746241676891</v>
      </c>
    </row>
    <row r="166" spans="1:8" ht="15.75" customHeight="1">
      <c r="A166" s="28">
        <v>2</v>
      </c>
      <c r="B166" s="28">
        <v>8</v>
      </c>
      <c r="C166" s="31">
        <f t="shared" ca="1" si="9"/>
        <v>7.0812666509436246</v>
      </c>
      <c r="D166" s="31">
        <f t="shared" ca="1" si="10"/>
        <v>1.9574527972044597</v>
      </c>
      <c r="E166" s="31">
        <f t="shared" ca="1" si="17"/>
        <v>0.10853546676227363</v>
      </c>
      <c r="F166" s="31">
        <f t="shared" ca="1" si="18"/>
        <v>-0.36891228449436186</v>
      </c>
      <c r="G166" s="31">
        <f t="shared" ca="1" si="11"/>
        <v>2.5243984351028375</v>
      </c>
      <c r="H166" s="31">
        <f t="shared" ca="1" si="16"/>
        <v>12.483383439133579</v>
      </c>
    </row>
    <row r="167" spans="1:8" ht="15.75" customHeight="1">
      <c r="A167" s="28">
        <v>2</v>
      </c>
      <c r="B167" s="28">
        <v>11.6</v>
      </c>
      <c r="C167" s="31">
        <f t="shared" ca="1" si="9"/>
        <v>11.204809642468691</v>
      </c>
      <c r="D167" s="31">
        <f t="shared" ca="1" si="10"/>
        <v>2.4163431184846367</v>
      </c>
      <c r="E167" s="31">
        <f t="shared" ca="1" si="17"/>
        <v>8.2353380198127324E-2</v>
      </c>
      <c r="F167" s="31">
        <f t="shared" ca="1" si="18"/>
        <v>-0.31121637147740394</v>
      </c>
      <c r="G167" s="31">
        <f t="shared" ca="1" si="11"/>
        <v>3.3170919930759299</v>
      </c>
      <c r="H167" s="31">
        <f t="shared" ca="1" si="16"/>
        <v>27.580030909220472</v>
      </c>
    </row>
    <row r="168" spans="1:8" ht="15.75" customHeight="1">
      <c r="A168" s="28">
        <v>2</v>
      </c>
      <c r="B168" s="28">
        <v>21.9</v>
      </c>
      <c r="C168" s="31">
        <f t="shared" ca="1" si="9"/>
        <v>22.55152185272685</v>
      </c>
      <c r="D168" s="31">
        <f t="shared" ca="1" si="10"/>
        <v>3.1158025515972825</v>
      </c>
      <c r="E168" s="31">
        <f t="shared" ca="1" si="17"/>
        <v>-8.8962445434743631E-2</v>
      </c>
      <c r="F168" s="31">
        <f t="shared" ca="1" si="18"/>
        <v>-1.2244938495936513</v>
      </c>
      <c r="G168" s="31">
        <f t="shared" ca="1" si="11"/>
        <v>3.3927200294080819</v>
      </c>
      <c r="H168" s="31">
        <f t="shared" ca="1" si="16"/>
        <v>29.74675437519543</v>
      </c>
    </row>
    <row r="169" spans="1:8" ht="15.75" customHeight="1">
      <c r="A169" s="28">
        <v>2</v>
      </c>
      <c r="B169" s="28">
        <v>12.4</v>
      </c>
      <c r="C169" s="31">
        <f t="shared" ca="1" si="9"/>
        <v>12.800933675081266</v>
      </c>
      <c r="D169" s="31">
        <f t="shared" ca="1" si="10"/>
        <v>2.5495181116310572</v>
      </c>
      <c r="E169" s="31">
        <f t="shared" ca="1" si="17"/>
        <v>-6.6981099942894376E-2</v>
      </c>
      <c r="F169" s="31">
        <f t="shared" ca="1" si="18"/>
        <v>0.19533321118839977</v>
      </c>
      <c r="G169" s="31">
        <f t="shared" ca="1" si="11"/>
        <v>3.8952097837324051</v>
      </c>
      <c r="H169" s="31">
        <f t="shared" ca="1" si="16"/>
        <v>49.166366584763907</v>
      </c>
    </row>
    <row r="170" spans="1:8" ht="15.75" customHeight="1">
      <c r="A170" s="28">
        <v>2</v>
      </c>
      <c r="B170" s="28">
        <v>13.1</v>
      </c>
      <c r="C170" s="31">
        <f t="shared" ca="1" si="9"/>
        <v>13.213281690825093</v>
      </c>
      <c r="D170" s="31">
        <f t="shared" ca="1" si="10"/>
        <v>2.5812225124226513</v>
      </c>
      <c r="E170" s="31">
        <f t="shared" ca="1" si="17"/>
        <v>4.8061590421906268E-2</v>
      </c>
      <c r="F170" s="31">
        <f t="shared" ca="1" si="18"/>
        <v>2.8374641978129972E-2</v>
      </c>
      <c r="G170" s="31">
        <f t="shared" ca="1" si="11"/>
        <v>3.8958832626559854</v>
      </c>
      <c r="H170" s="31">
        <f t="shared" ca="1" si="16"/>
        <v>49.1994902492007</v>
      </c>
    </row>
    <row r="171" spans="1:8" ht="15.75" customHeight="1">
      <c r="A171" s="28">
        <v>2</v>
      </c>
      <c r="B171" s="28">
        <v>10.7</v>
      </c>
      <c r="C171" s="31">
        <f t="shared" ca="1" si="9"/>
        <v>10.257900476741467</v>
      </c>
      <c r="D171" s="31">
        <f t="shared" ca="1" si="10"/>
        <v>2.3280481869061171</v>
      </c>
      <c r="E171" s="31">
        <f t="shared" ca="1" si="17"/>
        <v>-1.9361200652274976E-2</v>
      </c>
      <c r="F171" s="31">
        <f t="shared" ca="1" si="18"/>
        <v>0.61137356434308832</v>
      </c>
      <c r="G171" s="31">
        <f t="shared" ca="1" si="11"/>
        <v>3.9915090132394662</v>
      </c>
      <c r="H171" s="31">
        <f t="shared" ca="1" si="16"/>
        <v>54.136520482763387</v>
      </c>
    </row>
    <row r="172" spans="1:8" ht="15.75" customHeight="1">
      <c r="A172" s="28">
        <v>2</v>
      </c>
      <c r="B172" s="28">
        <v>10.6</v>
      </c>
      <c r="C172" s="31">
        <f t="shared" ca="1" si="9"/>
        <v>10.304200177177645</v>
      </c>
      <c r="D172" s="31">
        <f t="shared" ca="1" si="10"/>
        <v>2.3325515963062169</v>
      </c>
      <c r="E172" s="31">
        <f t="shared" ca="1" si="17"/>
        <v>-2.2497869031013456E-2</v>
      </c>
      <c r="F172" s="31">
        <f t="shared" ca="1" si="18"/>
        <v>0.43070092051689823</v>
      </c>
      <c r="G172" s="31">
        <f t="shared" ca="1" si="11"/>
        <v>3.815169686342859</v>
      </c>
      <c r="H172" s="31">
        <f t="shared" ca="1" si="16"/>
        <v>45.384456852102431</v>
      </c>
    </row>
    <row r="173" spans="1:8" ht="15.75" customHeight="1">
      <c r="A173" s="28">
        <v>2</v>
      </c>
      <c r="B173" s="28">
        <v>51</v>
      </c>
      <c r="C173" s="31">
        <f t="shared" ca="1" si="9"/>
        <v>50.079814444640668</v>
      </c>
      <c r="D173" s="31">
        <f t="shared" ca="1" si="10"/>
        <v>3.9136180216060783</v>
      </c>
      <c r="E173" s="31">
        <f t="shared" ca="1" si="17"/>
        <v>-8.3636176371108956E-2</v>
      </c>
      <c r="F173" s="31">
        <f t="shared" ca="1" si="18"/>
        <v>-0.13845356586677779</v>
      </c>
      <c r="G173" s="31">
        <f t="shared" ca="1" si="11"/>
        <v>5.80745501492098</v>
      </c>
      <c r="H173" s="31">
        <f t="shared" ca="1" si="16"/>
        <v>332.77114947872474</v>
      </c>
    </row>
    <row r="174" spans="1:8" ht="15.75" customHeight="1">
      <c r="A174" s="28">
        <v>2</v>
      </c>
      <c r="B174" s="28">
        <v>16.399999999999999</v>
      </c>
      <c r="C174" s="31">
        <f t="shared" ca="1" si="9"/>
        <v>16.043385357675565</v>
      </c>
      <c r="D174" s="31">
        <f t="shared" ca="1" si="10"/>
        <v>2.775296637380622</v>
      </c>
      <c r="E174" s="31">
        <f t="shared" ca="1" si="17"/>
        <v>-5.8942708242234925E-3</v>
      </c>
      <c r="F174" s="31">
        <f t="shared" ca="1" si="18"/>
        <v>0.3564336875021924</v>
      </c>
      <c r="G174" s="31">
        <f t="shared" ca="1" si="11"/>
        <v>4.4919049609667017</v>
      </c>
      <c r="H174" s="31">
        <f t="shared" ca="1" si="16"/>
        <v>89.291380562433929</v>
      </c>
    </row>
    <row r="175" spans="1:8" ht="15.75" customHeight="1">
      <c r="A175" s="28">
        <v>2</v>
      </c>
      <c r="B175" s="28">
        <v>19.8</v>
      </c>
      <c r="C175" s="31">
        <f t="shared" ca="1" si="9"/>
        <v>19.869449886643483</v>
      </c>
      <c r="D175" s="31">
        <f t="shared" ca="1" si="10"/>
        <v>2.9891833705560873</v>
      </c>
      <c r="E175" s="31">
        <f t="shared" ca="1" si="17"/>
        <v>-5.8120468957756612E-2</v>
      </c>
      <c r="F175" s="31">
        <f t="shared" ca="1" si="18"/>
        <v>-0.34384858797715273</v>
      </c>
      <c r="G175" s="31">
        <f t="shared" ca="1" si="11"/>
        <v>4.0941789671412945</v>
      </c>
      <c r="H175" s="31">
        <f t="shared" ca="1" si="16"/>
        <v>59.990065117758142</v>
      </c>
    </row>
    <row r="176" spans="1:8" ht="15.75" customHeight="1">
      <c r="A176" s="28">
        <v>2</v>
      </c>
      <c r="B176" s="28">
        <v>14.4</v>
      </c>
      <c r="C176" s="31">
        <f t="shared" ca="1" si="9"/>
        <v>14.330344646418553</v>
      </c>
      <c r="D176" s="31">
        <f t="shared" ca="1" si="10"/>
        <v>2.6623792922430201</v>
      </c>
      <c r="E176" s="31">
        <f t="shared" ca="1" si="17"/>
        <v>-0.19315903913136925</v>
      </c>
      <c r="F176" s="31">
        <f t="shared" ca="1" si="18"/>
        <v>0.19623227024871462</v>
      </c>
      <c r="G176" s="31">
        <f t="shared" ca="1" si="11"/>
        <v>3.9571382583325327</v>
      </c>
      <c r="H176" s="31">
        <f t="shared" ca="1" si="16"/>
        <v>52.307421230261156</v>
      </c>
    </row>
    <row r="177" spans="1:8" ht="15.75" customHeight="1">
      <c r="A177" s="28">
        <v>2</v>
      </c>
      <c r="B177" s="28">
        <v>12.5</v>
      </c>
      <c r="C177" s="31">
        <f t="shared" ca="1" si="9"/>
        <v>12.286176203017487</v>
      </c>
      <c r="D177" s="31">
        <f t="shared" ca="1" si="10"/>
        <v>2.5084747444114384</v>
      </c>
      <c r="E177" s="31">
        <f t="shared" ca="1" si="17"/>
        <v>-1.9590092268928772E-2</v>
      </c>
      <c r="F177" s="31">
        <f t="shared" ca="1" si="18"/>
        <v>-0.29105682119783227</v>
      </c>
      <c r="G177" s="31">
        <f t="shared" ca="1" si="11"/>
        <v>3.3881304840782684</v>
      </c>
      <c r="H177" s="31">
        <f t="shared" ca="1" si="16"/>
        <v>29.610543110557639</v>
      </c>
    </row>
    <row r="178" spans="1:8" ht="15.75" customHeight="1">
      <c r="A178" s="28">
        <v>2</v>
      </c>
      <c r="B178" s="28">
        <v>21.4</v>
      </c>
      <c r="C178" s="31">
        <f t="shared" ca="1" si="9"/>
        <v>20.406317689132329</v>
      </c>
      <c r="D178" s="31">
        <f t="shared" ca="1" si="10"/>
        <v>3.0158445435496635</v>
      </c>
      <c r="E178" s="31">
        <f t="shared" ca="1" si="17"/>
        <v>5.8056274538393848E-2</v>
      </c>
      <c r="F178" s="31">
        <f t="shared" ca="1" si="18"/>
        <v>0.18937292230685429</v>
      </c>
      <c r="G178" s="31">
        <f t="shared" ca="1" si="11"/>
        <v>4.7878011750128167</v>
      </c>
      <c r="H178" s="31">
        <f t="shared" ca="1" si="16"/>
        <v>120.0371376131834</v>
      </c>
    </row>
    <row r="179" spans="1:8" ht="15.75" customHeight="1">
      <c r="A179" s="28">
        <v>2</v>
      </c>
      <c r="B179" s="28">
        <v>8.3000000000000007</v>
      </c>
      <c r="C179" s="31">
        <f t="shared" ca="1" si="9"/>
        <v>8.1685427575004201</v>
      </c>
      <c r="D179" s="31">
        <f t="shared" ca="1" si="10"/>
        <v>2.1002905279079451</v>
      </c>
      <c r="E179" s="31">
        <f t="shared" ca="1" si="17"/>
        <v>8.6129058373197842E-2</v>
      </c>
      <c r="F179" s="31">
        <f t="shared" ca="1" si="18"/>
        <v>0.19600559541052709</v>
      </c>
      <c r="G179" s="31">
        <f t="shared" ca="1" si="11"/>
        <v>3.3038405640457502</v>
      </c>
      <c r="H179" s="31">
        <f t="shared" ca="1" si="16"/>
        <v>27.21696695790045</v>
      </c>
    </row>
    <row r="180" spans="1:8" ht="15.75" customHeight="1">
      <c r="A180" s="28">
        <v>2</v>
      </c>
      <c r="B180" s="28">
        <v>20.5</v>
      </c>
      <c r="C180" s="31">
        <f t="shared" ca="1" si="9"/>
        <v>20.112625224729747</v>
      </c>
      <c r="D180" s="31">
        <f t="shared" ca="1" si="10"/>
        <v>3.0013477385131524</v>
      </c>
      <c r="E180" s="31">
        <f t="shared" ca="1" si="17"/>
        <v>-7.2093965761255402E-2</v>
      </c>
      <c r="F180" s="31">
        <f t="shared" ca="1" si="18"/>
        <v>0.73957397253507628</v>
      </c>
      <c r="G180" s="31">
        <f t="shared" ca="1" si="11"/>
        <v>5.1838055545551276</v>
      </c>
      <c r="H180" s="31">
        <f t="shared" ca="1" si="16"/>
        <v>178.36028088080928</v>
      </c>
    </row>
    <row r="181" spans="1:8" ht="15.75" customHeight="1">
      <c r="A181" s="28">
        <v>2</v>
      </c>
      <c r="B181" s="28">
        <v>21.3</v>
      </c>
      <c r="C181" s="31">
        <f t="shared" ca="1" si="9"/>
        <v>21.791941806111993</v>
      </c>
      <c r="D181" s="31">
        <f t="shared" ca="1" si="10"/>
        <v>3.0815402595391599</v>
      </c>
      <c r="E181" s="31">
        <f t="shared" ca="1" si="17"/>
        <v>5.5447437001826128E-3</v>
      </c>
      <c r="F181" s="31">
        <f t="shared" ca="1" si="18"/>
        <v>-0.83895236169518761</v>
      </c>
      <c r="G181" s="31">
        <f t="shared" ca="1" si="11"/>
        <v>3.8159364721129814</v>
      </c>
      <c r="H181" s="31">
        <f t="shared" ca="1" si="16"/>
        <v>45.419270353344288</v>
      </c>
    </row>
    <row r="182" spans="1:8" ht="15.75" customHeight="1">
      <c r="A182" s="28">
        <v>2</v>
      </c>
      <c r="B182" s="28">
        <v>16</v>
      </c>
      <c r="C182" s="31">
        <f t="shared" ca="1" si="9"/>
        <v>15.904009242569197</v>
      </c>
      <c r="D182" s="31">
        <f t="shared" ca="1" si="10"/>
        <v>2.7665712310615089</v>
      </c>
      <c r="E182" s="31">
        <f t="shared" ca="1" si="17"/>
        <v>-0.19725929006364812</v>
      </c>
      <c r="F182" s="31">
        <f t="shared" ca="1" si="18"/>
        <v>2.3427192149474262E-2</v>
      </c>
      <c r="G182" s="31">
        <f t="shared" ca="1" si="11"/>
        <v>3.9530602658967942</v>
      </c>
      <c r="H182" s="31">
        <f t="shared" ca="1" si="16"/>
        <v>52.094546308321348</v>
      </c>
    </row>
    <row r="183" spans="1:8" ht="15.75" customHeight="1">
      <c r="A183" s="28">
        <v>2</v>
      </c>
      <c r="B183" s="28">
        <v>12.9</v>
      </c>
      <c r="C183" s="31">
        <f t="shared" ca="1" si="9"/>
        <v>13.572348769995358</v>
      </c>
      <c r="D183" s="31">
        <f t="shared" ca="1" si="10"/>
        <v>2.608034544351554</v>
      </c>
      <c r="E183" s="31">
        <f t="shared" ca="1" si="17"/>
        <v>-0.1471182402420575</v>
      </c>
      <c r="F183" s="31">
        <f t="shared" ca="1" si="18"/>
        <v>0.46375552513548651</v>
      </c>
      <c r="G183" s="31">
        <f t="shared" ca="1" si="11"/>
        <v>4.1805585049911258</v>
      </c>
      <c r="H183" s="31">
        <f t="shared" ca="1" si="16"/>
        <v>65.402370565891559</v>
      </c>
    </row>
    <row r="184" spans="1:8" ht="15.75" customHeight="1">
      <c r="A184" s="28">
        <v>2</v>
      </c>
      <c r="B184" s="28">
        <v>12.6</v>
      </c>
      <c r="C184" s="31">
        <f t="shared" ca="1" si="9"/>
        <v>12.335852547682848</v>
      </c>
      <c r="D184" s="31">
        <f t="shared" ca="1" si="10"/>
        <v>2.5125098637406875</v>
      </c>
      <c r="E184" s="31">
        <f t="shared" ca="1" si="17"/>
        <v>0.14080828774665993</v>
      </c>
      <c r="F184" s="31">
        <f t="shared" ca="1" si="18"/>
        <v>-0.37798356906008546</v>
      </c>
      <c r="G184" s="31">
        <f t="shared" ca="1" si="11"/>
        <v>3.4682953300678028</v>
      </c>
      <c r="H184" s="31">
        <f t="shared" ca="1" si="16"/>
        <v>32.082006572741179</v>
      </c>
    </row>
    <row r="185" spans="1:8" ht="15.75" customHeight="1">
      <c r="A185" s="28">
        <v>2</v>
      </c>
      <c r="B185" s="28">
        <v>8.9</v>
      </c>
      <c r="C185" s="31">
        <f t="shared" ref="C185:C248" ca="1" si="19">IF(D$7,NORMINV(RAND(),$B185,A$7),B185)</f>
        <v>9.4108626213146174</v>
      </c>
      <c r="D185" s="31">
        <f t="shared" ref="D185:D248" ca="1" si="20">LN(C185)</f>
        <v>2.2418646200987209</v>
      </c>
      <c r="E185" s="31">
        <f t="shared" ca="1" si="17"/>
        <v>6.2258895433514212E-3</v>
      </c>
      <c r="F185" s="31">
        <f t="shared" ca="1" si="18"/>
        <v>-0.68490167647899491</v>
      </c>
      <c r="G185" s="31">
        <f t="shared" ref="G185:G248" ca="1" si="21">$A$13+$A$14*D185+IF(D$19,E185,0)+IF(D$23,F185,0)</f>
        <v>2.5778647330069089</v>
      </c>
      <c r="H185" s="31">
        <f t="shared" ca="1" si="16"/>
        <v>13.168988810026612</v>
      </c>
    </row>
    <row r="186" spans="1:8" ht="15.75" customHeight="1">
      <c r="A186" s="28">
        <v>2</v>
      </c>
      <c r="B186" s="28">
        <v>10.1</v>
      </c>
      <c r="C186" s="31">
        <f t="shared" ca="1" si="19"/>
        <v>10.44867590479323</v>
      </c>
      <c r="D186" s="31">
        <f t="shared" ca="1" si="20"/>
        <v>2.3464752627074352</v>
      </c>
      <c r="E186" s="31">
        <f t="shared" ca="1" si="17"/>
        <v>0.11255954217244435</v>
      </c>
      <c r="F186" s="31">
        <f t="shared" ca="1" si="18"/>
        <v>0.13684957400343781</v>
      </c>
      <c r="G186" s="31">
        <f t="shared" ca="1" si="21"/>
        <v>3.6794714934392134</v>
      </c>
      <c r="H186" s="31">
        <f t="shared" ca="1" si="16"/>
        <v>39.62544622921763</v>
      </c>
    </row>
    <row r="187" spans="1:8" ht="15.75" customHeight="1">
      <c r="A187" s="28">
        <v>2</v>
      </c>
      <c r="B187" s="28">
        <v>34.5</v>
      </c>
      <c r="C187" s="31">
        <f t="shared" ca="1" si="19"/>
        <v>35.459677909348017</v>
      </c>
      <c r="D187" s="31">
        <f t="shared" ca="1" si="20"/>
        <v>3.5683962173940933</v>
      </c>
      <c r="E187" s="31">
        <f t="shared" ca="1" si="17"/>
        <v>-6.7780177565493663E-2</v>
      </c>
      <c r="F187" s="31">
        <f t="shared" ca="1" si="18"/>
        <v>-0.23264744928771236</v>
      </c>
      <c r="G187" s="31">
        <f t="shared" ca="1" si="21"/>
        <v>5.1564839147870725</v>
      </c>
      <c r="H187" s="31">
        <f t="shared" ca="1" si="16"/>
        <v>173.55315386243521</v>
      </c>
    </row>
    <row r="188" spans="1:8" ht="15.75" customHeight="1">
      <c r="A188" s="28">
        <v>2</v>
      </c>
      <c r="B188" s="28">
        <v>8</v>
      </c>
      <c r="C188" s="31">
        <f t="shared" ca="1" si="19"/>
        <v>8.4058004208842458</v>
      </c>
      <c r="D188" s="31">
        <f t="shared" ca="1" si="20"/>
        <v>2.1289219938414257</v>
      </c>
      <c r="E188" s="31">
        <f t="shared" ca="1" si="17"/>
        <v>0.14008535791551477</v>
      </c>
      <c r="F188" s="31">
        <f t="shared" ca="1" si="18"/>
        <v>-0.4959202087769613</v>
      </c>
      <c r="G188" s="31">
        <f t="shared" ca="1" si="21"/>
        <v>2.7133632172030797</v>
      </c>
      <c r="H188" s="31">
        <f t="shared" ca="1" si="16"/>
        <v>15.07990732800366</v>
      </c>
    </row>
    <row r="189" spans="1:8" ht="15.75" customHeight="1">
      <c r="A189" s="28">
        <v>2</v>
      </c>
      <c r="B189" s="28">
        <v>26.4</v>
      </c>
      <c r="C189" s="31">
        <f t="shared" ca="1" si="19"/>
        <v>26.448517127191185</v>
      </c>
      <c r="D189" s="31">
        <f t="shared" ca="1" si="20"/>
        <v>3.2752000934885164</v>
      </c>
      <c r="E189" s="31">
        <f t="shared" ref="E189:E220" ca="1" si="22">NORMINV(RAND(),0,SQRT($A$15*(1/A$16+((D189-$A$17)^2/($A$18)))))</f>
        <v>-3.5188916535230035E-2</v>
      </c>
      <c r="F189" s="31">
        <f t="shared" ref="F189:F194" ca="1" si="23">NORMINV(RAND(),0,SQRT($A$15*(1+1/A$16+((D189-$A$17)^2/($A$18)))))</f>
        <v>0.42598248670025468</v>
      </c>
      <c r="G189" s="31">
        <f t="shared" ca="1" si="21"/>
        <v>5.3613689732381671</v>
      </c>
      <c r="H189" s="31">
        <f t="shared" ref="H189:H252" ca="1" si="24">EXP(G189)</f>
        <v>213.01636063192385</v>
      </c>
    </row>
    <row r="190" spans="1:8" ht="15.75" customHeight="1">
      <c r="A190" s="28">
        <v>2</v>
      </c>
      <c r="B190" s="28">
        <v>17</v>
      </c>
      <c r="C190" s="31">
        <f t="shared" ca="1" si="19"/>
        <v>17.704764291956227</v>
      </c>
      <c r="D190" s="31">
        <f t="shared" ca="1" si="20"/>
        <v>2.8738337723973726</v>
      </c>
      <c r="E190" s="31">
        <f t="shared" ca="1" si="22"/>
        <v>-4.5863672156777391E-2</v>
      </c>
      <c r="F190" s="31">
        <f t="shared" ca="1" si="23"/>
        <v>-8.3364757588522423E-2</v>
      </c>
      <c r="G190" s="31">
        <f t="shared" ca="1" si="21"/>
        <v>4.1755846018811189</v>
      </c>
      <c r="H190" s="31">
        <f t="shared" ca="1" si="24"/>
        <v>65.077873189783517</v>
      </c>
    </row>
    <row r="191" spans="1:8" ht="15.75" customHeight="1">
      <c r="A191" s="28">
        <v>2</v>
      </c>
      <c r="B191" s="28">
        <v>10.4</v>
      </c>
      <c r="C191" s="31">
        <f t="shared" ca="1" si="19"/>
        <v>10.638979362070442</v>
      </c>
      <c r="D191" s="31">
        <f t="shared" ca="1" si="20"/>
        <v>2.3645245546949982</v>
      </c>
      <c r="E191" s="31">
        <f t="shared" ca="1" si="22"/>
        <v>-4.3712924659563834E-2</v>
      </c>
      <c r="F191" s="31">
        <f t="shared" ca="1" si="23"/>
        <v>-0.15403088355048677</v>
      </c>
      <c r="G191" s="31">
        <f t="shared" ca="1" si="21"/>
        <v>3.262257651644731</v>
      </c>
      <c r="H191" s="31">
        <f t="shared" ca="1" si="24"/>
        <v>26.10841436000803</v>
      </c>
    </row>
    <row r="192" spans="1:8" ht="15.75" customHeight="1">
      <c r="A192" s="28">
        <v>2</v>
      </c>
      <c r="B192" s="28">
        <v>25.6</v>
      </c>
      <c r="C192" s="31">
        <f t="shared" ca="1" si="19"/>
        <v>25.420783831814568</v>
      </c>
      <c r="D192" s="31">
        <f t="shared" ca="1" si="20"/>
        <v>3.2355671005264535</v>
      </c>
      <c r="E192" s="31">
        <f t="shared" ca="1" si="22"/>
        <v>6.9003010939382478E-2</v>
      </c>
      <c r="F192" s="31">
        <f t="shared" ca="1" si="23"/>
        <v>0.93798732148817887</v>
      </c>
      <c r="G192" s="31">
        <f t="shared" ca="1" si="21"/>
        <v>5.9118249047548108</v>
      </c>
      <c r="H192" s="31">
        <f t="shared" ca="1" si="24"/>
        <v>369.37962334600849</v>
      </c>
    </row>
    <row r="193" spans="1:8" ht="15.75" customHeight="1">
      <c r="A193" s="28">
        <v>2</v>
      </c>
      <c r="B193" s="28">
        <v>8.5</v>
      </c>
      <c r="C193" s="31">
        <f t="shared" ca="1" si="19"/>
        <v>8.4263785636402559</v>
      </c>
      <c r="D193" s="31">
        <f t="shared" ca="1" si="20"/>
        <v>2.1313670905846496</v>
      </c>
      <c r="E193" s="31">
        <f t="shared" ca="1" si="22"/>
        <v>-0.13118586909070715</v>
      </c>
      <c r="F193" s="31">
        <f t="shared" ca="1" si="23"/>
        <v>8.2237560368960613E-2</v>
      </c>
      <c r="G193" s="31">
        <f t="shared" ca="1" si="21"/>
        <v>3.0243055391146352</v>
      </c>
      <c r="H193" s="31">
        <f t="shared" ca="1" si="24"/>
        <v>20.579707945298019</v>
      </c>
    </row>
    <row r="194" spans="1:8" ht="15.75" customHeight="1">
      <c r="A194" s="28">
        <v>2</v>
      </c>
      <c r="B194" s="28">
        <v>9.3000000000000007</v>
      </c>
      <c r="C194" s="31">
        <f t="shared" ca="1" si="19"/>
        <v>9.188430332592894</v>
      </c>
      <c r="D194" s="31">
        <f t="shared" ca="1" si="20"/>
        <v>2.2179451201028204</v>
      </c>
      <c r="E194" s="31">
        <f t="shared" ca="1" si="22"/>
        <v>-3.3040937329488131E-2</v>
      </c>
      <c r="F194" s="31">
        <f t="shared" ca="1" si="23"/>
        <v>0.14687586146661283</v>
      </c>
      <c r="G194" s="31">
        <f t="shared" ca="1" si="21"/>
        <v>3.3306992126564774</v>
      </c>
      <c r="H194" s="31">
        <f t="shared" ca="1" si="24"/>
        <v>27.957883376452862</v>
      </c>
    </row>
    <row r="195" spans="1:8" ht="15.75" customHeight="1">
      <c r="A195" s="28"/>
      <c r="B195" s="30" t="s">
        <v>36</v>
      </c>
      <c r="C195" s="31"/>
      <c r="D195" s="31"/>
      <c r="E195" s="31"/>
      <c r="F195" s="31"/>
      <c r="G195" s="31"/>
      <c r="H195" s="40">
        <f t="shared" ref="H195" ca="1" si="25">SUM(H125:H194)</f>
        <v>6253.6311701391123</v>
      </c>
    </row>
    <row r="196" spans="1:8" ht="15.75" customHeight="1">
      <c r="A196" s="28">
        <v>3</v>
      </c>
      <c r="B196" s="28">
        <v>36.200000000000003</v>
      </c>
      <c r="C196" s="31">
        <f t="shared" ca="1" si="19"/>
        <v>35.879792558858675</v>
      </c>
      <c r="D196" s="31">
        <f t="shared" ca="1" si="20"/>
        <v>3.5801742556482044</v>
      </c>
      <c r="E196" s="31">
        <f t="shared" ref="E196:E227" ca="1" si="26">NORMINV(RAND(),0,SQRT($A$15*(1/A$16+((D196-$A$17)^2/($A$18)))))</f>
        <v>0.10022584912802879</v>
      </c>
      <c r="F196" s="31">
        <f t="shared" ref="F196:F227" ca="1" si="27">NORMINV(RAND(),0,SQRT($A$15*(1+1/A$16+((D196-$A$17)^2/($A$18)))))</f>
        <v>-0.30418032013179408</v>
      </c>
      <c r="G196" s="31">
        <f t="shared" ca="1" si="21"/>
        <v>5.2724937738101385</v>
      </c>
      <c r="H196" s="31">
        <f t="shared" ca="1" si="24"/>
        <v>194.90139691111793</v>
      </c>
    </row>
    <row r="197" spans="1:8" ht="15.75" customHeight="1">
      <c r="A197" s="28">
        <v>3</v>
      </c>
      <c r="B197" s="28">
        <v>11.4</v>
      </c>
      <c r="C197" s="31">
        <f t="shared" ca="1" si="19"/>
        <v>12.313371827841152</v>
      </c>
      <c r="D197" s="31">
        <f t="shared" ca="1" si="20"/>
        <v>2.5106858123439952</v>
      </c>
      <c r="E197" s="31">
        <f t="shared" ca="1" si="26"/>
        <v>-0.16522131214598168</v>
      </c>
      <c r="F197" s="31">
        <f t="shared" ca="1" si="27"/>
        <v>0.21022751300971276</v>
      </c>
      <c r="G197" s="31">
        <f t="shared" ca="1" si="21"/>
        <v>3.7474511852312098</v>
      </c>
      <c r="H197" s="31">
        <f t="shared" ca="1" si="24"/>
        <v>42.412841639189502</v>
      </c>
    </row>
    <row r="198" spans="1:8" ht="15.75" customHeight="1">
      <c r="A198" s="28">
        <v>3</v>
      </c>
      <c r="B198" s="28">
        <v>8</v>
      </c>
      <c r="C198" s="31">
        <f t="shared" ca="1" si="19"/>
        <v>7.6878328970502432</v>
      </c>
      <c r="D198" s="31">
        <f t="shared" ca="1" si="20"/>
        <v>2.0396389358763916</v>
      </c>
      <c r="E198" s="31">
        <f t="shared" ca="1" si="26"/>
        <v>0.1060240682185828</v>
      </c>
      <c r="F198" s="31">
        <f t="shared" ca="1" si="27"/>
        <v>-0.52052038183529625</v>
      </c>
      <c r="G198" s="31">
        <f t="shared" ca="1" si="21"/>
        <v>2.5066043748788926</v>
      </c>
      <c r="H198" s="31">
        <f t="shared" ca="1" si="24"/>
        <v>12.263217990239584</v>
      </c>
    </row>
    <row r="199" spans="1:8" ht="15.75" customHeight="1">
      <c r="A199" s="28">
        <v>3</v>
      </c>
      <c r="B199" s="28">
        <v>43.8</v>
      </c>
      <c r="C199" s="31">
        <f t="shared" ca="1" si="19"/>
        <v>43.768646158809418</v>
      </c>
      <c r="D199" s="31">
        <f t="shared" ca="1" si="20"/>
        <v>3.7789177199227328</v>
      </c>
      <c r="E199" s="31">
        <f t="shared" ca="1" si="26"/>
        <v>8.7001280413840948E-2</v>
      </c>
      <c r="F199" s="31">
        <f t="shared" ca="1" si="27"/>
        <v>-0.50230656208347157</v>
      </c>
      <c r="G199" s="31">
        <f t="shared" ca="1" si="21"/>
        <v>5.3908066970750044</v>
      </c>
      <c r="H199" s="31">
        <f t="shared" ca="1" si="24"/>
        <v>219.38028762751122</v>
      </c>
    </row>
    <row r="200" spans="1:8" ht="15.75" customHeight="1">
      <c r="A200" s="28">
        <v>3</v>
      </c>
      <c r="B200" s="28">
        <v>34.4</v>
      </c>
      <c r="C200" s="31">
        <f t="shared" ca="1" si="19"/>
        <v>34.489402620346354</v>
      </c>
      <c r="D200" s="31">
        <f t="shared" ca="1" si="20"/>
        <v>3.5406521064260725</v>
      </c>
      <c r="E200" s="31">
        <f t="shared" ca="1" si="26"/>
        <v>-4.8364089019133229E-2</v>
      </c>
      <c r="F200" s="31">
        <f t="shared" ca="1" si="27"/>
        <v>0.31379247141932781</v>
      </c>
      <c r="G200" s="31">
        <f t="shared" ca="1" si="21"/>
        <v>5.6763196574133792</v>
      </c>
      <c r="H200" s="31">
        <f t="shared" ca="1" si="24"/>
        <v>291.87325721672278</v>
      </c>
    </row>
    <row r="201" spans="1:8" ht="15.75" customHeight="1">
      <c r="A201" s="28">
        <v>3</v>
      </c>
      <c r="B201" s="28">
        <v>36.200000000000003</v>
      </c>
      <c r="C201" s="31">
        <f t="shared" ca="1" si="19"/>
        <v>36.241361814369768</v>
      </c>
      <c r="D201" s="31">
        <f t="shared" ca="1" si="20"/>
        <v>3.590201058127966</v>
      </c>
      <c r="E201" s="31">
        <f t="shared" ca="1" si="26"/>
        <v>-0.14479490228965256</v>
      </c>
      <c r="F201" s="31">
        <f t="shared" ca="1" si="27"/>
        <v>-0.42741700918471509</v>
      </c>
      <c r="G201" s="31">
        <f t="shared" ca="1" si="21"/>
        <v>4.9208681916848143</v>
      </c>
      <c r="H201" s="31">
        <f t="shared" ca="1" si="24"/>
        <v>137.12160936430686</v>
      </c>
    </row>
    <row r="202" spans="1:8" ht="15.75" customHeight="1">
      <c r="A202" s="28">
        <v>3</v>
      </c>
      <c r="B202" s="28">
        <v>25.3</v>
      </c>
      <c r="C202" s="31">
        <f t="shared" ca="1" si="19"/>
        <v>25.272751935296185</v>
      </c>
      <c r="D202" s="31">
        <f t="shared" ca="1" si="20"/>
        <v>3.2297268167488338</v>
      </c>
      <c r="E202" s="31">
        <f t="shared" ca="1" si="26"/>
        <v>-3.2749384076490175E-2</v>
      </c>
      <c r="F202" s="31">
        <f t="shared" ca="1" si="27"/>
        <v>6.4634237115756735E-2</v>
      </c>
      <c r="G202" s="31">
        <f t="shared" ca="1" si="21"/>
        <v>4.9270319130532272</v>
      </c>
      <c r="H202" s="31">
        <f t="shared" ca="1" si="24"/>
        <v>137.96939884301801</v>
      </c>
    </row>
    <row r="203" spans="1:8" ht="15.75" customHeight="1">
      <c r="A203" s="28">
        <v>3</v>
      </c>
      <c r="B203" s="28">
        <v>8.1999999999999993</v>
      </c>
      <c r="C203" s="31">
        <f t="shared" ca="1" si="19"/>
        <v>8.1404476236344081</v>
      </c>
      <c r="D203" s="31">
        <f t="shared" ca="1" si="20"/>
        <v>2.0968451691209982</v>
      </c>
      <c r="E203" s="31">
        <f t="shared" ca="1" si="26"/>
        <v>4.4040536225379394E-2</v>
      </c>
      <c r="F203" s="31">
        <f t="shared" ca="1" si="27"/>
        <v>0.47285110611186099</v>
      </c>
      <c r="G203" s="31">
        <f t="shared" ca="1" si="21"/>
        <v>3.5328825981650049</v>
      </c>
      <c r="H203" s="31">
        <f t="shared" ca="1" si="24"/>
        <v>34.222475211881353</v>
      </c>
    </row>
    <row r="204" spans="1:8" ht="15.75" customHeight="1">
      <c r="A204" s="28">
        <v>3</v>
      </c>
      <c r="B204" s="28">
        <v>10.199999999999999</v>
      </c>
      <c r="C204" s="31">
        <f t="shared" ca="1" si="19"/>
        <v>10.206206090254401</v>
      </c>
      <c r="D204" s="31">
        <f t="shared" ca="1" si="20"/>
        <v>2.322995975486541</v>
      </c>
      <c r="E204" s="31">
        <f t="shared" ca="1" si="26"/>
        <v>0.11287946817133672</v>
      </c>
      <c r="F204" s="31">
        <f t="shared" ca="1" si="27"/>
        <v>0.6459543003031073</v>
      </c>
      <c r="G204" s="31">
        <f t="shared" ca="1" si="21"/>
        <v>4.1499501128529888</v>
      </c>
      <c r="H204" s="31">
        <f t="shared" ca="1" si="24"/>
        <v>63.430835835758593</v>
      </c>
    </row>
    <row r="205" spans="1:8" ht="15.75" customHeight="1">
      <c r="A205" s="28">
        <v>3</v>
      </c>
      <c r="B205" s="28">
        <v>8.8000000000000007</v>
      </c>
      <c r="C205" s="31">
        <f t="shared" ca="1" si="19"/>
        <v>9.7963031412685044</v>
      </c>
      <c r="D205" s="31">
        <f t="shared" ca="1" si="20"/>
        <v>2.2820050840244033</v>
      </c>
      <c r="E205" s="31">
        <f t="shared" ca="1" si="26"/>
        <v>0.16714089941745255</v>
      </c>
      <c r="F205" s="31">
        <f t="shared" ca="1" si="27"/>
        <v>0.56848309779327044</v>
      </c>
      <c r="G205" s="31">
        <f t="shared" ca="1" si="21"/>
        <v>4.0587471102853616</v>
      </c>
      <c r="H205" s="31">
        <f t="shared" ca="1" si="24"/>
        <v>57.901721143982243</v>
      </c>
    </row>
    <row r="206" spans="1:8" ht="15.75" customHeight="1">
      <c r="A206" s="28">
        <v>3</v>
      </c>
      <c r="B206" s="28">
        <v>7.6</v>
      </c>
      <c r="C206" s="31">
        <f t="shared" ca="1" si="19"/>
        <v>7.4411049785485899</v>
      </c>
      <c r="D206" s="31">
        <f t="shared" ca="1" si="20"/>
        <v>2.0070193564393239</v>
      </c>
      <c r="E206" s="31">
        <f t="shared" ca="1" si="26"/>
        <v>0.20774975747967395</v>
      </c>
      <c r="F206" s="31">
        <f t="shared" ca="1" si="27"/>
        <v>-6.995323844113735E-2</v>
      </c>
      <c r="G206" s="31">
        <f t="shared" ca="1" si="21"/>
        <v>3.0047898063387009</v>
      </c>
      <c r="H206" s="31">
        <f t="shared" ca="1" si="24"/>
        <v>20.181973527214577</v>
      </c>
    </row>
    <row r="207" spans="1:8" ht="15.75" customHeight="1">
      <c r="A207" s="28">
        <v>3</v>
      </c>
      <c r="B207" s="28">
        <v>24</v>
      </c>
      <c r="C207" s="31">
        <f t="shared" ca="1" si="19"/>
        <v>23.648457557694861</v>
      </c>
      <c r="D207" s="31">
        <f t="shared" ca="1" si="20"/>
        <v>3.1632978932632687</v>
      </c>
      <c r="E207" s="31">
        <f t="shared" ca="1" si="26"/>
        <v>-0.12643915468650663</v>
      </c>
      <c r="F207" s="31">
        <f t="shared" ca="1" si="27"/>
        <v>-0.17462518258109427</v>
      </c>
      <c r="G207" s="31">
        <f t="shared" ca="1" si="21"/>
        <v>4.4838944102039138</v>
      </c>
      <c r="H207" s="31">
        <f t="shared" ca="1" si="24"/>
        <v>88.578964657221675</v>
      </c>
    </row>
    <row r="208" spans="1:8" ht="15.75" customHeight="1">
      <c r="A208" s="28">
        <v>3</v>
      </c>
      <c r="B208" s="28">
        <v>8.6999999999999993</v>
      </c>
      <c r="C208" s="31">
        <f t="shared" ca="1" si="19"/>
        <v>9.6889747458136188</v>
      </c>
      <c r="D208" s="31">
        <f t="shared" ca="1" si="20"/>
        <v>2.2709886149192986</v>
      </c>
      <c r="E208" s="31">
        <f t="shared" ca="1" si="26"/>
        <v>-4.7049096207917543E-2</v>
      </c>
      <c r="F208" s="31">
        <f t="shared" ca="1" si="27"/>
        <v>-4.3459968898299076E-2</v>
      </c>
      <c r="G208" s="31">
        <f t="shared" ca="1" si="21"/>
        <v>3.2143405900050208</v>
      </c>
      <c r="H208" s="31">
        <f t="shared" ca="1" si="24"/>
        <v>24.886875844625248</v>
      </c>
    </row>
    <row r="209" spans="1:8" ht="15.75" customHeight="1">
      <c r="A209" s="28">
        <v>3</v>
      </c>
      <c r="B209" s="28">
        <v>14</v>
      </c>
      <c r="C209" s="31">
        <f t="shared" ca="1" si="19"/>
        <v>13.980404890567419</v>
      </c>
      <c r="D209" s="31">
        <f t="shared" ca="1" si="20"/>
        <v>2.6376566985155558</v>
      </c>
      <c r="E209" s="31">
        <f t="shared" ca="1" si="26"/>
        <v>0.17425082405590586</v>
      </c>
      <c r="F209" s="31">
        <f t="shared" ca="1" si="27"/>
        <v>0.12765913650315769</v>
      </c>
      <c r="G209" s="31">
        <f t="shared" ca="1" si="21"/>
        <v>4.2149666326547566</v>
      </c>
      <c r="H209" s="31">
        <f t="shared" ca="1" si="24"/>
        <v>67.691907134012524</v>
      </c>
    </row>
    <row r="210" spans="1:8" ht="15.75" customHeight="1">
      <c r="A210" s="28">
        <v>3</v>
      </c>
      <c r="B210" s="28">
        <v>27.9</v>
      </c>
      <c r="C210" s="31">
        <f t="shared" ca="1" si="19"/>
        <v>28.156298444512604</v>
      </c>
      <c r="D210" s="31">
        <f t="shared" ca="1" si="20"/>
        <v>3.3377710753669572</v>
      </c>
      <c r="E210" s="31">
        <f t="shared" ca="1" si="26"/>
        <v>-2.1526054462064667E-2</v>
      </c>
      <c r="F210" s="31">
        <f t="shared" ca="1" si="27"/>
        <v>4.3841521275145429E-3</v>
      </c>
      <c r="G210" s="31">
        <f t="shared" ca="1" si="21"/>
        <v>5.0572224912196369</v>
      </c>
      <c r="H210" s="31">
        <f t="shared" ca="1" si="24"/>
        <v>157.15341458853379</v>
      </c>
    </row>
    <row r="211" spans="1:8" ht="15.75" customHeight="1">
      <c r="A211" s="28">
        <v>3</v>
      </c>
      <c r="B211" s="28">
        <v>13.7</v>
      </c>
      <c r="C211" s="31">
        <f t="shared" ca="1" si="19"/>
        <v>13.017456473157726</v>
      </c>
      <c r="D211" s="31">
        <f t="shared" ca="1" si="20"/>
        <v>2.5662912623318483</v>
      </c>
      <c r="E211" s="31">
        <f t="shared" ca="1" si="26"/>
        <v>-1.2286996894541963E-2</v>
      </c>
      <c r="F211" s="31">
        <f t="shared" ca="1" si="27"/>
        <v>0.24532426818447264</v>
      </c>
      <c r="G211" s="31">
        <f t="shared" ca="1" si="21"/>
        <v>4.0277172397702605</v>
      </c>
      <c r="H211" s="31">
        <f t="shared" ca="1" si="24"/>
        <v>56.132627552609108</v>
      </c>
    </row>
    <row r="212" spans="1:8" ht="15.75" customHeight="1">
      <c r="A212" s="28">
        <v>3</v>
      </c>
      <c r="B212" s="28">
        <v>24.5</v>
      </c>
      <c r="C212" s="31">
        <f t="shared" ca="1" si="19"/>
        <v>24.602510402072753</v>
      </c>
      <c r="D212" s="31">
        <f t="shared" ca="1" si="20"/>
        <v>3.202848486596432</v>
      </c>
      <c r="E212" s="31">
        <f t="shared" ca="1" si="26"/>
        <v>0.11715900000351731</v>
      </c>
      <c r="F212" s="31">
        <f t="shared" ca="1" si="27"/>
        <v>0.47516059211809203</v>
      </c>
      <c r="G212" s="31">
        <f t="shared" ca="1" si="21"/>
        <v>5.4428824907785751</v>
      </c>
      <c r="H212" s="31">
        <f t="shared" ca="1" si="24"/>
        <v>231.10738919357183</v>
      </c>
    </row>
    <row r="213" spans="1:8" ht="15.75" customHeight="1">
      <c r="A213" s="28">
        <v>3</v>
      </c>
      <c r="B213" s="28">
        <v>15.9</v>
      </c>
      <c r="C213" s="31">
        <f t="shared" ca="1" si="19"/>
        <v>15.700477798264155</v>
      </c>
      <c r="D213" s="31">
        <f t="shared" ca="1" si="20"/>
        <v>2.7536911449016435</v>
      </c>
      <c r="E213" s="31">
        <f t="shared" ca="1" si="26"/>
        <v>1.5520387716763326E-2</v>
      </c>
      <c r="F213" s="31">
        <f t="shared" ca="1" si="27"/>
        <v>4.4718468109632536E-2</v>
      </c>
      <c r="G213" s="31">
        <f t="shared" ca="1" si="21"/>
        <v>4.1657665055205477</v>
      </c>
      <c r="H213" s="31">
        <f t="shared" ca="1" si="24"/>
        <v>64.442058711211587</v>
      </c>
    </row>
    <row r="214" spans="1:8" ht="15.75" customHeight="1">
      <c r="A214" s="28">
        <v>3</v>
      </c>
      <c r="B214" s="28">
        <v>20.2</v>
      </c>
      <c r="C214" s="31">
        <f t="shared" ca="1" si="19"/>
        <v>19.882432876001296</v>
      </c>
      <c r="D214" s="31">
        <f t="shared" ca="1" si="20"/>
        <v>2.9898365718093185</v>
      </c>
      <c r="E214" s="31">
        <f t="shared" ca="1" si="26"/>
        <v>-3.1343127661841837E-2</v>
      </c>
      <c r="F214" s="31">
        <f t="shared" ca="1" si="27"/>
        <v>-1.2231316017126131E-2</v>
      </c>
      <c r="G214" s="31">
        <f t="shared" ca="1" si="21"/>
        <v>4.4536570714440211</v>
      </c>
      <c r="H214" s="31">
        <f t="shared" ca="1" si="24"/>
        <v>85.940661147314103</v>
      </c>
    </row>
    <row r="215" spans="1:8" ht="15.75" customHeight="1">
      <c r="A215" s="28">
        <v>3</v>
      </c>
      <c r="B215" s="28">
        <v>27.6</v>
      </c>
      <c r="C215" s="31">
        <f t="shared" ca="1" si="19"/>
        <v>27.202656620895372</v>
      </c>
      <c r="D215" s="31">
        <f t="shared" ca="1" si="20"/>
        <v>3.303314638418418</v>
      </c>
      <c r="E215" s="31">
        <f t="shared" ca="1" si="26"/>
        <v>9.9582560491057709E-2</v>
      </c>
      <c r="F215" s="31">
        <f t="shared" ca="1" si="27"/>
        <v>-0.38163029484310163</v>
      </c>
      <c r="G215" s="31">
        <f t="shared" ca="1" si="21"/>
        <v>4.7351623889781234</v>
      </c>
      <c r="H215" s="31">
        <f t="shared" ca="1" si="24"/>
        <v>113.88195039029817</v>
      </c>
    </row>
    <row r="216" spans="1:8" ht="15.75" customHeight="1">
      <c r="A216" s="28">
        <v>3</v>
      </c>
      <c r="B216" s="28">
        <v>26.5</v>
      </c>
      <c r="C216" s="31">
        <f t="shared" ca="1" si="19"/>
        <v>27.279122124519539</v>
      </c>
      <c r="D216" s="31">
        <f t="shared" ca="1" si="20"/>
        <v>3.306121652271234</v>
      </c>
      <c r="E216" s="31">
        <f t="shared" ca="1" si="26"/>
        <v>1.9660248133479774E-2</v>
      </c>
      <c r="F216" s="31">
        <f t="shared" ca="1" si="27"/>
        <v>-0.61296597583681522</v>
      </c>
      <c r="G216" s="31">
        <f t="shared" ca="1" si="21"/>
        <v>4.4285605017850518</v>
      </c>
      <c r="H216" s="31">
        <f t="shared" ca="1" si="24"/>
        <v>83.810684703194696</v>
      </c>
    </row>
    <row r="217" spans="1:8" ht="15.75" customHeight="1">
      <c r="A217" s="28">
        <v>3</v>
      </c>
      <c r="B217" s="28">
        <v>8.6</v>
      </c>
      <c r="C217" s="31">
        <f t="shared" ca="1" si="19"/>
        <v>8.5455104645831508</v>
      </c>
      <c r="D217" s="31">
        <f t="shared" ca="1" si="20"/>
        <v>2.1454060531780388</v>
      </c>
      <c r="E217" s="31">
        <f t="shared" ca="1" si="26"/>
        <v>-0.12162493956032791</v>
      </c>
      <c r="F217" s="31">
        <f t="shared" ca="1" si="27"/>
        <v>0.1307138151936538</v>
      </c>
      <c r="G217" s="31">
        <f t="shared" ca="1" si="21"/>
        <v>3.1056297122818664</v>
      </c>
      <c r="H217" s="31">
        <f t="shared" ca="1" si="24"/>
        <v>22.32327178861361</v>
      </c>
    </row>
    <row r="218" spans="1:8" ht="15.75" customHeight="1">
      <c r="A218" s="28">
        <v>3</v>
      </c>
      <c r="B218" s="28">
        <v>9</v>
      </c>
      <c r="C218" s="31">
        <f t="shared" ca="1" si="19"/>
        <v>8.8572805187570456</v>
      </c>
      <c r="D218" s="31">
        <f t="shared" ca="1" si="20"/>
        <v>2.1812397783093074</v>
      </c>
      <c r="E218" s="31">
        <f t="shared" ca="1" si="26"/>
        <v>8.8678623264633563E-2</v>
      </c>
      <c r="F218" s="31">
        <f t="shared" ca="1" si="27"/>
        <v>0.23174634621987336</v>
      </c>
      <c r="G218" s="31">
        <f t="shared" ca="1" si="21"/>
        <v>3.4764046393572876</v>
      </c>
      <c r="H218" s="31">
        <f t="shared" ca="1" si="24"/>
        <v>32.343227214648756</v>
      </c>
    </row>
    <row r="219" spans="1:8" ht="15.75" customHeight="1">
      <c r="A219" s="28">
        <v>3</v>
      </c>
      <c r="B219" s="28">
        <v>30.2</v>
      </c>
      <c r="C219" s="31">
        <f t="shared" ca="1" si="19"/>
        <v>30.487627707801085</v>
      </c>
      <c r="D219" s="31">
        <f t="shared" ca="1" si="20"/>
        <v>3.4173209523910297</v>
      </c>
      <c r="E219" s="31">
        <f t="shared" ca="1" si="26"/>
        <v>-3.990060734449255E-2</v>
      </c>
      <c r="F219" s="31">
        <f t="shared" ca="1" si="27"/>
        <v>0.6041100999586082</v>
      </c>
      <c r="G219" s="31">
        <f t="shared" ca="1" si="21"/>
        <v>5.7705264491832127</v>
      </c>
      <c r="H219" s="31">
        <f t="shared" ca="1" si="24"/>
        <v>320.70652390100793</v>
      </c>
    </row>
    <row r="220" spans="1:8" ht="15.75" customHeight="1">
      <c r="A220" s="28">
        <v>3</v>
      </c>
      <c r="B220" s="28">
        <v>9.6999999999999993</v>
      </c>
      <c r="C220" s="31">
        <f t="shared" ca="1" si="19"/>
        <v>10.293527603671802</v>
      </c>
      <c r="D220" s="31">
        <f t="shared" ca="1" si="20"/>
        <v>2.3315153097240762</v>
      </c>
      <c r="E220" s="31">
        <f t="shared" ca="1" si="26"/>
        <v>-0.11828744756447551</v>
      </c>
      <c r="F220" s="31">
        <f t="shared" ca="1" si="27"/>
        <v>-4.6674665529930624E-2</v>
      </c>
      <c r="G220" s="31">
        <f t="shared" ca="1" si="21"/>
        <v>3.2402855917573077</v>
      </c>
      <c r="H220" s="31">
        <f t="shared" ca="1" si="24"/>
        <v>25.541015009214121</v>
      </c>
    </row>
    <row r="221" spans="1:8" ht="15.75" customHeight="1">
      <c r="A221" s="28">
        <v>3</v>
      </c>
      <c r="B221" s="28">
        <v>8.8000000000000007</v>
      </c>
      <c r="C221" s="31">
        <f t="shared" ca="1" si="19"/>
        <v>8.7782309313175357</v>
      </c>
      <c r="D221" s="31">
        <f t="shared" ca="1" si="20"/>
        <v>2.1722748988850809</v>
      </c>
      <c r="E221" s="31">
        <f t="shared" ca="1" si="26"/>
        <v>-1.1073008706738496E-2</v>
      </c>
      <c r="F221" s="31">
        <f t="shared" ca="1" si="27"/>
        <v>0.45166691205530707</v>
      </c>
      <c r="G221" s="31">
        <f t="shared" ca="1" si="21"/>
        <v>3.5817031691252077</v>
      </c>
      <c r="H221" s="31">
        <f t="shared" ca="1" si="24"/>
        <v>35.934691614512801</v>
      </c>
    </row>
    <row r="222" spans="1:8" ht="15.75" customHeight="1">
      <c r="A222" s="28">
        <v>3</v>
      </c>
      <c r="B222" s="28">
        <v>13</v>
      </c>
      <c r="C222" s="31">
        <f t="shared" ca="1" si="19"/>
        <v>13.5283630763409</v>
      </c>
      <c r="D222" s="31">
        <f t="shared" ca="1" si="20"/>
        <v>2.6047884501140723</v>
      </c>
      <c r="E222" s="31">
        <f t="shared" ca="1" si="26"/>
        <v>-3.8016066736176669E-2</v>
      </c>
      <c r="F222" s="31">
        <f t="shared" ca="1" si="27"/>
        <v>0.61358721073862355</v>
      </c>
      <c r="G222" s="31">
        <f t="shared" ca="1" si="21"/>
        <v>4.4341079377446633</v>
      </c>
      <c r="H222" s="31">
        <f t="shared" ca="1" si="24"/>
        <v>84.276911094201509</v>
      </c>
    </row>
    <row r="223" spans="1:8" ht="15.75" customHeight="1">
      <c r="A223" s="28">
        <v>3</v>
      </c>
      <c r="B223" s="28">
        <v>20.5</v>
      </c>
      <c r="C223" s="31">
        <f t="shared" ca="1" si="19"/>
        <v>21.0892957030254</v>
      </c>
      <c r="D223" s="31">
        <f t="shared" ca="1" si="20"/>
        <v>3.0487655991025941</v>
      </c>
      <c r="E223" s="31">
        <f t="shared" ca="1" si="26"/>
        <v>-2.4928102567352898E-2</v>
      </c>
      <c r="F223" s="31">
        <f t="shared" ca="1" si="27"/>
        <v>0.13564559063220163</v>
      </c>
      <c r="G223" s="31">
        <f t="shared" ca="1" si="21"/>
        <v>4.705696937920286</v>
      </c>
      <c r="H223" s="31">
        <f t="shared" ca="1" si="24"/>
        <v>110.57532223436343</v>
      </c>
    </row>
    <row r="224" spans="1:8" ht="15.75" customHeight="1">
      <c r="A224" s="28">
        <v>3</v>
      </c>
      <c r="B224" s="28">
        <v>9.1</v>
      </c>
      <c r="C224" s="31">
        <f t="shared" ca="1" si="19"/>
        <v>8.2524937398043221</v>
      </c>
      <c r="D224" s="31">
        <f t="shared" ca="1" si="20"/>
        <v>2.1105154261631993</v>
      </c>
      <c r="E224" s="31">
        <f t="shared" ca="1" si="26"/>
        <v>0.1992740370259313</v>
      </c>
      <c r="F224" s="31">
        <f t="shared" ca="1" si="27"/>
        <v>-0.5824155856358646</v>
      </c>
      <c r="G224" s="31">
        <f t="shared" ca="1" si="21"/>
        <v>2.655524809384012</v>
      </c>
      <c r="H224" s="31">
        <f t="shared" ca="1" si="24"/>
        <v>14.232453424802239</v>
      </c>
    </row>
    <row r="225" spans="1:8" ht="15.75" customHeight="1">
      <c r="A225" s="28">
        <v>3</v>
      </c>
      <c r="B225" s="28">
        <v>42.4</v>
      </c>
      <c r="C225" s="31">
        <f t="shared" ca="1" si="19"/>
        <v>42.913877473510638</v>
      </c>
      <c r="D225" s="31">
        <f t="shared" ca="1" si="20"/>
        <v>3.7591952578552452</v>
      </c>
      <c r="E225" s="31">
        <f t="shared" ca="1" si="26"/>
        <v>7.454516410011143E-2</v>
      </c>
      <c r="F225" s="31">
        <f t="shared" ca="1" si="27"/>
        <v>0.7620047353046937</v>
      </c>
      <c r="G225" s="31">
        <f t="shared" ca="1" si="21"/>
        <v>6.6099474414196155</v>
      </c>
      <c r="H225" s="31">
        <f t="shared" ca="1" si="24"/>
        <v>742.44399588870078</v>
      </c>
    </row>
    <row r="226" spans="1:8" ht="15.75" customHeight="1">
      <c r="A226" s="28">
        <v>3</v>
      </c>
      <c r="B226" s="28">
        <v>22.4</v>
      </c>
      <c r="C226" s="31">
        <f t="shared" ca="1" si="19"/>
        <v>22.129100864306377</v>
      </c>
      <c r="D226" s="31">
        <f t="shared" ca="1" si="20"/>
        <v>3.0968935235179997</v>
      </c>
      <c r="E226" s="31">
        <f t="shared" ca="1" si="26"/>
        <v>3.9353262148424575E-3</v>
      </c>
      <c r="F226" s="31">
        <f t="shared" ca="1" si="27"/>
        <v>-0.3819995911949351</v>
      </c>
      <c r="G226" s="31">
        <f t="shared" ca="1" si="21"/>
        <v>4.296746898220154</v>
      </c>
      <c r="H226" s="31">
        <f t="shared" ca="1" si="24"/>
        <v>73.460430317351722</v>
      </c>
    </row>
    <row r="227" spans="1:8" ht="15.75" customHeight="1">
      <c r="A227" s="28">
        <v>3</v>
      </c>
      <c r="B227" s="28">
        <v>12.2</v>
      </c>
      <c r="C227" s="31">
        <f t="shared" ca="1" si="19"/>
        <v>12.421922342289928</v>
      </c>
      <c r="D227" s="31">
        <f t="shared" ca="1" si="20"/>
        <v>2.5194628424906118</v>
      </c>
      <c r="E227" s="31">
        <f t="shared" ca="1" si="26"/>
        <v>3.0183791571184074E-2</v>
      </c>
      <c r="F227" s="31">
        <f t="shared" ca="1" si="27"/>
        <v>-0.24602025015261905</v>
      </c>
      <c r="G227" s="31">
        <f t="shared" ca="1" si="21"/>
        <v>3.5011673367714429</v>
      </c>
      <c r="H227" s="31">
        <f t="shared" ca="1" si="24"/>
        <v>33.154131415050202</v>
      </c>
    </row>
    <row r="228" spans="1:8" ht="15.75" customHeight="1">
      <c r="A228" s="28">
        <v>3</v>
      </c>
      <c r="B228" s="28">
        <v>9.1</v>
      </c>
      <c r="C228" s="31">
        <f t="shared" ca="1" si="19"/>
        <v>8.6129992799048818</v>
      </c>
      <c r="D228" s="31">
        <f t="shared" ca="1" si="20"/>
        <v>2.1532726062014231</v>
      </c>
      <c r="E228" s="31">
        <f t="shared" ref="E228:E259" ca="1" si="28">NORMINV(RAND(),0,SQRT($A$15*(1/A$16+((D228-$A$17)^2/($A$18)))))</f>
        <v>-4.9198302379076714E-2</v>
      </c>
      <c r="F228" s="31">
        <f t="shared" ref="F228:F259" ca="1" si="29">NORMINV(RAND(),0,SQRT($A$15*(1+1/A$16+((D228-$A$17)^2/($A$18)))))</f>
        <v>2.2057372283263234E-2</v>
      </c>
      <c r="G228" s="31">
        <f t="shared" ca="1" si="21"/>
        <v>3.0824484727147352</v>
      </c>
      <c r="H228" s="31">
        <f t="shared" ca="1" si="24"/>
        <v>21.811742525057532</v>
      </c>
    </row>
    <row r="229" spans="1:8" ht="15.75" customHeight="1">
      <c r="A229" s="28">
        <v>3</v>
      </c>
      <c r="B229" s="28">
        <v>27.4</v>
      </c>
      <c r="C229" s="31">
        <f t="shared" ca="1" si="19"/>
        <v>27.214223533573232</v>
      </c>
      <c r="D229" s="31">
        <f t="shared" ca="1" si="20"/>
        <v>3.3037397606532553</v>
      </c>
      <c r="E229" s="31">
        <f t="shared" ca="1" si="28"/>
        <v>5.3691799102772051E-3</v>
      </c>
      <c r="F229" s="31">
        <f t="shared" ca="1" si="29"/>
        <v>-0.53116218139000515</v>
      </c>
      <c r="G229" s="31">
        <f t="shared" ca="1" si="21"/>
        <v>4.492122289106252</v>
      </c>
      <c r="H229" s="31">
        <f t="shared" ca="1" si="24"/>
        <v>89.310788200886037</v>
      </c>
    </row>
    <row r="230" spans="1:8" ht="15.75" customHeight="1">
      <c r="A230" s="28">
        <v>3</v>
      </c>
      <c r="B230" s="28">
        <v>32.6</v>
      </c>
      <c r="C230" s="31">
        <f t="shared" ca="1" si="19"/>
        <v>32.810978595318204</v>
      </c>
      <c r="D230" s="31">
        <f t="shared" ca="1" si="20"/>
        <v>3.4907631726580037</v>
      </c>
      <c r="E230" s="31">
        <f t="shared" ca="1" si="28"/>
        <v>9.9575954231687192E-2</v>
      </c>
      <c r="F230" s="31">
        <f t="shared" ca="1" si="29"/>
        <v>0.85140365689121011</v>
      </c>
      <c r="G230" s="31">
        <f t="shared" ca="1" si="21"/>
        <v>6.279118116137635</v>
      </c>
      <c r="H230" s="31">
        <f t="shared" ca="1" si="24"/>
        <v>533.3181317248484</v>
      </c>
    </row>
    <row r="231" spans="1:8" ht="15.75" customHeight="1">
      <c r="A231" s="28">
        <v>3</v>
      </c>
      <c r="B231" s="28">
        <v>16.2</v>
      </c>
      <c r="C231" s="31">
        <f t="shared" ca="1" si="19"/>
        <v>16.534873418245457</v>
      </c>
      <c r="D231" s="31">
        <f t="shared" ca="1" si="20"/>
        <v>2.8054716910216571</v>
      </c>
      <c r="E231" s="31">
        <f t="shared" ca="1" si="28"/>
        <v>4.3595644431900331E-3</v>
      </c>
      <c r="F231" s="31">
        <f t="shared" ca="1" si="29"/>
        <v>0.32589483275582376</v>
      </c>
      <c r="G231" s="31">
        <f t="shared" ca="1" si="21"/>
        <v>4.5216725099642776</v>
      </c>
      <c r="H231" s="31">
        <f t="shared" ca="1" si="24"/>
        <v>91.989322447869995</v>
      </c>
    </row>
    <row r="232" spans="1:8" ht="15.75" customHeight="1">
      <c r="A232" s="28">
        <v>3</v>
      </c>
      <c r="B232" s="28">
        <v>11.4</v>
      </c>
      <c r="C232" s="31">
        <f t="shared" ca="1" si="19"/>
        <v>11.399966677918613</v>
      </c>
      <c r="D232" s="31">
        <f t="shared" ca="1" si="20"/>
        <v>2.4336104324065824</v>
      </c>
      <c r="E232" s="31">
        <f t="shared" ca="1" si="28"/>
        <v>9.0905885996339295E-2</v>
      </c>
      <c r="F232" s="31">
        <f t="shared" ca="1" si="29"/>
        <v>-0.17100441367503447</v>
      </c>
      <c r="G232" s="31">
        <f t="shared" ca="1" si="21"/>
        <v>3.4944984409713995</v>
      </c>
      <c r="H232" s="31">
        <f t="shared" ca="1" si="24"/>
        <v>32.933765582405229</v>
      </c>
    </row>
    <row r="233" spans="1:8" ht="15.75" customHeight="1">
      <c r="A233" s="28">
        <v>3</v>
      </c>
      <c r="B233" s="28">
        <v>13.2</v>
      </c>
      <c r="C233" s="31">
        <f t="shared" ca="1" si="19"/>
        <v>12.795952420169471</v>
      </c>
      <c r="D233" s="31">
        <f t="shared" ca="1" si="20"/>
        <v>2.5491289037441183</v>
      </c>
      <c r="E233" s="31">
        <f t="shared" ca="1" si="28"/>
        <v>-2.6726862692707423E-2</v>
      </c>
      <c r="F233" s="31">
        <f t="shared" ca="1" si="29"/>
        <v>-0.27541975012253828</v>
      </c>
      <c r="G233" s="31">
        <f t="shared" ca="1" si="21"/>
        <v>3.4640654649812732</v>
      </c>
      <c r="H233" s="31">
        <f t="shared" ca="1" si="24"/>
        <v>31.946590610760612</v>
      </c>
    </row>
    <row r="234" spans="1:8" ht="15.75" customHeight="1">
      <c r="A234" s="28">
        <v>3</v>
      </c>
      <c r="B234" s="28">
        <v>17.2</v>
      </c>
      <c r="C234" s="31">
        <f t="shared" ca="1" si="19"/>
        <v>17.548831174869889</v>
      </c>
      <c r="D234" s="31">
        <f t="shared" ca="1" si="20"/>
        <v>2.8649873479715016</v>
      </c>
      <c r="E234" s="31">
        <f t="shared" ca="1" si="28"/>
        <v>-5.6305696913890929E-3</v>
      </c>
      <c r="F234" s="31">
        <f t="shared" ca="1" si="29"/>
        <v>-0.91913846289805279</v>
      </c>
      <c r="G234" s="31">
        <f t="shared" ca="1" si="21"/>
        <v>3.3653700809848068</v>
      </c>
      <c r="H234" s="31">
        <f t="shared" ca="1" si="24"/>
        <v>28.944207017833904</v>
      </c>
    </row>
    <row r="235" spans="1:8" ht="15.75" customHeight="1">
      <c r="A235" s="28">
        <v>3</v>
      </c>
      <c r="B235" s="28">
        <v>59.5</v>
      </c>
      <c r="C235" s="31">
        <f t="shared" ca="1" si="19"/>
        <v>59.907787032011036</v>
      </c>
      <c r="D235" s="31">
        <f t="shared" ca="1" si="20"/>
        <v>4.0928064972064746</v>
      </c>
      <c r="E235" s="31">
        <f t="shared" ca="1" si="28"/>
        <v>8.7418556821536684E-3</v>
      </c>
      <c r="F235" s="31">
        <f t="shared" ca="1" si="29"/>
        <v>-1.5965518715073259</v>
      </c>
      <c r="G235" s="31">
        <f t="shared" ca="1" si="21"/>
        <v>4.7389618333510954</v>
      </c>
      <c r="H235" s="31">
        <f t="shared" ca="1" si="24"/>
        <v>114.31546155516389</v>
      </c>
    </row>
    <row r="236" spans="1:8" ht="15.75" customHeight="1">
      <c r="A236" s="28">
        <v>3</v>
      </c>
      <c r="B236" s="28">
        <v>35.6</v>
      </c>
      <c r="C236" s="31">
        <f t="shared" ca="1" si="19"/>
        <v>35.695807565889567</v>
      </c>
      <c r="D236" s="31">
        <f t="shared" ca="1" si="20"/>
        <v>3.5750332467604049</v>
      </c>
      <c r="E236" s="31">
        <f t="shared" ca="1" si="28"/>
        <v>0.1091163498333701</v>
      </c>
      <c r="F236" s="31">
        <f t="shared" ca="1" si="29"/>
        <v>0.13213988893056283</v>
      </c>
      <c r="G236" s="31">
        <f t="shared" ca="1" si="21"/>
        <v>5.7091768864952872</v>
      </c>
      <c r="H236" s="31">
        <f t="shared" ca="1" si="24"/>
        <v>301.62269636296827</v>
      </c>
    </row>
    <row r="237" spans="1:8" ht="15.75" customHeight="1">
      <c r="A237" s="28">
        <v>3</v>
      </c>
      <c r="B237" s="28">
        <v>25</v>
      </c>
      <c r="C237" s="31">
        <f t="shared" ca="1" si="19"/>
        <v>25.599258274013618</v>
      </c>
      <c r="D237" s="31">
        <f t="shared" ca="1" si="20"/>
        <v>3.2425633773944287</v>
      </c>
      <c r="E237" s="31">
        <f t="shared" ca="1" si="28"/>
        <v>-8.6785611128081197E-2</v>
      </c>
      <c r="F237" s="31">
        <f t="shared" ca="1" si="29"/>
        <v>5.7796606225641534E-2</v>
      </c>
      <c r="G237" s="31">
        <f t="shared" ca="1" si="21"/>
        <v>4.8874505717167951</v>
      </c>
      <c r="H237" s="31">
        <f t="shared" ca="1" si="24"/>
        <v>132.61505015379802</v>
      </c>
    </row>
    <row r="238" spans="1:8" ht="15.75" customHeight="1">
      <c r="A238" s="28">
        <v>3</v>
      </c>
      <c r="B238" s="28">
        <v>25.2</v>
      </c>
      <c r="C238" s="31">
        <f t="shared" ca="1" si="19"/>
        <v>25.770538335897161</v>
      </c>
      <c r="D238" s="31">
        <f t="shared" ca="1" si="20"/>
        <v>3.2492319144692527</v>
      </c>
      <c r="E238" s="31">
        <f t="shared" ca="1" si="28"/>
        <v>9.0858451580552335E-2</v>
      </c>
      <c r="F238" s="31">
        <f t="shared" ca="1" si="29"/>
        <v>-0.43314689455966893</v>
      </c>
      <c r="G238" s="31">
        <f t="shared" ca="1" si="21"/>
        <v>4.5852125028276118</v>
      </c>
      <c r="H238" s="31">
        <f t="shared" ca="1" si="24"/>
        <v>98.024015309435242</v>
      </c>
    </row>
    <row r="239" spans="1:8" ht="15.75" customHeight="1">
      <c r="A239" s="28">
        <v>3</v>
      </c>
      <c r="B239" s="28">
        <v>33.5</v>
      </c>
      <c r="C239" s="31">
        <f t="shared" ca="1" si="19"/>
        <v>33.018746116789075</v>
      </c>
      <c r="D239" s="31">
        <f t="shared" ca="1" si="20"/>
        <v>3.4970754643242454</v>
      </c>
      <c r="E239" s="31">
        <f t="shared" ca="1" si="28"/>
        <v>-8.5309814973074771E-2</v>
      </c>
      <c r="F239" s="31">
        <f t="shared" ca="1" si="29"/>
        <v>0.24949740776972315</v>
      </c>
      <c r="G239" s="31">
        <f t="shared" ca="1" si="21"/>
        <v>5.5027965484898473</v>
      </c>
      <c r="H239" s="31">
        <f t="shared" ca="1" si="24"/>
        <v>245.37718283950855</v>
      </c>
    </row>
    <row r="240" spans="1:8" ht="15.75" customHeight="1">
      <c r="A240" s="28">
        <v>3</v>
      </c>
      <c r="B240" s="28">
        <v>30.7</v>
      </c>
      <c r="C240" s="31">
        <f t="shared" ca="1" si="19"/>
        <v>31.187099808687567</v>
      </c>
      <c r="D240" s="31">
        <f t="shared" ca="1" si="20"/>
        <v>3.4400045416438405</v>
      </c>
      <c r="E240" s="31">
        <f t="shared" ca="1" si="28"/>
        <v>7.7508542573732214E-2</v>
      </c>
      <c r="F240" s="31">
        <f t="shared" ca="1" si="29"/>
        <v>9.7183734577350328E-2</v>
      </c>
      <c r="G240" s="31">
        <f t="shared" ca="1" si="21"/>
        <v>5.4186354105573873</v>
      </c>
      <c r="H240" s="31">
        <f t="shared" ca="1" si="24"/>
        <v>225.57110044578084</v>
      </c>
    </row>
    <row r="241" spans="1:8" ht="15.75" customHeight="1">
      <c r="A241" s="28">
        <v>3</v>
      </c>
      <c r="B241" s="28">
        <v>21.8</v>
      </c>
      <c r="C241" s="31">
        <f t="shared" ca="1" si="19"/>
        <v>22.271883340520652</v>
      </c>
      <c r="D241" s="31">
        <f t="shared" ca="1" si="20"/>
        <v>3.1033250461947142</v>
      </c>
      <c r="E241" s="31">
        <f t="shared" ca="1" si="28"/>
        <v>0.12667437158628075</v>
      </c>
      <c r="F241" s="31">
        <f t="shared" ca="1" si="29"/>
        <v>0.64743033446677223</v>
      </c>
      <c r="G241" s="31">
        <f t="shared" ca="1" si="21"/>
        <v>5.4595840931780728</v>
      </c>
      <c r="H241" s="31">
        <f t="shared" ca="1" si="24"/>
        <v>234.99966607320701</v>
      </c>
    </row>
    <row r="242" spans="1:8" ht="15.75" customHeight="1">
      <c r="A242" s="28">
        <v>3</v>
      </c>
      <c r="B242" s="28">
        <v>18.8</v>
      </c>
      <c r="C242" s="31">
        <f t="shared" ca="1" si="19"/>
        <v>17.915429105041476</v>
      </c>
      <c r="D242" s="31">
        <f t="shared" ca="1" si="20"/>
        <v>2.8856623027470114</v>
      </c>
      <c r="E242" s="31">
        <f t="shared" ca="1" si="28"/>
        <v>-7.8755451077287444E-2</v>
      </c>
      <c r="F242" s="31">
        <f t="shared" ca="1" si="29"/>
        <v>0.50797959384131319</v>
      </c>
      <c r="G242" s="31">
        <f t="shared" ca="1" si="21"/>
        <v>4.7536576308226035</v>
      </c>
      <c r="H242" s="31">
        <f t="shared" ca="1" si="24"/>
        <v>116.00782327088032</v>
      </c>
    </row>
    <row r="243" spans="1:8" ht="15.75" customHeight="1">
      <c r="A243" s="28">
        <v>3</v>
      </c>
      <c r="B243" s="28">
        <v>9.3000000000000007</v>
      </c>
      <c r="C243" s="31">
        <f t="shared" ca="1" si="19"/>
        <v>9.380299378623187</v>
      </c>
      <c r="D243" s="31">
        <f t="shared" ca="1" si="20"/>
        <v>2.2386116792063744</v>
      </c>
      <c r="E243" s="31">
        <f t="shared" ca="1" si="28"/>
        <v>2.3113043028220478E-2</v>
      </c>
      <c r="F243" s="31">
        <f t="shared" ca="1" si="29"/>
        <v>-0.78880132298233696</v>
      </c>
      <c r="G243" s="31">
        <f t="shared" ca="1" si="21"/>
        <v>2.4854564568126651</v>
      </c>
      <c r="H243" s="31">
        <f t="shared" ca="1" si="24"/>
        <v>12.00659949835501</v>
      </c>
    </row>
    <row r="244" spans="1:8" ht="15.75" customHeight="1">
      <c r="A244" s="28">
        <v>3</v>
      </c>
      <c r="B244" s="28">
        <v>8.3000000000000007</v>
      </c>
      <c r="C244" s="31">
        <f t="shared" ca="1" si="19"/>
        <v>8.2509336300110103</v>
      </c>
      <c r="D244" s="31">
        <f t="shared" ca="1" si="20"/>
        <v>2.1103263612177185</v>
      </c>
      <c r="E244" s="31">
        <f t="shared" ca="1" si="28"/>
        <v>-4.1215924211651565E-2</v>
      </c>
      <c r="F244" s="31">
        <f t="shared" ca="1" si="29"/>
        <v>0.49400496121352033</v>
      </c>
      <c r="G244" s="31">
        <f t="shared" ca="1" si="21"/>
        <v>3.4911417854081472</v>
      </c>
      <c r="H244" s="31">
        <f t="shared" ca="1" si="24"/>
        <v>32.823403602143649</v>
      </c>
    </row>
    <row r="245" spans="1:8" ht="15.75" customHeight="1">
      <c r="A245" s="28">
        <v>3</v>
      </c>
      <c r="B245" s="28">
        <v>20.9</v>
      </c>
      <c r="C245" s="31">
        <f t="shared" ca="1" si="19"/>
        <v>20.533838885716953</v>
      </c>
      <c r="D245" s="31">
        <f t="shared" ca="1" si="20"/>
        <v>3.0220742026259151</v>
      </c>
      <c r="E245" s="31">
        <f t="shared" ca="1" si="28"/>
        <v>-7.3623712545098974E-2</v>
      </c>
      <c r="F245" s="31">
        <f t="shared" ca="1" si="29"/>
        <v>0.35325889737264532</v>
      </c>
      <c r="G245" s="31">
        <f t="shared" ca="1" si="21"/>
        <v>4.8303405476912564</v>
      </c>
      <c r="H245" s="31">
        <f t="shared" ca="1" si="24"/>
        <v>125.2536082196889</v>
      </c>
    </row>
    <row r="246" spans="1:8" ht="15.75" customHeight="1">
      <c r="A246" s="28">
        <v>3</v>
      </c>
      <c r="B246" s="28">
        <v>11.5</v>
      </c>
      <c r="C246" s="31">
        <f t="shared" ca="1" si="19"/>
        <v>11.317509618468883</v>
      </c>
      <c r="D246" s="31">
        <f t="shared" ca="1" si="20"/>
        <v>2.4263510502033725</v>
      </c>
      <c r="E246" s="31">
        <f t="shared" ca="1" si="28"/>
        <v>-9.5831485609809891E-2</v>
      </c>
      <c r="F246" s="31">
        <f t="shared" ca="1" si="29"/>
        <v>0.42882041298098794</v>
      </c>
      <c r="G246" s="31">
        <f t="shared" ca="1" si="21"/>
        <v>3.8955444683855207</v>
      </c>
      <c r="H246" s="31">
        <f t="shared" ca="1" si="24"/>
        <v>49.182824567072707</v>
      </c>
    </row>
    <row r="247" spans="1:8" ht="15.75" customHeight="1">
      <c r="A247" s="28">
        <v>3</v>
      </c>
      <c r="B247" s="28">
        <v>24</v>
      </c>
      <c r="C247" s="31">
        <f t="shared" ca="1" si="19"/>
        <v>24.162710773859875</v>
      </c>
      <c r="D247" s="31">
        <f t="shared" ca="1" si="20"/>
        <v>3.1848105676773595</v>
      </c>
      <c r="E247" s="31">
        <f t="shared" ca="1" si="28"/>
        <v>0.13163537192725761</v>
      </c>
      <c r="F247" s="31">
        <f t="shared" ca="1" si="29"/>
        <v>-0.3496941278718666</v>
      </c>
      <c r="G247" s="31">
        <f t="shared" ca="1" si="21"/>
        <v>4.6025839250845353</v>
      </c>
      <c r="H247" s="31">
        <f t="shared" ca="1" si="24"/>
        <v>99.741708058789754</v>
      </c>
    </row>
    <row r="248" spans="1:8" ht="15.75" customHeight="1">
      <c r="A248" s="28">
        <v>3</v>
      </c>
      <c r="B248" s="28">
        <v>11.5</v>
      </c>
      <c r="C248" s="31">
        <f t="shared" ca="1" si="19"/>
        <v>11.592602822390164</v>
      </c>
      <c r="D248" s="31">
        <f t="shared" ca="1" si="20"/>
        <v>2.4503672069780369</v>
      </c>
      <c r="E248" s="31">
        <f t="shared" ca="1" si="28"/>
        <v>-0.1451891920008932</v>
      </c>
      <c r="F248" s="31">
        <f t="shared" ca="1" si="29"/>
        <v>0.29767037311003258</v>
      </c>
      <c r="G248" s="31">
        <f t="shared" ca="1" si="21"/>
        <v>3.7548732820118889</v>
      </c>
      <c r="H248" s="31">
        <f t="shared" ca="1" si="24"/>
        <v>42.728804959281284</v>
      </c>
    </row>
    <row r="249" spans="1:8" ht="15.75" customHeight="1">
      <c r="A249" s="28">
        <v>3</v>
      </c>
      <c r="B249" s="28">
        <v>12.3</v>
      </c>
      <c r="C249" s="31">
        <f t="shared" ref="C249:C312" ca="1" si="30">IF(D$7,NORMINV(RAND(),$B249,A$7),B249)</f>
        <v>12.85295451563592</v>
      </c>
      <c r="D249" s="31">
        <f t="shared" ref="D249:D312" ca="1" si="31">LN(C249)</f>
        <v>2.5535737083086874</v>
      </c>
      <c r="E249" s="31">
        <f t="shared" ca="1" si="28"/>
        <v>0.19497258747092852</v>
      </c>
      <c r="F249" s="31">
        <f t="shared" ca="1" si="29"/>
        <v>-2.5861559263354306E-2</v>
      </c>
      <c r="G249" s="31">
        <f t="shared" ref="G249:G312" ca="1" si="32">$A$13+$A$14*D249+IF(D$19,E249,0)+IF(D$23,F249,0)</f>
        <v>3.9426958811275266</v>
      </c>
      <c r="H249" s="31">
        <f t="shared" ca="1" si="24"/>
        <v>51.5574067548119</v>
      </c>
    </row>
    <row r="250" spans="1:8" ht="15.75" customHeight="1">
      <c r="A250" s="28">
        <v>3</v>
      </c>
      <c r="B250" s="28">
        <v>11</v>
      </c>
      <c r="C250" s="31">
        <f t="shared" ca="1" si="30"/>
        <v>11.171955709795345</v>
      </c>
      <c r="D250" s="31">
        <f t="shared" ca="1" si="31"/>
        <v>2.4134066836815298</v>
      </c>
      <c r="E250" s="31">
        <f t="shared" ca="1" si="28"/>
        <v>1.4479650083155675E-2</v>
      </c>
      <c r="F250" s="31">
        <f t="shared" ca="1" si="29"/>
        <v>2.6423245089852044E-2</v>
      </c>
      <c r="G250" s="31">
        <f t="shared" ca="1" si="32"/>
        <v>3.5819870976629087</v>
      </c>
      <c r="H250" s="31">
        <f t="shared" ca="1" si="24"/>
        <v>35.944895947537773</v>
      </c>
    </row>
    <row r="251" spans="1:8" ht="15.75" customHeight="1">
      <c r="A251" s="28">
        <v>3</v>
      </c>
      <c r="B251" s="28">
        <v>8.1999999999999993</v>
      </c>
      <c r="C251" s="31">
        <f t="shared" ca="1" si="30"/>
        <v>7.9555081529851073</v>
      </c>
      <c r="D251" s="31">
        <f t="shared" ca="1" si="31"/>
        <v>2.0738645381889693</v>
      </c>
      <c r="E251" s="31">
        <f t="shared" ca="1" si="28"/>
        <v>0.2292341696598508</v>
      </c>
      <c r="F251" s="31">
        <f t="shared" ca="1" si="29"/>
        <v>0.26973540099992793</v>
      </c>
      <c r="G251" s="31">
        <f t="shared" ca="1" si="32"/>
        <v>3.4768416347353499</v>
      </c>
      <c r="H251" s="31">
        <f t="shared" ca="1" si="24"/>
        <v>32.357364144114619</v>
      </c>
    </row>
    <row r="252" spans="1:8" ht="15.75" customHeight="1">
      <c r="A252" s="28">
        <v>3</v>
      </c>
      <c r="B252" s="28">
        <v>26.2</v>
      </c>
      <c r="C252" s="31">
        <f t="shared" ca="1" si="30"/>
        <v>26.288498693819381</v>
      </c>
      <c r="D252" s="31">
        <f t="shared" ca="1" si="31"/>
        <v>3.2691315315128531</v>
      </c>
      <c r="E252" s="31">
        <f t="shared" ca="1" si="28"/>
        <v>9.6044951507527204E-2</v>
      </c>
      <c r="F252" s="31">
        <f t="shared" ca="1" si="29"/>
        <v>-1.1434833830886515</v>
      </c>
      <c r="G252" s="31">
        <f t="shared" ca="1" si="32"/>
        <v>3.9130708050005056</v>
      </c>
      <c r="H252" s="31">
        <f t="shared" ca="1" si="24"/>
        <v>50.052417435305436</v>
      </c>
    </row>
    <row r="253" spans="1:8" ht="15.75" customHeight="1">
      <c r="A253" s="28">
        <v>3</v>
      </c>
      <c r="B253" s="28">
        <v>26</v>
      </c>
      <c r="C253" s="31">
        <f t="shared" ca="1" si="30"/>
        <v>26.40943698808211</v>
      </c>
      <c r="D253" s="31">
        <f t="shared" ca="1" si="31"/>
        <v>3.2737214079478458</v>
      </c>
      <c r="E253" s="31">
        <f t="shared" ca="1" si="28"/>
        <v>0.13072585809246112</v>
      </c>
      <c r="F253" s="31">
        <f t="shared" ca="1" si="29"/>
        <v>1.2259687350214389E-2</v>
      </c>
      <c r="G253" s="31">
        <f t="shared" ca="1" si="32"/>
        <v>5.1111081936620852</v>
      </c>
      <c r="H253" s="31">
        <f t="shared" ref="H253:H316" ca="1" si="33">EXP(G253)</f>
        <v>165.85405147790269</v>
      </c>
    </row>
    <row r="254" spans="1:8" ht="15.75" customHeight="1">
      <c r="A254" s="28">
        <v>3</v>
      </c>
      <c r="B254" s="28">
        <v>13.8</v>
      </c>
      <c r="C254" s="31">
        <f t="shared" ca="1" si="30"/>
        <v>14.021954481876431</v>
      </c>
      <c r="D254" s="31">
        <f t="shared" ca="1" si="31"/>
        <v>2.6406242785861274</v>
      </c>
      <c r="E254" s="31">
        <f t="shared" ca="1" si="28"/>
        <v>-4.3053513151926098E-2</v>
      </c>
      <c r="F254" s="31">
        <f t="shared" ca="1" si="29"/>
        <v>-0.85626988228534184</v>
      </c>
      <c r="G254" s="31">
        <f t="shared" ca="1" si="32"/>
        <v>3.0186557204246847</v>
      </c>
      <c r="H254" s="31">
        <f t="shared" ca="1" si="33"/>
        <v>20.463764165795808</v>
      </c>
    </row>
    <row r="255" spans="1:8" ht="15.75" customHeight="1">
      <c r="A255" s="28">
        <v>3</v>
      </c>
      <c r="B255" s="28">
        <v>22.2</v>
      </c>
      <c r="C255" s="31">
        <f t="shared" ca="1" si="30"/>
        <v>21.961580411605585</v>
      </c>
      <c r="D255" s="31">
        <f t="shared" ca="1" si="31"/>
        <v>3.0892945817933786</v>
      </c>
      <c r="E255" s="31">
        <f t="shared" ca="1" si="28"/>
        <v>-7.5746106573531492E-3</v>
      </c>
      <c r="F255" s="31">
        <f t="shared" ca="1" si="29"/>
        <v>0.33252069042207921</v>
      </c>
      <c r="G255" s="31">
        <f t="shared" ca="1" si="32"/>
        <v>4.9871525743686753</v>
      </c>
      <c r="H255" s="31">
        <f t="shared" ca="1" si="33"/>
        <v>146.51862806025832</v>
      </c>
    </row>
    <row r="256" spans="1:8" ht="15.75" customHeight="1">
      <c r="A256" s="28">
        <v>3</v>
      </c>
      <c r="B256" s="28">
        <v>11.3</v>
      </c>
      <c r="C256" s="31">
        <f t="shared" ca="1" si="30"/>
        <v>10.797540068269168</v>
      </c>
      <c r="D256" s="31">
        <f t="shared" ca="1" si="31"/>
        <v>2.3793183367297575</v>
      </c>
      <c r="E256" s="31">
        <f t="shared" ca="1" si="28"/>
        <v>2.2326569238626196E-2</v>
      </c>
      <c r="F256" s="31">
        <f t="shared" ca="1" si="29"/>
        <v>-0.21402513437981083</v>
      </c>
      <c r="G256" s="31">
        <f t="shared" ca="1" si="32"/>
        <v>3.2928419327259335</v>
      </c>
      <c r="H256" s="31">
        <f t="shared" ca="1" si="33"/>
        <v>26.919257770630463</v>
      </c>
    </row>
    <row r="257" spans="1:8" ht="15.75" customHeight="1">
      <c r="A257" s="28">
        <v>3</v>
      </c>
      <c r="B257" s="28">
        <v>8.6</v>
      </c>
      <c r="C257" s="31">
        <f t="shared" ca="1" si="30"/>
        <v>8.5576597834823982</v>
      </c>
      <c r="D257" s="31">
        <f t="shared" ca="1" si="31"/>
        <v>2.1468267629957585</v>
      </c>
      <c r="E257" s="31">
        <f t="shared" ca="1" si="28"/>
        <v>0.10359109624421294</v>
      </c>
      <c r="F257" s="31">
        <f t="shared" ca="1" si="29"/>
        <v>-5.9038629113379301E-2</v>
      </c>
      <c r="G257" s="31">
        <f t="shared" ca="1" si="32"/>
        <v>3.1434498919824181</v>
      </c>
      <c r="H257" s="31">
        <f t="shared" ca="1" si="33"/>
        <v>23.183710350281846</v>
      </c>
    </row>
    <row r="258" spans="1:8" ht="15.75" customHeight="1">
      <c r="A258" s="28">
        <v>3</v>
      </c>
      <c r="B258" s="28">
        <v>53.5</v>
      </c>
      <c r="C258" s="31">
        <f t="shared" ca="1" si="30"/>
        <v>53.58313871318191</v>
      </c>
      <c r="D258" s="31">
        <f t="shared" ca="1" si="31"/>
        <v>3.9812344423406638</v>
      </c>
      <c r="E258" s="31">
        <f t="shared" ca="1" si="28"/>
        <v>-0.11004034824731482</v>
      </c>
      <c r="F258" s="31">
        <f t="shared" ca="1" si="29"/>
        <v>-0.30727797797426859</v>
      </c>
      <c r="G258" s="31">
        <f t="shared" ca="1" si="32"/>
        <v>5.7243844926665695</v>
      </c>
      <c r="H258" s="31">
        <f t="shared" ca="1" si="33"/>
        <v>306.24471135550294</v>
      </c>
    </row>
    <row r="259" spans="1:8" ht="15.75" customHeight="1">
      <c r="A259" s="28">
        <v>3</v>
      </c>
      <c r="B259" s="28">
        <v>7.7</v>
      </c>
      <c r="C259" s="31">
        <f t="shared" ca="1" si="30"/>
        <v>8.1581575673131521</v>
      </c>
      <c r="D259" s="31">
        <f t="shared" ca="1" si="31"/>
        <v>2.0990183551625288</v>
      </c>
      <c r="E259" s="31">
        <f t="shared" ca="1" si="28"/>
        <v>2.2439368602268889E-2</v>
      </c>
      <c r="F259" s="31">
        <f t="shared" ca="1" si="29"/>
        <v>0.26672779572718769</v>
      </c>
      <c r="G259" s="31">
        <f t="shared" ca="1" si="32"/>
        <v>3.3087628707717496</v>
      </c>
      <c r="H259" s="31">
        <f t="shared" ca="1" si="33"/>
        <v>27.35126748043632</v>
      </c>
    </row>
    <row r="260" spans="1:8" ht="15.75" customHeight="1">
      <c r="A260" s="28"/>
      <c r="B260" s="30" t="s">
        <v>36</v>
      </c>
      <c r="C260" s="31"/>
      <c r="D260" s="31"/>
      <c r="E260" s="40"/>
      <c r="F260" s="40"/>
      <c r="G260" s="31"/>
      <c r="H260" s="40">
        <f t="shared" ref="H260" ca="1" si="34">SUM(H196:H259)</f>
        <v>7227.2494911043177</v>
      </c>
    </row>
    <row r="261" spans="1:8" ht="15.75" customHeight="1">
      <c r="A261" s="28">
        <v>4</v>
      </c>
      <c r="B261" s="28">
        <v>8.3000000000000007</v>
      </c>
      <c r="C261" s="31">
        <f t="shared" ca="1" si="30"/>
        <v>8.5064582284669683</v>
      </c>
      <c r="D261" s="31">
        <f t="shared" ca="1" si="31"/>
        <v>2.140825666585116</v>
      </c>
      <c r="E261" s="31">
        <f t="shared" ref="E261:E292" ca="1" si="35">NORMINV(RAND(),0,SQRT($A$15*(1/A$16+((D261-$A$17)^2/($A$18)))))</f>
        <v>-1.7284186447993382E-2</v>
      </c>
      <c r="F261" s="31">
        <f t="shared" ref="F261:F292" ca="1" si="36">NORMINV(RAND(),0,SQRT($A$15*(1+1/A$16+((D261-$A$17)^2/($A$18)))))</f>
        <v>-0.2760895311054235</v>
      </c>
      <c r="G261" s="31">
        <f t="shared" ca="1" si="32"/>
        <v>2.7955694486379783</v>
      </c>
      <c r="H261" s="31">
        <f t="shared" ca="1" si="33"/>
        <v>16.371949083287234</v>
      </c>
    </row>
    <row r="262" spans="1:8" ht="15.75" customHeight="1">
      <c r="A262" s="28">
        <v>4</v>
      </c>
      <c r="B262" s="28">
        <v>29</v>
      </c>
      <c r="C262" s="31">
        <f t="shared" ca="1" si="30"/>
        <v>28.905793723381777</v>
      </c>
      <c r="D262" s="31">
        <f t="shared" ca="1" si="31"/>
        <v>3.3640420498834884</v>
      </c>
      <c r="E262" s="31">
        <f t="shared" ca="1" si="35"/>
        <v>-7.1369222636450125E-2</v>
      </c>
      <c r="F262" s="31">
        <f t="shared" ca="1" si="36"/>
        <v>-0.2983350738849096</v>
      </c>
      <c r="G262" s="31">
        <f t="shared" ca="1" si="32"/>
        <v>4.7482368133023778</v>
      </c>
      <c r="H262" s="31">
        <f t="shared" ca="1" si="33"/>
        <v>115.38066741449826</v>
      </c>
    </row>
    <row r="263" spans="1:8" ht="15.75" customHeight="1">
      <c r="A263" s="28">
        <v>4</v>
      </c>
      <c r="B263" s="28">
        <v>8.5</v>
      </c>
      <c r="C263" s="31">
        <f t="shared" ca="1" si="30"/>
        <v>8.3198956121038758</v>
      </c>
      <c r="D263" s="31">
        <f t="shared" ca="1" si="31"/>
        <v>2.1186497081322773</v>
      </c>
      <c r="E263" s="31">
        <f t="shared" ca="1" si="35"/>
        <v>2.211045550698139E-3</v>
      </c>
      <c r="F263" s="31">
        <f t="shared" ca="1" si="36"/>
        <v>-0.31899083679955142</v>
      </c>
      <c r="G263" s="31">
        <f t="shared" ca="1" si="32"/>
        <v>2.7353792256184808</v>
      </c>
      <c r="H263" s="31">
        <f t="shared" ca="1" si="33"/>
        <v>15.415588313608071</v>
      </c>
    </row>
    <row r="264" spans="1:8" ht="15.75" customHeight="1">
      <c r="A264" s="28">
        <v>4</v>
      </c>
      <c r="B264" s="28">
        <v>11.4</v>
      </c>
      <c r="C264" s="31">
        <f t="shared" ca="1" si="30"/>
        <v>11.532597651468071</v>
      </c>
      <c r="D264" s="31">
        <f t="shared" ca="1" si="31"/>
        <v>2.4451776039160982</v>
      </c>
      <c r="E264" s="31">
        <f t="shared" ca="1" si="35"/>
        <v>-2.9278100652112077E-2</v>
      </c>
      <c r="F264" s="31">
        <f t="shared" ca="1" si="36"/>
        <v>-0.4954644736740389</v>
      </c>
      <c r="G264" s="31">
        <f t="shared" ca="1" si="32"/>
        <v>3.0690413243936376</v>
      </c>
      <c r="H264" s="31">
        <f t="shared" ca="1" si="33"/>
        <v>21.521260874369549</v>
      </c>
    </row>
    <row r="265" spans="1:8" ht="15.75" customHeight="1">
      <c r="A265" s="28">
        <v>4</v>
      </c>
      <c r="B265" s="28">
        <v>11</v>
      </c>
      <c r="C265" s="31">
        <f t="shared" ca="1" si="30"/>
        <v>11.153900068403843</v>
      </c>
      <c r="D265" s="31">
        <f t="shared" ca="1" si="31"/>
        <v>2.4117892186663203</v>
      </c>
      <c r="E265" s="31">
        <f t="shared" ca="1" si="35"/>
        <v>4.034044635776185E-2</v>
      </c>
      <c r="F265" s="31">
        <f t="shared" ca="1" si="36"/>
        <v>0.48295695741631511</v>
      </c>
      <c r="G265" s="31">
        <f t="shared" ca="1" si="32"/>
        <v>4.0616986523446492</v>
      </c>
      <c r="H265" s="31">
        <f t="shared" ca="1" si="33"/>
        <v>58.072872965893787</v>
      </c>
    </row>
    <row r="266" spans="1:8" ht="15.75" customHeight="1">
      <c r="A266" s="28">
        <v>4</v>
      </c>
      <c r="B266" s="28">
        <v>21.5</v>
      </c>
      <c r="C266" s="31">
        <f t="shared" ca="1" si="30"/>
        <v>21.504496475253777</v>
      </c>
      <c r="D266" s="31">
        <f t="shared" ca="1" si="31"/>
        <v>3.0682620516511308</v>
      </c>
      <c r="E266" s="31">
        <f t="shared" ca="1" si="35"/>
        <v>5.3977710628136298E-2</v>
      </c>
      <c r="F266" s="31">
        <f t="shared" ca="1" si="36"/>
        <v>0.55198249068588068</v>
      </c>
      <c r="G266" s="31">
        <f t="shared" ca="1" si="32"/>
        <v>5.2332791968698142</v>
      </c>
      <c r="H266" s="31">
        <f t="shared" ca="1" si="33"/>
        <v>187.40633929929263</v>
      </c>
    </row>
    <row r="267" spans="1:8" ht="15.75" customHeight="1">
      <c r="A267" s="28">
        <v>4</v>
      </c>
      <c r="B267" s="28">
        <v>23</v>
      </c>
      <c r="C267" s="31">
        <f t="shared" ca="1" si="30"/>
        <v>22.541957604383107</v>
      </c>
      <c r="D267" s="31">
        <f t="shared" ca="1" si="31"/>
        <v>3.1153783550791911</v>
      </c>
      <c r="E267" s="31">
        <f t="shared" ca="1" si="35"/>
        <v>-2.4347287500933634E-2</v>
      </c>
      <c r="F267" s="31">
        <f t="shared" ca="1" si="36"/>
        <v>0.72914751331787386</v>
      </c>
      <c r="G267" s="31">
        <f t="shared" ca="1" si="32"/>
        <v>5.4102729185209979</v>
      </c>
      <c r="H267" s="31">
        <f t="shared" ca="1" si="33"/>
        <v>223.69262921200757</v>
      </c>
    </row>
    <row r="268" spans="1:8" ht="15.75" customHeight="1">
      <c r="A268" s="28">
        <v>4</v>
      </c>
      <c r="B268" s="28">
        <v>22.2</v>
      </c>
      <c r="C268" s="31">
        <f t="shared" ca="1" si="30"/>
        <v>21.249237963558695</v>
      </c>
      <c r="D268" s="31">
        <f t="shared" ca="1" si="31"/>
        <v>3.0563210341890068</v>
      </c>
      <c r="E268" s="31">
        <f t="shared" ca="1" si="35"/>
        <v>1.283829346900464E-2</v>
      </c>
      <c r="F268" s="31">
        <f t="shared" ca="1" si="36"/>
        <v>-0.37409272586723519</v>
      </c>
      <c r="G268" s="31">
        <f t="shared" ca="1" si="32"/>
        <v>4.2462575198524437</v>
      </c>
      <c r="H268" s="31">
        <f t="shared" ca="1" si="33"/>
        <v>69.843534574584098</v>
      </c>
    </row>
    <row r="269" spans="1:8" ht="15.75" customHeight="1">
      <c r="A269" s="28">
        <v>4</v>
      </c>
      <c r="B269" s="28">
        <v>27.1</v>
      </c>
      <c r="C269" s="31">
        <f t="shared" ca="1" si="30"/>
        <v>27.39917668033188</v>
      </c>
      <c r="D269" s="31">
        <f t="shared" ca="1" si="31"/>
        <v>3.3105129647794995</v>
      </c>
      <c r="E269" s="31">
        <f t="shared" ca="1" si="35"/>
        <v>3.2729992484435651E-2</v>
      </c>
      <c r="F269" s="31">
        <f t="shared" ca="1" si="36"/>
        <v>0.19513890859454386</v>
      </c>
      <c r="G269" s="31">
        <f t="shared" ca="1" si="32"/>
        <v>5.2570191762773266</v>
      </c>
      <c r="H269" s="31">
        <f t="shared" ca="1" si="33"/>
        <v>191.90859218164729</v>
      </c>
    </row>
    <row r="270" spans="1:8" ht="15.75" customHeight="1">
      <c r="A270" s="28">
        <v>4</v>
      </c>
      <c r="B270" s="28">
        <v>8</v>
      </c>
      <c r="C270" s="31">
        <f t="shared" ca="1" si="30"/>
        <v>8.4701561640912502</v>
      </c>
      <c r="D270" s="31">
        <f t="shared" ca="1" si="31"/>
        <v>2.1365489458129177</v>
      </c>
      <c r="E270" s="31">
        <f t="shared" ca="1" si="35"/>
        <v>-3.3596340219904777E-2</v>
      </c>
      <c r="F270" s="31">
        <f t="shared" ca="1" si="36"/>
        <v>-0.50395528713447946</v>
      </c>
      <c r="G270" s="31">
        <f t="shared" ca="1" si="32"/>
        <v>2.5442975710233346</v>
      </c>
      <c r="H270" s="31">
        <f t="shared" ca="1" si="33"/>
        <v>12.734280016461222</v>
      </c>
    </row>
    <row r="271" spans="1:8" ht="15.75" customHeight="1">
      <c r="A271" s="28">
        <v>4</v>
      </c>
      <c r="B271" s="28">
        <v>9.1999999999999993</v>
      </c>
      <c r="C271" s="31">
        <f t="shared" ca="1" si="30"/>
        <v>9.7681237626047412</v>
      </c>
      <c r="D271" s="31">
        <f t="shared" ca="1" si="31"/>
        <v>2.2791244069374677</v>
      </c>
      <c r="E271" s="31">
        <f t="shared" ca="1" si="35"/>
        <v>6.7936093803317735E-2</v>
      </c>
      <c r="F271" s="31">
        <f t="shared" ca="1" si="36"/>
        <v>-0.3180177898292692</v>
      </c>
      <c r="G271" s="31">
        <f t="shared" ca="1" si="32"/>
        <v>3.0682631227375032</v>
      </c>
      <c r="H271" s="31">
        <f t="shared" ca="1" si="33"/>
        <v>21.504519508439238</v>
      </c>
    </row>
    <row r="272" spans="1:8" ht="15.75" customHeight="1">
      <c r="A272" s="28">
        <v>4</v>
      </c>
      <c r="B272" s="28">
        <v>10.8</v>
      </c>
      <c r="C272" s="31">
        <f t="shared" ca="1" si="30"/>
        <v>10.84387125801832</v>
      </c>
      <c r="D272" s="31">
        <f t="shared" ca="1" si="31"/>
        <v>2.3836000593802487</v>
      </c>
      <c r="E272" s="31">
        <f t="shared" ca="1" si="35"/>
        <v>7.0374186823829819E-3</v>
      </c>
      <c r="F272" s="31">
        <f t="shared" ca="1" si="36"/>
        <v>-0.15320362449536562</v>
      </c>
      <c r="G272" s="31">
        <f t="shared" ca="1" si="32"/>
        <v>3.345476556683411</v>
      </c>
      <c r="H272" s="31">
        <f t="shared" ca="1" si="33"/>
        <v>28.374094309476831</v>
      </c>
    </row>
    <row r="273" spans="1:8" ht="15.75" customHeight="1">
      <c r="A273" s="28">
        <v>4</v>
      </c>
      <c r="B273" s="28">
        <v>8.4</v>
      </c>
      <c r="C273" s="31">
        <f t="shared" ca="1" si="30"/>
        <v>8.5626519436723267</v>
      </c>
      <c r="D273" s="31">
        <f t="shared" ca="1" si="31"/>
        <v>2.1474099486773017</v>
      </c>
      <c r="E273" s="31">
        <f t="shared" ca="1" si="35"/>
        <v>-0.14353869510751702</v>
      </c>
      <c r="F273" s="31">
        <f t="shared" ca="1" si="36"/>
        <v>0.33056614238844112</v>
      </c>
      <c r="G273" s="31">
        <f t="shared" ca="1" si="32"/>
        <v>3.286892225549912</v>
      </c>
      <c r="H273" s="31">
        <f t="shared" ca="1" si="33"/>
        <v>26.759571583586723</v>
      </c>
    </row>
    <row r="274" spans="1:8" ht="15.75" customHeight="1">
      <c r="A274" s="28">
        <v>4</v>
      </c>
      <c r="B274" s="28">
        <v>22.6</v>
      </c>
      <c r="C274" s="31">
        <f t="shared" ca="1" si="30"/>
        <v>22.321759229214344</v>
      </c>
      <c r="D274" s="31">
        <f t="shared" ca="1" si="31"/>
        <v>3.105561952920282</v>
      </c>
      <c r="E274" s="31">
        <f t="shared" ca="1" si="35"/>
        <v>4.3919854546819098E-2</v>
      </c>
      <c r="F274" s="31">
        <f t="shared" ca="1" si="36"/>
        <v>-0.45914210528686578</v>
      </c>
      <c r="G274" s="31">
        <f t="shared" ca="1" si="32"/>
        <v>4.2739675830469421</v>
      </c>
      <c r="H274" s="31">
        <f t="shared" ca="1" si="33"/>
        <v>71.805967330040417</v>
      </c>
    </row>
    <row r="275" spans="1:8" ht="15.75" customHeight="1">
      <c r="A275" s="28">
        <v>4</v>
      </c>
      <c r="B275" s="28">
        <v>11.6</v>
      </c>
      <c r="C275" s="31">
        <f t="shared" ca="1" si="30"/>
        <v>10.934632187305438</v>
      </c>
      <c r="D275" s="31">
        <f t="shared" ca="1" si="31"/>
        <v>2.3919350172855096</v>
      </c>
      <c r="E275" s="31">
        <f t="shared" ca="1" si="35"/>
        <v>-0.21196342391224571</v>
      </c>
      <c r="F275" s="31">
        <f t="shared" ca="1" si="36"/>
        <v>1.2058536263520345</v>
      </c>
      <c r="G275" s="31">
        <f t="shared" ca="1" si="32"/>
        <v>4.4993584930119557</v>
      </c>
      <c r="H275" s="31">
        <f t="shared" ca="1" si="33"/>
        <v>89.959403200218446</v>
      </c>
    </row>
    <row r="276" spans="1:8" ht="15.75" customHeight="1">
      <c r="A276" s="28">
        <v>4</v>
      </c>
      <c r="B276" s="28">
        <v>21</v>
      </c>
      <c r="C276" s="31">
        <f t="shared" ca="1" si="30"/>
        <v>20.655001236456425</v>
      </c>
      <c r="D276" s="31">
        <f t="shared" ca="1" si="31"/>
        <v>3.0279574807110561</v>
      </c>
      <c r="E276" s="31">
        <f t="shared" ca="1" si="35"/>
        <v>5.4231438357994308E-2</v>
      </c>
      <c r="F276" s="31">
        <f t="shared" ca="1" si="36"/>
        <v>-0.39311068882702438</v>
      </c>
      <c r="G276" s="31">
        <f t="shared" ca="1" si="32"/>
        <v>4.2215849410856272</v>
      </c>
      <c r="H276" s="31">
        <f t="shared" ca="1" si="33"/>
        <v>68.141398850388597</v>
      </c>
    </row>
    <row r="277" spans="1:8" ht="15.75" customHeight="1">
      <c r="A277" s="28">
        <v>4</v>
      </c>
      <c r="B277" s="28">
        <v>15</v>
      </c>
      <c r="C277" s="31">
        <f t="shared" ca="1" si="30"/>
        <v>14.664108874959105</v>
      </c>
      <c r="D277" s="31">
        <f t="shared" ca="1" si="31"/>
        <v>2.6854029351524424</v>
      </c>
      <c r="E277" s="31">
        <f t="shared" ca="1" si="35"/>
        <v>-0.10077315641825706</v>
      </c>
      <c r="F277" s="31">
        <f t="shared" ca="1" si="36"/>
        <v>0.72431245170515002</v>
      </c>
      <c r="G277" s="31">
        <f t="shared" ca="1" si="32"/>
        <v>4.615794559941655</v>
      </c>
      <c r="H277" s="31">
        <f t="shared" ca="1" si="33"/>
        <v>101.06810130216799</v>
      </c>
    </row>
    <row r="278" spans="1:8" ht="15.75" customHeight="1">
      <c r="A278" s="28">
        <v>4</v>
      </c>
      <c r="B278" s="28">
        <v>14.9</v>
      </c>
      <c r="C278" s="31">
        <f t="shared" ca="1" si="30"/>
        <v>15.365377232806731</v>
      </c>
      <c r="D278" s="31">
        <f t="shared" ca="1" si="31"/>
        <v>2.7321167467165841</v>
      </c>
      <c r="E278" s="31">
        <f t="shared" ca="1" si="35"/>
        <v>-3.6897319341975848E-2</v>
      </c>
      <c r="F278" s="31">
        <f t="shared" ca="1" si="36"/>
        <v>0.52095426114176813</v>
      </c>
      <c r="G278" s="31">
        <f t="shared" ca="1" si="32"/>
        <v>4.5537982742484591</v>
      </c>
      <c r="H278" s="31">
        <f t="shared" ca="1" si="33"/>
        <v>94.992531645127215</v>
      </c>
    </row>
    <row r="279" spans="1:8" ht="15.75" customHeight="1">
      <c r="A279" s="28">
        <v>4</v>
      </c>
      <c r="B279" s="28">
        <v>12.1</v>
      </c>
      <c r="C279" s="31">
        <f t="shared" ca="1" si="30"/>
        <v>11.88398825805483</v>
      </c>
      <c r="D279" s="31">
        <f t="shared" ca="1" si="31"/>
        <v>2.4751919695533258</v>
      </c>
      <c r="E279" s="31">
        <f t="shared" ca="1" si="35"/>
        <v>2.6713312289792377E-2</v>
      </c>
      <c r="F279" s="31">
        <f t="shared" ca="1" si="36"/>
        <v>-8.059510872347847E-2</v>
      </c>
      <c r="G279" s="31">
        <f t="shared" ca="1" si="32"/>
        <v>3.5896881311431978</v>
      </c>
      <c r="H279" s="31">
        <f t="shared" ca="1" si="33"/>
        <v>36.222777408559502</v>
      </c>
    </row>
    <row r="280" spans="1:8" ht="15.75" customHeight="1">
      <c r="A280" s="28">
        <v>4</v>
      </c>
      <c r="B280" s="28">
        <v>60</v>
      </c>
      <c r="C280" s="31">
        <f t="shared" ca="1" si="30"/>
        <v>59.919933314985521</v>
      </c>
      <c r="D280" s="31">
        <f t="shared" ca="1" si="31"/>
        <v>4.0930092263075695</v>
      </c>
      <c r="E280" s="31">
        <f t="shared" ca="1" si="35"/>
        <v>-0.14994097913490675</v>
      </c>
      <c r="F280" s="31">
        <f t="shared" ca="1" si="36"/>
        <v>0.25467594763787488</v>
      </c>
      <c r="G280" s="31">
        <f t="shared" ca="1" si="32"/>
        <v>6.4318430925483865</v>
      </c>
      <c r="H280" s="31">
        <f t="shared" ca="1" si="33"/>
        <v>621.31804000483896</v>
      </c>
    </row>
    <row r="281" spans="1:8" ht="15.75" customHeight="1">
      <c r="A281" s="28">
        <v>4</v>
      </c>
      <c r="B281" s="28">
        <v>15.2</v>
      </c>
      <c r="C281" s="31">
        <f t="shared" ca="1" si="30"/>
        <v>14.941424824317046</v>
      </c>
      <c r="D281" s="31">
        <f t="shared" ca="1" si="31"/>
        <v>2.7041375449241345</v>
      </c>
      <c r="E281" s="31">
        <f t="shared" ca="1" si="35"/>
        <v>-3.0788307590519079E-2</v>
      </c>
      <c r="F281" s="31">
        <f t="shared" ca="1" si="36"/>
        <v>0.2534478355735077</v>
      </c>
      <c r="G281" s="31">
        <f t="shared" ca="1" si="32"/>
        <v>4.2459906392504472</v>
      </c>
      <c r="H281" s="31">
        <f t="shared" ca="1" si="33"/>
        <v>69.824897177121812</v>
      </c>
    </row>
    <row r="282" spans="1:8" ht="15.75" customHeight="1">
      <c r="A282" s="28">
        <v>4</v>
      </c>
      <c r="B282" s="28">
        <v>11</v>
      </c>
      <c r="C282" s="31">
        <f t="shared" ca="1" si="30"/>
        <v>10.474944855809815</v>
      </c>
      <c r="D282" s="31">
        <f t="shared" ca="1" si="31"/>
        <v>2.3489862014325129</v>
      </c>
      <c r="E282" s="31">
        <f t="shared" ca="1" si="35"/>
        <v>-6.6782881261124541E-2</v>
      </c>
      <c r="F282" s="31">
        <f t="shared" ca="1" si="36"/>
        <v>-0.35211989413630318</v>
      </c>
      <c r="G282" s="31">
        <f t="shared" ca="1" si="32"/>
        <v>3.0153245963667388</v>
      </c>
      <c r="H282" s="31">
        <f t="shared" ca="1" si="33"/>
        <v>20.395710239631718</v>
      </c>
    </row>
    <row r="283" spans="1:8" ht="15.75" customHeight="1">
      <c r="A283" s="28">
        <v>4</v>
      </c>
      <c r="B283" s="28">
        <v>16.2</v>
      </c>
      <c r="C283" s="31">
        <f t="shared" ca="1" si="30"/>
        <v>17.179106739719028</v>
      </c>
      <c r="D283" s="31">
        <f t="shared" ca="1" si="31"/>
        <v>2.8436939210087315</v>
      </c>
      <c r="E283" s="31">
        <f t="shared" ca="1" si="35"/>
        <v>3.7063354331745707E-2</v>
      </c>
      <c r="F283" s="31">
        <f t="shared" ca="1" si="36"/>
        <v>-0.3995508245113763</v>
      </c>
      <c r="G283" s="31">
        <f t="shared" ca="1" si="32"/>
        <v>3.8923313843543932</v>
      </c>
      <c r="H283" s="31">
        <f t="shared" ca="1" si="33"/>
        <v>49.025049626659097</v>
      </c>
    </row>
    <row r="284" spans="1:8" ht="15.75" customHeight="1">
      <c r="A284" s="28">
        <v>4</v>
      </c>
      <c r="B284" s="28">
        <v>20.5</v>
      </c>
      <c r="C284" s="31">
        <f t="shared" ca="1" si="30"/>
        <v>20.068762186536357</v>
      </c>
      <c r="D284" s="31">
        <f t="shared" ca="1" si="31"/>
        <v>2.9991644860949349</v>
      </c>
      <c r="E284" s="31">
        <f t="shared" ca="1" si="35"/>
        <v>-4.7483471979177294E-2</v>
      </c>
      <c r="F284" s="31">
        <f t="shared" ca="1" si="36"/>
        <v>-0.50329751176192239</v>
      </c>
      <c r="G284" s="31">
        <f t="shared" ca="1" si="32"/>
        <v>3.9619231159240131</v>
      </c>
      <c r="H284" s="31">
        <f t="shared" ca="1" si="33"/>
        <v>52.558304533603447</v>
      </c>
    </row>
    <row r="285" spans="1:8" ht="15.75" customHeight="1">
      <c r="A285" s="28">
        <v>4</v>
      </c>
      <c r="B285" s="28">
        <v>10.1</v>
      </c>
      <c r="C285" s="31">
        <f t="shared" ca="1" si="30"/>
        <v>9.7843411706079273</v>
      </c>
      <c r="D285" s="31">
        <f t="shared" ca="1" si="31"/>
        <v>2.2807832680352913</v>
      </c>
      <c r="E285" s="31">
        <f t="shared" ca="1" si="35"/>
        <v>3.2009467216987171E-2</v>
      </c>
      <c r="F285" s="31">
        <f t="shared" ca="1" si="36"/>
        <v>-0.23029479824054785</v>
      </c>
      <c r="G285" s="31">
        <f t="shared" ca="1" si="32"/>
        <v>3.1228111069972986</v>
      </c>
      <c r="H285" s="31">
        <f t="shared" ca="1" si="33"/>
        <v>22.710130602856513</v>
      </c>
    </row>
    <row r="286" spans="1:8" ht="15.75" customHeight="1">
      <c r="A286" s="28">
        <v>4</v>
      </c>
      <c r="B286" s="28">
        <v>28.6</v>
      </c>
      <c r="C286" s="31">
        <f t="shared" ca="1" si="30"/>
        <v>28.003898884786963</v>
      </c>
      <c r="D286" s="31">
        <f t="shared" ca="1" si="31"/>
        <v>3.3323437463666443</v>
      </c>
      <c r="E286" s="31">
        <f t="shared" ca="1" si="35"/>
        <v>-4.5956425162231092E-2</v>
      </c>
      <c r="F286" s="31">
        <f t="shared" ca="1" si="36"/>
        <v>-0.16058188716241328</v>
      </c>
      <c r="G286" s="31">
        <f t="shared" ca="1" si="32"/>
        <v>4.8588235535235631</v>
      </c>
      <c r="H286" s="31">
        <f t="shared" ca="1" si="33"/>
        <v>128.87250129087593</v>
      </c>
    </row>
    <row r="287" spans="1:8" ht="15.75" customHeight="1">
      <c r="A287" s="28">
        <v>4</v>
      </c>
      <c r="B287" s="28">
        <v>12.4</v>
      </c>
      <c r="C287" s="31">
        <f t="shared" ca="1" si="30"/>
        <v>12.077182688560105</v>
      </c>
      <c r="D287" s="31">
        <f t="shared" ca="1" si="31"/>
        <v>2.4913179441607016</v>
      </c>
      <c r="E287" s="31">
        <f t="shared" ca="1" si="35"/>
        <v>-5.0225822890259321E-2</v>
      </c>
      <c r="F287" s="31">
        <f t="shared" ca="1" si="36"/>
        <v>-0.17171336474724627</v>
      </c>
      <c r="G287" s="31">
        <f t="shared" ca="1" si="32"/>
        <v>3.4483795390596166</v>
      </c>
      <c r="H287" s="31">
        <f t="shared" ca="1" si="33"/>
        <v>31.449388489414254</v>
      </c>
    </row>
    <row r="288" spans="1:8" ht="15.75" customHeight="1">
      <c r="A288" s="28">
        <v>4</v>
      </c>
      <c r="B288" s="28">
        <v>12.6</v>
      </c>
      <c r="C288" s="31">
        <f t="shared" ca="1" si="30"/>
        <v>12.561087409609991</v>
      </c>
      <c r="D288" s="31">
        <f t="shared" ca="1" si="31"/>
        <v>2.5306037344907111</v>
      </c>
      <c r="E288" s="31">
        <f t="shared" ca="1" si="35"/>
        <v>0.13528013049234314</v>
      </c>
      <c r="F288" s="31">
        <f t="shared" ca="1" si="36"/>
        <v>-0.62067386161773763</v>
      </c>
      <c r="G288" s="31">
        <f t="shared" ca="1" si="32"/>
        <v>3.2500899074237277</v>
      </c>
      <c r="H288" s="31">
        <f t="shared" ca="1" si="33"/>
        <v>25.792658764451307</v>
      </c>
    </row>
    <row r="289" spans="1:8" ht="15.75" customHeight="1">
      <c r="A289" s="28">
        <v>4</v>
      </c>
      <c r="B289" s="28">
        <v>14.5</v>
      </c>
      <c r="C289" s="31">
        <f t="shared" ca="1" si="30"/>
        <v>14.806941999585348</v>
      </c>
      <c r="D289" s="31">
        <f t="shared" ca="1" si="31"/>
        <v>2.6950961248246537</v>
      </c>
      <c r="E289" s="31">
        <f t="shared" ca="1" si="35"/>
        <v>-8.8001859498930024E-2</v>
      </c>
      <c r="F289" s="31">
        <f t="shared" ca="1" si="36"/>
        <v>0.69157482710270257</v>
      </c>
      <c r="G289" s="31">
        <f t="shared" ca="1" si="32"/>
        <v>4.6119067136954186</v>
      </c>
      <c r="H289" s="31">
        <f t="shared" ca="1" si="33"/>
        <v>100.67592691475369</v>
      </c>
    </row>
    <row r="290" spans="1:8" ht="15.75" customHeight="1">
      <c r="A290" s="28">
        <v>4</v>
      </c>
      <c r="B290" s="28">
        <v>7.9</v>
      </c>
      <c r="C290" s="31">
        <f t="shared" ca="1" si="30"/>
        <v>8.087041145771602</v>
      </c>
      <c r="D290" s="31">
        <f t="shared" ca="1" si="31"/>
        <v>2.0902629219913815</v>
      </c>
      <c r="E290" s="31">
        <f t="shared" ca="1" si="35"/>
        <v>-5.7868057332916299E-2</v>
      </c>
      <c r="F290" s="31">
        <f t="shared" ca="1" si="36"/>
        <v>0.33434537186402902</v>
      </c>
      <c r="G290" s="31">
        <f t="shared" ca="1" si="32"/>
        <v>3.2815500337550967</v>
      </c>
      <c r="H290" s="31">
        <f t="shared" ca="1" si="33"/>
        <v>26.616997986665581</v>
      </c>
    </row>
    <row r="291" spans="1:8" ht="15.75" customHeight="1">
      <c r="A291" s="28">
        <v>4</v>
      </c>
      <c r="B291" s="28">
        <v>11.8</v>
      </c>
      <c r="C291" s="31">
        <f t="shared" ca="1" si="30"/>
        <v>11.407754385431939</v>
      </c>
      <c r="D291" s="31">
        <f t="shared" ca="1" si="31"/>
        <v>2.4342933334114085</v>
      </c>
      <c r="E291" s="31">
        <f t="shared" ca="1" si="35"/>
        <v>-3.315599689878556E-2</v>
      </c>
      <c r="F291" s="31">
        <f t="shared" ca="1" si="36"/>
        <v>-0.4612262431422271</v>
      </c>
      <c r="G291" s="31">
        <f t="shared" ca="1" si="32"/>
        <v>3.0813474838218271</v>
      </c>
      <c r="H291" s="31">
        <f t="shared" ca="1" si="33"/>
        <v>21.787741253793495</v>
      </c>
    </row>
    <row r="292" spans="1:8" ht="15.75" customHeight="1">
      <c r="A292" s="28">
        <v>4</v>
      </c>
      <c r="B292" s="28">
        <v>12.2</v>
      </c>
      <c r="C292" s="31">
        <f t="shared" ca="1" si="30"/>
        <v>11.765654682022058</v>
      </c>
      <c r="D292" s="31">
        <f t="shared" ca="1" si="31"/>
        <v>2.4651846672118225</v>
      </c>
      <c r="E292" s="31">
        <f t="shared" ca="1" si="35"/>
        <v>-8.4200144875436206E-5</v>
      </c>
      <c r="F292" s="31">
        <f t="shared" ca="1" si="36"/>
        <v>-0.16406288936265576</v>
      </c>
      <c r="G292" s="31">
        <f t="shared" ca="1" si="32"/>
        <v>3.4628233253834071</v>
      </c>
      <c r="H292" s="31">
        <f t="shared" ca="1" si="33"/>
        <v>31.906933120714534</v>
      </c>
    </row>
    <row r="293" spans="1:8" ht="15.75" customHeight="1">
      <c r="A293" s="28">
        <v>4</v>
      </c>
      <c r="B293" s="28">
        <v>18.399999999999999</v>
      </c>
      <c r="C293" s="31">
        <f t="shared" ca="1" si="30"/>
        <v>18.420198804386928</v>
      </c>
      <c r="D293" s="31">
        <f t="shared" ca="1" si="31"/>
        <v>2.9134478236238004</v>
      </c>
      <c r="E293" s="31">
        <f t="shared" ref="E293:E324" ca="1" si="37">NORMINV(RAND(),0,SQRT($A$15*(1/A$16+((D293-$A$17)^2/($A$18)))))</f>
        <v>4.1043533645884651E-2</v>
      </c>
      <c r="F293" s="31">
        <f t="shared" ref="F293:F324" ca="1" si="38">NORMINV(RAND(),0,SQRT($A$15*(1+1/A$16+((D293-$A$17)^2/($A$18)))))</f>
        <v>0.76030848554701846</v>
      </c>
      <c r="G293" s="31">
        <f t="shared" ca="1" si="32"/>
        <v>5.1718744621506465</v>
      </c>
      <c r="H293" s="31">
        <f t="shared" ca="1" si="33"/>
        <v>176.24489242977771</v>
      </c>
    </row>
    <row r="294" spans="1:8" ht="15.75" customHeight="1">
      <c r="A294" s="28">
        <v>4</v>
      </c>
      <c r="B294" s="28">
        <v>21</v>
      </c>
      <c r="C294" s="31">
        <f t="shared" ca="1" si="30"/>
        <v>21.097029946829252</v>
      </c>
      <c r="D294" s="31">
        <f t="shared" ca="1" si="31"/>
        <v>3.0491322697605083</v>
      </c>
      <c r="E294" s="31">
        <f t="shared" ca="1" si="37"/>
        <v>4.8027463308385622E-2</v>
      </c>
      <c r="F294" s="31">
        <f t="shared" ca="1" si="38"/>
        <v>-2.1284415835670627E-2</v>
      </c>
      <c r="G294" s="31">
        <f t="shared" ca="1" si="32"/>
        <v>4.6223307086152614</v>
      </c>
      <c r="H294" s="31">
        <f t="shared" ca="1" si="33"/>
        <v>101.73086102699484</v>
      </c>
    </row>
    <row r="295" spans="1:8" ht="15.75" customHeight="1">
      <c r="A295" s="28">
        <v>4</v>
      </c>
      <c r="B295" s="28">
        <v>20.5</v>
      </c>
      <c r="C295" s="31">
        <f t="shared" ca="1" si="30"/>
        <v>20.755192961844415</v>
      </c>
      <c r="D295" s="31">
        <f t="shared" ca="1" si="31"/>
        <v>3.0327964785875086</v>
      </c>
      <c r="E295" s="31">
        <f t="shared" ca="1" si="37"/>
        <v>-7.1976117368960854E-2</v>
      </c>
      <c r="F295" s="31">
        <f t="shared" ca="1" si="38"/>
        <v>-0.21657135254066162</v>
      </c>
      <c r="G295" s="31">
        <f t="shared" ca="1" si="32"/>
        <v>4.2799433609826218</v>
      </c>
      <c r="H295" s="31">
        <f t="shared" ca="1" si="33"/>
        <v>72.236348495659072</v>
      </c>
    </row>
    <row r="296" spans="1:8" ht="15.75" customHeight="1">
      <c r="A296" s="28">
        <v>4</v>
      </c>
      <c r="B296" s="28">
        <v>9.3000000000000007</v>
      </c>
      <c r="C296" s="31">
        <f t="shared" ca="1" si="30"/>
        <v>8.8913138865083052</v>
      </c>
      <c r="D296" s="31">
        <f t="shared" ca="1" si="31"/>
        <v>2.1850748323633562</v>
      </c>
      <c r="E296" s="31">
        <f t="shared" ca="1" si="37"/>
        <v>-1.9899717728959928E-2</v>
      </c>
      <c r="F296" s="31">
        <f t="shared" ca="1" si="38"/>
        <v>6.1601320980316059E-3</v>
      </c>
      <c r="G296" s="31">
        <f t="shared" ca="1" si="32"/>
        <v>3.1486014418034651</v>
      </c>
      <c r="H296" s="31">
        <f t="shared" ca="1" si="33"/>
        <v>23.303450548175586</v>
      </c>
    </row>
    <row r="297" spans="1:8" ht="15.75" customHeight="1">
      <c r="A297" s="28">
        <v>4</v>
      </c>
      <c r="B297" s="28">
        <v>19.899999999999999</v>
      </c>
      <c r="C297" s="31">
        <f t="shared" ca="1" si="30"/>
        <v>20.192792395983457</v>
      </c>
      <c r="D297" s="31">
        <f t="shared" ca="1" si="31"/>
        <v>3.0053257286545554</v>
      </c>
      <c r="E297" s="31">
        <f t="shared" ca="1" si="37"/>
        <v>6.5525887175203218E-2</v>
      </c>
      <c r="F297" s="31">
        <f t="shared" ca="1" si="38"/>
        <v>0.71146316248433705</v>
      </c>
      <c r="G297" s="31">
        <f t="shared" ca="1" si="32"/>
        <v>5.2999130488079986</v>
      </c>
      <c r="H297" s="31">
        <f t="shared" ca="1" si="33"/>
        <v>200.31939120766489</v>
      </c>
    </row>
    <row r="298" spans="1:8" ht="15.75" customHeight="1">
      <c r="A298" s="28">
        <v>4</v>
      </c>
      <c r="B298" s="28">
        <v>12.8</v>
      </c>
      <c r="C298" s="31">
        <f t="shared" ca="1" si="30"/>
        <v>12.547232506467626</v>
      </c>
      <c r="D298" s="31">
        <f t="shared" ca="1" si="31"/>
        <v>2.5295001238473152</v>
      </c>
      <c r="E298" s="31">
        <f t="shared" ca="1" si="37"/>
        <v>0.1300212690984453</v>
      </c>
      <c r="F298" s="31">
        <f t="shared" ca="1" si="38"/>
        <v>-0.89528477110114291</v>
      </c>
      <c r="G298" s="31">
        <f t="shared" ca="1" si="32"/>
        <v>2.9683895334277981</v>
      </c>
      <c r="H298" s="31">
        <f t="shared" ca="1" si="33"/>
        <v>19.460553774676271</v>
      </c>
    </row>
    <row r="299" spans="1:8" ht="15.75" customHeight="1">
      <c r="A299" s="28">
        <v>4</v>
      </c>
      <c r="B299" s="28">
        <v>8</v>
      </c>
      <c r="C299" s="31">
        <f t="shared" ca="1" si="30"/>
        <v>7.3941919304302814</v>
      </c>
      <c r="D299" s="31">
        <f t="shared" ca="1" si="31"/>
        <v>2.0006948177688759</v>
      </c>
      <c r="E299" s="31">
        <f t="shared" ca="1" si="37"/>
        <v>4.2347013940034144E-2</v>
      </c>
      <c r="F299" s="31">
        <f t="shared" ca="1" si="38"/>
        <v>-0.13147316815516552</v>
      </c>
      <c r="G299" s="31">
        <f t="shared" ca="1" si="32"/>
        <v>2.7673763678108139</v>
      </c>
      <c r="H299" s="31">
        <f t="shared" ca="1" si="33"/>
        <v>15.916819301104114</v>
      </c>
    </row>
    <row r="300" spans="1:8" ht="15.75" customHeight="1">
      <c r="A300" s="28">
        <v>4</v>
      </c>
      <c r="B300" s="28">
        <v>26.9</v>
      </c>
      <c r="C300" s="31">
        <f t="shared" ca="1" si="30"/>
        <v>27.894329868940474</v>
      </c>
      <c r="D300" s="31">
        <f t="shared" ca="1" si="31"/>
        <v>3.3284234376692772</v>
      </c>
      <c r="E300" s="31">
        <f t="shared" ca="1" si="37"/>
        <v>7.3090350402098936E-2</v>
      </c>
      <c r="F300" s="31">
        <f t="shared" ca="1" si="38"/>
        <v>-0.13062497877636745</v>
      </c>
      <c r="G300" s="31">
        <f t="shared" ca="1" si="32"/>
        <v>5.0013244646252684</v>
      </c>
      <c r="H300" s="31">
        <f t="shared" ca="1" si="33"/>
        <v>148.60985731288889</v>
      </c>
    </row>
    <row r="301" spans="1:8" ht="15.75" customHeight="1">
      <c r="A301" s="28">
        <v>4</v>
      </c>
      <c r="B301" s="28">
        <v>20.8</v>
      </c>
      <c r="C301" s="31">
        <f t="shared" ca="1" si="30"/>
        <v>21.27465218760706</v>
      </c>
      <c r="D301" s="31">
        <f t="shared" ca="1" si="31"/>
        <v>3.0575163259172022</v>
      </c>
      <c r="E301" s="31">
        <f t="shared" ca="1" si="37"/>
        <v>-4.9214344244030143E-2</v>
      </c>
      <c r="F301" s="31">
        <f t="shared" ca="1" si="38"/>
        <v>0.14950044581949831</v>
      </c>
      <c r="G301" s="31">
        <f t="shared" ca="1" si="32"/>
        <v>4.7097807320273688</v>
      </c>
      <c r="H301" s="31">
        <f t="shared" ca="1" si="33"/>
        <v>111.02781239315274</v>
      </c>
    </row>
    <row r="302" spans="1:8" ht="15.75" customHeight="1">
      <c r="A302" s="28">
        <v>4</v>
      </c>
      <c r="B302" s="28">
        <v>14</v>
      </c>
      <c r="C302" s="31">
        <f t="shared" ca="1" si="30"/>
        <v>13.899613818746275</v>
      </c>
      <c r="D302" s="31">
        <f t="shared" ca="1" si="31"/>
        <v>2.6318610569266871</v>
      </c>
      <c r="E302" s="31">
        <f t="shared" ca="1" si="37"/>
        <v>-6.8632821556641063E-2</v>
      </c>
      <c r="F302" s="31">
        <f t="shared" ca="1" si="38"/>
        <v>-0.43485119240459708</v>
      </c>
      <c r="G302" s="31">
        <f t="shared" ca="1" si="32"/>
        <v>3.399959195605335</v>
      </c>
      <c r="H302" s="31">
        <f t="shared" ca="1" si="33"/>
        <v>29.96287740537765</v>
      </c>
    </row>
    <row r="303" spans="1:8" ht="15.75" customHeight="1">
      <c r="A303" s="28">
        <v>4</v>
      </c>
      <c r="B303" s="28">
        <v>11</v>
      </c>
      <c r="C303" s="31">
        <f t="shared" ca="1" si="30"/>
        <v>11.286756609209901</v>
      </c>
      <c r="D303" s="31">
        <f t="shared" ca="1" si="31"/>
        <v>2.4236300569250835</v>
      </c>
      <c r="E303" s="31">
        <f t="shared" ca="1" si="37"/>
        <v>1.0111541635915596E-2</v>
      </c>
      <c r="F303" s="31">
        <f t="shared" ca="1" si="38"/>
        <v>0.14456160723766101</v>
      </c>
      <c r="G303" s="31">
        <f t="shared" ca="1" si="32"/>
        <v>3.7127152694974894</v>
      </c>
      <c r="H303" s="31">
        <f t="shared" ca="1" si="33"/>
        <v>40.964886359303165</v>
      </c>
    </row>
    <row r="304" spans="1:8" ht="15.75" customHeight="1">
      <c r="A304" s="28">
        <v>4</v>
      </c>
      <c r="B304" s="28">
        <v>8.4</v>
      </c>
      <c r="C304" s="31">
        <f t="shared" ca="1" si="30"/>
        <v>8.5044770747443614</v>
      </c>
      <c r="D304" s="31">
        <f t="shared" ca="1" si="31"/>
        <v>2.1405927395065922</v>
      </c>
      <c r="E304" s="31">
        <f t="shared" ca="1" si="37"/>
        <v>3.0339045424380966E-3</v>
      </c>
      <c r="F304" s="31">
        <f t="shared" ca="1" si="38"/>
        <v>-0.69752313837256186</v>
      </c>
      <c r="G304" s="31">
        <f t="shared" ca="1" si="32"/>
        <v>2.3940675668990412</v>
      </c>
      <c r="H304" s="31">
        <f t="shared" ca="1" si="33"/>
        <v>10.957975714719021</v>
      </c>
    </row>
    <row r="305" spans="1:8" ht="15.75" customHeight="1">
      <c r="A305" s="28">
        <v>4</v>
      </c>
      <c r="B305" s="28">
        <v>12.4</v>
      </c>
      <c r="C305" s="31">
        <f t="shared" ca="1" si="30"/>
        <v>12.523655344175561</v>
      </c>
      <c r="D305" s="31">
        <f t="shared" ca="1" si="31"/>
        <v>2.5276192834572186</v>
      </c>
      <c r="E305" s="31">
        <f t="shared" ca="1" si="37"/>
        <v>-1.1421944104347045E-2</v>
      </c>
      <c r="F305" s="31">
        <f t="shared" ca="1" si="38"/>
        <v>1.2954761642388954</v>
      </c>
      <c r="G305" s="31">
        <f t="shared" ca="1" si="32"/>
        <v>5.0145874303763751</v>
      </c>
      <c r="H305" s="31">
        <f t="shared" ca="1" si="33"/>
        <v>150.59399344038022</v>
      </c>
    </row>
    <row r="306" spans="1:8" ht="15.75" customHeight="1">
      <c r="A306" s="28">
        <v>4</v>
      </c>
      <c r="B306" s="28">
        <v>8</v>
      </c>
      <c r="C306" s="31">
        <f t="shared" ca="1" si="30"/>
        <v>8.6928707058266248</v>
      </c>
      <c r="D306" s="31">
        <f t="shared" ca="1" si="31"/>
        <v>2.1625032306200027</v>
      </c>
      <c r="E306" s="31">
        <f t="shared" ca="1" si="37"/>
        <v>-2.6115473703331452E-2</v>
      </c>
      <c r="F306" s="31">
        <f t="shared" ca="1" si="38"/>
        <v>0.80854597892162128</v>
      </c>
      <c r="G306" s="31">
        <f t="shared" ca="1" si="32"/>
        <v>3.9073311139769129</v>
      </c>
      <c r="H306" s="31">
        <f t="shared" ca="1" si="33"/>
        <v>49.765954913860313</v>
      </c>
    </row>
    <row r="307" spans="1:8" ht="15.75" customHeight="1">
      <c r="A307" s="28">
        <v>4</v>
      </c>
      <c r="B307" s="28">
        <v>10.8</v>
      </c>
      <c r="C307" s="31">
        <f t="shared" ca="1" si="30"/>
        <v>11.016425241207305</v>
      </c>
      <c r="D307" s="31">
        <f t="shared" ca="1" si="31"/>
        <v>2.3993873628243119</v>
      </c>
      <c r="E307" s="31">
        <f t="shared" ca="1" si="37"/>
        <v>0.12942015007905572</v>
      </c>
      <c r="F307" s="31">
        <f t="shared" ca="1" si="38"/>
        <v>1.3989447878165532E-2</v>
      </c>
      <c r="G307" s="31">
        <f t="shared" ca="1" si="32"/>
        <v>3.661239392168421</v>
      </c>
      <c r="H307" s="31">
        <f t="shared" ca="1" si="33"/>
        <v>38.909537174993531</v>
      </c>
    </row>
    <row r="308" spans="1:8" ht="15.75" customHeight="1">
      <c r="A308" s="28">
        <v>4</v>
      </c>
      <c r="B308" s="28">
        <v>11.5</v>
      </c>
      <c r="C308" s="31">
        <f t="shared" ca="1" si="30"/>
        <v>10.813858728635061</v>
      </c>
      <c r="D308" s="31">
        <f t="shared" ca="1" si="31"/>
        <v>2.3808285271270302</v>
      </c>
      <c r="E308" s="31">
        <f t="shared" ca="1" si="37"/>
        <v>6.7647196187537173E-2</v>
      </c>
      <c r="F308" s="31">
        <f t="shared" ca="1" si="38"/>
        <v>0.11250188961061885</v>
      </c>
      <c r="G308" s="31">
        <f t="shared" ca="1" si="32"/>
        <v>3.6671945968848463</v>
      </c>
      <c r="H308" s="31">
        <f t="shared" ca="1" si="33"/>
        <v>39.141942758862037</v>
      </c>
    </row>
    <row r="309" spans="1:8" ht="15.75" customHeight="1">
      <c r="A309" s="28">
        <v>4</v>
      </c>
      <c r="B309" s="28">
        <v>47.6</v>
      </c>
      <c r="C309" s="31">
        <f t="shared" ca="1" si="30"/>
        <v>46.637862375642428</v>
      </c>
      <c r="D309" s="31">
        <f t="shared" ca="1" si="31"/>
        <v>3.8424127085657078</v>
      </c>
      <c r="E309" s="31">
        <f t="shared" ca="1" si="37"/>
        <v>-1.0912679399777386E-2</v>
      </c>
      <c r="F309" s="31">
        <f t="shared" ca="1" si="38"/>
        <v>0.69969934751056717</v>
      </c>
      <c r="G309" s="31">
        <f t="shared" ca="1" si="32"/>
        <v>6.6002203243170721</v>
      </c>
      <c r="H309" s="31">
        <f t="shared" ca="1" si="33"/>
        <v>735.25716643062708</v>
      </c>
    </row>
    <row r="310" spans="1:8" ht="15.75" customHeight="1">
      <c r="A310" s="28">
        <v>4</v>
      </c>
      <c r="B310" s="28">
        <v>26.7</v>
      </c>
      <c r="C310" s="31">
        <f t="shared" ca="1" si="30"/>
        <v>26.656913400045955</v>
      </c>
      <c r="D310" s="31">
        <f t="shared" ca="1" si="31"/>
        <v>3.2830485316055658</v>
      </c>
      <c r="E310" s="31">
        <f t="shared" ca="1" si="37"/>
        <v>8.6639040071100903E-2</v>
      </c>
      <c r="F310" s="31">
        <f t="shared" ca="1" si="38"/>
        <v>-2.8236399121488686E-2</v>
      </c>
      <c r="G310" s="31">
        <f t="shared" ca="1" si="32"/>
        <v>5.0419965622650285</v>
      </c>
      <c r="H310" s="31">
        <f t="shared" ca="1" si="33"/>
        <v>154.77873211286089</v>
      </c>
    </row>
    <row r="311" spans="1:8" ht="15.75" customHeight="1">
      <c r="A311" s="28">
        <v>4</v>
      </c>
      <c r="B311" s="28">
        <v>11.3</v>
      </c>
      <c r="C311" s="31">
        <f t="shared" ca="1" si="30"/>
        <v>11.477481353531662</v>
      </c>
      <c r="D311" s="31">
        <f t="shared" ca="1" si="31"/>
        <v>2.4403869725293048</v>
      </c>
      <c r="E311" s="31">
        <f t="shared" ca="1" si="37"/>
        <v>5.1082998874988475E-2</v>
      </c>
      <c r="F311" s="31">
        <f t="shared" ca="1" si="38"/>
        <v>7.0129777551988473E-2</v>
      </c>
      <c r="G311" s="31">
        <f t="shared" ca="1" si="32"/>
        <v>3.707050263240236</v>
      </c>
      <c r="H311" s="31">
        <f t="shared" ca="1" si="33"/>
        <v>40.733476110876218</v>
      </c>
    </row>
    <row r="312" spans="1:8" ht="15.75" customHeight="1">
      <c r="A312" s="28">
        <v>4</v>
      </c>
      <c r="B312" s="28">
        <v>11.8</v>
      </c>
      <c r="C312" s="31">
        <f t="shared" ca="1" si="30"/>
        <v>11.837661392354466</v>
      </c>
      <c r="D312" s="31">
        <f t="shared" ca="1" si="31"/>
        <v>2.471286092409072</v>
      </c>
      <c r="E312" s="31">
        <f t="shared" ca="1" si="37"/>
        <v>-3.3112508447565456E-2</v>
      </c>
      <c r="F312" s="31">
        <f t="shared" ca="1" si="38"/>
        <v>0.75265573831596544</v>
      </c>
      <c r="G312" s="31">
        <f t="shared" ca="1" si="32"/>
        <v>4.3566343227910238</v>
      </c>
      <c r="H312" s="31">
        <f t="shared" ca="1" si="33"/>
        <v>77.994188912388736</v>
      </c>
    </row>
    <row r="313" spans="1:8" ht="15.75" customHeight="1">
      <c r="A313" s="28">
        <v>4</v>
      </c>
      <c r="B313" s="28">
        <v>19</v>
      </c>
      <c r="C313" s="31">
        <f t="shared" ref="C313:C376" ca="1" si="39">IF(D$7,NORMINV(RAND(),$B313,A$7),B313)</f>
        <v>19.255727733220841</v>
      </c>
      <c r="D313" s="31">
        <f t="shared" ref="D313:D376" ca="1" si="40">LN(C313)</f>
        <v>2.9578085610590836</v>
      </c>
      <c r="E313" s="31">
        <f t="shared" ca="1" si="37"/>
        <v>0.16009271161494784</v>
      </c>
      <c r="F313" s="31">
        <f t="shared" ca="1" si="38"/>
        <v>0.84366424068249524</v>
      </c>
      <c r="G313" s="31">
        <f t="shared" ref="G313:G376" ca="1" si="41">$A$13+$A$14*D313+IF(D$19,E313,0)+IF(D$23,F313,0)</f>
        <v>5.4478623248685878</v>
      </c>
      <c r="H313" s="31">
        <f t="shared" ca="1" si="33"/>
        <v>232.26113599827781</v>
      </c>
    </row>
    <row r="314" spans="1:8" ht="15.75" customHeight="1">
      <c r="A314" s="28">
        <v>4</v>
      </c>
      <c r="B314" s="28">
        <v>9</v>
      </c>
      <c r="C314" s="31">
        <f t="shared" ca="1" si="39"/>
        <v>8.7447653118091289</v>
      </c>
      <c r="D314" s="31">
        <f t="shared" ca="1" si="40"/>
        <v>2.1684552712675838</v>
      </c>
      <c r="E314" s="31">
        <f t="shared" ca="1" si="37"/>
        <v>-2.5947810236055927E-2</v>
      </c>
      <c r="F314" s="31">
        <f t="shared" ca="1" si="38"/>
        <v>0.64617923574814784</v>
      </c>
      <c r="G314" s="31">
        <f t="shared" ca="1" si="41"/>
        <v>3.7550049221744839</v>
      </c>
      <c r="H314" s="31">
        <f t="shared" ca="1" si="33"/>
        <v>42.734430156356417</v>
      </c>
    </row>
    <row r="315" spans="1:8" ht="15.75" customHeight="1">
      <c r="A315" s="28">
        <v>4</v>
      </c>
      <c r="B315" s="28">
        <v>10</v>
      </c>
      <c r="C315" s="31">
        <f t="shared" ca="1" si="39"/>
        <v>10.600209450002982</v>
      </c>
      <c r="D315" s="31">
        <f t="shared" ca="1" si="40"/>
        <v>2.36087376035705</v>
      </c>
      <c r="E315" s="31">
        <f t="shared" ca="1" si="37"/>
        <v>0.12821961877200438</v>
      </c>
      <c r="F315" s="31">
        <f t="shared" ca="1" si="38"/>
        <v>-0.20945488701997897</v>
      </c>
      <c r="G315" s="31">
        <f t="shared" ca="1" si="41"/>
        <v>3.3727104730066788</v>
      </c>
      <c r="H315" s="31">
        <f t="shared" ca="1" si="33"/>
        <v>29.157450532115899</v>
      </c>
    </row>
    <row r="316" spans="1:8" ht="15.75" customHeight="1">
      <c r="A316" s="28">
        <v>4</v>
      </c>
      <c r="B316" s="28">
        <v>10.199999999999999</v>
      </c>
      <c r="C316" s="31">
        <f t="shared" ca="1" si="39"/>
        <v>10.101383904222592</v>
      </c>
      <c r="D316" s="31">
        <f t="shared" ca="1" si="40"/>
        <v>2.3126724346808594</v>
      </c>
      <c r="E316" s="31">
        <f t="shared" ca="1" si="37"/>
        <v>2.4572433202676595E-2</v>
      </c>
      <c r="F316" s="31">
        <f t="shared" ca="1" si="38"/>
        <v>-0.86932667451903145</v>
      </c>
      <c r="G316" s="31">
        <f t="shared" ca="1" si="41"/>
        <v>2.5292380329861737</v>
      </c>
      <c r="H316" s="31">
        <f t="shared" ca="1" si="33"/>
        <v>12.54394442240228</v>
      </c>
    </row>
    <row r="317" spans="1:8" ht="15.75" customHeight="1">
      <c r="A317" s="28">
        <v>4</v>
      </c>
      <c r="B317" s="28">
        <v>33</v>
      </c>
      <c r="C317" s="31">
        <f t="shared" ca="1" si="39"/>
        <v>33.715412124170406</v>
      </c>
      <c r="D317" s="31">
        <f t="shared" ca="1" si="40"/>
        <v>3.5179550658748613</v>
      </c>
      <c r="E317" s="31">
        <f t="shared" ca="1" si="37"/>
        <v>-0.16954194178560539</v>
      </c>
      <c r="F317" s="31">
        <f t="shared" ca="1" si="38"/>
        <v>0.23393960270663722</v>
      </c>
      <c r="G317" s="31">
        <f t="shared" ca="1" si="41"/>
        <v>5.437640446890299</v>
      </c>
      <c r="H317" s="31">
        <f t="shared" ref="H317:H380" ca="1" si="42">EXP(G317)</f>
        <v>229.89908387818073</v>
      </c>
    </row>
    <row r="318" spans="1:8" ht="15.75" customHeight="1">
      <c r="A318" s="28">
        <v>4</v>
      </c>
      <c r="B318" s="28">
        <v>27.4</v>
      </c>
      <c r="C318" s="31">
        <f t="shared" ca="1" si="39"/>
        <v>28.532768414847506</v>
      </c>
      <c r="D318" s="31">
        <f t="shared" ca="1" si="40"/>
        <v>3.3510531957385288</v>
      </c>
      <c r="E318" s="31">
        <f t="shared" ca="1" si="37"/>
        <v>-7.2058390460165468E-3</v>
      </c>
      <c r="F318" s="31">
        <f t="shared" ca="1" si="38"/>
        <v>-2.8024510922328993E-3</v>
      </c>
      <c r="G318" s="31">
        <f t="shared" ca="1" si="41"/>
        <v>5.0863876877610776</v>
      </c>
      <c r="H318" s="31">
        <f t="shared" ca="1" si="42"/>
        <v>161.80431738911633</v>
      </c>
    </row>
    <row r="319" spans="1:8" ht="15.75" customHeight="1">
      <c r="A319" s="28">
        <v>4</v>
      </c>
      <c r="B319" s="28">
        <v>31.3</v>
      </c>
      <c r="C319" s="31">
        <f t="shared" ca="1" si="39"/>
        <v>31.835213241263194</v>
      </c>
      <c r="D319" s="31">
        <f t="shared" ca="1" si="40"/>
        <v>3.4605730117742821</v>
      </c>
      <c r="E319" s="31">
        <f t="shared" ca="1" si="37"/>
        <v>2.9794855172131408E-2</v>
      </c>
      <c r="F319" s="31">
        <f t="shared" ca="1" si="38"/>
        <v>9.3287314344248543E-2</v>
      </c>
      <c r="G319" s="31">
        <f t="shared" ca="1" si="41"/>
        <v>5.4011430470668529</v>
      </c>
      <c r="H319" s="31">
        <f t="shared" ca="1" si="42"/>
        <v>221.65963885394441</v>
      </c>
    </row>
    <row r="320" spans="1:8" ht="15.75" customHeight="1">
      <c r="A320" s="28">
        <v>4</v>
      </c>
      <c r="B320" s="28">
        <v>20.100000000000001</v>
      </c>
      <c r="C320" s="31">
        <f t="shared" ca="1" si="39"/>
        <v>19.771740054341262</v>
      </c>
      <c r="D320" s="31">
        <f t="shared" ca="1" si="40"/>
        <v>2.9842536481977207</v>
      </c>
      <c r="E320" s="31">
        <f t="shared" ca="1" si="37"/>
        <v>-4.9083499921742477E-2</v>
      </c>
      <c r="F320" s="31">
        <f t="shared" ca="1" si="38"/>
        <v>-0.71215129093442686</v>
      </c>
      <c r="G320" s="31">
        <f t="shared" ca="1" si="41"/>
        <v>3.7267361055553176</v>
      </c>
      <c r="H320" s="31">
        <f t="shared" ca="1" si="42"/>
        <v>41.543293717012297</v>
      </c>
    </row>
    <row r="321" spans="1:8" ht="15.75" customHeight="1">
      <c r="A321" s="28">
        <v>4</v>
      </c>
      <c r="B321" s="28">
        <v>16</v>
      </c>
      <c r="C321" s="31">
        <f t="shared" ca="1" si="39"/>
        <v>15.553752188097775</v>
      </c>
      <c r="D321" s="31">
        <f t="shared" ca="1" si="40"/>
        <v>2.7443019077874511</v>
      </c>
      <c r="E321" s="31">
        <f t="shared" ca="1" si="37"/>
        <v>9.8054703742322308E-2</v>
      </c>
      <c r="F321" s="31">
        <f t="shared" ca="1" si="38"/>
        <v>-0.26258444652682483</v>
      </c>
      <c r="G321" s="31">
        <f t="shared" ca="1" si="41"/>
        <v>3.9254236037388548</v>
      </c>
      <c r="H321" s="31">
        <f t="shared" ca="1" si="42"/>
        <v>50.674539437328022</v>
      </c>
    </row>
    <row r="322" spans="1:8" ht="15.75" customHeight="1">
      <c r="A322" s="28">
        <v>4</v>
      </c>
      <c r="B322" s="28">
        <v>13.2</v>
      </c>
      <c r="C322" s="31">
        <f t="shared" ca="1" si="39"/>
        <v>12.952749982936782</v>
      </c>
      <c r="D322" s="31">
        <f t="shared" ca="1" si="40"/>
        <v>2.561308119496382</v>
      </c>
      <c r="E322" s="31">
        <f t="shared" ca="1" si="37"/>
        <v>1.1499399615053561E-2</v>
      </c>
      <c r="F322" s="31">
        <f t="shared" ca="1" si="38"/>
        <v>0.55153622914364775</v>
      </c>
      <c r="G322" s="31">
        <f t="shared" ca="1" si="41"/>
        <v>4.3494498588921298</v>
      </c>
      <c r="H322" s="31">
        <f t="shared" ca="1" si="42"/>
        <v>77.435850560312645</v>
      </c>
    </row>
    <row r="323" spans="1:8" ht="15.75" customHeight="1">
      <c r="A323" s="28">
        <v>4</v>
      </c>
      <c r="B323" s="28">
        <v>11.8</v>
      </c>
      <c r="C323" s="31">
        <f t="shared" ca="1" si="39"/>
        <v>11.066249230802514</v>
      </c>
      <c r="D323" s="31">
        <f t="shared" ca="1" si="40"/>
        <v>2.4038998664347053</v>
      </c>
      <c r="E323" s="31">
        <f t="shared" ca="1" si="37"/>
        <v>0.17205509146135625</v>
      </c>
      <c r="F323" s="31">
        <f t="shared" ca="1" si="38"/>
        <v>-2.7952743487625432E-2</v>
      </c>
      <c r="G323" s="31">
        <f t="shared" ca="1" si="41"/>
        <v>3.6694172124236339</v>
      </c>
      <c r="H323" s="31">
        <f t="shared" ca="1" si="42"/>
        <v>39.229037001711028</v>
      </c>
    </row>
    <row r="324" spans="1:8" ht="15.75" customHeight="1">
      <c r="A324" s="28">
        <v>4</v>
      </c>
      <c r="B324" s="28">
        <v>9.1999999999999993</v>
      </c>
      <c r="C324" s="31">
        <f t="shared" ca="1" si="39"/>
        <v>9.4037659116931245</v>
      </c>
      <c r="D324" s="31">
        <f t="shared" ca="1" si="40"/>
        <v>2.2411102379491505</v>
      </c>
      <c r="E324" s="31">
        <f t="shared" ca="1" si="37"/>
        <v>0.12261912577551791</v>
      </c>
      <c r="F324" s="31">
        <f t="shared" ca="1" si="38"/>
        <v>1.1472139195972741E-2</v>
      </c>
      <c r="G324" s="31">
        <f t="shared" ca="1" si="41"/>
        <v>3.3893804610672649</v>
      </c>
      <c r="H324" s="31">
        <f t="shared" ca="1" si="42"/>
        <v>29.647578750103953</v>
      </c>
    </row>
    <row r="325" spans="1:8" ht="15.75" customHeight="1">
      <c r="A325" s="28">
        <v>4</v>
      </c>
      <c r="B325" s="28">
        <v>24</v>
      </c>
      <c r="C325" s="31">
        <f t="shared" ca="1" si="39"/>
        <v>24.82933254183401</v>
      </c>
      <c r="D325" s="31">
        <f t="shared" ca="1" si="40"/>
        <v>3.2120257180405281</v>
      </c>
      <c r="E325" s="31">
        <f t="shared" ref="E325:E356" ca="1" si="43">NORMINV(RAND(),0,SQRT($A$15*(1/A$16+((D325-$A$17)^2/($A$18)))))</f>
        <v>2.9794822441512683E-2</v>
      </c>
      <c r="F325" s="31">
        <f t="shared" ref="F325:F337" ca="1" si="44">NORMINV(RAND(),0,SQRT($A$15*(1+1/A$16+((D325-$A$17)^2/($A$18)))))</f>
        <v>-9.2217737331887512E-2</v>
      </c>
      <c r="G325" s="31">
        <f t="shared" ca="1" si="41"/>
        <v>4.8033626246521708</v>
      </c>
      <c r="H325" s="31">
        <f t="shared" ca="1" si="42"/>
        <v>121.91969918884182</v>
      </c>
    </row>
    <row r="326" spans="1:8" ht="15.75" customHeight="1">
      <c r="A326" s="28">
        <v>4</v>
      </c>
      <c r="B326" s="28">
        <v>22</v>
      </c>
      <c r="C326" s="31">
        <f t="shared" ca="1" si="39"/>
        <v>21.91433535012623</v>
      </c>
      <c r="D326" s="31">
        <f t="shared" ca="1" si="40"/>
        <v>3.0871410048745185</v>
      </c>
      <c r="E326" s="31">
        <f t="shared" ca="1" si="43"/>
        <v>-5.1419999006047303E-2</v>
      </c>
      <c r="F326" s="31">
        <f t="shared" ca="1" si="44"/>
        <v>-0.17414736406640041</v>
      </c>
      <c r="G326" s="31">
        <f t="shared" ca="1" si="41"/>
        <v>4.433066907353111</v>
      </c>
      <c r="H326" s="31">
        <f t="shared" ca="1" si="42"/>
        <v>84.189221919913408</v>
      </c>
    </row>
    <row r="327" spans="1:8" ht="15.75" customHeight="1">
      <c r="A327" s="28">
        <v>4</v>
      </c>
      <c r="B327" s="28">
        <v>9.5</v>
      </c>
      <c r="C327" s="31">
        <f t="shared" ca="1" si="39"/>
        <v>9.2128103804055037</v>
      </c>
      <c r="D327" s="31">
        <f t="shared" ca="1" si="40"/>
        <v>2.2205949481723963</v>
      </c>
      <c r="E327" s="31">
        <f t="shared" ca="1" si="43"/>
        <v>-9.8284389169521792E-3</v>
      </c>
      <c r="F327" s="31">
        <f t="shared" ca="1" si="44"/>
        <v>0.214000955369398</v>
      </c>
      <c r="G327" s="31">
        <f t="shared" ca="1" si="41"/>
        <v>3.4254321807839263</v>
      </c>
      <c r="H327" s="31">
        <f t="shared" ca="1" si="42"/>
        <v>30.735925457843841</v>
      </c>
    </row>
    <row r="328" spans="1:8" ht="15.75" customHeight="1">
      <c r="A328" s="28">
        <v>4</v>
      </c>
      <c r="B328" s="28">
        <v>15.3</v>
      </c>
      <c r="C328" s="31">
        <f t="shared" ca="1" si="39"/>
        <v>14.843418966765567</v>
      </c>
      <c r="D328" s="31">
        <f t="shared" ca="1" si="40"/>
        <v>2.69755659979992</v>
      </c>
      <c r="E328" s="31">
        <f t="shared" ca="1" si="43"/>
        <v>-0.11456958518294333</v>
      </c>
      <c r="F328" s="31">
        <f t="shared" ca="1" si="44"/>
        <v>-1.5898646981421228E-2</v>
      </c>
      <c r="G328" s="31">
        <f t="shared" ca="1" si="41"/>
        <v>3.8819468021877546</v>
      </c>
      <c r="H328" s="31">
        <f t="shared" ca="1" si="42"/>
        <v>48.518579263590667</v>
      </c>
    </row>
    <row r="329" spans="1:8" ht="15.75" customHeight="1">
      <c r="A329" s="28">
        <v>4</v>
      </c>
      <c r="B329" s="28">
        <v>15.5</v>
      </c>
      <c r="C329" s="31">
        <f t="shared" ca="1" si="39"/>
        <v>15.718846563821753</v>
      </c>
      <c r="D329" s="31">
        <f t="shared" ca="1" si="40"/>
        <v>2.7548604105063839</v>
      </c>
      <c r="E329" s="31">
        <f t="shared" ca="1" si="43"/>
        <v>3.1316526800942712E-2</v>
      </c>
      <c r="F329" s="31">
        <f t="shared" ca="1" si="44"/>
        <v>-6.64954777869909E-2</v>
      </c>
      <c r="G329" s="31">
        <f t="shared" ca="1" si="41"/>
        <v>4.0722882063373111</v>
      </c>
      <c r="H329" s="31">
        <f t="shared" ca="1" si="42"/>
        <v>58.691106420638178</v>
      </c>
    </row>
    <row r="330" spans="1:8" ht="15.75" customHeight="1">
      <c r="A330" s="28">
        <v>4</v>
      </c>
      <c r="B330" s="28">
        <v>25.7</v>
      </c>
      <c r="C330" s="31">
        <f t="shared" ca="1" si="39"/>
        <v>25.627917323577467</v>
      </c>
      <c r="D330" s="31">
        <f t="shared" ca="1" si="40"/>
        <v>3.2436822777522751</v>
      </c>
      <c r="E330" s="31">
        <f t="shared" ca="1" si="43"/>
        <v>-4.7882045865289324E-2</v>
      </c>
      <c r="F330" s="31">
        <f t="shared" ca="1" si="44"/>
        <v>0.61892689416215563</v>
      </c>
      <c r="G330" s="31">
        <f t="shared" ca="1" si="41"/>
        <v>5.4893403896956752</v>
      </c>
      <c r="H330" s="31">
        <f t="shared" ca="1" si="42"/>
        <v>242.0974641977578</v>
      </c>
    </row>
    <row r="331" spans="1:8" ht="15.75" customHeight="1">
      <c r="A331" s="28">
        <v>4</v>
      </c>
      <c r="B331" s="28">
        <v>25.7</v>
      </c>
      <c r="C331" s="31">
        <f t="shared" ca="1" si="39"/>
        <v>26.150487366628266</v>
      </c>
      <c r="D331" s="31">
        <f t="shared" ca="1" si="40"/>
        <v>3.26386782768442</v>
      </c>
      <c r="E331" s="31">
        <f t="shared" ca="1" si="43"/>
        <v>4.815259599854961E-2</v>
      </c>
      <c r="F331" s="31">
        <f t="shared" ca="1" si="44"/>
        <v>0.29786178475457686</v>
      </c>
      <c r="G331" s="31">
        <f t="shared" ca="1" si="41"/>
        <v>5.2977925012463825</v>
      </c>
      <c r="H331" s="31">
        <f t="shared" ca="1" si="42"/>
        <v>199.89505448320855</v>
      </c>
    </row>
    <row r="332" spans="1:8" ht="15.75" customHeight="1">
      <c r="A332" s="28">
        <v>4</v>
      </c>
      <c r="B332" s="28">
        <v>34</v>
      </c>
      <c r="C332" s="31">
        <f t="shared" ca="1" si="39"/>
        <v>34.089519532803941</v>
      </c>
      <c r="D332" s="31">
        <f t="shared" ca="1" si="40"/>
        <v>3.5289899919702292</v>
      </c>
      <c r="E332" s="31">
        <f t="shared" ca="1" si="43"/>
        <v>2.0298322754359541E-2</v>
      </c>
      <c r="F332" s="31">
        <f t="shared" ca="1" si="44"/>
        <v>0.64582677634199148</v>
      </c>
      <c r="G332" s="31">
        <f t="shared" ca="1" si="41"/>
        <v>6.0576719583770489</v>
      </c>
      <c r="H332" s="31">
        <f t="shared" ca="1" si="42"/>
        <v>427.37932096155805</v>
      </c>
    </row>
    <row r="333" spans="1:8" ht="15.75" customHeight="1">
      <c r="A333" s="28">
        <v>4</v>
      </c>
      <c r="B333" s="28">
        <v>17</v>
      </c>
      <c r="C333" s="31">
        <f t="shared" ca="1" si="39"/>
        <v>17.070289920552103</v>
      </c>
      <c r="D333" s="31">
        <f t="shared" ca="1" si="40"/>
        <v>2.8373395208772392</v>
      </c>
      <c r="E333" s="31">
        <f t="shared" ca="1" si="43"/>
        <v>-0.12392867527978477</v>
      </c>
      <c r="F333" s="31">
        <f t="shared" ca="1" si="44"/>
        <v>1.8002651919859312E-2</v>
      </c>
      <c r="G333" s="31">
        <f t="shared" ca="1" si="41"/>
        <v>4.1383525334999867</v>
      </c>
      <c r="H333" s="31">
        <f t="shared" ca="1" si="42"/>
        <v>62.699441085982826</v>
      </c>
    </row>
    <row r="334" spans="1:8" ht="15.75" customHeight="1">
      <c r="A334" s="28">
        <v>4</v>
      </c>
      <c r="B334" s="28">
        <v>10.8</v>
      </c>
      <c r="C334" s="31">
        <f t="shared" ca="1" si="39"/>
        <v>11.347801486193269</v>
      </c>
      <c r="D334" s="31">
        <f t="shared" ca="1" si="40"/>
        <v>2.429024023507842</v>
      </c>
      <c r="E334" s="31">
        <f t="shared" ca="1" si="43"/>
        <v>-0.19042642651138172</v>
      </c>
      <c r="F334" s="31">
        <f t="shared" ca="1" si="44"/>
        <v>0.23315442496736599</v>
      </c>
      <c r="G334" s="31">
        <f t="shared" ca="1" si="41"/>
        <v>3.6097173072093818</v>
      </c>
      <c r="H334" s="31">
        <f t="shared" ca="1" si="42"/>
        <v>36.955604255129977</v>
      </c>
    </row>
    <row r="335" spans="1:8" ht="15.75" customHeight="1">
      <c r="A335" s="28">
        <v>4</v>
      </c>
      <c r="B335" s="28">
        <v>24.6</v>
      </c>
      <c r="C335" s="31">
        <f t="shared" ca="1" si="39"/>
        <v>23.577875517784427</v>
      </c>
      <c r="D335" s="31">
        <f t="shared" ca="1" si="40"/>
        <v>3.1603087942641936</v>
      </c>
      <c r="E335" s="31">
        <f t="shared" ca="1" si="43"/>
        <v>0.11746725562456022</v>
      </c>
      <c r="F335" s="31">
        <f t="shared" ca="1" si="44"/>
        <v>-0.34553158609071272</v>
      </c>
      <c r="G335" s="31">
        <f t="shared" ca="1" si="41"/>
        <v>4.5519362789316355</v>
      </c>
      <c r="H335" s="31">
        <f t="shared" ca="1" si="42"/>
        <v>94.815820564728014</v>
      </c>
    </row>
    <row r="336" spans="1:8" ht="15.75" customHeight="1">
      <c r="A336" s="28">
        <v>4</v>
      </c>
      <c r="B336" s="28">
        <v>11</v>
      </c>
      <c r="C336" s="31">
        <f t="shared" ca="1" si="39"/>
        <v>10.867373935131329</v>
      </c>
      <c r="D336" s="31">
        <f t="shared" ca="1" si="40"/>
        <v>2.3857650836415774</v>
      </c>
      <c r="E336" s="31">
        <f t="shared" ca="1" si="43"/>
        <v>0.1081213367804427</v>
      </c>
      <c r="F336" s="31">
        <f t="shared" ca="1" si="44"/>
        <v>9.2146214202984647E-2</v>
      </c>
      <c r="G336" s="31">
        <f t="shared" ca="1" si="41"/>
        <v>3.6955015258230577</v>
      </c>
      <c r="H336" s="31">
        <f t="shared" ca="1" si="42"/>
        <v>40.265761844181739</v>
      </c>
    </row>
    <row r="337" spans="1:8" ht="15.75" customHeight="1">
      <c r="A337" s="28">
        <v>4</v>
      </c>
      <c r="B337" s="28">
        <v>16.399999999999999</v>
      </c>
      <c r="C337" s="31">
        <f t="shared" ca="1" si="39"/>
        <v>16.138154654232103</v>
      </c>
      <c r="D337" s="31">
        <f t="shared" ca="1" si="40"/>
        <v>2.7811863226145084</v>
      </c>
      <c r="E337" s="31">
        <f t="shared" ca="1" si="43"/>
        <v>9.7186383901025408E-2</v>
      </c>
      <c r="F337" s="31">
        <f t="shared" ca="1" si="44"/>
        <v>-0.31873195261060105</v>
      </c>
      <c r="G337" s="31">
        <f t="shared" ca="1" si="41"/>
        <v>3.9295894320640143</v>
      </c>
      <c r="H337" s="31">
        <f t="shared" ca="1" si="42"/>
        <v>50.886081186458952</v>
      </c>
    </row>
    <row r="338" spans="1:8" ht="15.75" customHeight="1">
      <c r="A338" s="28"/>
      <c r="B338" s="30" t="s">
        <v>36</v>
      </c>
      <c r="C338" s="31"/>
      <c r="D338" s="31"/>
      <c r="E338" s="40"/>
      <c r="F338" s="40"/>
      <c r="G338" s="31"/>
      <c r="H338" s="40">
        <f t="shared" ref="H338" ca="1" si="45">SUM(H261:H337)</f>
        <v>7559.660458430073</v>
      </c>
    </row>
    <row r="339" spans="1:8" ht="15.75" customHeight="1">
      <c r="A339" s="28">
        <v>5</v>
      </c>
      <c r="B339" s="28">
        <v>28.3</v>
      </c>
      <c r="C339" s="31">
        <f t="shared" ca="1" si="39"/>
        <v>28.228225393583344</v>
      </c>
      <c r="D339" s="31">
        <f t="shared" ca="1" si="40"/>
        <v>3.3403223778588438</v>
      </c>
      <c r="E339" s="31">
        <f t="shared" ref="E339:E370" ca="1" si="46">NORMINV(RAND(),0,SQRT($A$15*(1/A$16+((D339-$A$17)^2/($A$18)))))</f>
        <v>-7.3525156960805305E-2</v>
      </c>
      <c r="F339" s="31">
        <f t="shared" ref="F339:F370" ca="1" si="47">NORMINV(RAND(),0,SQRT($A$15*(1+1/A$16+((D339-$A$17)^2/($A$18)))))</f>
        <v>-0.10413490803799942</v>
      </c>
      <c r="G339" s="31">
        <f t="shared" ca="1" si="41"/>
        <v>4.900936276050774</v>
      </c>
      <c r="H339" s="31">
        <f t="shared" ca="1" si="42"/>
        <v>134.41557086796504</v>
      </c>
    </row>
    <row r="340" spans="1:8" ht="15.75" customHeight="1">
      <c r="A340" s="28">
        <v>5</v>
      </c>
      <c r="B340" s="28">
        <v>32.5</v>
      </c>
      <c r="C340" s="31">
        <f t="shared" ca="1" si="39"/>
        <v>31.979381244434279</v>
      </c>
      <c r="D340" s="31">
        <f t="shared" ca="1" si="40"/>
        <v>3.4650913590145729</v>
      </c>
      <c r="E340" s="31">
        <f t="shared" ca="1" si="46"/>
        <v>2.122711130768308E-2</v>
      </c>
      <c r="F340" s="31">
        <f t="shared" ca="1" si="47"/>
        <v>0.1672271410301169</v>
      </c>
      <c r="G340" s="31">
        <f t="shared" ca="1" si="41"/>
        <v>5.4740098931896322</v>
      </c>
      <c r="H340" s="31">
        <f t="shared" ca="1" si="42"/>
        <v>238.41429441535547</v>
      </c>
    </row>
    <row r="341" spans="1:8" ht="15.75" customHeight="1">
      <c r="A341" s="28">
        <v>5</v>
      </c>
      <c r="B341" s="28">
        <v>13.8</v>
      </c>
      <c r="C341" s="31">
        <f t="shared" ca="1" si="39"/>
        <v>13.288951986892727</v>
      </c>
      <c r="D341" s="31">
        <f t="shared" ca="1" si="40"/>
        <v>2.5869330123465857</v>
      </c>
      <c r="E341" s="31">
        <f t="shared" ca="1" si="46"/>
        <v>-3.0706577459171599E-2</v>
      </c>
      <c r="F341" s="31">
        <f t="shared" ca="1" si="47"/>
        <v>0.43681902982515486</v>
      </c>
      <c r="G341" s="31">
        <f t="shared" ca="1" si="41"/>
        <v>4.235031717265759</v>
      </c>
      <c r="H341" s="31">
        <f t="shared" ca="1" si="42"/>
        <v>69.063869215874192</v>
      </c>
    </row>
    <row r="342" spans="1:8" ht="15.75" customHeight="1">
      <c r="A342" s="28">
        <v>5</v>
      </c>
      <c r="B342" s="28">
        <v>11.5</v>
      </c>
      <c r="C342" s="31">
        <f t="shared" ca="1" si="39"/>
        <v>11.435314674792023</v>
      </c>
      <c r="D342" s="31">
        <f t="shared" ca="1" si="40"/>
        <v>2.436706345661225</v>
      </c>
      <c r="E342" s="31">
        <f t="shared" ca="1" si="46"/>
        <v>9.0732928494433707E-2</v>
      </c>
      <c r="F342" s="31">
        <f t="shared" ca="1" si="47"/>
        <v>-1.5668959423997895E-2</v>
      </c>
      <c r="G342" s="31">
        <f t="shared" ca="1" si="41"/>
        <v>3.6547962528725368</v>
      </c>
      <c r="H342" s="31">
        <f t="shared" ca="1" si="42"/>
        <v>38.659643521353857</v>
      </c>
    </row>
    <row r="343" spans="1:8" ht="15.75" customHeight="1">
      <c r="A343" s="28">
        <v>5</v>
      </c>
      <c r="B343" s="28">
        <v>27.6</v>
      </c>
      <c r="C343" s="31">
        <f t="shared" ca="1" si="39"/>
        <v>27.32068876134954</v>
      </c>
      <c r="D343" s="31">
        <f t="shared" ca="1" si="40"/>
        <v>3.3076442452687513</v>
      </c>
      <c r="E343" s="31">
        <f t="shared" ca="1" si="46"/>
        <v>-7.0315021096120228E-2</v>
      </c>
      <c r="F343" s="31">
        <f t="shared" ca="1" si="47"/>
        <v>0.92794664800497184</v>
      </c>
      <c r="G343" s="31">
        <f t="shared" ca="1" si="41"/>
        <v>5.8820234423059405</v>
      </c>
      <c r="H343" s="31">
        <f t="shared" ca="1" si="42"/>
        <v>358.53398105283134</v>
      </c>
    </row>
    <row r="344" spans="1:8" ht="15.75" customHeight="1">
      <c r="A344" s="28">
        <v>5</v>
      </c>
      <c r="B344" s="28">
        <v>10</v>
      </c>
      <c r="C344" s="31">
        <f t="shared" ca="1" si="39"/>
        <v>9.5121493390020522</v>
      </c>
      <c r="D344" s="31">
        <f t="shared" ca="1" si="40"/>
        <v>2.2525698593285299</v>
      </c>
      <c r="E344" s="31">
        <f t="shared" ca="1" si="46"/>
        <v>5.1929222460807237E-2</v>
      </c>
      <c r="F344" s="31">
        <f t="shared" ca="1" si="47"/>
        <v>-0.16110605514395304</v>
      </c>
      <c r="G344" s="31">
        <f t="shared" ca="1" si="41"/>
        <v>3.1651208957794603</v>
      </c>
      <c r="H344" s="31">
        <f t="shared" ca="1" si="42"/>
        <v>23.691608075127203</v>
      </c>
    </row>
    <row r="345" spans="1:8" ht="15.75" customHeight="1">
      <c r="A345" s="28">
        <v>5</v>
      </c>
      <c r="B345" s="28">
        <v>11</v>
      </c>
      <c r="C345" s="31">
        <f t="shared" ca="1" si="39"/>
        <v>11.224383588872149</v>
      </c>
      <c r="D345" s="31">
        <f t="shared" ca="1" si="40"/>
        <v>2.4180885179888247</v>
      </c>
      <c r="E345" s="31">
        <f t="shared" ca="1" si="46"/>
        <v>2.5551269129162765E-2</v>
      </c>
      <c r="F345" s="31">
        <f t="shared" ca="1" si="47"/>
        <v>-0.48168100940243536</v>
      </c>
      <c r="G345" s="31">
        <f t="shared" ca="1" si="41"/>
        <v>3.0927204080555102</v>
      </c>
      <c r="H345" s="31">
        <f t="shared" ca="1" si="42"/>
        <v>22.03694599151973</v>
      </c>
    </row>
    <row r="346" spans="1:8" ht="15.75" customHeight="1">
      <c r="A346" s="28">
        <v>5</v>
      </c>
      <c r="B346" s="28">
        <v>8.4</v>
      </c>
      <c r="C346" s="31">
        <f t="shared" ca="1" si="39"/>
        <v>7.7982921175444568</v>
      </c>
      <c r="D346" s="31">
        <f t="shared" ca="1" si="40"/>
        <v>2.0539047504312888</v>
      </c>
      <c r="E346" s="31">
        <f t="shared" ca="1" si="46"/>
        <v>7.5713216420204441E-2</v>
      </c>
      <c r="F346" s="31">
        <f t="shared" ca="1" si="47"/>
        <v>0.55366497176445162</v>
      </c>
      <c r="G346" s="31">
        <f t="shared" ca="1" si="41"/>
        <v>3.574142153915052</v>
      </c>
      <c r="H346" s="31">
        <f t="shared" ca="1" si="42"/>
        <v>35.664013455014704</v>
      </c>
    </row>
    <row r="347" spans="1:8" ht="15.75" customHeight="1">
      <c r="A347" s="28">
        <v>5</v>
      </c>
      <c r="B347" s="28">
        <v>21.2</v>
      </c>
      <c r="C347" s="31">
        <f t="shared" ca="1" si="39"/>
        <v>20.953189344546693</v>
      </c>
      <c r="D347" s="31">
        <f t="shared" ca="1" si="40"/>
        <v>3.0422908707979688</v>
      </c>
      <c r="E347" s="31">
        <f t="shared" ca="1" si="46"/>
        <v>-3.252003065232479E-2</v>
      </c>
      <c r="F347" s="31">
        <f t="shared" ca="1" si="47"/>
        <v>0.60369934590666408</v>
      </c>
      <c r="G347" s="31">
        <f t="shared" ca="1" si="41"/>
        <v>5.1554188742817617</v>
      </c>
      <c r="H347" s="31">
        <f t="shared" ca="1" si="42"/>
        <v>173.3684111204619</v>
      </c>
    </row>
    <row r="348" spans="1:8" ht="15.75" customHeight="1">
      <c r="A348" s="28">
        <v>5</v>
      </c>
      <c r="B348" s="28">
        <v>11</v>
      </c>
      <c r="C348" s="31">
        <f t="shared" ca="1" si="39"/>
        <v>11.207340306585449</v>
      </c>
      <c r="D348" s="31">
        <f t="shared" ca="1" si="40"/>
        <v>2.4165689481469639</v>
      </c>
      <c r="E348" s="31">
        <f t="shared" ca="1" si="46"/>
        <v>-5.5605919072445137E-2</v>
      </c>
      <c r="F348" s="31">
        <f t="shared" ca="1" si="47"/>
        <v>-0.3642765024931971</v>
      </c>
      <c r="G348" s="31">
        <f t="shared" ca="1" si="41"/>
        <v>3.1264471554836524</v>
      </c>
      <c r="H348" s="31">
        <f t="shared" ca="1" si="42"/>
        <v>22.792856044576808</v>
      </c>
    </row>
    <row r="349" spans="1:8" ht="15.75" customHeight="1">
      <c r="A349" s="28">
        <v>5</v>
      </c>
      <c r="B349" s="28">
        <v>8.4</v>
      </c>
      <c r="C349" s="31">
        <f t="shared" ca="1" si="39"/>
        <v>8.0277898859125418</v>
      </c>
      <c r="D349" s="31">
        <f t="shared" ca="1" si="40"/>
        <v>2.0829092579349475</v>
      </c>
      <c r="E349" s="31">
        <f t="shared" ca="1" si="46"/>
        <v>0.13433886059736436</v>
      </c>
      <c r="F349" s="31">
        <f t="shared" ca="1" si="47"/>
        <v>-0.75323673079127273</v>
      </c>
      <c r="G349" s="31">
        <f t="shared" ca="1" si="41"/>
        <v>2.3739770323131069</v>
      </c>
      <c r="H349" s="31">
        <f t="shared" ca="1" si="42"/>
        <v>10.740020870336128</v>
      </c>
    </row>
    <row r="350" spans="1:8" ht="15.75" customHeight="1">
      <c r="A350" s="28">
        <v>5</v>
      </c>
      <c r="B350" s="28">
        <v>18.600000000000001</v>
      </c>
      <c r="C350" s="31">
        <f t="shared" ca="1" si="39"/>
        <v>18.941865414405704</v>
      </c>
      <c r="D350" s="31">
        <f t="shared" ca="1" si="40"/>
        <v>2.9413745736369568</v>
      </c>
      <c r="E350" s="31">
        <f t="shared" ca="1" si="46"/>
        <v>-2.9201195614146361E-2</v>
      </c>
      <c r="F350" s="31">
        <f t="shared" ca="1" si="47"/>
        <v>-0.23539113547815516</v>
      </c>
      <c r="G350" s="31">
        <f t="shared" ca="1" si="41"/>
        <v>4.1522533291822645</v>
      </c>
      <c r="H350" s="31">
        <f t="shared" ca="1" si="42"/>
        <v>63.577099145999192</v>
      </c>
    </row>
    <row r="351" spans="1:8" ht="15.75" customHeight="1">
      <c r="A351" s="28">
        <v>5</v>
      </c>
      <c r="B351" s="28">
        <v>7.8</v>
      </c>
      <c r="C351" s="31">
        <f t="shared" ca="1" si="39"/>
        <v>7.7164573620257597</v>
      </c>
      <c r="D351" s="31">
        <f t="shared" ca="1" si="40"/>
        <v>2.0433553677847143</v>
      </c>
      <c r="E351" s="31">
        <f t="shared" ca="1" si="46"/>
        <v>8.8610237992013549E-2</v>
      </c>
      <c r="F351" s="31">
        <f t="shared" ca="1" si="47"/>
        <v>-0.75507045764750036</v>
      </c>
      <c r="G351" s="31">
        <f t="shared" ca="1" si="41"/>
        <v>2.2608050631037306</v>
      </c>
      <c r="H351" s="31">
        <f t="shared" ca="1" si="42"/>
        <v>9.5908072646333551</v>
      </c>
    </row>
    <row r="352" spans="1:8" ht="15.75" customHeight="1">
      <c r="A352" s="28">
        <v>5</v>
      </c>
      <c r="B352" s="28">
        <v>21.4</v>
      </c>
      <c r="C352" s="31">
        <f t="shared" ca="1" si="39"/>
        <v>21.463820086741713</v>
      </c>
      <c r="D352" s="31">
        <f t="shared" ca="1" si="40"/>
        <v>3.0663687309945344</v>
      </c>
      <c r="E352" s="31">
        <f t="shared" ca="1" si="46"/>
        <v>8.1056585816031604E-2</v>
      </c>
      <c r="F352" s="31">
        <f t="shared" ca="1" si="47"/>
        <v>-0.47605289951039587</v>
      </c>
      <c r="G352" s="31">
        <f t="shared" ca="1" si="41"/>
        <v>4.2291821551555095</v>
      </c>
      <c r="H352" s="31">
        <f t="shared" ca="1" si="42"/>
        <v>68.661055114975682</v>
      </c>
    </row>
    <row r="353" spans="1:8" ht="15.75" customHeight="1">
      <c r="A353" s="28">
        <v>5</v>
      </c>
      <c r="B353" s="28">
        <v>34.6</v>
      </c>
      <c r="C353" s="31">
        <f t="shared" ca="1" si="39"/>
        <v>34.112825853365919</v>
      </c>
      <c r="D353" s="31">
        <f t="shared" ca="1" si="40"/>
        <v>3.5296734383044344</v>
      </c>
      <c r="E353" s="31">
        <f t="shared" ca="1" si="46"/>
        <v>-5.5519913645422907E-2</v>
      </c>
      <c r="F353" s="31">
        <f t="shared" ca="1" si="47"/>
        <v>-0.44564060170734593</v>
      </c>
      <c r="G353" s="31">
        <f t="shared" ca="1" si="41"/>
        <v>4.8915200037003288</v>
      </c>
      <c r="H353" s="31">
        <f t="shared" ca="1" si="42"/>
        <v>133.15581764237726</v>
      </c>
    </row>
    <row r="354" spans="1:8" ht="15.75" customHeight="1">
      <c r="A354" s="28">
        <v>5</v>
      </c>
      <c r="B354" s="28">
        <v>10.199999999999999</v>
      </c>
      <c r="C354" s="31">
        <f t="shared" ca="1" si="39"/>
        <v>11.130650628438159</v>
      </c>
      <c r="D354" s="31">
        <f t="shared" ca="1" si="40"/>
        <v>2.4097026207611236</v>
      </c>
      <c r="E354" s="31">
        <f t="shared" ca="1" si="46"/>
        <v>-4.3739669962162477E-2</v>
      </c>
      <c r="F354" s="31">
        <f t="shared" ca="1" si="47"/>
        <v>-0.19213532393340435</v>
      </c>
      <c r="G354" s="31">
        <f t="shared" ca="1" si="41"/>
        <v>3.2990651312657393</v>
      </c>
      <c r="H354" s="31">
        <f t="shared" ca="1" si="42"/>
        <v>27.087304006482423</v>
      </c>
    </row>
    <row r="355" spans="1:8" ht="15.75" customHeight="1">
      <c r="A355" s="28">
        <v>5</v>
      </c>
      <c r="B355" s="28">
        <v>7.9</v>
      </c>
      <c r="C355" s="31">
        <f t="shared" ca="1" si="39"/>
        <v>8.8268855225884941</v>
      </c>
      <c r="D355" s="31">
        <f t="shared" ca="1" si="40"/>
        <v>2.1778022369485024</v>
      </c>
      <c r="E355" s="31">
        <f t="shared" ca="1" si="46"/>
        <v>0.10648446658616796</v>
      </c>
      <c r="F355" s="31">
        <f t="shared" ca="1" si="47"/>
        <v>0.64474593375503519</v>
      </c>
      <c r="G355" s="31">
        <f t="shared" ca="1" si="41"/>
        <v>3.9015080828571618</v>
      </c>
      <c r="H355" s="31">
        <f t="shared" ca="1" si="42"/>
        <v>49.477008298717656</v>
      </c>
    </row>
    <row r="356" spans="1:8" ht="15.75" customHeight="1">
      <c r="A356" s="28">
        <v>5</v>
      </c>
      <c r="B356" s="28">
        <v>13</v>
      </c>
      <c r="C356" s="31">
        <f t="shared" ca="1" si="39"/>
        <v>12.267875759406536</v>
      </c>
      <c r="D356" s="31">
        <f t="shared" ca="1" si="40"/>
        <v>2.5069841189922584</v>
      </c>
      <c r="E356" s="31">
        <f t="shared" ca="1" si="46"/>
        <v>0.14768643200010129</v>
      </c>
      <c r="F356" s="31">
        <f t="shared" ca="1" si="47"/>
        <v>0.47917255332719888</v>
      </c>
      <c r="G356" s="31">
        <f t="shared" ca="1" si="41"/>
        <v>4.3231638228645188</v>
      </c>
      <c r="H356" s="31">
        <f t="shared" ca="1" si="42"/>
        <v>75.426888501169671</v>
      </c>
    </row>
    <row r="357" spans="1:8" ht="15.75" customHeight="1">
      <c r="A357" s="28">
        <v>5</v>
      </c>
      <c r="B357" s="28">
        <v>12.5</v>
      </c>
      <c r="C357" s="31">
        <f t="shared" ca="1" si="39"/>
        <v>12.328125041587207</v>
      </c>
      <c r="D357" s="31">
        <f t="shared" ca="1" si="40"/>
        <v>2.5118832408595626</v>
      </c>
      <c r="E357" s="31">
        <f t="shared" ca="1" si="46"/>
        <v>0.1483874872643858</v>
      </c>
      <c r="F357" s="31">
        <f t="shared" ca="1" si="47"/>
        <v>0.17938311529234088</v>
      </c>
      <c r="G357" s="31">
        <f t="shared" ca="1" si="41"/>
        <v>4.0322018095001173</v>
      </c>
      <c r="H357" s="31">
        <f t="shared" ca="1" si="42"/>
        <v>56.384923531609473</v>
      </c>
    </row>
    <row r="358" spans="1:8" ht="15.75" customHeight="1">
      <c r="A358" s="28">
        <v>5</v>
      </c>
      <c r="B358" s="28">
        <v>13.5</v>
      </c>
      <c r="C358" s="31">
        <f t="shared" ca="1" si="39"/>
        <v>13.519864407546233</v>
      </c>
      <c r="D358" s="31">
        <f t="shared" ca="1" si="40"/>
        <v>2.6041600415368817</v>
      </c>
      <c r="E358" s="31">
        <f t="shared" ca="1" si="46"/>
        <v>0.16700995906200111</v>
      </c>
      <c r="F358" s="31">
        <f t="shared" ca="1" si="47"/>
        <v>0.26819057730105311</v>
      </c>
      <c r="G358" s="31">
        <f t="shared" ca="1" si="41"/>
        <v>4.2926949636619414</v>
      </c>
      <c r="H358" s="31">
        <f t="shared" ca="1" si="42"/>
        <v>73.163375690466282</v>
      </c>
    </row>
    <row r="359" spans="1:8" ht="15.75" customHeight="1">
      <c r="A359" s="28">
        <v>5</v>
      </c>
      <c r="B359" s="28">
        <v>16.600000000000001</v>
      </c>
      <c r="C359" s="31">
        <f t="shared" ca="1" si="39"/>
        <v>16.262837262860742</v>
      </c>
      <c r="D359" s="31">
        <f t="shared" ca="1" si="40"/>
        <v>2.7888825823083296</v>
      </c>
      <c r="E359" s="31">
        <f t="shared" ca="1" si="46"/>
        <v>-0.10893792234510054</v>
      </c>
      <c r="F359" s="31">
        <f t="shared" ca="1" si="47"/>
        <v>2.7418191111089087E-2</v>
      </c>
      <c r="G359" s="31">
        <f t="shared" ca="1" si="41"/>
        <v>4.0823813633441066</v>
      </c>
      <c r="H359" s="31">
        <f t="shared" ca="1" si="42"/>
        <v>59.2864845407207</v>
      </c>
    </row>
    <row r="360" spans="1:8" ht="15.75" customHeight="1">
      <c r="A360" s="28">
        <v>5</v>
      </c>
      <c r="B360" s="28">
        <v>8</v>
      </c>
      <c r="C360" s="31">
        <f t="shared" ca="1" si="39"/>
        <v>6.9880391752210738</v>
      </c>
      <c r="D360" s="31">
        <f t="shared" ca="1" si="40"/>
        <v>1.9441999983266562</v>
      </c>
      <c r="E360" s="31">
        <f t="shared" ca="1" si="46"/>
        <v>5.2287890308754123E-2</v>
      </c>
      <c r="F360" s="31">
        <f t="shared" ca="1" si="47"/>
        <v>-0.97458023969527308</v>
      </c>
      <c r="G360" s="31">
        <f t="shared" ca="1" si="41"/>
        <v>1.840499955837839</v>
      </c>
      <c r="H360" s="31">
        <f t="shared" ca="1" si="42"/>
        <v>6.2996870391478472</v>
      </c>
    </row>
    <row r="361" spans="1:8" ht="15.75" customHeight="1">
      <c r="A361" s="28">
        <v>5</v>
      </c>
      <c r="B361" s="28">
        <v>10.5</v>
      </c>
      <c r="C361" s="31">
        <f t="shared" ca="1" si="39"/>
        <v>10.420915279141962</v>
      </c>
      <c r="D361" s="31">
        <f t="shared" ca="1" si="40"/>
        <v>2.3438148711568769</v>
      </c>
      <c r="E361" s="31">
        <f t="shared" ca="1" si="46"/>
        <v>3.0179765616953722E-2</v>
      </c>
      <c r="F361" s="31">
        <f t="shared" ca="1" si="47"/>
        <v>-0.30349340681257114</v>
      </c>
      <c r="G361" s="31">
        <f t="shared" ca="1" si="41"/>
        <v>3.1523358381871409</v>
      </c>
      <c r="H361" s="31">
        <f t="shared" ca="1" si="42"/>
        <v>23.390637563743923</v>
      </c>
    </row>
    <row r="362" spans="1:8" ht="15.75" customHeight="1">
      <c r="A362" s="28">
        <v>5</v>
      </c>
      <c r="B362" s="28">
        <v>8.5</v>
      </c>
      <c r="C362" s="31">
        <f t="shared" ca="1" si="39"/>
        <v>8.5117893076819851</v>
      </c>
      <c r="D362" s="31">
        <f t="shared" ca="1" si="40"/>
        <v>2.1414521799059583</v>
      </c>
      <c r="E362" s="31">
        <f t="shared" ca="1" si="46"/>
        <v>0.12329333275248465</v>
      </c>
      <c r="F362" s="31">
        <f t="shared" ca="1" si="47"/>
        <v>-0.22097130939678181</v>
      </c>
      <c r="G362" s="31">
        <f t="shared" ca="1" si="41"/>
        <v>2.9923044122529117</v>
      </c>
      <c r="H362" s="31">
        <f t="shared" ca="1" si="42"/>
        <v>19.931560142163821</v>
      </c>
    </row>
    <row r="363" spans="1:8" ht="15.75" customHeight="1">
      <c r="A363" s="28">
        <v>5</v>
      </c>
      <c r="B363" s="28">
        <v>13.4</v>
      </c>
      <c r="C363" s="31">
        <f t="shared" ca="1" si="39"/>
        <v>15.132775364386623</v>
      </c>
      <c r="D363" s="31">
        <f t="shared" ca="1" si="40"/>
        <v>2.7168629455047539</v>
      </c>
      <c r="E363" s="31">
        <f t="shared" ca="1" si="46"/>
        <v>-5.6515190308858057E-2</v>
      </c>
      <c r="F363" s="31">
        <f t="shared" ca="1" si="47"/>
        <v>2.5555738694813156E-2</v>
      </c>
      <c r="G363" s="31">
        <f t="shared" ca="1" si="41"/>
        <v>4.0134797906125108</v>
      </c>
      <c r="H363" s="31">
        <f t="shared" ca="1" si="42"/>
        <v>55.33910439872858</v>
      </c>
    </row>
    <row r="364" spans="1:8" ht="15.75" customHeight="1">
      <c r="A364" s="28">
        <v>5</v>
      </c>
      <c r="B364" s="28">
        <v>8.6999999999999993</v>
      </c>
      <c r="C364" s="31">
        <f t="shared" ca="1" si="39"/>
        <v>9.3331399230016423</v>
      </c>
      <c r="D364" s="31">
        <f t="shared" ca="1" si="40"/>
        <v>2.2335714987568411</v>
      </c>
      <c r="E364" s="31">
        <f t="shared" ca="1" si="46"/>
        <v>-0.16029295282567158</v>
      </c>
      <c r="F364" s="31">
        <f t="shared" ca="1" si="47"/>
        <v>-0.36561024917001117</v>
      </c>
      <c r="G364" s="31">
        <f t="shared" ca="1" si="41"/>
        <v>2.7168811858522401</v>
      </c>
      <c r="H364" s="31">
        <f t="shared" ca="1" si="42"/>
        <v>15.133051393985134</v>
      </c>
    </row>
    <row r="365" spans="1:8" ht="15.75" customHeight="1">
      <c r="A365" s="28">
        <v>5</v>
      </c>
      <c r="B365" s="28">
        <v>9.5</v>
      </c>
      <c r="C365" s="31">
        <f t="shared" ca="1" si="39"/>
        <v>9.5050975637266895</v>
      </c>
      <c r="D365" s="31">
        <f t="shared" ca="1" si="40"/>
        <v>2.2518282403513314</v>
      </c>
      <c r="E365" s="31">
        <f t="shared" ca="1" si="46"/>
        <v>-3.2409185717067315E-2</v>
      </c>
      <c r="F365" s="31">
        <f t="shared" ca="1" si="47"/>
        <v>0.28642497127216732</v>
      </c>
      <c r="G365" s="31">
        <f t="shared" ca="1" si="41"/>
        <v>3.5270833609554675</v>
      </c>
      <c r="H365" s="31">
        <f t="shared" ca="1" si="42"/>
        <v>34.024585320047308</v>
      </c>
    </row>
    <row r="366" spans="1:8" ht="15.75" customHeight="1">
      <c r="A366" s="28">
        <v>5</v>
      </c>
      <c r="B366" s="28">
        <v>53.6</v>
      </c>
      <c r="C366" s="31">
        <f t="shared" ca="1" si="39"/>
        <v>53.232965155998897</v>
      </c>
      <c r="D366" s="31">
        <f t="shared" ca="1" si="40"/>
        <v>3.9746778502358691</v>
      </c>
      <c r="E366" s="31">
        <f t="shared" ca="1" si="46"/>
        <v>-4.8890441247882256E-2</v>
      </c>
      <c r="F366" s="31">
        <f t="shared" ca="1" si="47"/>
        <v>0.2613417814888615</v>
      </c>
      <c r="G366" s="31">
        <f t="shared" ca="1" si="41"/>
        <v>6.3432784775412259</v>
      </c>
      <c r="H366" s="31">
        <f t="shared" ca="1" si="42"/>
        <v>568.65758977146061</v>
      </c>
    </row>
    <row r="367" spans="1:8" ht="15.75" customHeight="1">
      <c r="A367" s="28">
        <v>5</v>
      </c>
      <c r="B367" s="28">
        <v>27.5</v>
      </c>
      <c r="C367" s="31">
        <f t="shared" ca="1" si="39"/>
        <v>27.712602997141285</v>
      </c>
      <c r="D367" s="31">
        <f t="shared" ca="1" si="40"/>
        <v>3.3218872915666928</v>
      </c>
      <c r="E367" s="31">
        <f t="shared" ca="1" si="46"/>
        <v>-0.10250390807313792</v>
      </c>
      <c r="F367" s="31">
        <f t="shared" ca="1" si="47"/>
        <v>-2.3345798208367484E-2</v>
      </c>
      <c r="G367" s="31">
        <f t="shared" ca="1" si="41"/>
        <v>4.9221676197318303</v>
      </c>
      <c r="H367" s="31">
        <f t="shared" ca="1" si="42"/>
        <v>137.29990484535332</v>
      </c>
    </row>
    <row r="368" spans="1:8" ht="15.75" customHeight="1">
      <c r="A368" s="28">
        <v>5</v>
      </c>
      <c r="B368" s="28">
        <v>11</v>
      </c>
      <c r="C368" s="31">
        <f t="shared" ca="1" si="39"/>
        <v>11.009051778569971</v>
      </c>
      <c r="D368" s="31">
        <f t="shared" ca="1" si="40"/>
        <v>2.3987178233717801</v>
      </c>
      <c r="E368" s="31">
        <f t="shared" ca="1" si="46"/>
        <v>3.3878548520104641E-2</v>
      </c>
      <c r="F368" s="31">
        <f t="shared" ca="1" si="47"/>
        <v>0.59697606518294988</v>
      </c>
      <c r="G368" s="31">
        <f t="shared" ca="1" si="41"/>
        <v>4.1475738160427609</v>
      </c>
      <c r="H368" s="31">
        <f t="shared" ca="1" si="42"/>
        <v>63.280284291313777</v>
      </c>
    </row>
    <row r="369" spans="1:8" ht="15.75" customHeight="1">
      <c r="A369" s="28">
        <v>5</v>
      </c>
      <c r="B369" s="28">
        <v>8</v>
      </c>
      <c r="C369" s="31">
        <f t="shared" ca="1" si="39"/>
        <v>8.184069802317568</v>
      </c>
      <c r="D369" s="31">
        <f t="shared" ca="1" si="40"/>
        <v>2.1021895577328902</v>
      </c>
      <c r="E369" s="31">
        <f t="shared" ca="1" si="46"/>
        <v>0.20501546354872799</v>
      </c>
      <c r="F369" s="31">
        <f t="shared" ca="1" si="47"/>
        <v>-0.40436219103566201</v>
      </c>
      <c r="G369" s="31">
        <f t="shared" ca="1" si="41"/>
        <v>2.8255091795069203</v>
      </c>
      <c r="H369" s="31">
        <f t="shared" ca="1" si="42"/>
        <v>16.869532419830364</v>
      </c>
    </row>
    <row r="370" spans="1:8" ht="15.75" customHeight="1">
      <c r="A370" s="28">
        <v>5</v>
      </c>
      <c r="B370" s="28">
        <v>16.2</v>
      </c>
      <c r="C370" s="31">
        <f t="shared" ca="1" si="39"/>
        <v>15.92314388622929</v>
      </c>
      <c r="D370" s="31">
        <f t="shared" ca="1" si="40"/>
        <v>2.7677736412103555</v>
      </c>
      <c r="E370" s="31">
        <f t="shared" ca="1" si="46"/>
        <v>-9.9107530259544812E-3</v>
      </c>
      <c r="F370" s="31">
        <f t="shared" ca="1" si="47"/>
        <v>-7.4866759933552282E-2</v>
      </c>
      <c r="G370" s="31">
        <f t="shared" ca="1" si="41"/>
        <v>4.0441093366617586</v>
      </c>
      <c r="H370" s="31">
        <f t="shared" ca="1" si="42"/>
        <v>57.060341840431612</v>
      </c>
    </row>
    <row r="371" spans="1:8" ht="15.75" customHeight="1">
      <c r="A371" s="28">
        <v>5</v>
      </c>
      <c r="B371" s="28">
        <v>13.2</v>
      </c>
      <c r="C371" s="31">
        <f t="shared" ca="1" si="39"/>
        <v>13.274435144909173</v>
      </c>
      <c r="D371" s="31">
        <f t="shared" ca="1" si="40"/>
        <v>2.5858400159333854</v>
      </c>
      <c r="E371" s="31">
        <f t="shared" ref="E371:E402" ca="1" si="48">NORMINV(RAND(),0,SQRT($A$15*(1/A$16+((D371-$A$17)^2/($A$18)))))</f>
        <v>-9.313763121704375E-3</v>
      </c>
      <c r="F371" s="31">
        <f t="shared" ref="F371:F391" ca="1" si="49">NORMINV(RAND(),0,SQRT($A$15*(1+1/A$16+((D371-$A$17)^2/($A$18)))))</f>
        <v>-1.2559675709898009E-2</v>
      </c>
      <c r="G371" s="31">
        <f t="shared" ca="1" si="41"/>
        <v>3.8052328291977422</v>
      </c>
      <c r="H371" s="31">
        <f t="shared" ca="1" si="42"/>
        <v>44.935711240736339</v>
      </c>
    </row>
    <row r="372" spans="1:8" ht="15.75" customHeight="1">
      <c r="A372" s="28">
        <v>5</v>
      </c>
      <c r="B372" s="28">
        <v>13.5</v>
      </c>
      <c r="C372" s="31">
        <f t="shared" ca="1" si="39"/>
        <v>13.480188564487108</v>
      </c>
      <c r="D372" s="31">
        <f t="shared" ca="1" si="40"/>
        <v>2.6012210938497584</v>
      </c>
      <c r="E372" s="31">
        <f t="shared" ca="1" si="48"/>
        <v>5.9351519951592588E-2</v>
      </c>
      <c r="F372" s="31">
        <f t="shared" ca="1" si="49"/>
        <v>6.2651296388658628E-2</v>
      </c>
      <c r="G372" s="31">
        <f t="shared" ca="1" si="41"/>
        <v>3.9746222935525997</v>
      </c>
      <c r="H372" s="31">
        <f t="shared" ca="1" si="42"/>
        <v>53.230007791165676</v>
      </c>
    </row>
    <row r="373" spans="1:8" ht="15.75" customHeight="1">
      <c r="A373" s="28">
        <v>5</v>
      </c>
      <c r="B373" s="28">
        <v>17</v>
      </c>
      <c r="C373" s="31">
        <f t="shared" ca="1" si="39"/>
        <v>16.999763451951072</v>
      </c>
      <c r="D373" s="31">
        <f t="shared" ca="1" si="40"/>
        <v>2.8331994293682938</v>
      </c>
      <c r="E373" s="31">
        <f t="shared" ca="1" si="48"/>
        <v>-0.10199576671959654</v>
      </c>
      <c r="F373" s="31">
        <f t="shared" ca="1" si="49"/>
        <v>2.5840261666387285E-2</v>
      </c>
      <c r="G373" s="31">
        <f t="shared" ca="1" si="41"/>
        <v>4.1612557164171537</v>
      </c>
      <c r="H373" s="31">
        <f t="shared" ca="1" si="42"/>
        <v>64.152028798636422</v>
      </c>
    </row>
    <row r="374" spans="1:8" ht="15.75" customHeight="1">
      <c r="A374" s="28">
        <v>5</v>
      </c>
      <c r="B374" s="28">
        <v>27.2</v>
      </c>
      <c r="C374" s="31">
        <f t="shared" ca="1" si="39"/>
        <v>27.586812511486006</v>
      </c>
      <c r="D374" s="31">
        <f t="shared" ca="1" si="40"/>
        <v>3.3173378509818456</v>
      </c>
      <c r="E374" s="31">
        <f t="shared" ca="1" si="48"/>
        <v>4.0313972713253134E-2</v>
      </c>
      <c r="F374" s="31">
        <f t="shared" ca="1" si="49"/>
        <v>0.50010193823627291</v>
      </c>
      <c r="G374" s="31">
        <f t="shared" ca="1" si="41"/>
        <v>5.5808868978871526</v>
      </c>
      <c r="H374" s="31">
        <f t="shared" ca="1" si="42"/>
        <v>265.30680151522358</v>
      </c>
    </row>
    <row r="375" spans="1:8" ht="15.75" customHeight="1">
      <c r="A375" s="28">
        <v>5</v>
      </c>
      <c r="B375" s="28">
        <v>11.9</v>
      </c>
      <c r="C375" s="31">
        <f t="shared" ca="1" si="39"/>
        <v>12.475656433930261</v>
      </c>
      <c r="D375" s="31">
        <f t="shared" ca="1" si="40"/>
        <v>2.5237792602075309</v>
      </c>
      <c r="E375" s="31">
        <f t="shared" ca="1" si="48"/>
        <v>9.9884253562624439E-2</v>
      </c>
      <c r="F375" s="31">
        <f t="shared" ca="1" si="49"/>
        <v>0.12828071413233003</v>
      </c>
      <c r="G375" s="31">
        <f t="shared" ca="1" si="41"/>
        <v>3.9523285777715942</v>
      </c>
      <c r="H375" s="31">
        <f t="shared" ca="1" si="42"/>
        <v>52.056443288863228</v>
      </c>
    </row>
    <row r="376" spans="1:8" ht="15.75" customHeight="1">
      <c r="A376" s="28">
        <v>5</v>
      </c>
      <c r="B376" s="28">
        <v>17</v>
      </c>
      <c r="C376" s="31">
        <f t="shared" ca="1" si="39"/>
        <v>17.077052220887733</v>
      </c>
      <c r="D376" s="31">
        <f t="shared" ca="1" si="40"/>
        <v>2.8377355868665641</v>
      </c>
      <c r="E376" s="31">
        <f t="shared" ca="1" si="48"/>
        <v>-9.0345406118698832E-2</v>
      </c>
      <c r="F376" s="31">
        <f t="shared" ca="1" si="49"/>
        <v>-7.3696474059194189E-2</v>
      </c>
      <c r="G376" s="31">
        <f t="shared" ca="1" si="41"/>
        <v>4.080893647181151</v>
      </c>
      <c r="H376" s="31">
        <f t="shared" ca="1" si="42"/>
        <v>59.19834865627049</v>
      </c>
    </row>
    <row r="377" spans="1:8" ht="15.75" customHeight="1">
      <c r="A377" s="28">
        <v>5</v>
      </c>
      <c r="B377" s="28">
        <v>8.1999999999999993</v>
      </c>
      <c r="C377" s="31">
        <f t="shared" ref="C377:C440" ca="1" si="50">IF(D$7,NORMINV(RAND(),$B377,A$7),B377)</f>
        <v>9.2965838259079749</v>
      </c>
      <c r="D377" s="31">
        <f t="shared" ref="D377:D440" ca="1" si="51">LN(C377)</f>
        <v>2.2296470021292891</v>
      </c>
      <c r="E377" s="31">
        <f t="shared" ca="1" si="48"/>
        <v>0.1328942125733624</v>
      </c>
      <c r="F377" s="31">
        <f t="shared" ca="1" si="49"/>
        <v>-0.29094244687966347</v>
      </c>
      <c r="G377" s="31">
        <f t="shared" ref="G377:G440" ca="1" si="52">$A$13+$A$14*D377+IF(D$19,E377,0)+IF(D$23,F377,0)</f>
        <v>3.0782264340056362</v>
      </c>
      <c r="H377" s="31">
        <f t="shared" ca="1" si="42"/>
        <v>21.719846634316124</v>
      </c>
    </row>
    <row r="378" spans="1:8" ht="15.75" customHeight="1">
      <c r="A378" s="28">
        <v>5</v>
      </c>
      <c r="B378" s="28">
        <v>54.5</v>
      </c>
      <c r="C378" s="31">
        <f t="shared" ca="1" si="50"/>
        <v>54.176819706382204</v>
      </c>
      <c r="D378" s="31">
        <f t="shared" ca="1" si="51"/>
        <v>3.9922531362700728</v>
      </c>
      <c r="E378" s="31">
        <f t="shared" ca="1" si="48"/>
        <v>7.1415485477677398E-2</v>
      </c>
      <c r="F378" s="31">
        <f t="shared" ca="1" si="49"/>
        <v>-1.1143669157949221</v>
      </c>
      <c r="G378" s="31">
        <f t="shared" ca="1" si="52"/>
        <v>5.117028536939376</v>
      </c>
      <c r="H378" s="31">
        <f t="shared" ca="1" si="42"/>
        <v>166.83887677193877</v>
      </c>
    </row>
    <row r="379" spans="1:8" ht="15.75" customHeight="1">
      <c r="A379" s="28">
        <v>5</v>
      </c>
      <c r="B379" s="28">
        <v>10.6</v>
      </c>
      <c r="C379" s="31">
        <f t="shared" ca="1" si="50"/>
        <v>11.201029292312249</v>
      </c>
      <c r="D379" s="31">
        <f t="shared" ca="1" si="51"/>
        <v>2.4160056751777095</v>
      </c>
      <c r="E379" s="31">
        <f t="shared" ca="1" si="48"/>
        <v>-5.9178436502711936E-2</v>
      </c>
      <c r="F379" s="31">
        <f t="shared" ca="1" si="49"/>
        <v>-0.20634362212860219</v>
      </c>
      <c r="G379" s="31">
        <f t="shared" ca="1" si="52"/>
        <v>3.2798731950129594</v>
      </c>
      <c r="H379" s="31">
        <f t="shared" ca="1" si="42"/>
        <v>26.572402973014757</v>
      </c>
    </row>
    <row r="380" spans="1:8" ht="15.75" customHeight="1">
      <c r="A380" s="28">
        <v>5</v>
      </c>
      <c r="B380" s="28">
        <v>34.200000000000003</v>
      </c>
      <c r="C380" s="31">
        <f t="shared" ca="1" si="50"/>
        <v>34.227561788163399</v>
      </c>
      <c r="D380" s="31">
        <f t="shared" ca="1" si="51"/>
        <v>3.5330312197440232</v>
      </c>
      <c r="E380" s="31">
        <f t="shared" ca="1" si="48"/>
        <v>-3.3912137420136351E-3</v>
      </c>
      <c r="F380" s="31">
        <f t="shared" ca="1" si="49"/>
        <v>0.44534055717899057</v>
      </c>
      <c r="G380" s="31">
        <f t="shared" ca="1" si="52"/>
        <v>5.8401995488751783</v>
      </c>
      <c r="H380" s="31">
        <f t="shared" ca="1" si="42"/>
        <v>343.84794829076537</v>
      </c>
    </row>
    <row r="381" spans="1:8" ht="15.75" customHeight="1">
      <c r="A381" s="28">
        <v>5</v>
      </c>
      <c r="B381" s="28">
        <v>11.5</v>
      </c>
      <c r="C381" s="31">
        <f t="shared" ca="1" si="50"/>
        <v>10.533674561023382</v>
      </c>
      <c r="D381" s="31">
        <f t="shared" ca="1" si="51"/>
        <v>2.3545772264339142</v>
      </c>
      <c r="E381" s="31">
        <f t="shared" ca="1" si="48"/>
        <v>7.6692821199880939E-2</v>
      </c>
      <c r="F381" s="31">
        <f t="shared" ca="1" si="49"/>
        <v>-0.30852491769320017</v>
      </c>
      <c r="G381" s="31">
        <f t="shared" ca="1" si="52"/>
        <v>3.2116693320816716</v>
      </c>
      <c r="H381" s="31">
        <f t="shared" ref="H381:H444" ca="1" si="53">EXP(G381)</f>
        <v>24.820485292959606</v>
      </c>
    </row>
    <row r="382" spans="1:8" ht="15.75" customHeight="1">
      <c r="A382" s="28">
        <v>5</v>
      </c>
      <c r="B382" s="28">
        <v>20.5</v>
      </c>
      <c r="C382" s="31">
        <f t="shared" ca="1" si="50"/>
        <v>20.807298828961294</v>
      </c>
      <c r="D382" s="31">
        <f t="shared" ca="1" si="51"/>
        <v>3.035303830392952</v>
      </c>
      <c r="E382" s="31">
        <f t="shared" ca="1" si="48"/>
        <v>8.6783899402591E-2</v>
      </c>
      <c r="F382" s="31">
        <f t="shared" ca="1" si="49"/>
        <v>1.9007945213585887E-2</v>
      </c>
      <c r="G382" s="31">
        <f t="shared" ca="1" si="52"/>
        <v>4.6784417202421826</v>
      </c>
      <c r="H382" s="31">
        <f t="shared" ca="1" si="53"/>
        <v>107.60226742645015</v>
      </c>
    </row>
    <row r="383" spans="1:8" ht="15.75" customHeight="1">
      <c r="A383" s="28">
        <v>5</v>
      </c>
      <c r="B383" s="28">
        <v>10.9</v>
      </c>
      <c r="C383" s="31">
        <f t="shared" ca="1" si="50"/>
        <v>10.489738676456593</v>
      </c>
      <c r="D383" s="31">
        <f t="shared" ca="1" si="51"/>
        <v>2.3503975104159784</v>
      </c>
      <c r="E383" s="31">
        <f t="shared" ca="1" si="48"/>
        <v>-0.10694616642728712</v>
      </c>
      <c r="F383" s="31">
        <f t="shared" ca="1" si="49"/>
        <v>0.5075057832915898</v>
      </c>
      <c r="G383" s="31">
        <f t="shared" ca="1" si="52"/>
        <v>3.8371279832917029</v>
      </c>
      <c r="H383" s="31">
        <f t="shared" ca="1" si="53"/>
        <v>46.392044198494254</v>
      </c>
    </row>
    <row r="384" spans="1:8" ht="15.75" customHeight="1">
      <c r="A384" s="28">
        <v>5</v>
      </c>
      <c r="B384" s="28">
        <v>25.9</v>
      </c>
      <c r="C384" s="31">
        <f t="shared" ca="1" si="50"/>
        <v>25.106338824927331</v>
      </c>
      <c r="D384" s="31">
        <f t="shared" ca="1" si="51"/>
        <v>3.2231203570799569</v>
      </c>
      <c r="E384" s="31">
        <f t="shared" ca="1" si="48"/>
        <v>0.11025584974242482</v>
      </c>
      <c r="F384" s="31">
        <f t="shared" ca="1" si="49"/>
        <v>0.68177438417952241</v>
      </c>
      <c r="G384" s="31">
        <f t="shared" ca="1" si="52"/>
        <v>5.6762188950247552</v>
      </c>
      <c r="H384" s="31">
        <f t="shared" ca="1" si="53"/>
        <v>291.84384885180361</v>
      </c>
    </row>
    <row r="385" spans="1:8" ht="15.75" customHeight="1">
      <c r="A385" s="28">
        <v>5</v>
      </c>
      <c r="B385" s="28">
        <v>32</v>
      </c>
      <c r="C385" s="31">
        <f t="shared" ca="1" si="50"/>
        <v>31.877837859456754</v>
      </c>
      <c r="D385" s="31">
        <f t="shared" ca="1" si="51"/>
        <v>3.4619110304004939</v>
      </c>
      <c r="E385" s="31">
        <f t="shared" ca="1" si="48"/>
        <v>6.1027531351649497E-2</v>
      </c>
      <c r="F385" s="31">
        <f t="shared" ca="1" si="49"/>
        <v>-7.6758348875787447E-2</v>
      </c>
      <c r="G385" s="31">
        <f t="shared" ca="1" si="52"/>
        <v>5.2645494850423766</v>
      </c>
      <c r="H385" s="31">
        <f t="shared" ca="1" si="53"/>
        <v>193.35917796016014</v>
      </c>
    </row>
    <row r="386" spans="1:8" ht="15.75" customHeight="1">
      <c r="A386" s="28">
        <v>5</v>
      </c>
      <c r="B386" s="28">
        <v>28.2</v>
      </c>
      <c r="C386" s="31">
        <f t="shared" ca="1" si="50"/>
        <v>28.56400932881342</v>
      </c>
      <c r="D386" s="31">
        <f t="shared" ca="1" si="51"/>
        <v>3.3521475102801941</v>
      </c>
      <c r="E386" s="31">
        <f t="shared" ca="1" si="48"/>
        <v>8.0391343105943161E-2</v>
      </c>
      <c r="F386" s="31">
        <f t="shared" ca="1" si="49"/>
        <v>-0.62956035451076742</v>
      </c>
      <c r="G386" s="31">
        <f t="shared" ca="1" si="52"/>
        <v>4.5490421497973452</v>
      </c>
      <c r="H386" s="31">
        <f t="shared" ca="1" si="53"/>
        <v>94.541808041114209</v>
      </c>
    </row>
    <row r="387" spans="1:8" ht="15.75" customHeight="1">
      <c r="A387" s="28">
        <v>5</v>
      </c>
      <c r="B387" s="28">
        <v>17</v>
      </c>
      <c r="C387" s="31">
        <f t="shared" ca="1" si="50"/>
        <v>16.422023299520358</v>
      </c>
      <c r="D387" s="31">
        <f t="shared" ca="1" si="51"/>
        <v>2.7986233180847844</v>
      </c>
      <c r="E387" s="31">
        <f t="shared" ca="1" si="48"/>
        <v>-8.8856665593816442E-2</v>
      </c>
      <c r="F387" s="31">
        <f t="shared" ca="1" si="49"/>
        <v>0.75012615353817791</v>
      </c>
      <c r="G387" s="31">
        <f t="shared" ca="1" si="52"/>
        <v>4.8413279305843169</v>
      </c>
      <c r="H387" s="31">
        <f t="shared" ca="1" si="53"/>
        <v>126.63740580763508</v>
      </c>
    </row>
    <row r="388" spans="1:8" ht="15.75" customHeight="1">
      <c r="A388" s="28">
        <v>5</v>
      </c>
      <c r="B388" s="28">
        <v>23.5</v>
      </c>
      <c r="C388" s="31">
        <f t="shared" ca="1" si="50"/>
        <v>23.405248804867508</v>
      </c>
      <c r="D388" s="31">
        <f t="shared" ca="1" si="51"/>
        <v>3.1529603051107209</v>
      </c>
      <c r="E388" s="31">
        <f t="shared" ca="1" si="48"/>
        <v>-0.16276327411812297</v>
      </c>
      <c r="F388" s="31">
        <f t="shared" ca="1" si="49"/>
        <v>0.26563592694028865</v>
      </c>
      <c r="G388" s="31">
        <f t="shared" ca="1" si="52"/>
        <v>4.8706840293215228</v>
      </c>
      <c r="H388" s="31">
        <f t="shared" ca="1" si="53"/>
        <v>130.41009072010178</v>
      </c>
    </row>
    <row r="389" spans="1:8" ht="15.75" customHeight="1">
      <c r="A389" s="28">
        <v>5</v>
      </c>
      <c r="B389" s="28">
        <v>17.399999999999999</v>
      </c>
      <c r="C389" s="31">
        <f t="shared" ca="1" si="50"/>
        <v>17.336261144258025</v>
      </c>
      <c r="D389" s="31">
        <f t="shared" ca="1" si="51"/>
        <v>2.8528003278179956</v>
      </c>
      <c r="E389" s="31">
        <f t="shared" ca="1" si="48"/>
        <v>-8.7891766390275058E-2</v>
      </c>
      <c r="F389" s="31">
        <f t="shared" ca="1" si="49"/>
        <v>-6.1871912982084949E-2</v>
      </c>
      <c r="G389" s="31">
        <f t="shared" ca="1" si="52"/>
        <v>4.1201603363924626</v>
      </c>
      <c r="H389" s="31">
        <f t="shared" ca="1" si="53"/>
        <v>61.569113242573287</v>
      </c>
    </row>
    <row r="390" spans="1:8" ht="15.75" customHeight="1">
      <c r="A390" s="28">
        <v>5</v>
      </c>
      <c r="B390" s="28">
        <v>10.6</v>
      </c>
      <c r="C390" s="31">
        <f t="shared" ca="1" si="50"/>
        <v>11.338386992447404</v>
      </c>
      <c r="D390" s="31">
        <f t="shared" ca="1" si="51"/>
        <v>2.4281940476575428</v>
      </c>
      <c r="E390" s="31">
        <f t="shared" ca="1" si="48"/>
        <v>0.14448731908356013</v>
      </c>
      <c r="F390" s="31">
        <f t="shared" ca="1" si="49"/>
        <v>0.20003037929370901</v>
      </c>
      <c r="G390" s="31">
        <f t="shared" ca="1" si="52"/>
        <v>3.9101302929887418</v>
      </c>
      <c r="H390" s="31">
        <f t="shared" ca="1" si="53"/>
        <v>49.905453880562817</v>
      </c>
    </row>
    <row r="391" spans="1:8" ht="15.75" customHeight="1">
      <c r="A391" s="28">
        <v>5</v>
      </c>
      <c r="B391" s="28">
        <v>20</v>
      </c>
      <c r="C391" s="31">
        <f t="shared" ca="1" si="50"/>
        <v>20.356692998778993</v>
      </c>
      <c r="D391" s="31">
        <f t="shared" ca="1" si="51"/>
        <v>3.0134097521036276</v>
      </c>
      <c r="E391" s="31">
        <f t="shared" ca="1" si="48"/>
        <v>3.8564442273740236E-2</v>
      </c>
      <c r="F391" s="31">
        <f t="shared" ca="1" si="49"/>
        <v>0.36817650098727622</v>
      </c>
      <c r="G391" s="31">
        <f t="shared" ca="1" si="52"/>
        <v>4.9430742354653887</v>
      </c>
      <c r="H391" s="31">
        <f t="shared" ca="1" si="53"/>
        <v>140.2005973745315</v>
      </c>
    </row>
    <row r="392" spans="1:8" ht="15.75" customHeight="1">
      <c r="A392" s="28"/>
      <c r="B392" s="30" t="s">
        <v>36</v>
      </c>
      <c r="C392" s="31"/>
      <c r="D392" s="31"/>
      <c r="E392" s="40"/>
      <c r="F392" s="40"/>
      <c r="G392" s="31"/>
      <c r="H392" s="40">
        <f t="shared" ref="H392" ca="1" si="54">SUM(H339:H391)</f>
        <v>5105.6189661510934</v>
      </c>
    </row>
    <row r="393" spans="1:8" ht="15.75" customHeight="1">
      <c r="A393" s="28">
        <v>6</v>
      </c>
      <c r="B393" s="28">
        <v>13.2</v>
      </c>
      <c r="C393" s="31">
        <f t="shared" ca="1" si="50"/>
        <v>12.863684080073799</v>
      </c>
      <c r="D393" s="31">
        <f t="shared" ca="1" si="51"/>
        <v>2.5544081536830721</v>
      </c>
      <c r="E393" s="31">
        <f t="shared" ref="E393:E424" ca="1" si="55">NORMINV(RAND(),0,SQRT($A$15*(1/A$16+((D393-$A$17)^2/($A$18)))))</f>
        <v>-2.5248710051540571E-2</v>
      </c>
      <c r="F393" s="31">
        <f t="shared" ref="F393:F424" ca="1" si="56">NORMINV(RAND(),0,SQRT($A$15*(1+1/A$16+((D393-$A$17)^2/($A$18)))))</f>
        <v>0.39117405290672769</v>
      </c>
      <c r="G393" s="31">
        <f t="shared" ca="1" si="52"/>
        <v>4.1408943236954459</v>
      </c>
      <c r="H393" s="31">
        <f t="shared" ca="1" si="53"/>
        <v>62.859012623368606</v>
      </c>
    </row>
    <row r="394" spans="1:8" ht="15.75" customHeight="1">
      <c r="A394" s="28">
        <v>6</v>
      </c>
      <c r="B394" s="28">
        <v>10</v>
      </c>
      <c r="C394" s="31">
        <f t="shared" ca="1" si="50"/>
        <v>10.905182968928589</v>
      </c>
      <c r="D394" s="31">
        <f t="shared" ca="1" si="51"/>
        <v>2.3892381779565395</v>
      </c>
      <c r="E394" s="31">
        <f t="shared" ca="1" si="55"/>
        <v>9.9302144641359974E-2</v>
      </c>
      <c r="F394" s="31">
        <f t="shared" ca="1" si="56"/>
        <v>0.43959117837442541</v>
      </c>
      <c r="G394" s="31">
        <f t="shared" ca="1" si="52"/>
        <v>4.039888258319416</v>
      </c>
      <c r="H394" s="31">
        <f t="shared" ca="1" si="53"/>
        <v>56.819993289181916</v>
      </c>
    </row>
    <row r="395" spans="1:8" ht="15.75" customHeight="1">
      <c r="A395" s="28">
        <v>6</v>
      </c>
      <c r="B395" s="28">
        <v>9.1999999999999993</v>
      </c>
      <c r="C395" s="31">
        <f t="shared" ca="1" si="50"/>
        <v>9.304418671134199</v>
      </c>
      <c r="D395" s="31">
        <f t="shared" ca="1" si="51"/>
        <v>2.2304894132510347</v>
      </c>
      <c r="E395" s="31">
        <f t="shared" ca="1" si="55"/>
        <v>5.9171996583440543E-2</v>
      </c>
      <c r="F395" s="31">
        <f t="shared" ca="1" si="56"/>
        <v>-0.48613809059534319</v>
      </c>
      <c r="G395" s="31">
        <f t="shared" ca="1" si="52"/>
        <v>2.8107059153241187</v>
      </c>
      <c r="H395" s="31">
        <f t="shared" ca="1" si="53"/>
        <v>16.621647554061379</v>
      </c>
    </row>
    <row r="396" spans="1:8" ht="15.75" customHeight="1">
      <c r="A396" s="28">
        <v>6</v>
      </c>
      <c r="B396" s="28">
        <v>36.4</v>
      </c>
      <c r="C396" s="31">
        <f t="shared" ca="1" si="50"/>
        <v>36.285753499264658</v>
      </c>
      <c r="D396" s="31">
        <f t="shared" ca="1" si="51"/>
        <v>3.5914251986510353</v>
      </c>
      <c r="E396" s="31">
        <f t="shared" ca="1" si="55"/>
        <v>-8.2705778812349473E-2</v>
      </c>
      <c r="F396" s="31">
        <f t="shared" ca="1" si="56"/>
        <v>-0.90017096041532207</v>
      </c>
      <c r="G396" s="31">
        <f t="shared" ca="1" si="52"/>
        <v>4.5122338947827476</v>
      </c>
      <c r="H396" s="31">
        <f t="shared" ca="1" si="53"/>
        <v>91.125155318496311</v>
      </c>
    </row>
    <row r="397" spans="1:8" ht="15.75" customHeight="1">
      <c r="A397" s="28">
        <v>6</v>
      </c>
      <c r="B397" s="28">
        <v>8.6999999999999993</v>
      </c>
      <c r="C397" s="31">
        <f t="shared" ca="1" si="50"/>
        <v>8.688611010819967</v>
      </c>
      <c r="D397" s="31">
        <f t="shared" ca="1" si="51"/>
        <v>2.1620130888517255</v>
      </c>
      <c r="E397" s="31">
        <f t="shared" ca="1" si="55"/>
        <v>-3.6366587653676022E-2</v>
      </c>
      <c r="F397" s="31">
        <f t="shared" ca="1" si="56"/>
        <v>-0.36257580385585336</v>
      </c>
      <c r="G397" s="31">
        <f t="shared" ca="1" si="52"/>
        <v>2.7251451994923817</v>
      </c>
      <c r="H397" s="31">
        <f t="shared" ca="1" si="53"/>
        <v>15.258629311249354</v>
      </c>
    </row>
    <row r="398" spans="1:8" ht="15.75" customHeight="1">
      <c r="A398" s="28">
        <v>6</v>
      </c>
      <c r="B398" s="28">
        <v>7.9</v>
      </c>
      <c r="C398" s="31">
        <f t="shared" ca="1" si="50"/>
        <v>7.6272841229002815</v>
      </c>
      <c r="D398" s="31">
        <f t="shared" ca="1" si="51"/>
        <v>2.0317318347368811</v>
      </c>
      <c r="E398" s="31">
        <f t="shared" ca="1" si="55"/>
        <v>-4.4466996186800938E-2</v>
      </c>
      <c r="F398" s="31">
        <f t="shared" ca="1" si="56"/>
        <v>0.21535763888465592</v>
      </c>
      <c r="G398" s="31">
        <f t="shared" ca="1" si="52"/>
        <v>3.0788755062493092</v>
      </c>
      <c r="H398" s="31">
        <f t="shared" ca="1" si="53"/>
        <v>21.733948960122316</v>
      </c>
    </row>
    <row r="399" spans="1:8" ht="15.75" customHeight="1">
      <c r="A399" s="28">
        <v>6</v>
      </c>
      <c r="B399" s="28">
        <v>8.5</v>
      </c>
      <c r="C399" s="31">
        <f t="shared" ca="1" si="50"/>
        <v>8.5022696837244673</v>
      </c>
      <c r="D399" s="31">
        <f t="shared" ca="1" si="51"/>
        <v>2.1403331494669877</v>
      </c>
      <c r="E399" s="31">
        <f t="shared" ca="1" si="55"/>
        <v>0.19106593983430026</v>
      </c>
      <c r="F399" s="31">
        <f t="shared" ca="1" si="56"/>
        <v>-0.3445233298642052</v>
      </c>
      <c r="G399" s="31">
        <f t="shared" ca="1" si="52"/>
        <v>2.9346688183169665</v>
      </c>
      <c r="H399" s="31">
        <f t="shared" ca="1" si="53"/>
        <v>18.815270830168711</v>
      </c>
    </row>
    <row r="400" spans="1:8" ht="15.75" customHeight="1">
      <c r="A400" s="28">
        <v>6</v>
      </c>
      <c r="B400" s="28">
        <v>9</v>
      </c>
      <c r="C400" s="31">
        <f t="shared" ca="1" si="50"/>
        <v>8.4152141909099907</v>
      </c>
      <c r="D400" s="31">
        <f t="shared" ca="1" si="51"/>
        <v>2.130041280784075</v>
      </c>
      <c r="E400" s="31">
        <f t="shared" ca="1" si="55"/>
        <v>0.15465303896219218</v>
      </c>
      <c r="F400" s="31">
        <f t="shared" ca="1" si="56"/>
        <v>-0.84453224875761257</v>
      </c>
      <c r="G400" s="31">
        <f t="shared" ca="1" si="52"/>
        <v>2.3811754642923564</v>
      </c>
      <c r="H400" s="31">
        <f t="shared" ca="1" si="53"/>
        <v>10.817611109011079</v>
      </c>
    </row>
    <row r="401" spans="1:8" ht="15.75" customHeight="1">
      <c r="A401" s="28">
        <v>6</v>
      </c>
      <c r="B401" s="28">
        <v>8</v>
      </c>
      <c r="C401" s="31">
        <f t="shared" ca="1" si="50"/>
        <v>8.5135697770405887</v>
      </c>
      <c r="D401" s="31">
        <f t="shared" ca="1" si="51"/>
        <v>2.1416613348913227</v>
      </c>
      <c r="E401" s="31">
        <f t="shared" ca="1" si="55"/>
        <v>-9.5137435543262358E-2</v>
      </c>
      <c r="F401" s="31">
        <f t="shared" ca="1" si="56"/>
        <v>-3.7655615887589609E-2</v>
      </c>
      <c r="G401" s="31">
        <f t="shared" ca="1" si="52"/>
        <v>2.9575362712067808</v>
      </c>
      <c r="H401" s="31">
        <f t="shared" ca="1" si="53"/>
        <v>19.250485307722403</v>
      </c>
    </row>
    <row r="402" spans="1:8" ht="15.75" customHeight="1">
      <c r="A402" s="28">
        <v>6</v>
      </c>
      <c r="B402" s="28">
        <v>22.6</v>
      </c>
      <c r="C402" s="31">
        <f t="shared" ca="1" si="50"/>
        <v>22.312557650177204</v>
      </c>
      <c r="D402" s="31">
        <f t="shared" ca="1" si="51"/>
        <v>3.1051496432979633</v>
      </c>
      <c r="E402" s="31">
        <f t="shared" ca="1" si="55"/>
        <v>-1.6159457719576321E-2</v>
      </c>
      <c r="F402" s="31">
        <f t="shared" ca="1" si="56"/>
        <v>-0.38484706564854121</v>
      </c>
      <c r="G402" s="31">
        <f t="shared" ca="1" si="52"/>
        <v>4.2874993959559466</v>
      </c>
      <c r="H402" s="31">
        <f t="shared" ca="1" si="53"/>
        <v>72.784236193801306</v>
      </c>
    </row>
    <row r="403" spans="1:8" ht="15.75" customHeight="1">
      <c r="A403" s="28">
        <v>6</v>
      </c>
      <c r="B403" s="28">
        <v>11</v>
      </c>
      <c r="C403" s="31">
        <f t="shared" ca="1" si="50"/>
        <v>10.224810653532382</v>
      </c>
      <c r="D403" s="31">
        <f t="shared" ca="1" si="51"/>
        <v>2.3248171837654623</v>
      </c>
      <c r="E403" s="31">
        <f t="shared" ca="1" si="55"/>
        <v>5.2849200436966094E-2</v>
      </c>
      <c r="F403" s="31">
        <f t="shared" ca="1" si="56"/>
        <v>0.27936935120723261</v>
      </c>
      <c r="G403" s="31">
        <f t="shared" ca="1" si="52"/>
        <v>3.7263558070433218</v>
      </c>
      <c r="H403" s="31">
        <f t="shared" ca="1" si="53"/>
        <v>41.527497867987627</v>
      </c>
    </row>
    <row r="404" spans="1:8" ht="15.75" customHeight="1">
      <c r="A404" s="28">
        <v>6</v>
      </c>
      <c r="B404" s="28">
        <v>8.8000000000000007</v>
      </c>
      <c r="C404" s="31">
        <f t="shared" ca="1" si="50"/>
        <v>8.7828010655719453</v>
      </c>
      <c r="D404" s="31">
        <f t="shared" ca="1" si="51"/>
        <v>2.1727953847378934</v>
      </c>
      <c r="E404" s="31">
        <f t="shared" ca="1" si="55"/>
        <v>-3.1583827746216847E-2</v>
      </c>
      <c r="F404" s="31">
        <f t="shared" ca="1" si="56"/>
        <v>-0.62202453520989387</v>
      </c>
      <c r="G404" s="31">
        <f t="shared" ca="1" si="52"/>
        <v>2.4883642535240225</v>
      </c>
      <c r="H404" s="31">
        <f t="shared" ca="1" si="53"/>
        <v>12.041563057716818</v>
      </c>
    </row>
    <row r="405" spans="1:8" ht="15.75" customHeight="1">
      <c r="A405" s="28">
        <v>6</v>
      </c>
      <c r="B405" s="28">
        <v>70.7</v>
      </c>
      <c r="C405" s="31">
        <f t="shared" ca="1" si="50"/>
        <v>71.34905925174931</v>
      </c>
      <c r="D405" s="31">
        <f t="shared" ca="1" si="51"/>
        <v>4.2675841588569359</v>
      </c>
      <c r="E405" s="31">
        <f t="shared" ca="1" si="55"/>
        <v>-7.5531552796442358E-2</v>
      </c>
      <c r="F405" s="31">
        <f t="shared" ca="1" si="56"/>
        <v>0.25893229843533194</v>
      </c>
      <c r="G405" s="31">
        <f t="shared" ca="1" si="52"/>
        <v>6.8000832933012445</v>
      </c>
      <c r="H405" s="31">
        <f t="shared" ca="1" si="53"/>
        <v>897.92207942997004</v>
      </c>
    </row>
    <row r="406" spans="1:8" ht="15.75" customHeight="1">
      <c r="A406" s="28">
        <v>6</v>
      </c>
      <c r="B406" s="28">
        <v>10</v>
      </c>
      <c r="C406" s="31">
        <f t="shared" ca="1" si="50"/>
        <v>9.2363819525866138</v>
      </c>
      <c r="D406" s="31">
        <f t="shared" ca="1" si="51"/>
        <v>2.2231502453996819</v>
      </c>
      <c r="E406" s="31">
        <f t="shared" ca="1" si="55"/>
        <v>2.0759049364761792E-2</v>
      </c>
      <c r="F406" s="31">
        <f t="shared" ca="1" si="56"/>
        <v>0.6553357701389716</v>
      </c>
      <c r="G406" s="31">
        <f t="shared" ca="1" si="52"/>
        <v>3.9015930575580016</v>
      </c>
      <c r="H406" s="31">
        <f t="shared" ca="1" si="53"/>
        <v>49.481212771330661</v>
      </c>
    </row>
    <row r="407" spans="1:8" ht="15.75" customHeight="1">
      <c r="A407" s="28">
        <v>6</v>
      </c>
      <c r="B407" s="28">
        <v>44.1</v>
      </c>
      <c r="C407" s="31">
        <f t="shared" ca="1" si="50"/>
        <v>44.251220701039905</v>
      </c>
      <c r="D407" s="31">
        <f t="shared" ca="1" si="51"/>
        <v>3.7898829575376176</v>
      </c>
      <c r="E407" s="31">
        <f t="shared" ca="1" si="55"/>
        <v>0.12348708635550308</v>
      </c>
      <c r="F407" s="31">
        <f t="shared" ca="1" si="56"/>
        <v>0.56811300009813825</v>
      </c>
      <c r="G407" s="31">
        <f t="shared" ca="1" si="52"/>
        <v>6.5159005434395887</v>
      </c>
      <c r="H407" s="31">
        <f t="shared" ca="1" si="53"/>
        <v>675.80227688175751</v>
      </c>
    </row>
    <row r="408" spans="1:8" ht="15.75" customHeight="1">
      <c r="A408" s="28">
        <v>6</v>
      </c>
      <c r="B408" s="28">
        <v>22</v>
      </c>
      <c r="C408" s="31">
        <f t="shared" ca="1" si="50"/>
        <v>21.132087308908922</v>
      </c>
      <c r="D408" s="31">
        <f t="shared" ca="1" si="51"/>
        <v>3.0507926108905874</v>
      </c>
      <c r="E408" s="31">
        <f t="shared" ca="1" si="55"/>
        <v>-2.8783294696052609E-2</v>
      </c>
      <c r="F408" s="31">
        <f t="shared" ca="1" si="56"/>
        <v>-0.70683784967138064</v>
      </c>
      <c r="G408" s="31">
        <f t="shared" ca="1" si="52"/>
        <v>3.8627205910212208</v>
      </c>
      <c r="H408" s="31">
        <f t="shared" ca="1" si="53"/>
        <v>47.594660997155245</v>
      </c>
    </row>
    <row r="409" spans="1:8" ht="15.75" customHeight="1">
      <c r="A409" s="28">
        <v>6</v>
      </c>
      <c r="B409" s="28">
        <v>11</v>
      </c>
      <c r="C409" s="31">
        <f t="shared" ca="1" si="50"/>
        <v>10.91666412256385</v>
      </c>
      <c r="D409" s="31">
        <f t="shared" ca="1" si="51"/>
        <v>2.3902904403655376</v>
      </c>
      <c r="E409" s="31">
        <f t="shared" ca="1" si="55"/>
        <v>-6.6075346575191776E-2</v>
      </c>
      <c r="F409" s="31">
        <f t="shared" ca="1" si="56"/>
        <v>0.19387839240970156</v>
      </c>
      <c r="G409" s="31">
        <f t="shared" ca="1" si="52"/>
        <v>3.6305434108864416</v>
      </c>
      <c r="H409" s="31">
        <f t="shared" ca="1" si="53"/>
        <v>37.733315741509124</v>
      </c>
    </row>
    <row r="410" spans="1:8" ht="15.75" customHeight="1">
      <c r="A410" s="28">
        <v>6</v>
      </c>
      <c r="B410" s="28">
        <v>21.2</v>
      </c>
      <c r="C410" s="31">
        <f t="shared" ca="1" si="50"/>
        <v>21.044548831228092</v>
      </c>
      <c r="D410" s="31">
        <f t="shared" ca="1" si="51"/>
        <v>3.0466415637046853</v>
      </c>
      <c r="E410" s="31">
        <f t="shared" ca="1" si="55"/>
        <v>-5.4082846587208133E-3</v>
      </c>
      <c r="F410" s="31">
        <f t="shared" ca="1" si="56"/>
        <v>-0.12205601989289792</v>
      </c>
      <c r="G410" s="31">
        <f t="shared" ca="1" si="52"/>
        <v>4.4639919228278915</v>
      </c>
      <c r="H410" s="31">
        <f t="shared" ca="1" si="53"/>
        <v>86.833450584686489</v>
      </c>
    </row>
    <row r="411" spans="1:8" ht="15.75" customHeight="1">
      <c r="A411" s="28">
        <v>6</v>
      </c>
      <c r="B411" s="28">
        <v>10.7</v>
      </c>
      <c r="C411" s="31">
        <f t="shared" ca="1" si="50"/>
        <v>10.977978568099772</v>
      </c>
      <c r="D411" s="31">
        <f t="shared" ca="1" si="51"/>
        <v>2.3958913178667074</v>
      </c>
      <c r="E411" s="31">
        <f t="shared" ca="1" si="55"/>
        <v>-4.9336550727515839E-2</v>
      </c>
      <c r="F411" s="31">
        <f t="shared" ca="1" si="56"/>
        <v>0.36512951930869886</v>
      </c>
      <c r="G411" s="31">
        <f t="shared" ca="1" si="52"/>
        <v>3.8278237331794052</v>
      </c>
      <c r="H411" s="31">
        <f t="shared" ca="1" si="53"/>
        <v>45.962402860749627</v>
      </c>
    </row>
    <row r="412" spans="1:8" ht="15.75" customHeight="1">
      <c r="A412" s="28">
        <v>6</v>
      </c>
      <c r="B412" s="28">
        <v>10.1</v>
      </c>
      <c r="C412" s="31">
        <f t="shared" ca="1" si="50"/>
        <v>10.134147741338801</v>
      </c>
      <c r="D412" s="31">
        <f t="shared" ca="1" si="51"/>
        <v>2.3159106857257004</v>
      </c>
      <c r="E412" s="31">
        <f t="shared" ca="1" si="55"/>
        <v>-8.5066382023105611E-2</v>
      </c>
      <c r="F412" s="31">
        <f t="shared" ca="1" si="56"/>
        <v>2.5962459658275951E-2</v>
      </c>
      <c r="G412" s="31">
        <f t="shared" ca="1" si="52"/>
        <v>3.3202597684758191</v>
      </c>
      <c r="H412" s="31">
        <f t="shared" ca="1" si="53"/>
        <v>27.667536778958311</v>
      </c>
    </row>
    <row r="413" spans="1:8" ht="15.75" customHeight="1">
      <c r="A413" s="28">
        <v>6</v>
      </c>
      <c r="B413" s="28">
        <v>46.2</v>
      </c>
      <c r="C413" s="31">
        <f t="shared" ca="1" si="50"/>
        <v>46.604036015163231</v>
      </c>
      <c r="D413" s="31">
        <f t="shared" ca="1" si="51"/>
        <v>3.841687147148642</v>
      </c>
      <c r="E413" s="31">
        <f t="shared" ca="1" si="55"/>
        <v>5.5917982810265152E-2</v>
      </c>
      <c r="F413" s="31">
        <f t="shared" ca="1" si="56"/>
        <v>0.18764648773771292</v>
      </c>
      <c r="G413" s="31">
        <f t="shared" ca="1" si="52"/>
        <v>6.1537946090093172</v>
      </c>
      <c r="H413" s="31">
        <f t="shared" ca="1" si="53"/>
        <v>470.49936481784562</v>
      </c>
    </row>
    <row r="414" spans="1:8" ht="15.75" customHeight="1">
      <c r="A414" s="28">
        <v>6</v>
      </c>
      <c r="B414" s="28">
        <v>8.4</v>
      </c>
      <c r="C414" s="31">
        <f t="shared" ca="1" si="50"/>
        <v>9.3849083423734569</v>
      </c>
      <c r="D414" s="31">
        <f t="shared" ca="1" si="51"/>
        <v>2.2391029035947718</v>
      </c>
      <c r="E414" s="31">
        <f t="shared" ca="1" si="55"/>
        <v>-9.5680652148945125E-2</v>
      </c>
      <c r="F414" s="31">
        <f t="shared" ca="1" si="56"/>
        <v>-0.1933837470076008</v>
      </c>
      <c r="G414" s="31">
        <f t="shared" ca="1" si="52"/>
        <v>2.9628951511522454</v>
      </c>
      <c r="H414" s="31">
        <f t="shared" ca="1" si="53"/>
        <v>19.353923255610052</v>
      </c>
    </row>
    <row r="415" spans="1:8" ht="15.75" customHeight="1">
      <c r="A415" s="28">
        <v>6</v>
      </c>
      <c r="B415" s="28">
        <v>10.199999999999999</v>
      </c>
      <c r="C415" s="31">
        <f t="shared" ca="1" si="50"/>
        <v>10.087610925339639</v>
      </c>
      <c r="D415" s="31">
        <f t="shared" ca="1" si="51"/>
        <v>2.3113080298518054</v>
      </c>
      <c r="E415" s="31">
        <f t="shared" ca="1" si="55"/>
        <v>-5.69628383572462E-2</v>
      </c>
      <c r="F415" s="31">
        <f t="shared" ca="1" si="56"/>
        <v>0.27044897651582772</v>
      </c>
      <c r="G415" s="31">
        <f t="shared" ca="1" si="52"/>
        <v>3.5852152195949651</v>
      </c>
      <c r="H415" s="31">
        <f t="shared" ca="1" si="53"/>
        <v>36.061117942950816</v>
      </c>
    </row>
    <row r="416" spans="1:8" ht="15.75" customHeight="1">
      <c r="A416" s="28">
        <v>6</v>
      </c>
      <c r="B416" s="28">
        <v>8.3000000000000007</v>
      </c>
      <c r="C416" s="31">
        <f t="shared" ca="1" si="50"/>
        <v>9.1571847181036929</v>
      </c>
      <c r="D416" s="31">
        <f t="shared" ca="1" si="51"/>
        <v>2.2145387862606416</v>
      </c>
      <c r="E416" s="31">
        <f t="shared" ca="1" si="55"/>
        <v>3.1797550076107045E-2</v>
      </c>
      <c r="F416" s="31">
        <f t="shared" ca="1" si="56"/>
        <v>-0.63971225232370399</v>
      </c>
      <c r="G416" s="31">
        <f t="shared" ca="1" si="52"/>
        <v>2.6032993640743798</v>
      </c>
      <c r="H416" s="31">
        <f t="shared" ca="1" si="53"/>
        <v>13.508233171044139</v>
      </c>
    </row>
    <row r="417" spans="1:8" ht="15.75" customHeight="1">
      <c r="A417" s="28">
        <v>6</v>
      </c>
      <c r="B417" s="28">
        <v>7.7</v>
      </c>
      <c r="C417" s="31">
        <f t="shared" ca="1" si="50"/>
        <v>7.7213695987201456</v>
      </c>
      <c r="D417" s="31">
        <f t="shared" ca="1" si="51"/>
        <v>2.0439917574621811</v>
      </c>
      <c r="E417" s="31">
        <f t="shared" ca="1" si="55"/>
        <v>4.647715764280789E-3</v>
      </c>
      <c r="F417" s="31">
        <f t="shared" ca="1" si="56"/>
        <v>0.15234406991437732</v>
      </c>
      <c r="G417" s="31">
        <f t="shared" ca="1" si="52"/>
        <v>3.085312673451476</v>
      </c>
      <c r="H417" s="31">
        <f t="shared" ca="1" si="53"/>
        <v>21.874305287452252</v>
      </c>
    </row>
    <row r="418" spans="1:8" ht="15.75" customHeight="1">
      <c r="A418" s="28">
        <v>6</v>
      </c>
      <c r="B418" s="28">
        <v>8.8000000000000007</v>
      </c>
      <c r="C418" s="31">
        <f t="shared" ca="1" si="50"/>
        <v>9.1453091907488151</v>
      </c>
      <c r="D418" s="31">
        <f t="shared" ca="1" si="51"/>
        <v>2.2132410910852665</v>
      </c>
      <c r="E418" s="31">
        <f t="shared" ca="1" si="55"/>
        <v>-0.2087519671460237</v>
      </c>
      <c r="F418" s="31">
        <f t="shared" ca="1" si="56"/>
        <v>0.6584925460143447</v>
      </c>
      <c r="G418" s="31">
        <f t="shared" ca="1" si="52"/>
        <v>3.6588021062950959</v>
      </c>
      <c r="H418" s="31">
        <f t="shared" ca="1" si="53"/>
        <v>38.814818984241796</v>
      </c>
    </row>
    <row r="419" spans="1:8" ht="15.75" customHeight="1">
      <c r="A419" s="28">
        <v>6</v>
      </c>
      <c r="B419" s="28">
        <v>24.7</v>
      </c>
      <c r="C419" s="31">
        <f t="shared" ca="1" si="50"/>
        <v>25.096821057211866</v>
      </c>
      <c r="D419" s="31">
        <f t="shared" ca="1" si="51"/>
        <v>3.2227411870097127</v>
      </c>
      <c r="E419" s="31">
        <f t="shared" ca="1" si="55"/>
        <v>-1.4038877400436934E-2</v>
      </c>
      <c r="F419" s="31">
        <f t="shared" ca="1" si="56"/>
        <v>-7.5625075001331801E-3</v>
      </c>
      <c r="G419" s="31">
        <f t="shared" ca="1" si="52"/>
        <v>4.8619583316399204</v>
      </c>
      <c r="H419" s="31">
        <f t="shared" ca="1" si="53"/>
        <v>129.27712185422163</v>
      </c>
    </row>
    <row r="420" spans="1:8" ht="15.75" customHeight="1">
      <c r="A420" s="28">
        <v>6</v>
      </c>
      <c r="B420" s="28">
        <v>11.9</v>
      </c>
      <c r="C420" s="31">
        <f t="shared" ca="1" si="50"/>
        <v>12.272261948284795</v>
      </c>
      <c r="D420" s="31">
        <f t="shared" ca="1" si="51"/>
        <v>2.507341589596312</v>
      </c>
      <c r="E420" s="31">
        <f t="shared" ca="1" si="55"/>
        <v>9.5366207729649391E-2</v>
      </c>
      <c r="F420" s="31">
        <f t="shared" ca="1" si="56"/>
        <v>-0.68288653448634506</v>
      </c>
      <c r="G420" s="31">
        <f t="shared" ca="1" si="52"/>
        <v>3.1093774615702907</v>
      </c>
      <c r="H420" s="31">
        <f t="shared" ca="1" si="53"/>
        <v>22.407090782755027</v>
      </c>
    </row>
    <row r="421" spans="1:8" ht="15.75" customHeight="1">
      <c r="A421" s="28">
        <v>6</v>
      </c>
      <c r="B421" s="28">
        <v>28.3</v>
      </c>
      <c r="C421" s="31">
        <f t="shared" ca="1" si="50"/>
        <v>27.770989454045868</v>
      </c>
      <c r="D421" s="31">
        <f t="shared" ca="1" si="51"/>
        <v>3.3239919310061046</v>
      </c>
      <c r="E421" s="31">
        <f t="shared" ca="1" si="55"/>
        <v>2.7058905437521399E-2</v>
      </c>
      <c r="F421" s="31">
        <f t="shared" ca="1" si="56"/>
        <v>1.0886874788950391</v>
      </c>
      <c r="G421" s="31">
        <f t="shared" ca="1" si="52"/>
        <v>6.1672547599696275</v>
      </c>
      <c r="H421" s="31">
        <f t="shared" ca="1" si="53"/>
        <v>476.87517068833137</v>
      </c>
    </row>
    <row r="422" spans="1:8" ht="15.75" customHeight="1">
      <c r="A422" s="28">
        <v>6</v>
      </c>
      <c r="B422" s="28">
        <v>24.2</v>
      </c>
      <c r="C422" s="31">
        <f t="shared" ca="1" si="50"/>
        <v>24.400310627806103</v>
      </c>
      <c r="D422" s="31">
        <f t="shared" ca="1" si="51"/>
        <v>3.1945958628659135</v>
      </c>
      <c r="E422" s="31">
        <f t="shared" ca="1" si="55"/>
        <v>6.5493801426912593E-2</v>
      </c>
      <c r="F422" s="31">
        <f t="shared" ca="1" si="56"/>
        <v>-0.69129846264345973</v>
      </c>
      <c r="G422" s="31">
        <f t="shared" ca="1" si="52"/>
        <v>4.2110692803536587</v>
      </c>
      <c r="H422" s="31">
        <f t="shared" ca="1" si="53"/>
        <v>67.428601354957024</v>
      </c>
    </row>
    <row r="423" spans="1:8" ht="15.75" customHeight="1">
      <c r="A423" s="28">
        <v>6</v>
      </c>
      <c r="B423" s="28">
        <v>11</v>
      </c>
      <c r="C423" s="31">
        <f t="shared" ca="1" si="50"/>
        <v>11.086538003093692</v>
      </c>
      <c r="D423" s="31">
        <f t="shared" ca="1" si="51"/>
        <v>2.405731579776206</v>
      </c>
      <c r="E423" s="31">
        <f t="shared" ca="1" si="55"/>
        <v>1.2675574995262746E-2</v>
      </c>
      <c r="F423" s="31">
        <f t="shared" ca="1" si="56"/>
        <v>-0.35317376501224546</v>
      </c>
      <c r="G423" s="31">
        <f t="shared" ca="1" si="52"/>
        <v>3.1878550106210013</v>
      </c>
      <c r="H423" s="31">
        <f t="shared" ca="1" si="53"/>
        <v>24.236384859544923</v>
      </c>
    </row>
    <row r="424" spans="1:8" ht="15.75" customHeight="1">
      <c r="A424" s="28">
        <v>6</v>
      </c>
      <c r="B424" s="28">
        <v>9.6</v>
      </c>
      <c r="C424" s="31">
        <f t="shared" ca="1" si="50"/>
        <v>8.7797585030133352</v>
      </c>
      <c r="D424" s="31">
        <f t="shared" ca="1" si="51"/>
        <v>2.17244890191719</v>
      </c>
      <c r="E424" s="31">
        <f t="shared" ca="1" si="55"/>
        <v>-7.5619935976806704E-2</v>
      </c>
      <c r="F424" s="31">
        <f t="shared" ca="1" si="56"/>
        <v>2.4587601641790465E-2</v>
      </c>
      <c r="G424" s="31">
        <f t="shared" ca="1" si="52"/>
        <v>3.0903655572311033</v>
      </c>
      <c r="H424" s="31">
        <f t="shared" ca="1" si="53"/>
        <v>21.98511332413635</v>
      </c>
    </row>
    <row r="425" spans="1:8" ht="15.75" customHeight="1">
      <c r="A425" s="28">
        <v>6</v>
      </c>
      <c r="B425" s="28">
        <v>11.5</v>
      </c>
      <c r="C425" s="31">
        <f t="shared" ca="1" si="50"/>
        <v>11.388353210694714</v>
      </c>
      <c r="D425" s="31">
        <f t="shared" ca="1" si="51"/>
        <v>2.4325911849775426</v>
      </c>
      <c r="E425" s="31">
        <f t="shared" ref="E425:E456" ca="1" si="57">NORMINV(RAND(),0,SQRT($A$15*(1/A$16+((D425-$A$17)^2/($A$18)))))</f>
        <v>3.8451523274607144E-2</v>
      </c>
      <c r="F425" s="31">
        <f t="shared" ref="F425:F456" ca="1" si="58">NORMINV(RAND(),0,SQRT($A$15*(1+1/A$16+((D425-$A$17)^2/($A$18)))))</f>
        <v>0.33085419235633978</v>
      </c>
      <c r="G425" s="31">
        <f t="shared" ca="1" si="52"/>
        <v>3.9422120178005957</v>
      </c>
      <c r="H425" s="31">
        <f t="shared" ca="1" si="53"/>
        <v>51.532466050884182</v>
      </c>
    </row>
    <row r="426" spans="1:8" ht="15.75" customHeight="1">
      <c r="A426" s="28">
        <v>6</v>
      </c>
      <c r="B426" s="28">
        <v>39</v>
      </c>
      <c r="C426" s="31">
        <f t="shared" ca="1" si="50"/>
        <v>39.369320026259985</v>
      </c>
      <c r="D426" s="31">
        <f t="shared" ca="1" si="51"/>
        <v>3.672986833438955</v>
      </c>
      <c r="E426" s="31">
        <f t="shared" ca="1" si="57"/>
        <v>0.10079247619622278</v>
      </c>
      <c r="F426" s="31">
        <f t="shared" ca="1" si="58"/>
        <v>5.2037308721702327E-2</v>
      </c>
      <c r="G426" s="31">
        <f t="shared" ca="1" si="52"/>
        <v>5.7832299650164583</v>
      </c>
      <c r="H426" s="31">
        <f t="shared" ca="1" si="53"/>
        <v>324.80661193285664</v>
      </c>
    </row>
    <row r="427" spans="1:8" ht="15.75" customHeight="1">
      <c r="A427" s="28">
        <v>6</v>
      </c>
      <c r="B427" s="28">
        <v>35</v>
      </c>
      <c r="C427" s="31">
        <f t="shared" ca="1" si="50"/>
        <v>35.29807157303069</v>
      </c>
      <c r="D427" s="31">
        <f t="shared" ca="1" si="51"/>
        <v>3.5638283327878097</v>
      </c>
      <c r="E427" s="31">
        <f t="shared" ca="1" si="57"/>
        <v>7.1695187749312508E-2</v>
      </c>
      <c r="F427" s="31">
        <f t="shared" ca="1" si="58"/>
        <v>-0.34345855963403743</v>
      </c>
      <c r="G427" s="31">
        <f t="shared" ca="1" si="52"/>
        <v>5.1775712368437263</v>
      </c>
      <c r="H427" s="31">
        <f t="shared" ca="1" si="53"/>
        <v>177.2517851702211</v>
      </c>
    </row>
    <row r="428" spans="1:8" ht="15.75" customHeight="1">
      <c r="A428" s="28">
        <v>6</v>
      </c>
      <c r="B428" s="28">
        <v>8</v>
      </c>
      <c r="C428" s="31">
        <f t="shared" ca="1" si="50"/>
        <v>9.1318973885459744</v>
      </c>
      <c r="D428" s="31">
        <f t="shared" ca="1" si="51"/>
        <v>2.2117734921333261</v>
      </c>
      <c r="E428" s="31">
        <f t="shared" ca="1" si="57"/>
        <v>-2.9671258799915327E-2</v>
      </c>
      <c r="F428" s="31">
        <f t="shared" ca="1" si="58"/>
        <v>0.71531524564474547</v>
      </c>
      <c r="G428" s="31">
        <f t="shared" ca="1" si="52"/>
        <v>3.8922711491860635</v>
      </c>
      <c r="H428" s="31">
        <f t="shared" ca="1" si="53"/>
        <v>49.022096683478871</v>
      </c>
    </row>
    <row r="429" spans="1:8" ht="15.75" customHeight="1">
      <c r="A429" s="28">
        <v>6</v>
      </c>
      <c r="B429" s="28">
        <v>10.7</v>
      </c>
      <c r="C429" s="31">
        <f t="shared" ca="1" si="50"/>
        <v>10.173055012342017</v>
      </c>
      <c r="D429" s="31">
        <f t="shared" ca="1" si="51"/>
        <v>2.3197425594783048</v>
      </c>
      <c r="E429" s="31">
        <f t="shared" ca="1" si="57"/>
        <v>-7.8293762112056395E-2</v>
      </c>
      <c r="F429" s="31">
        <f t="shared" ca="1" si="58"/>
        <v>-0.60565376159088335</v>
      </c>
      <c r="G429" s="31">
        <f t="shared" ca="1" si="52"/>
        <v>2.7017722494061034</v>
      </c>
      <c r="H429" s="31">
        <f t="shared" ca="1" si="53"/>
        <v>14.906125702032057</v>
      </c>
    </row>
    <row r="430" spans="1:8" ht="15.75" customHeight="1">
      <c r="A430" s="28">
        <v>6</v>
      </c>
      <c r="B430" s="28">
        <v>11.5</v>
      </c>
      <c r="C430" s="31">
        <f t="shared" ca="1" si="50"/>
        <v>11.3068084117408</v>
      </c>
      <c r="D430" s="31">
        <f t="shared" ca="1" si="51"/>
        <v>2.4254050585927671</v>
      </c>
      <c r="E430" s="31">
        <f t="shared" ca="1" si="57"/>
        <v>-9.757273764208067E-3</v>
      </c>
      <c r="F430" s="31">
        <f t="shared" ca="1" si="58"/>
        <v>-0.2779580280578372</v>
      </c>
      <c r="G430" s="31">
        <f t="shared" ca="1" si="52"/>
        <v>3.2732710850681213</v>
      </c>
      <c r="H430" s="31">
        <f t="shared" ca="1" si="53"/>
        <v>26.39754689175787</v>
      </c>
    </row>
    <row r="431" spans="1:8" ht="15.75" customHeight="1">
      <c r="A431" s="28">
        <v>6</v>
      </c>
      <c r="B431" s="28">
        <v>10.3</v>
      </c>
      <c r="C431" s="31">
        <f t="shared" ca="1" si="50"/>
        <v>10.290316550556341</v>
      </c>
      <c r="D431" s="31">
        <f t="shared" ca="1" si="51"/>
        <v>2.3312033123034341</v>
      </c>
      <c r="E431" s="31">
        <f t="shared" ca="1" si="57"/>
        <v>-6.9040513445024154E-2</v>
      </c>
      <c r="F431" s="31">
        <f t="shared" ca="1" si="58"/>
        <v>0.38748794491494498</v>
      </c>
      <c r="G431" s="31">
        <f t="shared" ca="1" si="52"/>
        <v>3.7231776137201193</v>
      </c>
      <c r="H431" s="31">
        <f t="shared" ca="1" si="53"/>
        <v>41.39572496233761</v>
      </c>
    </row>
    <row r="432" spans="1:8" ht="15.75" customHeight="1">
      <c r="A432" s="28">
        <v>6</v>
      </c>
      <c r="B432" s="28">
        <v>18</v>
      </c>
      <c r="C432" s="31">
        <f t="shared" ca="1" si="50"/>
        <v>17.816020615282714</v>
      </c>
      <c r="D432" s="31">
        <f t="shared" ca="1" si="51"/>
        <v>2.8800980870762376</v>
      </c>
      <c r="E432" s="31">
        <f t="shared" ca="1" si="57"/>
        <v>-3.5842300056699763E-2</v>
      </c>
      <c r="F432" s="31">
        <f t="shared" ca="1" si="58"/>
        <v>-0.27043252585819716</v>
      </c>
      <c r="G432" s="31">
        <f t="shared" ca="1" si="52"/>
        <v>4.0089290750419408</v>
      </c>
      <c r="H432" s="31">
        <f t="shared" ca="1" si="53"/>
        <v>55.087844015561579</v>
      </c>
    </row>
    <row r="433" spans="1:8" ht="15.75" customHeight="1">
      <c r="A433" s="28">
        <v>6</v>
      </c>
      <c r="B433" s="28">
        <v>8.5</v>
      </c>
      <c r="C433" s="31">
        <f t="shared" ca="1" si="50"/>
        <v>7.9454621523640006</v>
      </c>
      <c r="D433" s="31">
        <f t="shared" ca="1" si="51"/>
        <v>2.0726009672540111</v>
      </c>
      <c r="E433" s="31">
        <f t="shared" ca="1" si="57"/>
        <v>1.2316168212034996E-3</v>
      </c>
      <c r="F433" s="31">
        <f t="shared" ca="1" si="58"/>
        <v>0.30635586432163592</v>
      </c>
      <c r="G433" s="31">
        <f t="shared" ca="1" si="52"/>
        <v>3.2833636095657579</v>
      </c>
      <c r="H433" s="31">
        <f t="shared" ca="1" si="53"/>
        <v>26.665313729254862</v>
      </c>
    </row>
    <row r="434" spans="1:8" ht="15.75" customHeight="1">
      <c r="A434" s="28">
        <v>6</v>
      </c>
      <c r="B434" s="28">
        <v>10</v>
      </c>
      <c r="C434" s="31">
        <f t="shared" ca="1" si="50"/>
        <v>9.2177513529433348</v>
      </c>
      <c r="D434" s="31">
        <f t="shared" ca="1" si="51"/>
        <v>2.2211311198558952</v>
      </c>
      <c r="E434" s="31">
        <f t="shared" ca="1" si="57"/>
        <v>0.21288494278050871</v>
      </c>
      <c r="F434" s="31">
        <f t="shared" ca="1" si="58"/>
        <v>0.45189825991511773</v>
      </c>
      <c r="G434" s="31">
        <f t="shared" ca="1" si="52"/>
        <v>3.8869322364453942</v>
      </c>
      <c r="H434" s="31">
        <f t="shared" ca="1" si="53"/>
        <v>48.761069407871084</v>
      </c>
    </row>
    <row r="435" spans="1:8" ht="15.75" customHeight="1">
      <c r="A435" s="28">
        <v>6</v>
      </c>
      <c r="B435" s="28">
        <v>10.199999999999999</v>
      </c>
      <c r="C435" s="31">
        <f t="shared" ca="1" si="50"/>
        <v>10.026578104767585</v>
      </c>
      <c r="D435" s="31">
        <f t="shared" ca="1" si="51"/>
        <v>2.3052393777383098</v>
      </c>
      <c r="E435" s="31">
        <f t="shared" ca="1" si="57"/>
        <v>0.11568046834257653</v>
      </c>
      <c r="F435" s="31">
        <f t="shared" ca="1" si="58"/>
        <v>0.83859164836161926</v>
      </c>
      <c r="G435" s="31">
        <f t="shared" ca="1" si="52"/>
        <v>4.3159348821338401</v>
      </c>
      <c r="H435" s="31">
        <f t="shared" ca="1" si="53"/>
        <v>74.883598067784845</v>
      </c>
    </row>
    <row r="436" spans="1:8" ht="15.75" customHeight="1">
      <c r="A436" s="28">
        <v>6</v>
      </c>
      <c r="B436" s="28">
        <v>10.5</v>
      </c>
      <c r="C436" s="31">
        <f t="shared" ca="1" si="50"/>
        <v>11.077092377071253</v>
      </c>
      <c r="D436" s="31">
        <f t="shared" ca="1" si="51"/>
        <v>2.404879226038819</v>
      </c>
      <c r="E436" s="31">
        <f t="shared" ca="1" si="57"/>
        <v>-5.7534384159356022E-2</v>
      </c>
      <c r="F436" s="31">
        <f t="shared" ca="1" si="58"/>
        <v>4.9403016764546878E-2</v>
      </c>
      <c r="G436" s="31">
        <f t="shared" ca="1" si="52"/>
        <v>3.5188080000048219</v>
      </c>
      <c r="H436" s="31">
        <f t="shared" ca="1" si="53"/>
        <v>33.744181417288665</v>
      </c>
    </row>
    <row r="437" spans="1:8" ht="15.75" customHeight="1">
      <c r="A437" s="28">
        <v>6</v>
      </c>
      <c r="B437" s="28">
        <v>18.899999999999999</v>
      </c>
      <c r="C437" s="31">
        <f t="shared" ca="1" si="50"/>
        <v>20.112677603516847</v>
      </c>
      <c r="D437" s="31">
        <f t="shared" ca="1" si="51"/>
        <v>3.0013503427837689</v>
      </c>
      <c r="E437" s="31">
        <f t="shared" ca="1" si="57"/>
        <v>-5.1166248164647182E-2</v>
      </c>
      <c r="F437" s="31">
        <f t="shared" ca="1" si="58"/>
        <v>-0.39566491969507145</v>
      </c>
      <c r="G437" s="31">
        <f t="shared" ca="1" si="52"/>
        <v>4.0694986997294302</v>
      </c>
      <c r="H437" s="31">
        <f t="shared" ca="1" si="53"/>
        <v>58.527615327211755</v>
      </c>
    </row>
    <row r="438" spans="1:8" ht="15.75" customHeight="1">
      <c r="A438" s="28">
        <v>6</v>
      </c>
      <c r="B438" s="28">
        <v>28.4</v>
      </c>
      <c r="C438" s="31">
        <f t="shared" ca="1" si="50"/>
        <v>28.674322124372218</v>
      </c>
      <c r="D438" s="31">
        <f t="shared" ca="1" si="51"/>
        <v>3.3560020227838603</v>
      </c>
      <c r="E438" s="31">
        <f t="shared" ca="1" si="57"/>
        <v>9.8611697453083222E-2</v>
      </c>
      <c r="F438" s="31">
        <f t="shared" ca="1" si="58"/>
        <v>0.18498716306294122</v>
      </c>
      <c r="G438" s="31">
        <f t="shared" ca="1" si="52"/>
        <v>5.3882036557885247</v>
      </c>
      <c r="H438" s="31">
        <f t="shared" ca="1" si="53"/>
        <v>218.80997427800304</v>
      </c>
    </row>
    <row r="439" spans="1:8" ht="15.75" customHeight="1">
      <c r="A439" s="28">
        <v>6</v>
      </c>
      <c r="B439" s="28">
        <v>25.3</v>
      </c>
      <c r="C439" s="31">
        <f t="shared" ca="1" si="50"/>
        <v>25.143758564318215</v>
      </c>
      <c r="D439" s="31">
        <f t="shared" ca="1" si="51"/>
        <v>3.2246096973301004</v>
      </c>
      <c r="E439" s="31">
        <f t="shared" ca="1" si="57"/>
        <v>-0.11543656408722454</v>
      </c>
      <c r="F439" s="31">
        <f t="shared" ca="1" si="58"/>
        <v>-0.10119671994799304</v>
      </c>
      <c r="G439" s="31">
        <f t="shared" ca="1" si="52"/>
        <v>4.670025805314113</v>
      </c>
      <c r="H439" s="31">
        <f t="shared" ca="1" si="53"/>
        <v>106.70049583673553</v>
      </c>
    </row>
    <row r="440" spans="1:8" ht="15.75" customHeight="1">
      <c r="A440" s="28">
        <v>6</v>
      </c>
      <c r="B440" s="28">
        <v>8.9</v>
      </c>
      <c r="C440" s="31">
        <f t="shared" ca="1" si="50"/>
        <v>8.8596901488503921</v>
      </c>
      <c r="D440" s="31">
        <f t="shared" ca="1" si="51"/>
        <v>2.1815117920924099</v>
      </c>
      <c r="E440" s="31">
        <f t="shared" ca="1" si="57"/>
        <v>-0.10383033138236127</v>
      </c>
      <c r="F440" s="31">
        <f t="shared" ca="1" si="58"/>
        <v>0.90558436222282102</v>
      </c>
      <c r="G440" s="31">
        <f t="shared" ca="1" si="52"/>
        <v>3.9581849008558239</v>
      </c>
      <c r="H440" s="31">
        <f t="shared" ca="1" si="53"/>
        <v>52.362197061961403</v>
      </c>
    </row>
    <row r="441" spans="1:8" ht="15.75" customHeight="1">
      <c r="A441" s="28">
        <v>6</v>
      </c>
      <c r="B441" s="28">
        <v>10.5</v>
      </c>
      <c r="C441" s="31">
        <f t="shared" ref="C441:C504" ca="1" si="59">IF(D$7,NORMINV(RAND(),$B441,A$7),B441)</f>
        <v>10.476257087232383</v>
      </c>
      <c r="D441" s="31">
        <f t="shared" ref="D441:D504" ca="1" si="60">LN(C441)</f>
        <v>2.3491114669354518</v>
      </c>
      <c r="E441" s="31">
        <f t="shared" ca="1" si="57"/>
        <v>-0.10750497877772287</v>
      </c>
      <c r="F441" s="31">
        <f t="shared" ca="1" si="58"/>
        <v>-0.1097515610432994</v>
      </c>
      <c r="G441" s="31">
        <f t="shared" ref="G441:G504" ca="1" si="61">$A$13+$A$14*D441+IF(D$19,E441,0)+IF(D$23,F441,0)</f>
        <v>3.2171786148434891</v>
      </c>
      <c r="H441" s="31">
        <f t="shared" ca="1" si="53"/>
        <v>24.957605735543989</v>
      </c>
    </row>
    <row r="442" spans="1:8" ht="15.75" customHeight="1">
      <c r="A442" s="28">
        <v>6</v>
      </c>
      <c r="B442" s="28">
        <v>8.4</v>
      </c>
      <c r="C442" s="31">
        <f t="shared" ca="1" si="59"/>
        <v>7.881993899371043</v>
      </c>
      <c r="D442" s="31">
        <f t="shared" ca="1" si="60"/>
        <v>2.0645809047774657</v>
      </c>
      <c r="E442" s="31">
        <f t="shared" ca="1" si="57"/>
        <v>-6.5624481334984872E-2</v>
      </c>
      <c r="F442" s="31">
        <f t="shared" ca="1" si="58"/>
        <v>0.56165202577209172</v>
      </c>
      <c r="G442" s="31">
        <f t="shared" ca="1" si="61"/>
        <v>3.4585004744276802</v>
      </c>
      <c r="H442" s="31">
        <f t="shared" ca="1" si="53"/>
        <v>31.769301898336554</v>
      </c>
    </row>
    <row r="443" spans="1:8" ht="15.75" customHeight="1">
      <c r="A443" s="28">
        <v>6</v>
      </c>
      <c r="B443" s="28">
        <v>10</v>
      </c>
      <c r="C443" s="31">
        <f t="shared" ca="1" si="59"/>
        <v>9.3724959955129616</v>
      </c>
      <c r="D443" s="31">
        <f t="shared" ca="1" si="60"/>
        <v>2.2377794423686188</v>
      </c>
      <c r="E443" s="31">
        <f t="shared" ca="1" si="57"/>
        <v>0.10273791656100648</v>
      </c>
      <c r="F443" s="31">
        <f t="shared" ca="1" si="58"/>
        <v>-9.894987205417391E-2</v>
      </c>
      <c r="G443" s="31">
        <f t="shared" ca="1" si="61"/>
        <v>3.2535523167413554</v>
      </c>
      <c r="H443" s="31">
        <f t="shared" ca="1" si="53"/>
        <v>25.882118289858774</v>
      </c>
    </row>
    <row r="444" spans="1:8" ht="15.75" customHeight="1">
      <c r="A444" s="28">
        <v>6</v>
      </c>
      <c r="B444" s="28">
        <v>22.3</v>
      </c>
      <c r="C444" s="31">
        <f t="shared" ca="1" si="59"/>
        <v>21.610970996907245</v>
      </c>
      <c r="D444" s="31">
        <f t="shared" ca="1" si="60"/>
        <v>3.073201102267666</v>
      </c>
      <c r="E444" s="31">
        <f t="shared" ca="1" si="57"/>
        <v>1.1062943204578672E-2</v>
      </c>
      <c r="F444" s="31">
        <f t="shared" ca="1" si="58"/>
        <v>0.33813143439068</v>
      </c>
      <c r="G444" s="31">
        <f t="shared" ca="1" si="61"/>
        <v>4.9847059739707262</v>
      </c>
      <c r="H444" s="31">
        <f t="shared" ca="1" si="53"/>
        <v>146.16059368865226</v>
      </c>
    </row>
    <row r="445" spans="1:8" ht="15.75" customHeight="1">
      <c r="A445" s="28">
        <v>6</v>
      </c>
      <c r="B445" s="28">
        <v>8.4</v>
      </c>
      <c r="C445" s="31">
        <f t="shared" ca="1" si="59"/>
        <v>7.8070314355496508</v>
      </c>
      <c r="D445" s="31">
        <f t="shared" ca="1" si="60"/>
        <v>2.0550247937151185</v>
      </c>
      <c r="E445" s="31">
        <f t="shared" ca="1" si="57"/>
        <v>-2.3303941306759432E-2</v>
      </c>
      <c r="F445" s="31">
        <f t="shared" ca="1" si="58"/>
        <v>-0.73768224901950963</v>
      </c>
      <c r="G445" s="31">
        <f t="shared" ca="1" si="61"/>
        <v>2.1856356360007467</v>
      </c>
      <c r="H445" s="31">
        <f t="shared" ref="H445:H508" ca="1" si="62">EXP(G445)</f>
        <v>8.8963015661007478</v>
      </c>
    </row>
    <row r="446" spans="1:8" ht="15.75" customHeight="1">
      <c r="A446" s="28">
        <v>6</v>
      </c>
      <c r="B446" s="28">
        <v>18.100000000000001</v>
      </c>
      <c r="C446" s="31">
        <f t="shared" ca="1" si="59"/>
        <v>18.471185803799745</v>
      </c>
      <c r="D446" s="31">
        <f t="shared" ca="1" si="60"/>
        <v>2.9162119937637265</v>
      </c>
      <c r="E446" s="31">
        <f t="shared" ca="1" si="57"/>
        <v>2.9024749259583638E-2</v>
      </c>
      <c r="F446" s="31">
        <f t="shared" ca="1" si="58"/>
        <v>9.2651505211942736E-2</v>
      </c>
      <c r="G446" s="31">
        <f t="shared" ca="1" si="61"/>
        <v>4.4967837370071706</v>
      </c>
      <c r="H446" s="31">
        <f t="shared" ca="1" si="62"/>
        <v>89.728077617903054</v>
      </c>
    </row>
    <row r="447" spans="1:8" ht="15.75" customHeight="1">
      <c r="A447" s="28">
        <v>6</v>
      </c>
      <c r="B447" s="28">
        <v>8.3000000000000007</v>
      </c>
      <c r="C447" s="31">
        <f t="shared" ca="1" si="59"/>
        <v>7.955491222165409</v>
      </c>
      <c r="D447" s="31">
        <f t="shared" ca="1" si="60"/>
        <v>2.0738624099983638</v>
      </c>
      <c r="E447" s="31">
        <f t="shared" ca="1" si="57"/>
        <v>-3.9084207038605753E-2</v>
      </c>
      <c r="F447" s="31">
        <f t="shared" ca="1" si="58"/>
        <v>0.38439057149005468</v>
      </c>
      <c r="G447" s="31">
        <f t="shared" ca="1" si="61"/>
        <v>3.3231748984121348</v>
      </c>
      <c r="H447" s="31">
        <f t="shared" ca="1" si="62"/>
        <v>27.748308917125755</v>
      </c>
    </row>
    <row r="448" spans="1:8" ht="15.75" customHeight="1">
      <c r="A448" s="28">
        <v>6</v>
      </c>
      <c r="B448" s="28">
        <v>10.6</v>
      </c>
      <c r="C448" s="31">
        <f t="shared" ca="1" si="59"/>
        <v>10.65906964848419</v>
      </c>
      <c r="D448" s="31">
        <f t="shared" ca="1" si="60"/>
        <v>2.3664111399275307</v>
      </c>
      <c r="E448" s="31">
        <f t="shared" ca="1" si="57"/>
        <v>3.9746845208230387E-2</v>
      </c>
      <c r="F448" s="31">
        <f t="shared" ca="1" si="58"/>
        <v>-7.0136421828952258E-2</v>
      </c>
      <c r="G448" s="31">
        <f t="shared" ca="1" si="61"/>
        <v>3.4327412376226705</v>
      </c>
      <c r="H448" s="31">
        <f t="shared" ca="1" si="62"/>
        <v>30.961399079990628</v>
      </c>
    </row>
    <row r="449" spans="1:8" ht="15.75" customHeight="1">
      <c r="A449" s="28">
        <v>6</v>
      </c>
      <c r="B449" s="28">
        <v>20.8</v>
      </c>
      <c r="C449" s="31">
        <f t="shared" ca="1" si="59"/>
        <v>20.016979749085881</v>
      </c>
      <c r="D449" s="31">
        <f t="shared" ca="1" si="60"/>
        <v>2.9965809008222841</v>
      </c>
      <c r="E449" s="31">
        <f t="shared" ca="1" si="57"/>
        <v>-2.4559058894198561E-2</v>
      </c>
      <c r="F449" s="31">
        <f t="shared" ca="1" si="58"/>
        <v>-0.30449564734381779</v>
      </c>
      <c r="G449" s="31">
        <f t="shared" ca="1" si="61"/>
        <v>4.1793638971919389</v>
      </c>
      <c r="H449" s="31">
        <f t="shared" ca="1" si="62"/>
        <v>65.324287032813032</v>
      </c>
    </row>
    <row r="450" spans="1:8" ht="15.75" customHeight="1">
      <c r="A450" s="28">
        <v>6</v>
      </c>
      <c r="B450" s="28">
        <v>29.2</v>
      </c>
      <c r="C450" s="31">
        <f t="shared" ca="1" si="59"/>
        <v>28.757095778309456</v>
      </c>
      <c r="D450" s="31">
        <f t="shared" ca="1" si="60"/>
        <v>3.3588845464711898</v>
      </c>
      <c r="E450" s="31">
        <f t="shared" ca="1" si="57"/>
        <v>-5.8931244293686158E-3</v>
      </c>
      <c r="F450" s="31">
        <f t="shared" ca="1" si="58"/>
        <v>0.48679262377607974</v>
      </c>
      <c r="G450" s="31">
        <f t="shared" ca="1" si="61"/>
        <v>5.5902856519603334</v>
      </c>
      <c r="H450" s="31">
        <f t="shared" ca="1" si="62"/>
        <v>267.81210984252698</v>
      </c>
    </row>
    <row r="451" spans="1:8" ht="15.75" customHeight="1">
      <c r="A451" s="28">
        <v>6</v>
      </c>
      <c r="B451" s="28">
        <v>10.199999999999999</v>
      </c>
      <c r="C451" s="31">
        <f t="shared" ca="1" si="59"/>
        <v>9.9924914435975172</v>
      </c>
      <c r="D451" s="31">
        <f t="shared" ca="1" si="60"/>
        <v>2.3018339553205149</v>
      </c>
      <c r="E451" s="31">
        <f t="shared" ca="1" si="57"/>
        <v>-9.2827102744325818E-2</v>
      </c>
      <c r="F451" s="31">
        <f t="shared" ca="1" si="58"/>
        <v>-1.2044169963224336</v>
      </c>
      <c r="G451" s="31">
        <f t="shared" ca="1" si="61"/>
        <v>2.0587699559815915</v>
      </c>
      <c r="H451" s="31">
        <f t="shared" ca="1" si="62"/>
        <v>7.8363248551604281</v>
      </c>
    </row>
    <row r="452" spans="1:8" ht="15.75" customHeight="1">
      <c r="A452" s="28">
        <v>6</v>
      </c>
      <c r="B452" s="28">
        <v>12.7</v>
      </c>
      <c r="C452" s="31">
        <f t="shared" ca="1" si="59"/>
        <v>13.905092595100578</v>
      </c>
      <c r="D452" s="31">
        <f t="shared" ca="1" si="60"/>
        <v>2.6322551467864157</v>
      </c>
      <c r="E452" s="31">
        <f t="shared" ca="1" si="57"/>
        <v>-3.6774244363639408E-2</v>
      </c>
      <c r="F452" s="31">
        <f t="shared" ca="1" si="58"/>
        <v>-0.14159997038976807</v>
      </c>
      <c r="G452" s="31">
        <f t="shared" ca="1" si="61"/>
        <v>3.7257226874270919</v>
      </c>
      <c r="H452" s="31">
        <f t="shared" ca="1" si="62"/>
        <v>41.501214315668697</v>
      </c>
    </row>
    <row r="453" spans="1:8" ht="15.75" customHeight="1">
      <c r="A453" s="28">
        <v>6</v>
      </c>
      <c r="B453" s="28">
        <v>9</v>
      </c>
      <c r="C453" s="31">
        <f t="shared" ca="1" si="59"/>
        <v>9.6728856155113707</v>
      </c>
      <c r="D453" s="31">
        <f t="shared" ca="1" si="60"/>
        <v>2.2693266739998577</v>
      </c>
      <c r="E453" s="31">
        <f t="shared" ca="1" si="57"/>
        <v>5.614827355766446E-4</v>
      </c>
      <c r="F453" s="31">
        <f t="shared" ca="1" si="58"/>
        <v>-0.20601616226844602</v>
      </c>
      <c r="G453" s="31">
        <f t="shared" ca="1" si="61"/>
        <v>3.0966382476976544</v>
      </c>
      <c r="H453" s="31">
        <f t="shared" ca="1" si="62"/>
        <v>22.123452560898052</v>
      </c>
    </row>
    <row r="454" spans="1:8" ht="15.75" customHeight="1">
      <c r="A454" s="28">
        <v>6</v>
      </c>
      <c r="B454" s="28">
        <v>26.2</v>
      </c>
      <c r="C454" s="31">
        <f t="shared" ca="1" si="59"/>
        <v>25.843125949658326</v>
      </c>
      <c r="D454" s="31">
        <f t="shared" ca="1" si="60"/>
        <v>3.2520446448817144</v>
      </c>
      <c r="E454" s="31">
        <f t="shared" ca="1" si="57"/>
        <v>-5.2245707598377392E-3</v>
      </c>
      <c r="F454" s="31">
        <f t="shared" ca="1" si="58"/>
        <v>0.23826852277252286</v>
      </c>
      <c r="G454" s="31">
        <f t="shared" ca="1" si="61"/>
        <v>5.1652104862637804</v>
      </c>
      <c r="H454" s="31">
        <f t="shared" ca="1" si="62"/>
        <v>175.07430543021675</v>
      </c>
    </row>
    <row r="455" spans="1:8" ht="15.75" customHeight="1">
      <c r="A455" s="28">
        <v>6</v>
      </c>
      <c r="B455" s="28">
        <v>11.2</v>
      </c>
      <c r="C455" s="31">
        <f t="shared" ca="1" si="59"/>
        <v>11.360693527024907</v>
      </c>
      <c r="D455" s="31">
        <f t="shared" ca="1" si="60"/>
        <v>2.4301594613436994</v>
      </c>
      <c r="E455" s="31">
        <f t="shared" ca="1" si="57"/>
        <v>1.7594469086380807E-2</v>
      </c>
      <c r="F455" s="31">
        <f t="shared" ca="1" si="58"/>
        <v>0.28784211427534001</v>
      </c>
      <c r="G455" s="31">
        <f t="shared" ca="1" si="61"/>
        <v>3.8743092882709691</v>
      </c>
      <c r="H455" s="31">
        <f t="shared" ca="1" si="62"/>
        <v>48.149429427172727</v>
      </c>
    </row>
    <row r="456" spans="1:8" ht="15.75" customHeight="1">
      <c r="A456" s="28">
        <v>6</v>
      </c>
      <c r="B456" s="28">
        <v>12</v>
      </c>
      <c r="C456" s="31">
        <f t="shared" ca="1" si="59"/>
        <v>12.792639781630918</v>
      </c>
      <c r="D456" s="31">
        <f t="shared" ca="1" si="60"/>
        <v>2.5488699884797743</v>
      </c>
      <c r="E456" s="31">
        <f t="shared" ca="1" si="57"/>
        <v>3.9755677618292566E-2</v>
      </c>
      <c r="F456" s="31">
        <f t="shared" ca="1" si="58"/>
        <v>-0.34206239307324354</v>
      </c>
      <c r="G456" s="31">
        <f t="shared" ca="1" si="61"/>
        <v>3.4634758892359896</v>
      </c>
      <c r="H456" s="31">
        <f t="shared" ca="1" si="62"/>
        <v>31.927761227011406</v>
      </c>
    </row>
    <row r="457" spans="1:8" ht="15.75" customHeight="1">
      <c r="A457" s="28">
        <v>6</v>
      </c>
      <c r="B457" s="28">
        <v>47.7</v>
      </c>
      <c r="C457" s="31">
        <f t="shared" ca="1" si="59"/>
        <v>47.059481709404089</v>
      </c>
      <c r="D457" s="31">
        <f t="shared" ca="1" si="60"/>
        <v>3.8514123698387404</v>
      </c>
      <c r="E457" s="31">
        <f t="shared" ref="E457:E488" ca="1" si="63">NORMINV(RAND(),0,SQRT($A$15*(1/A$16+((D457-$A$17)^2/($A$18)))))</f>
        <v>4.9975826767386371E-2</v>
      </c>
      <c r="F457" s="31">
        <f t="shared" ref="F457:F463" ca="1" si="64">NORMINV(RAND(),0,SQRT($A$15*(1+1/A$16+((D457-$A$17)^2/($A$18)))))</f>
        <v>0.87234970092657915</v>
      </c>
      <c r="G457" s="31">
        <f t="shared" ca="1" si="61"/>
        <v>6.8486872820402773</v>
      </c>
      <c r="H457" s="31">
        <f t="shared" ca="1" si="62"/>
        <v>942.64267015901919</v>
      </c>
    </row>
    <row r="458" spans="1:8" ht="15.75" customHeight="1">
      <c r="A458" s="28">
        <v>6</v>
      </c>
      <c r="B458" s="28">
        <v>8.4</v>
      </c>
      <c r="C458" s="31">
        <f t="shared" ca="1" si="59"/>
        <v>8.5133196333814158</v>
      </c>
      <c r="D458" s="31">
        <f t="shared" ca="1" si="60"/>
        <v>2.1416319527002292</v>
      </c>
      <c r="E458" s="31">
        <f t="shared" ca="1" si="63"/>
        <v>-7.6125634083257405E-3</v>
      </c>
      <c r="F458" s="31">
        <f t="shared" ca="1" si="64"/>
        <v>-0.63113411367849581</v>
      </c>
      <c r="G458" s="31">
        <f t="shared" ca="1" si="61"/>
        <v>2.4515339081351568</v>
      </c>
      <c r="H458" s="31">
        <f t="shared" ca="1" si="62"/>
        <v>11.606135818463084</v>
      </c>
    </row>
    <row r="459" spans="1:8" ht="15.75" customHeight="1">
      <c r="A459" s="28">
        <v>6</v>
      </c>
      <c r="B459" s="28">
        <v>22.9</v>
      </c>
      <c r="C459" s="31">
        <f t="shared" ca="1" si="59"/>
        <v>22.036841777492661</v>
      </c>
      <c r="D459" s="31">
        <f t="shared" ca="1" si="60"/>
        <v>3.0927156789849062</v>
      </c>
      <c r="E459" s="31">
        <f t="shared" ca="1" si="63"/>
        <v>1.5877479643821787E-2</v>
      </c>
      <c r="F459" s="31">
        <f t="shared" ca="1" si="64"/>
        <v>-0.93809147452884467</v>
      </c>
      <c r="G459" s="31">
        <f t="shared" ca="1" si="61"/>
        <v>3.7456672104744007</v>
      </c>
      <c r="H459" s="31">
        <f t="shared" ca="1" si="62"/>
        <v>42.33724565105701</v>
      </c>
    </row>
    <row r="460" spans="1:8" ht="15.75" customHeight="1">
      <c r="A460" s="28">
        <v>6</v>
      </c>
      <c r="B460" s="28">
        <v>10</v>
      </c>
      <c r="C460" s="31">
        <f t="shared" ca="1" si="59"/>
        <v>8.9202284270884356</v>
      </c>
      <c r="D460" s="31">
        <f t="shared" ca="1" si="60"/>
        <v>2.1883215546820143</v>
      </c>
      <c r="E460" s="31">
        <f t="shared" ca="1" si="63"/>
        <v>-0.10794138583683348</v>
      </c>
      <c r="F460" s="31">
        <f t="shared" ca="1" si="64"/>
        <v>-0.46398885445413079</v>
      </c>
      <c r="G460" s="31">
        <f t="shared" ca="1" si="61"/>
        <v>2.5957962553222802</v>
      </c>
      <c r="H460" s="31">
        <f t="shared" ca="1" si="62"/>
        <v>13.407258713391341</v>
      </c>
    </row>
    <row r="461" spans="1:8" ht="15.75" customHeight="1">
      <c r="A461" s="28">
        <v>6</v>
      </c>
      <c r="B461" s="28">
        <v>10.7</v>
      </c>
      <c r="C461" s="31">
        <f t="shared" ca="1" si="59"/>
        <v>11.73768813162796</v>
      </c>
      <c r="D461" s="31">
        <f t="shared" ca="1" si="60"/>
        <v>2.4628048726596434</v>
      </c>
      <c r="E461" s="31">
        <f t="shared" ca="1" si="63"/>
        <v>4.8219680319421601E-2</v>
      </c>
      <c r="F461" s="31">
        <f t="shared" ca="1" si="64"/>
        <v>-0.64907854500535589</v>
      </c>
      <c r="G461" s="31">
        <f t="shared" ca="1" si="61"/>
        <v>3.0221640897895226</v>
      </c>
      <c r="H461" s="31">
        <f t="shared" ca="1" si="62"/>
        <v>20.535684697208502</v>
      </c>
    </row>
    <row r="462" spans="1:8" ht="15.75" customHeight="1">
      <c r="A462" s="28">
        <v>6</v>
      </c>
      <c r="B462" s="28">
        <v>12.6</v>
      </c>
      <c r="C462" s="31">
        <f t="shared" ca="1" si="59"/>
        <v>12.716076136726628</v>
      </c>
      <c r="D462" s="31">
        <f t="shared" ca="1" si="60"/>
        <v>2.5428670305052012</v>
      </c>
      <c r="E462" s="31">
        <f t="shared" ca="1" si="63"/>
        <v>3.6318128492124548E-2</v>
      </c>
      <c r="F462" s="31">
        <f t="shared" ca="1" si="64"/>
        <v>4.4608505251578535E-2</v>
      </c>
      <c r="G462" s="31">
        <f t="shared" ca="1" si="61"/>
        <v>3.836751891923901</v>
      </c>
      <c r="H462" s="31">
        <f t="shared" ca="1" si="62"/>
        <v>46.374599831680023</v>
      </c>
    </row>
    <row r="463" spans="1:8" ht="15.75" customHeight="1">
      <c r="A463" s="28">
        <v>6</v>
      </c>
      <c r="B463" s="28">
        <v>8.3000000000000007</v>
      </c>
      <c r="C463" s="31">
        <f t="shared" ca="1" si="59"/>
        <v>8.3898848398115558</v>
      </c>
      <c r="D463" s="31">
        <f t="shared" ca="1" si="60"/>
        <v>2.1270267944983292</v>
      </c>
      <c r="E463" s="31">
        <f t="shared" ca="1" si="63"/>
        <v>-9.625201779484277E-2</v>
      </c>
      <c r="F463" s="31">
        <f t="shared" ca="1" si="64"/>
        <v>-0.16456694597089189</v>
      </c>
      <c r="G463" s="31">
        <f t="shared" ca="1" si="61"/>
        <v>2.8052354613404238</v>
      </c>
      <c r="H463" s="31">
        <f t="shared" ca="1" si="62"/>
        <v>16.530967851692168</v>
      </c>
    </row>
    <row r="464" spans="1:8" ht="15.75" customHeight="1">
      <c r="A464" s="28"/>
      <c r="B464" s="30" t="s">
        <v>36</v>
      </c>
      <c r="C464" s="31"/>
      <c r="D464" s="31"/>
      <c r="E464" s="31"/>
      <c r="F464" s="31"/>
      <c r="G464" s="31"/>
      <c r="H464" s="40">
        <f t="shared" ref="H464" ca="1" si="65">SUM(H393:H463)</f>
        <v>7151.1150345348296</v>
      </c>
    </row>
    <row r="465" spans="1:8" ht="15.75" customHeight="1">
      <c r="A465" s="28">
        <v>7</v>
      </c>
      <c r="B465" s="28">
        <v>13.3</v>
      </c>
      <c r="C465" s="31">
        <f t="shared" ca="1" si="59"/>
        <v>13.339544576123172</v>
      </c>
      <c r="D465" s="31">
        <f t="shared" ca="1" si="60"/>
        <v>2.5907329001838026</v>
      </c>
      <c r="E465" s="31">
        <f t="shared" ref="E465:E496" ca="1" si="66">NORMINV(RAND(),0,SQRT($A$15*(1/A$16+((D465-$A$17)^2/($A$18)))))</f>
        <v>-0.14491282936538744</v>
      </c>
      <c r="F465" s="31">
        <f t="shared" ref="F465:F496" ca="1" si="67">NORMINV(RAND(),0,SQRT($A$15*(1+1/A$16+((D465-$A$17)^2/($A$18)))))</f>
        <v>0.43363530465107336</v>
      </c>
      <c r="G465" s="31">
        <f t="shared" ca="1" si="61"/>
        <v>4.1239447661365665</v>
      </c>
      <c r="H465" s="31">
        <f t="shared" ca="1" si="62"/>
        <v>61.802558676352916</v>
      </c>
    </row>
    <row r="466" spans="1:8" ht="15.75" customHeight="1">
      <c r="A466" s="28">
        <v>7</v>
      </c>
      <c r="B466" s="28">
        <v>31.2</v>
      </c>
      <c r="C466" s="31">
        <f t="shared" ca="1" si="59"/>
        <v>32.214635671324324</v>
      </c>
      <c r="D466" s="31">
        <f t="shared" ca="1" si="60"/>
        <v>3.4724208732398112</v>
      </c>
      <c r="E466" s="31">
        <f t="shared" ca="1" si="66"/>
        <v>9.973247056592147E-3</v>
      </c>
      <c r="F466" s="31">
        <f t="shared" ca="1" si="67"/>
        <v>-0.72715418704175261</v>
      </c>
      <c r="G466" s="31">
        <f t="shared" ca="1" si="61"/>
        <v>4.5805324592926446</v>
      </c>
      <c r="H466" s="31">
        <f t="shared" ca="1" si="62"/>
        <v>97.566330478164204</v>
      </c>
    </row>
    <row r="467" spans="1:8" ht="15.75" customHeight="1">
      <c r="A467" s="28">
        <v>7</v>
      </c>
      <c r="B467" s="28">
        <v>17</v>
      </c>
      <c r="C467" s="31">
        <f t="shared" ca="1" si="59"/>
        <v>16.39507546751312</v>
      </c>
      <c r="D467" s="31">
        <f t="shared" ca="1" si="60"/>
        <v>2.796981013367025</v>
      </c>
      <c r="E467" s="31">
        <f t="shared" ca="1" si="66"/>
        <v>-2.8783096626968815E-2</v>
      </c>
      <c r="F467" s="31">
        <f t="shared" ca="1" si="67"/>
        <v>0.99607077903486596</v>
      </c>
      <c r="G467" s="31">
        <f t="shared" ca="1" si="61"/>
        <v>5.1446219685203172</v>
      </c>
      <c r="H467" s="31">
        <f t="shared" ca="1" si="62"/>
        <v>171.50663750674761</v>
      </c>
    </row>
    <row r="468" spans="1:8" ht="15.75" customHeight="1">
      <c r="A468" s="28">
        <v>7</v>
      </c>
      <c r="B468" s="28">
        <v>19.2</v>
      </c>
      <c r="C468" s="31">
        <f t="shared" ca="1" si="59"/>
        <v>19.928939237035912</v>
      </c>
      <c r="D468" s="31">
        <f t="shared" ca="1" si="60"/>
        <v>2.9921729083745103</v>
      </c>
      <c r="E468" s="31">
        <f t="shared" ca="1" si="66"/>
        <v>-4.406577761782416E-2</v>
      </c>
      <c r="F468" s="31">
        <f t="shared" ca="1" si="67"/>
        <v>0.45674444726902946</v>
      </c>
      <c r="G468" s="31">
        <f t="shared" ca="1" si="61"/>
        <v>4.9137855596883409</v>
      </c>
      <c r="H468" s="31">
        <f t="shared" ca="1" si="62"/>
        <v>136.15385862308864</v>
      </c>
    </row>
    <row r="469" spans="1:8" ht="15.75" customHeight="1">
      <c r="A469" s="28">
        <v>7</v>
      </c>
      <c r="B469" s="28">
        <v>9.5</v>
      </c>
      <c r="C469" s="31">
        <f t="shared" ca="1" si="59"/>
        <v>8.8429526962096929</v>
      </c>
      <c r="D469" s="31">
        <f t="shared" ca="1" si="60"/>
        <v>2.1796208362871603</v>
      </c>
      <c r="E469" s="31">
        <f t="shared" ca="1" si="66"/>
        <v>-0.14851174143160173</v>
      </c>
      <c r="F469" s="31">
        <f t="shared" ca="1" si="67"/>
        <v>-0.37868005118913173</v>
      </c>
      <c r="G469" s="31">
        <f t="shared" ca="1" si="61"/>
        <v>2.6261024733622311</v>
      </c>
      <c r="H469" s="31">
        <f t="shared" ca="1" si="62"/>
        <v>13.819801753835737</v>
      </c>
    </row>
    <row r="470" spans="1:8" ht="15.75" customHeight="1">
      <c r="A470" s="28">
        <v>7</v>
      </c>
      <c r="B470" s="28">
        <v>22.5</v>
      </c>
      <c r="C470" s="31">
        <f t="shared" ca="1" si="59"/>
        <v>22.047040450142607</v>
      </c>
      <c r="D470" s="31">
        <f t="shared" ca="1" si="60"/>
        <v>3.0931783729363707</v>
      </c>
      <c r="E470" s="31">
        <f t="shared" ca="1" si="66"/>
        <v>5.1716891884145749E-4</v>
      </c>
      <c r="F470" s="31">
        <f t="shared" ca="1" si="67"/>
        <v>0.25258642611606752</v>
      </c>
      <c r="G470" s="31">
        <f t="shared" ca="1" si="61"/>
        <v>4.9217522893593841</v>
      </c>
      <c r="H470" s="31">
        <f t="shared" ca="1" si="62"/>
        <v>137.24289186516779</v>
      </c>
    </row>
    <row r="471" spans="1:8" ht="15.75" customHeight="1">
      <c r="A471" s="28">
        <v>7</v>
      </c>
      <c r="B471" s="28">
        <v>9.8000000000000007</v>
      </c>
      <c r="C471" s="31">
        <f t="shared" ca="1" si="59"/>
        <v>10.163249406964651</v>
      </c>
      <c r="D471" s="31">
        <f t="shared" ca="1" si="60"/>
        <v>2.3187782145378386</v>
      </c>
      <c r="E471" s="31">
        <f t="shared" ca="1" si="66"/>
        <v>-5.9797748075518971E-2</v>
      </c>
      <c r="F471" s="31">
        <f t="shared" ca="1" si="67"/>
        <v>-0.86915491132497325</v>
      </c>
      <c r="G471" s="31">
        <f t="shared" ca="1" si="61"/>
        <v>2.4551675161820024</v>
      </c>
      <c r="H471" s="31">
        <f t="shared" ca="1" si="62"/>
        <v>11.648384678379839</v>
      </c>
    </row>
    <row r="472" spans="1:8" ht="15.75" customHeight="1">
      <c r="A472" s="28">
        <v>7</v>
      </c>
      <c r="B472" s="28">
        <v>10</v>
      </c>
      <c r="C472" s="31">
        <f t="shared" ca="1" si="59"/>
        <v>10.654608634189643</v>
      </c>
      <c r="D472" s="31">
        <f t="shared" ca="1" si="60"/>
        <v>2.365992534157046</v>
      </c>
      <c r="E472" s="31">
        <f t="shared" ca="1" si="66"/>
        <v>-2.4207349870388181E-2</v>
      </c>
      <c r="F472" s="31">
        <f t="shared" ca="1" si="67"/>
        <v>0.40364237326198527</v>
      </c>
      <c r="G472" s="31">
        <f t="shared" ca="1" si="61"/>
        <v>3.8418714794992557</v>
      </c>
      <c r="H472" s="31">
        <f t="shared" ca="1" si="62"/>
        <v>46.612627438484282</v>
      </c>
    </row>
    <row r="473" spans="1:8" ht="15.75" customHeight="1">
      <c r="A473" s="28">
        <v>7</v>
      </c>
      <c r="B473" s="28">
        <v>26.6</v>
      </c>
      <c r="C473" s="31">
        <f t="shared" ca="1" si="59"/>
        <v>27.064523289641528</v>
      </c>
      <c r="D473" s="31">
        <f t="shared" ca="1" si="60"/>
        <v>3.2982237665575762</v>
      </c>
      <c r="E473" s="31">
        <f t="shared" ca="1" si="66"/>
        <v>6.9380054872511102E-2</v>
      </c>
      <c r="F473" s="31">
        <f t="shared" ca="1" si="67"/>
        <v>-0.28089962287476561</v>
      </c>
      <c r="G473" s="31">
        <f t="shared" ca="1" si="61"/>
        <v>4.7972461225374587</v>
      </c>
      <c r="H473" s="31">
        <f t="shared" ca="1" si="62"/>
        <v>121.17625305364814</v>
      </c>
    </row>
    <row r="474" spans="1:8" ht="15.75" customHeight="1">
      <c r="A474" s="28">
        <v>7</v>
      </c>
      <c r="B474" s="28">
        <v>8.4</v>
      </c>
      <c r="C474" s="31">
        <f t="shared" ca="1" si="59"/>
        <v>8.8847326223800192</v>
      </c>
      <c r="D474" s="31">
        <f t="shared" ca="1" si="60"/>
        <v>2.1843343680058065</v>
      </c>
      <c r="E474" s="31">
        <f t="shared" ca="1" si="66"/>
        <v>0.21230788351031066</v>
      </c>
      <c r="F474" s="31">
        <f t="shared" ca="1" si="67"/>
        <v>0.53971911919125637</v>
      </c>
      <c r="G474" s="31">
        <f t="shared" ca="1" si="61"/>
        <v>3.9131397922875184</v>
      </c>
      <c r="H474" s="31">
        <f t="shared" ca="1" si="62"/>
        <v>50.055870534901345</v>
      </c>
    </row>
    <row r="475" spans="1:8" ht="15.75" customHeight="1">
      <c r="A475" s="28">
        <v>7</v>
      </c>
      <c r="B475" s="28">
        <v>36.799999999999997</v>
      </c>
      <c r="C475" s="31">
        <f t="shared" ca="1" si="59"/>
        <v>36.572863527980978</v>
      </c>
      <c r="D475" s="31">
        <f t="shared" ca="1" si="60"/>
        <v>3.5993065317477244</v>
      </c>
      <c r="E475" s="31">
        <f t="shared" ca="1" si="66"/>
        <v>-1.0623778007739669E-2</v>
      </c>
      <c r="F475" s="31">
        <f t="shared" ca="1" si="67"/>
        <v>0.21937683429166419</v>
      </c>
      <c r="G475" s="31">
        <f t="shared" ca="1" si="61"/>
        <v>5.7169367727551448</v>
      </c>
      <c r="H475" s="31">
        <f t="shared" ca="1" si="62"/>
        <v>303.97235894677351</v>
      </c>
    </row>
    <row r="476" spans="1:8" ht="15.75" customHeight="1">
      <c r="A476" s="28">
        <v>7</v>
      </c>
      <c r="B476" s="28">
        <v>30.5</v>
      </c>
      <c r="C476" s="31">
        <f t="shared" ca="1" si="59"/>
        <v>30.333089812814706</v>
      </c>
      <c r="D476" s="31">
        <f t="shared" ca="1" si="60"/>
        <v>3.4122391896675488</v>
      </c>
      <c r="E476" s="31">
        <f t="shared" ca="1" si="66"/>
        <v>-7.708425769071782E-2</v>
      </c>
      <c r="F476" s="31">
        <f t="shared" ca="1" si="67"/>
        <v>8.8293914199626664E-2</v>
      </c>
      <c r="G476" s="31">
        <f t="shared" ca="1" si="61"/>
        <v>5.2090972899780583</v>
      </c>
      <c r="H476" s="31">
        <f t="shared" ca="1" si="62"/>
        <v>182.92885193032225</v>
      </c>
    </row>
    <row r="477" spans="1:8" ht="15.75" customHeight="1">
      <c r="A477" s="28">
        <v>7</v>
      </c>
      <c r="B477" s="28">
        <v>10.9</v>
      </c>
      <c r="C477" s="31">
        <f t="shared" ca="1" si="59"/>
        <v>10.409949262573289</v>
      </c>
      <c r="D477" s="31">
        <f t="shared" ca="1" si="60"/>
        <v>2.3427620087027319</v>
      </c>
      <c r="E477" s="31">
        <f t="shared" ca="1" si="66"/>
        <v>6.8571116418846056E-2</v>
      </c>
      <c r="F477" s="31">
        <f t="shared" ca="1" si="67"/>
        <v>-0.22338207257914058</v>
      </c>
      <c r="G477" s="31">
        <f t="shared" ca="1" si="61"/>
        <v>3.2690920981552751</v>
      </c>
      <c r="H477" s="31">
        <f t="shared" ca="1" si="62"/>
        <v>26.287462070489102</v>
      </c>
    </row>
    <row r="478" spans="1:8" ht="15.75" customHeight="1">
      <c r="A478" s="28">
        <v>7</v>
      </c>
      <c r="B478" s="28">
        <v>18</v>
      </c>
      <c r="C478" s="31">
        <f t="shared" ca="1" si="59"/>
        <v>17.689584537264793</v>
      </c>
      <c r="D478" s="31">
        <f t="shared" ca="1" si="60"/>
        <v>2.8729760221562044</v>
      </c>
      <c r="E478" s="31">
        <f t="shared" ca="1" si="66"/>
        <v>-4.9458615116319743E-2</v>
      </c>
      <c r="F478" s="31">
        <f t="shared" ca="1" si="67"/>
        <v>-0.43123389194526107</v>
      </c>
      <c r="G478" s="31">
        <f t="shared" ca="1" si="61"/>
        <v>3.8226977399298012</v>
      </c>
      <c r="H478" s="31">
        <f t="shared" ca="1" si="62"/>
        <v>45.727402713103075</v>
      </c>
    </row>
    <row r="479" spans="1:8" ht="15.75" customHeight="1">
      <c r="A479" s="28">
        <v>7</v>
      </c>
      <c r="B479" s="28">
        <v>14.6</v>
      </c>
      <c r="C479" s="31">
        <f t="shared" ca="1" si="59"/>
        <v>13.61321104817846</v>
      </c>
      <c r="D479" s="31">
        <f t="shared" ca="1" si="60"/>
        <v>2.6110407218391209</v>
      </c>
      <c r="E479" s="31">
        <f t="shared" ca="1" si="66"/>
        <v>-0.15803530736166144</v>
      </c>
      <c r="F479" s="31">
        <f t="shared" ca="1" si="67"/>
        <v>0.13937982337663488</v>
      </c>
      <c r="G479" s="31">
        <f t="shared" ca="1" si="61"/>
        <v>3.8502522029583974</v>
      </c>
      <c r="H479" s="31">
        <f t="shared" ca="1" si="62"/>
        <v>47.00491651580429</v>
      </c>
    </row>
    <row r="480" spans="1:8" ht="15.75" customHeight="1">
      <c r="A480" s="28">
        <v>7</v>
      </c>
      <c r="B480" s="28">
        <v>20.7</v>
      </c>
      <c r="C480" s="31">
        <f t="shared" ca="1" si="59"/>
        <v>20.934181279944788</v>
      </c>
      <c r="D480" s="31">
        <f t="shared" ca="1" si="60"/>
        <v>3.0413832909893888</v>
      </c>
      <c r="E480" s="31">
        <f t="shared" ca="1" si="66"/>
        <v>-5.2964672844287549E-3</v>
      </c>
      <c r="F480" s="31">
        <f t="shared" ca="1" si="67"/>
        <v>0.15298588623185677</v>
      </c>
      <c r="G480" s="31">
        <f t="shared" ca="1" si="61"/>
        <v>4.7304235390431675</v>
      </c>
      <c r="H480" s="31">
        <f t="shared" ca="1" si="62"/>
        <v>113.34355760594734</v>
      </c>
    </row>
    <row r="481" spans="1:8" ht="15.75" customHeight="1">
      <c r="A481" s="28">
        <v>7</v>
      </c>
      <c r="B481" s="28">
        <v>15.4</v>
      </c>
      <c r="C481" s="31">
        <f t="shared" ca="1" si="59"/>
        <v>15.20147631357724</v>
      </c>
      <c r="D481" s="31">
        <f t="shared" ca="1" si="60"/>
        <v>2.7213925490290558</v>
      </c>
      <c r="E481" s="31">
        <f t="shared" ca="1" si="66"/>
        <v>1.6646021705529354E-2</v>
      </c>
      <c r="F481" s="31">
        <f t="shared" ca="1" si="67"/>
        <v>-0.24125581570835461</v>
      </c>
      <c r="G481" s="31">
        <f t="shared" ca="1" si="61"/>
        <v>3.8273428827736313</v>
      </c>
      <c r="H481" s="31">
        <f t="shared" ca="1" si="62"/>
        <v>45.940307133479152</v>
      </c>
    </row>
    <row r="482" spans="1:8" ht="15.75" customHeight="1">
      <c r="A482" s="28">
        <v>7</v>
      </c>
      <c r="B482" s="28">
        <v>12.8</v>
      </c>
      <c r="C482" s="31">
        <f t="shared" ca="1" si="59"/>
        <v>12.393334313114524</v>
      </c>
      <c r="D482" s="31">
        <f t="shared" ca="1" si="60"/>
        <v>2.517158772682301</v>
      </c>
      <c r="E482" s="31">
        <f t="shared" ca="1" si="66"/>
        <v>5.8849844085442284E-2</v>
      </c>
      <c r="F482" s="31">
        <f t="shared" ca="1" si="67"/>
        <v>-0.37905811851623411</v>
      </c>
      <c r="G482" s="31">
        <f t="shared" ca="1" si="61"/>
        <v>3.3929736681682483</v>
      </c>
      <c r="H482" s="31">
        <f t="shared" ca="1" si="62"/>
        <v>29.754300262018361</v>
      </c>
    </row>
    <row r="483" spans="1:8" ht="15.75" customHeight="1">
      <c r="A483" s="28">
        <v>7</v>
      </c>
      <c r="B483" s="28">
        <v>15</v>
      </c>
      <c r="C483" s="31">
        <f t="shared" ca="1" si="59"/>
        <v>16.006948437377353</v>
      </c>
      <c r="D483" s="31">
        <f t="shared" ca="1" si="60"/>
        <v>2.7730229053047557</v>
      </c>
      <c r="E483" s="31">
        <f t="shared" ca="1" si="66"/>
        <v>2.5832001130311324E-2</v>
      </c>
      <c r="F483" s="31">
        <f t="shared" ca="1" si="67"/>
        <v>0.19585680808952852</v>
      </c>
      <c r="G483" s="31">
        <f t="shared" ca="1" si="61"/>
        <v>4.3592828231650502</v>
      </c>
      <c r="H483" s="31">
        <f t="shared" ca="1" si="62"/>
        <v>78.201030339785632</v>
      </c>
    </row>
    <row r="484" spans="1:8" ht="15.75" customHeight="1">
      <c r="A484" s="28">
        <v>7</v>
      </c>
      <c r="B484" s="28">
        <v>8.1</v>
      </c>
      <c r="C484" s="31">
        <f t="shared" ca="1" si="59"/>
        <v>7.7029865521089436</v>
      </c>
      <c r="D484" s="31">
        <f t="shared" ca="1" si="60"/>
        <v>2.0416081175701284</v>
      </c>
      <c r="E484" s="31">
        <f t="shared" ca="1" si="66"/>
        <v>-2.1529112016849608E-2</v>
      </c>
      <c r="F484" s="31">
        <f t="shared" ca="1" si="67"/>
        <v>0.86363606873071819</v>
      </c>
      <c r="G484" s="31">
        <f t="shared" ca="1" si="61"/>
        <v>3.7664740056521433</v>
      </c>
      <c r="H484" s="31">
        <f t="shared" ca="1" si="62"/>
        <v>43.22737632004597</v>
      </c>
    </row>
    <row r="485" spans="1:8" ht="15.75" customHeight="1">
      <c r="A485" s="28">
        <v>7</v>
      </c>
      <c r="B485" s="28">
        <v>18.100000000000001</v>
      </c>
      <c r="C485" s="31">
        <f t="shared" ca="1" si="59"/>
        <v>18.050534503104345</v>
      </c>
      <c r="D485" s="31">
        <f t="shared" ca="1" si="60"/>
        <v>2.8931752967008042</v>
      </c>
      <c r="E485" s="31">
        <f t="shared" ca="1" si="66"/>
        <v>6.1310509840931137E-4</v>
      </c>
      <c r="F485" s="31">
        <f t="shared" ca="1" si="67"/>
        <v>-6.3914964578514699E-2</v>
      </c>
      <c r="G485" s="31">
        <f t="shared" ca="1" si="61"/>
        <v>4.2735937321693873</v>
      </c>
      <c r="H485" s="31">
        <f t="shared" ca="1" si="62"/>
        <v>71.779127623476938</v>
      </c>
    </row>
    <row r="486" spans="1:8" ht="15.75" customHeight="1">
      <c r="A486" s="28">
        <v>7</v>
      </c>
      <c r="B486" s="28">
        <v>17.399999999999999</v>
      </c>
      <c r="C486" s="31">
        <f t="shared" ca="1" si="59"/>
        <v>17.370245046417146</v>
      </c>
      <c r="D486" s="31">
        <f t="shared" ca="1" si="60"/>
        <v>2.8547586876041176</v>
      </c>
      <c r="E486" s="31">
        <f t="shared" ca="1" si="66"/>
        <v>-4.4551323268089298E-2</v>
      </c>
      <c r="F486" s="31">
        <f t="shared" ca="1" si="67"/>
        <v>-0.25774348634982441</v>
      </c>
      <c r="G486" s="31">
        <f t="shared" ca="1" si="61"/>
        <v>3.9708776158585404</v>
      </c>
      <c r="H486" s="31">
        <f t="shared" ca="1" si="62"/>
        <v>53.031051314765847</v>
      </c>
    </row>
    <row r="487" spans="1:8" ht="15.75" customHeight="1">
      <c r="A487" s="28">
        <v>7</v>
      </c>
      <c r="B487" s="28">
        <v>11.8</v>
      </c>
      <c r="C487" s="31">
        <f t="shared" ca="1" si="59"/>
        <v>11.995638762580437</v>
      </c>
      <c r="D487" s="31">
        <f t="shared" ca="1" si="60"/>
        <v>2.4845431472773369</v>
      </c>
      <c r="E487" s="31">
        <f t="shared" ca="1" si="66"/>
        <v>-5.6497773741236754E-2</v>
      </c>
      <c r="F487" s="31">
        <f t="shared" ca="1" si="67"/>
        <v>0.24757224084359675</v>
      </c>
      <c r="G487" s="31">
        <f t="shared" ca="1" si="61"/>
        <v>3.8501555672171701</v>
      </c>
      <c r="H487" s="31">
        <f t="shared" ca="1" si="62"/>
        <v>47.000374380325304</v>
      </c>
    </row>
    <row r="488" spans="1:8" ht="15.75" customHeight="1">
      <c r="A488" s="28">
        <v>7</v>
      </c>
      <c r="B488" s="28">
        <v>7.8</v>
      </c>
      <c r="C488" s="31">
        <f t="shared" ca="1" si="59"/>
        <v>7.8212193590841794</v>
      </c>
      <c r="D488" s="31">
        <f t="shared" ca="1" si="60"/>
        <v>2.0568404706733046</v>
      </c>
      <c r="E488" s="31">
        <f t="shared" ca="1" si="66"/>
        <v>-0.11027205530928305</v>
      </c>
      <c r="F488" s="31">
        <f t="shared" ca="1" si="67"/>
        <v>0.16471219449522836</v>
      </c>
      <c r="G488" s="31">
        <f t="shared" ca="1" si="61"/>
        <v>3.0040737015105829</v>
      </c>
      <c r="H488" s="31">
        <f t="shared" ca="1" si="62"/>
        <v>20.167526292015616</v>
      </c>
    </row>
    <row r="489" spans="1:8" ht="15.75" customHeight="1">
      <c r="A489" s="28">
        <v>7</v>
      </c>
      <c r="B489" s="28">
        <v>8.3000000000000007</v>
      </c>
      <c r="C489" s="31">
        <f t="shared" ca="1" si="59"/>
        <v>8.3929421773877646</v>
      </c>
      <c r="D489" s="31">
        <f t="shared" ca="1" si="60"/>
        <v>2.1273911356914903</v>
      </c>
      <c r="E489" s="31">
        <f t="shared" ca="1" si="66"/>
        <v>0.10945646952282098</v>
      </c>
      <c r="F489" s="31">
        <f t="shared" ca="1" si="67"/>
        <v>-0.21157238050111571</v>
      </c>
      <c r="G489" s="31">
        <f t="shared" ca="1" si="61"/>
        <v>2.9645428614386078</v>
      </c>
      <c r="H489" s="31">
        <f t="shared" ca="1" si="62"/>
        <v>19.385839200934647</v>
      </c>
    </row>
    <row r="490" spans="1:8" ht="15.75" customHeight="1">
      <c r="A490" s="28">
        <v>7</v>
      </c>
      <c r="B490" s="28">
        <v>28.7</v>
      </c>
      <c r="C490" s="31">
        <f t="shared" ca="1" si="59"/>
        <v>29.554405320598562</v>
      </c>
      <c r="D490" s="31">
        <f t="shared" ca="1" si="60"/>
        <v>3.3862328129640566</v>
      </c>
      <c r="E490" s="31">
        <f t="shared" ca="1" si="66"/>
        <v>9.4072999180157602E-2</v>
      </c>
      <c r="F490" s="31">
        <f t="shared" ca="1" si="67"/>
        <v>0.11369136545027736</v>
      </c>
      <c r="G490" s="31">
        <f t="shared" ca="1" si="61"/>
        <v>5.3625141808064347</v>
      </c>
      <c r="H490" s="31">
        <f t="shared" ca="1" si="62"/>
        <v>213.26044831914095</v>
      </c>
    </row>
    <row r="491" spans="1:8" ht="15.75" customHeight="1">
      <c r="A491" s="28">
        <v>7</v>
      </c>
      <c r="B491" s="28">
        <v>13.5</v>
      </c>
      <c r="C491" s="31">
        <f t="shared" ca="1" si="59"/>
        <v>13.333479257084429</v>
      </c>
      <c r="D491" s="31">
        <f t="shared" ca="1" si="60"/>
        <v>2.5902781096672705</v>
      </c>
      <c r="E491" s="31">
        <f t="shared" ca="1" si="66"/>
        <v>4.4247882662712408E-2</v>
      </c>
      <c r="F491" s="31">
        <f t="shared" ca="1" si="67"/>
        <v>0.93373016184518032</v>
      </c>
      <c r="G491" s="31">
        <f t="shared" ca="1" si="61"/>
        <v>4.8124459561373811</v>
      </c>
      <c r="H491" s="31">
        <f t="shared" ca="1" si="62"/>
        <v>123.03218110320761</v>
      </c>
    </row>
    <row r="492" spans="1:8" ht="15.75" customHeight="1">
      <c r="A492" s="28">
        <v>7</v>
      </c>
      <c r="B492" s="28">
        <v>9.6</v>
      </c>
      <c r="C492" s="31">
        <f t="shared" ca="1" si="59"/>
        <v>10.135443035025386</v>
      </c>
      <c r="D492" s="31">
        <f t="shared" ca="1" si="60"/>
        <v>2.3160384923205779</v>
      </c>
      <c r="E492" s="31">
        <f t="shared" ca="1" si="66"/>
        <v>-0.10112276506574314</v>
      </c>
      <c r="F492" s="31">
        <f t="shared" ca="1" si="67"/>
        <v>-1.0656452735942705</v>
      </c>
      <c r="G492" s="31">
        <f t="shared" ca="1" si="61"/>
        <v>2.2128076500918219</v>
      </c>
      <c r="H492" s="31">
        <f t="shared" ca="1" si="62"/>
        <v>9.1413460977933365</v>
      </c>
    </row>
    <row r="493" spans="1:8" ht="15.75" customHeight="1">
      <c r="A493" s="28">
        <v>7</v>
      </c>
      <c r="B493" s="28">
        <v>15.4</v>
      </c>
      <c r="C493" s="31">
        <f t="shared" ca="1" si="59"/>
        <v>15.271417353666662</v>
      </c>
      <c r="D493" s="31">
        <f t="shared" ca="1" si="60"/>
        <v>2.7259829344166384</v>
      </c>
      <c r="E493" s="31">
        <f t="shared" ca="1" si="66"/>
        <v>-2.0338243215843932E-2</v>
      </c>
      <c r="F493" s="31">
        <f t="shared" ca="1" si="67"/>
        <v>0.12774289860349258</v>
      </c>
      <c r="G493" s="31">
        <f t="shared" ca="1" si="61"/>
        <v>4.1669715880219034</v>
      </c>
      <c r="H493" s="31">
        <f t="shared" ca="1" si="62"/>
        <v>64.519763519464419</v>
      </c>
    </row>
    <row r="494" spans="1:8" ht="15.75" customHeight="1">
      <c r="A494" s="28">
        <v>7</v>
      </c>
      <c r="B494" s="28">
        <v>26.2</v>
      </c>
      <c r="C494" s="31">
        <f t="shared" ca="1" si="59"/>
        <v>25.855648240783317</v>
      </c>
      <c r="D494" s="31">
        <f t="shared" ca="1" si="60"/>
        <v>3.2525290776972295</v>
      </c>
      <c r="E494" s="31">
        <f t="shared" ca="1" si="66"/>
        <v>-7.4927804554435845E-2</v>
      </c>
      <c r="F494" s="31">
        <f t="shared" ca="1" si="67"/>
        <v>0.30954041825273659</v>
      </c>
      <c r="G494" s="31">
        <f t="shared" ca="1" si="61"/>
        <v>5.1675826960378028</v>
      </c>
      <c r="H494" s="31">
        <f t="shared" ca="1" si="62"/>
        <v>175.4901114032437</v>
      </c>
    </row>
    <row r="495" spans="1:8" ht="15.75" customHeight="1">
      <c r="A495" s="28">
        <v>7</v>
      </c>
      <c r="B495" s="28">
        <v>18.399999999999999</v>
      </c>
      <c r="C495" s="31">
        <f t="shared" ca="1" si="59"/>
        <v>18.704275224212545</v>
      </c>
      <c r="D495" s="31">
        <f t="shared" ca="1" si="60"/>
        <v>2.928752119346246</v>
      </c>
      <c r="E495" s="31">
        <f t="shared" ca="1" si="66"/>
        <v>0.10773313981386554</v>
      </c>
      <c r="F495" s="31">
        <f t="shared" ca="1" si="67"/>
        <v>-0.90539611434783962</v>
      </c>
      <c r="G495" s="31">
        <f t="shared" ca="1" si="61"/>
        <v>3.5982453159104186</v>
      </c>
      <c r="H495" s="31">
        <f t="shared" ca="1" si="62"/>
        <v>36.534072412502987</v>
      </c>
    </row>
    <row r="496" spans="1:8" ht="15.75" customHeight="1">
      <c r="A496" s="28">
        <v>7</v>
      </c>
      <c r="B496" s="28">
        <v>54</v>
      </c>
      <c r="C496" s="31">
        <f t="shared" ca="1" si="59"/>
        <v>55.231662873742344</v>
      </c>
      <c r="D496" s="31">
        <f t="shared" ca="1" si="60"/>
        <v>4.0115363916210409</v>
      </c>
      <c r="E496" s="31">
        <f t="shared" ca="1" si="66"/>
        <v>2.6181504492845724E-2</v>
      </c>
      <c r="F496" s="31">
        <f t="shared" ca="1" si="67"/>
        <v>0.2491144880427992</v>
      </c>
      <c r="G496" s="31">
        <f t="shared" ca="1" si="61"/>
        <v>6.4672618667731312</v>
      </c>
      <c r="H496" s="31">
        <f t="shared" ca="1" si="62"/>
        <v>643.71872403418126</v>
      </c>
    </row>
    <row r="497" spans="1:8" ht="15.75" customHeight="1">
      <c r="A497" s="28">
        <v>7</v>
      </c>
      <c r="B497" s="28">
        <v>8.1999999999999993</v>
      </c>
      <c r="C497" s="31">
        <f t="shared" ca="1" si="59"/>
        <v>8.3710621756265979</v>
      </c>
      <c r="D497" s="31">
        <f t="shared" ca="1" si="60"/>
        <v>2.1247807791532143</v>
      </c>
      <c r="E497" s="31">
        <f t="shared" ref="E497:E528" ca="1" si="68">NORMINV(RAND(),0,SQRT($A$15*(1/A$16+((D497-$A$17)^2/($A$18)))))</f>
        <v>2.6430865531575563E-2</v>
      </c>
      <c r="F497" s="31">
        <f t="shared" ref="F497:F522" ca="1" si="69">NORMINV(RAND(),0,SQRT($A$15*(1+1/A$16+((D497-$A$17)^2/($A$18)))))</f>
        <v>1.0513327795154633E-2</v>
      </c>
      <c r="G497" s="31">
        <f t="shared" ca="1" si="61"/>
        <v>3.099273062939333</v>
      </c>
      <c r="H497" s="31">
        <f t="shared" ca="1" si="62"/>
        <v>22.181820631678175</v>
      </c>
    </row>
    <row r="498" spans="1:8" ht="15.75" customHeight="1">
      <c r="A498" s="28">
        <v>7</v>
      </c>
      <c r="B498" s="28">
        <v>12</v>
      </c>
      <c r="C498" s="31">
        <f t="shared" ca="1" si="59"/>
        <v>11.71714842395707</v>
      </c>
      <c r="D498" s="31">
        <f t="shared" ca="1" si="60"/>
        <v>2.4610534460084565</v>
      </c>
      <c r="E498" s="31">
        <f t="shared" ca="1" si="68"/>
        <v>7.3610921411348965E-2</v>
      </c>
      <c r="F498" s="31">
        <f t="shared" ca="1" si="69"/>
        <v>-8.0138646664602756E-2</v>
      </c>
      <c r="G498" s="31">
        <f t="shared" ca="1" si="61"/>
        <v>3.6135900677788135</v>
      </c>
      <c r="H498" s="31">
        <f t="shared" ca="1" si="62"/>
        <v>37.099001955361906</v>
      </c>
    </row>
    <row r="499" spans="1:8" ht="15.75" customHeight="1">
      <c r="A499" s="28">
        <v>7</v>
      </c>
      <c r="B499" s="28">
        <v>10.5</v>
      </c>
      <c r="C499" s="31">
        <f t="shared" ca="1" si="59"/>
        <v>11.049490880526637</v>
      </c>
      <c r="D499" s="31">
        <f t="shared" ca="1" si="60"/>
        <v>2.4023843527418296</v>
      </c>
      <c r="E499" s="31">
        <f t="shared" ca="1" si="68"/>
        <v>1.9764953683495734E-2</v>
      </c>
      <c r="F499" s="31">
        <f t="shared" ca="1" si="69"/>
        <v>-0.19046778237717943</v>
      </c>
      <c r="G499" s="31">
        <f t="shared" ca="1" si="61"/>
        <v>3.3520981925732989</v>
      </c>
      <c r="H499" s="31">
        <f t="shared" ca="1" si="62"/>
        <v>28.562600652110223</v>
      </c>
    </row>
    <row r="500" spans="1:8" ht="15.75" customHeight="1">
      <c r="A500" s="28">
        <v>7</v>
      </c>
      <c r="B500" s="28">
        <v>22</v>
      </c>
      <c r="C500" s="31">
        <f t="shared" ca="1" si="59"/>
        <v>22.352121615174561</v>
      </c>
      <c r="D500" s="31">
        <f t="shared" ca="1" si="60"/>
        <v>3.1069212434077569</v>
      </c>
      <c r="E500" s="31">
        <f t="shared" ca="1" si="68"/>
        <v>6.718919199301987E-2</v>
      </c>
      <c r="F500" s="31">
        <f t="shared" ca="1" si="69"/>
        <v>0.40067520473336632</v>
      </c>
      <c r="G500" s="31">
        <f t="shared" ca="1" si="61"/>
        <v>5.1593089400165688</v>
      </c>
      <c r="H500" s="31">
        <f t="shared" ca="1" si="62"/>
        <v>174.04413909705627</v>
      </c>
    </row>
    <row r="501" spans="1:8" ht="15.75" customHeight="1">
      <c r="A501" s="28">
        <v>7</v>
      </c>
      <c r="B501" s="28">
        <v>12.5</v>
      </c>
      <c r="C501" s="31">
        <f t="shared" ca="1" si="59"/>
        <v>12.493111292992936</v>
      </c>
      <c r="D501" s="31">
        <f t="shared" ca="1" si="60"/>
        <v>2.5251773958381669</v>
      </c>
      <c r="E501" s="31">
        <f t="shared" ca="1" si="68"/>
        <v>0.11461227007126225</v>
      </c>
      <c r="F501" s="31">
        <f t="shared" ca="1" si="69"/>
        <v>0.68029559700929543</v>
      </c>
      <c r="G501" s="31">
        <f t="shared" ca="1" si="61"/>
        <v>4.5213906206531593</v>
      </c>
      <c r="H501" s="31">
        <f t="shared" ca="1" si="62"/>
        <v>91.963395295600151</v>
      </c>
    </row>
    <row r="502" spans="1:8" ht="15.75" customHeight="1">
      <c r="A502" s="28">
        <v>7</v>
      </c>
      <c r="B502" s="28">
        <v>53.1</v>
      </c>
      <c r="C502" s="31">
        <f t="shared" ca="1" si="59"/>
        <v>52.578992616743477</v>
      </c>
      <c r="D502" s="31">
        <f t="shared" ca="1" si="60"/>
        <v>3.9623166600604476</v>
      </c>
      <c r="E502" s="31">
        <f t="shared" ca="1" si="68"/>
        <v>1.1747606027247232E-3</v>
      </c>
      <c r="F502" s="31">
        <f t="shared" ca="1" si="69"/>
        <v>0.14514468036550082</v>
      </c>
      <c r="G502" s="31">
        <f t="shared" ca="1" si="61"/>
        <v>6.2566425776768924</v>
      </c>
      <c r="H502" s="31">
        <f t="shared" ca="1" si="62"/>
        <v>521.46521879751776</v>
      </c>
    </row>
    <row r="503" spans="1:8" ht="15.75" customHeight="1">
      <c r="A503" s="28">
        <v>7</v>
      </c>
      <c r="B503" s="28">
        <v>21</v>
      </c>
      <c r="C503" s="31">
        <f t="shared" ca="1" si="59"/>
        <v>21.528680489390354</v>
      </c>
      <c r="D503" s="31">
        <f t="shared" ca="1" si="60"/>
        <v>3.0693860224284886</v>
      </c>
      <c r="E503" s="31">
        <f t="shared" ca="1" si="68"/>
        <v>6.7531607783654954E-2</v>
      </c>
      <c r="F503" s="31">
        <f t="shared" ca="1" si="69"/>
        <v>2.9703391807630868E-2</v>
      </c>
      <c r="G503" s="31">
        <f t="shared" ca="1" si="61"/>
        <v>4.7264183704343177</v>
      </c>
      <c r="H503" s="31">
        <f t="shared" ca="1" si="62"/>
        <v>112.89050542782117</v>
      </c>
    </row>
    <row r="504" spans="1:8" ht="15.75" customHeight="1">
      <c r="A504" s="28">
        <v>7</v>
      </c>
      <c r="B504" s="28">
        <v>11.7</v>
      </c>
      <c r="C504" s="31">
        <f t="shared" ca="1" si="59"/>
        <v>11.536902364269391</v>
      </c>
      <c r="D504" s="31">
        <f t="shared" ca="1" si="60"/>
        <v>2.4455507990740641</v>
      </c>
      <c r="E504" s="31">
        <f t="shared" ca="1" si="68"/>
        <v>5.9237787988749437E-2</v>
      </c>
      <c r="F504" s="31">
        <f t="shared" ca="1" si="69"/>
        <v>-0.11320570143502233</v>
      </c>
      <c r="G504" s="31">
        <f t="shared" ca="1" si="61"/>
        <v>3.5404350190098399</v>
      </c>
      <c r="H504" s="31">
        <f t="shared" ca="1" si="62"/>
        <v>34.481916217675398</v>
      </c>
    </row>
    <row r="505" spans="1:8" ht="15.75" customHeight="1">
      <c r="A505" s="28">
        <v>7</v>
      </c>
      <c r="B505" s="28">
        <v>13</v>
      </c>
      <c r="C505" s="31">
        <f t="shared" ref="C505:C568" ca="1" si="70">IF(D$7,NORMINV(RAND(),$B505,A$7),B505)</f>
        <v>14.031907969360416</v>
      </c>
      <c r="D505" s="31">
        <f t="shared" ref="D505:D568" ca="1" si="71">LN(C505)</f>
        <v>2.6413338769823511</v>
      </c>
      <c r="E505" s="31">
        <f t="shared" ca="1" si="68"/>
        <v>-3.8551168167956999E-2</v>
      </c>
      <c r="F505" s="31">
        <f t="shared" ca="1" si="69"/>
        <v>-6.680581741410338E-2</v>
      </c>
      <c r="G505" s="31">
        <f t="shared" ref="G505:G568" ca="1" si="72">$A$13+$A$14*D505+IF(D$19,E505,0)+IF(D$23,F505,0)</f>
        <v>3.8137991695236448</v>
      </c>
      <c r="H505" s="31">
        <f t="shared" ca="1" si="62"/>
        <v>45.322299294374169</v>
      </c>
    </row>
    <row r="506" spans="1:8" ht="15.75" customHeight="1">
      <c r="A506" s="28">
        <v>7</v>
      </c>
      <c r="B506" s="28">
        <v>18</v>
      </c>
      <c r="C506" s="31">
        <f t="shared" ca="1" si="70"/>
        <v>18.365578640283367</v>
      </c>
      <c r="D506" s="31">
        <f t="shared" ca="1" si="71"/>
        <v>2.9104781865500255</v>
      </c>
      <c r="E506" s="31">
        <f t="shared" ca="1" si="68"/>
        <v>-8.3602451502758468E-2</v>
      </c>
      <c r="F506" s="31">
        <f t="shared" ca="1" si="69"/>
        <v>-0.11125229002886258</v>
      </c>
      <c r="G506" s="31">
        <f t="shared" ca="1" si="72"/>
        <v>4.1707418456263685</v>
      </c>
      <c r="H506" s="31">
        <f t="shared" ca="1" si="62"/>
        <v>64.763478794498695</v>
      </c>
    </row>
    <row r="507" spans="1:8" ht="15.75" customHeight="1">
      <c r="A507" s="28">
        <v>7</v>
      </c>
      <c r="B507" s="28">
        <v>26.6</v>
      </c>
      <c r="C507" s="31">
        <f t="shared" ca="1" si="70"/>
        <v>26.95843929683279</v>
      </c>
      <c r="D507" s="31">
        <f t="shared" ca="1" si="71"/>
        <v>3.2942963947850861</v>
      </c>
      <c r="E507" s="31">
        <f t="shared" ca="1" si="68"/>
        <v>2.435707129210864E-2</v>
      </c>
      <c r="F507" s="31">
        <f t="shared" ca="1" si="69"/>
        <v>-0.21169262100516953</v>
      </c>
      <c r="G507" s="31">
        <f t="shared" ca="1" si="72"/>
        <v>4.8149156521727532</v>
      </c>
      <c r="H507" s="31">
        <f t="shared" ca="1" si="62"/>
        <v>123.33640871332889</v>
      </c>
    </row>
    <row r="508" spans="1:8" ht="15.75" customHeight="1">
      <c r="A508" s="28">
        <v>7</v>
      </c>
      <c r="B508" s="28">
        <v>16.2</v>
      </c>
      <c r="C508" s="31">
        <f t="shared" ca="1" si="70"/>
        <v>15.222126663340489</v>
      </c>
      <c r="D508" s="31">
        <f t="shared" ca="1" si="71"/>
        <v>2.7227500708814305</v>
      </c>
      <c r="E508" s="31">
        <f t="shared" ca="1" si="68"/>
        <v>4.6504953471584176E-2</v>
      </c>
      <c r="F508" s="31">
        <f t="shared" ca="1" si="69"/>
        <v>0.15624622377404065</v>
      </c>
      <c r="G508" s="31">
        <f t="shared" ca="1" si="72"/>
        <v>4.2569556298194886</v>
      </c>
      <c r="H508" s="31">
        <f t="shared" ca="1" si="62"/>
        <v>70.594739459608803</v>
      </c>
    </row>
    <row r="509" spans="1:8" ht="15.75" customHeight="1">
      <c r="A509" s="28">
        <v>7</v>
      </c>
      <c r="B509" s="28">
        <v>51</v>
      </c>
      <c r="C509" s="31">
        <f t="shared" ca="1" si="70"/>
        <v>51.028562907458536</v>
      </c>
      <c r="D509" s="31">
        <f t="shared" ca="1" si="71"/>
        <v>3.932385532959922</v>
      </c>
      <c r="E509" s="31">
        <f t="shared" ca="1" si="68"/>
        <v>6.9552032014777124E-2</v>
      </c>
      <c r="F509" s="31">
        <f t="shared" ca="1" si="69"/>
        <v>-0.10489205162681638</v>
      </c>
      <c r="G509" s="31">
        <f t="shared" ca="1" si="72"/>
        <v>6.0253351593299023</v>
      </c>
      <c r="H509" s="31">
        <f t="shared" ref="H509:H572" ca="1" si="73">EXP(G509)</f>
        <v>413.78030111373471</v>
      </c>
    </row>
    <row r="510" spans="1:8" ht="15.75" customHeight="1">
      <c r="A510" s="28">
        <v>7</v>
      </c>
      <c r="B510" s="28">
        <v>54</v>
      </c>
      <c r="C510" s="31">
        <f t="shared" ca="1" si="70"/>
        <v>54.879068037150901</v>
      </c>
      <c r="D510" s="31">
        <f t="shared" ca="1" si="71"/>
        <v>4.005132001443096</v>
      </c>
      <c r="E510" s="31">
        <f t="shared" ca="1" si="68"/>
        <v>3.6302172487694427E-2</v>
      </c>
      <c r="F510" s="31">
        <f t="shared" ca="1" si="69"/>
        <v>0.47182338785071987</v>
      </c>
      <c r="G510" s="31">
        <f t="shared" ca="1" si="72"/>
        <v>6.689468216412136</v>
      </c>
      <c r="H510" s="31">
        <f t="shared" ca="1" si="73"/>
        <v>803.8946404794475</v>
      </c>
    </row>
    <row r="511" spans="1:8" ht="15.75" customHeight="1">
      <c r="A511" s="28">
        <v>7</v>
      </c>
      <c r="B511" s="28">
        <v>8</v>
      </c>
      <c r="C511" s="31">
        <f t="shared" ca="1" si="70"/>
        <v>8.2166815829324023</v>
      </c>
      <c r="D511" s="31">
        <f t="shared" ca="1" si="71"/>
        <v>2.1061664271859684</v>
      </c>
      <c r="E511" s="31">
        <f t="shared" ca="1" si="68"/>
        <v>-3.7958484383227138E-2</v>
      </c>
      <c r="F511" s="31">
        <f t="shared" ca="1" si="69"/>
        <v>-0.55637396730826294</v>
      </c>
      <c r="G511" s="31">
        <f t="shared" ca="1" si="72"/>
        <v>2.4371200477389632</v>
      </c>
      <c r="H511" s="31">
        <f t="shared" ca="1" si="73"/>
        <v>11.440046466941212</v>
      </c>
    </row>
    <row r="512" spans="1:8" ht="15.75" customHeight="1">
      <c r="A512" s="28">
        <v>7</v>
      </c>
      <c r="B512" s="28">
        <v>24.6</v>
      </c>
      <c r="C512" s="31">
        <f t="shared" ca="1" si="70"/>
        <v>24.446970436359539</v>
      </c>
      <c r="D512" s="31">
        <f t="shared" ca="1" si="71"/>
        <v>3.1965062997102325</v>
      </c>
      <c r="E512" s="31">
        <f t="shared" ca="1" si="68"/>
        <v>4.0022499667344003E-2</v>
      </c>
      <c r="F512" s="31">
        <f t="shared" ca="1" si="69"/>
        <v>0.29947482434027722</v>
      </c>
      <c r="G512" s="31">
        <f t="shared" ca="1" si="72"/>
        <v>5.1795401835889727</v>
      </c>
      <c r="H512" s="31">
        <f t="shared" ca="1" si="73"/>
        <v>177.60112830187245</v>
      </c>
    </row>
    <row r="513" spans="1:8" ht="15.75" customHeight="1">
      <c r="A513" s="28">
        <v>7</v>
      </c>
      <c r="B513" s="28">
        <v>29</v>
      </c>
      <c r="C513" s="31">
        <f t="shared" ca="1" si="70"/>
        <v>29.336074328003338</v>
      </c>
      <c r="D513" s="31">
        <f t="shared" ca="1" si="71"/>
        <v>3.3788179644446852</v>
      </c>
      <c r="E513" s="31">
        <f t="shared" ca="1" si="68"/>
        <v>-8.9143167412237628E-2</v>
      </c>
      <c r="F513" s="31">
        <f t="shared" ca="1" si="69"/>
        <v>-0.11526900530769073</v>
      </c>
      <c r="G513" s="31">
        <f t="shared" ca="1" si="72"/>
        <v>4.9380383376230483</v>
      </c>
      <c r="H513" s="31">
        <f t="shared" ca="1" si="73"/>
        <v>139.49633627055874</v>
      </c>
    </row>
    <row r="514" spans="1:8" ht="15.75" customHeight="1">
      <c r="A514" s="28">
        <v>7</v>
      </c>
      <c r="B514" s="28">
        <v>62</v>
      </c>
      <c r="C514" s="31">
        <f t="shared" ca="1" si="70"/>
        <v>62.062938890770269</v>
      </c>
      <c r="D514" s="31">
        <f t="shared" ca="1" si="71"/>
        <v>4.1281490135349932</v>
      </c>
      <c r="E514" s="31">
        <f t="shared" ca="1" si="68"/>
        <v>-0.11863854155032055</v>
      </c>
      <c r="F514" s="31">
        <f t="shared" ca="1" si="69"/>
        <v>-1.6469399321117448E-2</v>
      </c>
      <c r="G514" s="31">
        <f t="shared" ca="1" si="72"/>
        <v>6.2502879538395968</v>
      </c>
      <c r="H514" s="31">
        <f t="shared" ca="1" si="73"/>
        <v>518.162009928369</v>
      </c>
    </row>
    <row r="515" spans="1:8" ht="15.75" customHeight="1">
      <c r="A515" s="28">
        <v>7</v>
      </c>
      <c r="B515" s="28">
        <v>14.1</v>
      </c>
      <c r="C515" s="31">
        <f t="shared" ca="1" si="70"/>
        <v>15.373917435223341</v>
      </c>
      <c r="D515" s="31">
        <f t="shared" ca="1" si="71"/>
        <v>2.7326724004964498</v>
      </c>
      <c r="E515" s="31">
        <f t="shared" ca="1" si="68"/>
        <v>3.8937066084663199E-2</v>
      </c>
      <c r="F515" s="31">
        <f t="shared" ca="1" si="69"/>
        <v>0.46585662156923396</v>
      </c>
      <c r="G515" s="31">
        <f t="shared" ca="1" si="72"/>
        <v>4.5754567052533783</v>
      </c>
      <c r="H515" s="31">
        <f t="shared" ca="1" si="73"/>
        <v>97.072362472711916</v>
      </c>
    </row>
    <row r="516" spans="1:8" ht="15.75" customHeight="1">
      <c r="A516" s="28">
        <v>7</v>
      </c>
      <c r="B516" s="28">
        <v>10.9</v>
      </c>
      <c r="C516" s="31">
        <f t="shared" ca="1" si="70"/>
        <v>11.188810279843722</v>
      </c>
      <c r="D516" s="31">
        <f t="shared" ca="1" si="71"/>
        <v>2.4149141967289944</v>
      </c>
      <c r="E516" s="31">
        <f t="shared" ca="1" si="68"/>
        <v>1.8323104977617469E-2</v>
      </c>
      <c r="F516" s="31">
        <f t="shared" ca="1" si="69"/>
        <v>-1.6714036842891206E-2</v>
      </c>
      <c r="G516" s="31">
        <f t="shared" ca="1" si="72"/>
        <v>3.5451938428169787</v>
      </c>
      <c r="H516" s="31">
        <f t="shared" ca="1" si="73"/>
        <v>34.64640064728264</v>
      </c>
    </row>
    <row r="517" spans="1:8" ht="15.75" customHeight="1">
      <c r="A517" s="28">
        <v>7</v>
      </c>
      <c r="B517" s="28">
        <v>24.6</v>
      </c>
      <c r="C517" s="31">
        <f t="shared" ca="1" si="70"/>
        <v>24.631082358775842</v>
      </c>
      <c r="D517" s="31">
        <f t="shared" ca="1" si="71"/>
        <v>3.2040091558999886</v>
      </c>
      <c r="E517" s="31">
        <f t="shared" ca="1" si="68"/>
        <v>-5.5981776603518538E-2</v>
      </c>
      <c r="F517" s="31">
        <f t="shared" ca="1" si="69"/>
        <v>0.54537714807829185</v>
      </c>
      <c r="G517" s="31">
        <f t="shared" ca="1" si="72"/>
        <v>5.3418835187323213</v>
      </c>
      <c r="H517" s="31">
        <f t="shared" ca="1" si="73"/>
        <v>208.90581798148696</v>
      </c>
    </row>
    <row r="518" spans="1:8" ht="15.75" customHeight="1">
      <c r="A518" s="28">
        <v>7</v>
      </c>
      <c r="B518" s="28">
        <v>21.2</v>
      </c>
      <c r="C518" s="31">
        <f t="shared" ca="1" si="70"/>
        <v>20.90270565877919</v>
      </c>
      <c r="D518" s="31">
        <f t="shared" ca="1" si="71"/>
        <v>3.0398786079497406</v>
      </c>
      <c r="E518" s="31">
        <f t="shared" ca="1" si="68"/>
        <v>-0.10823564586498853</v>
      </c>
      <c r="F518" s="31">
        <f t="shared" ca="1" si="69"/>
        <v>-0.37915232855064152</v>
      </c>
      <c r="G518" s="31">
        <f t="shared" ca="1" si="72"/>
        <v>4.0928502677349226</v>
      </c>
      <c r="H518" s="31">
        <f t="shared" ca="1" si="73"/>
        <v>59.910409284895863</v>
      </c>
    </row>
    <row r="519" spans="1:8" ht="15.75" customHeight="1">
      <c r="A519" s="28">
        <v>7</v>
      </c>
      <c r="B519" s="28">
        <v>10.6</v>
      </c>
      <c r="C519" s="31">
        <f t="shared" ca="1" si="70"/>
        <v>10.506426353970189</v>
      </c>
      <c r="D519" s="31">
        <f t="shared" ca="1" si="71"/>
        <v>2.351987103658677</v>
      </c>
      <c r="E519" s="31">
        <f t="shared" ca="1" si="68"/>
        <v>-9.0024343593108236E-2</v>
      </c>
      <c r="F519" s="31">
        <f t="shared" ca="1" si="69"/>
        <v>0.32630708793801988</v>
      </c>
      <c r="G519" s="31">
        <f t="shared" ca="1" si="72"/>
        <v>3.6754878326677054</v>
      </c>
      <c r="H519" s="31">
        <f t="shared" ca="1" si="73"/>
        <v>39.467905895485671</v>
      </c>
    </row>
    <row r="520" spans="1:8" ht="15.75" customHeight="1">
      <c r="A520" s="28">
        <v>7</v>
      </c>
      <c r="B520" s="28">
        <v>24.5</v>
      </c>
      <c r="C520" s="31">
        <f t="shared" ca="1" si="70"/>
        <v>24.870068102190132</v>
      </c>
      <c r="D520" s="31">
        <f t="shared" ca="1" si="71"/>
        <v>3.2136649961384691</v>
      </c>
      <c r="E520" s="31">
        <f t="shared" ca="1" si="68"/>
        <v>3.7585381096623835E-2</v>
      </c>
      <c r="F520" s="31">
        <f t="shared" ca="1" si="69"/>
        <v>0.6531210958476813</v>
      </c>
      <c r="G520" s="31">
        <f t="shared" ca="1" si="72"/>
        <v>5.5592111526390298</v>
      </c>
      <c r="H520" s="31">
        <f t="shared" ca="1" si="73"/>
        <v>259.61795658424268</v>
      </c>
    </row>
    <row r="521" spans="1:8" ht="15.75" customHeight="1">
      <c r="A521" s="28">
        <v>7</v>
      </c>
      <c r="B521" s="28">
        <v>31.7</v>
      </c>
      <c r="C521" s="31">
        <f t="shared" ca="1" si="70"/>
        <v>31.387863798508103</v>
      </c>
      <c r="D521" s="31">
        <f t="shared" ca="1" si="71"/>
        <v>3.446421314970356</v>
      </c>
      <c r="E521" s="31">
        <f t="shared" ca="1" si="68"/>
        <v>2.8564479785524611E-2</v>
      </c>
      <c r="F521" s="31">
        <f t="shared" ca="1" si="69"/>
        <v>0.11517515798189952</v>
      </c>
      <c r="G521" s="31">
        <f t="shared" ca="1" si="72"/>
        <v>5.3983265297613521</v>
      </c>
      <c r="H521" s="31">
        <f t="shared" ca="1" si="73"/>
        <v>221.03620900778353</v>
      </c>
    </row>
    <row r="522" spans="1:8" ht="15.75" customHeight="1">
      <c r="A522" s="28">
        <v>7</v>
      </c>
      <c r="B522" s="28">
        <v>14</v>
      </c>
      <c r="C522" s="31">
        <f t="shared" ca="1" si="70"/>
        <v>14.022691491805793</v>
      </c>
      <c r="D522" s="31">
        <f t="shared" ca="1" si="71"/>
        <v>2.6406768383460348</v>
      </c>
      <c r="E522" s="31">
        <f t="shared" ca="1" si="68"/>
        <v>2.9111560291496787E-2</v>
      </c>
      <c r="F522" s="31">
        <f t="shared" ca="1" si="69"/>
        <v>-0.26388834917358256</v>
      </c>
      <c r="G522" s="31">
        <f t="shared" ca="1" si="72"/>
        <v>3.6832895099560163</v>
      </c>
      <c r="H522" s="31">
        <f t="shared" ca="1" si="73"/>
        <v>39.77702602034487</v>
      </c>
    </row>
    <row r="523" spans="1:8" ht="15.75" customHeight="1">
      <c r="A523" s="28"/>
      <c r="B523" s="30" t="s">
        <v>36</v>
      </c>
      <c r="C523" s="31"/>
      <c r="D523" s="31"/>
      <c r="E523" s="31"/>
      <c r="F523" s="31"/>
      <c r="G523" s="31"/>
      <c r="H523" s="40">
        <f t="shared" ref="H523" ca="1" si="74">SUM(H465:H522)</f>
        <v>7592.5474189393799</v>
      </c>
    </row>
    <row r="524" spans="1:8" ht="15.75" customHeight="1">
      <c r="A524" s="28">
        <v>8</v>
      </c>
      <c r="B524" s="28">
        <v>14</v>
      </c>
      <c r="C524" s="31">
        <f t="shared" ca="1" si="70"/>
        <v>14.54032288688766</v>
      </c>
      <c r="D524" s="31">
        <f t="shared" ca="1" si="71"/>
        <v>2.6769256786598832</v>
      </c>
      <c r="E524" s="31">
        <f t="shared" ref="E524:E555" ca="1" si="75">NORMINV(RAND(),0,SQRT($A$15*(1/A$16+((D524-$A$17)^2/($A$18)))))</f>
        <v>-5.0500174720864217E-2</v>
      </c>
      <c r="F524" s="31">
        <f t="shared" ref="F524:F555" ca="1" si="76">NORMINV(RAND(),0,SQRT($A$15*(1+1/A$16+((D524-$A$17)^2/($A$18)))))</f>
        <v>-3.2205270063438824E-3</v>
      </c>
      <c r="G524" s="31">
        <f t="shared" ca="1" si="72"/>
        <v>3.9244729984930871</v>
      </c>
      <c r="H524" s="31">
        <f t="shared" ca="1" si="73"/>
        <v>50.626390843090959</v>
      </c>
    </row>
    <row r="525" spans="1:8" ht="15.75" customHeight="1">
      <c r="A525" s="28">
        <v>8</v>
      </c>
      <c r="B525" s="28">
        <v>29.2</v>
      </c>
      <c r="C525" s="31">
        <f t="shared" ca="1" si="70"/>
        <v>28.432009659380363</v>
      </c>
      <c r="D525" s="31">
        <f t="shared" ca="1" si="71"/>
        <v>3.3475156111484634</v>
      </c>
      <c r="E525" s="31">
        <f t="shared" ca="1" si="75"/>
        <v>-5.1656514606042203E-2</v>
      </c>
      <c r="F525" s="31">
        <f t="shared" ca="1" si="76"/>
        <v>0.18183857971565257</v>
      </c>
      <c r="G525" s="31">
        <f t="shared" ca="1" si="72"/>
        <v>5.2207101099460118</v>
      </c>
      <c r="H525" s="31">
        <f t="shared" ca="1" si="73"/>
        <v>185.06555431228685</v>
      </c>
    </row>
    <row r="526" spans="1:8" ht="15.75" customHeight="1">
      <c r="A526" s="28">
        <v>8</v>
      </c>
      <c r="B526" s="28">
        <v>22.3</v>
      </c>
      <c r="C526" s="31">
        <f t="shared" ca="1" si="70"/>
        <v>22.65839674698007</v>
      </c>
      <c r="D526" s="31">
        <f t="shared" ca="1" si="71"/>
        <v>3.120530500536324</v>
      </c>
      <c r="E526" s="31">
        <f t="shared" ca="1" si="75"/>
        <v>-1.0505333627592978E-2</v>
      </c>
      <c r="F526" s="31">
        <f t="shared" ca="1" si="76"/>
        <v>4.8372952483725473E-2</v>
      </c>
      <c r="G526" s="31">
        <f t="shared" ca="1" si="72"/>
        <v>4.7518863813157539</v>
      </c>
      <c r="H526" s="31">
        <f t="shared" ca="1" si="73"/>
        <v>115.80252634083773</v>
      </c>
    </row>
    <row r="527" spans="1:8" ht="15.75" customHeight="1">
      <c r="A527" s="28">
        <v>8</v>
      </c>
      <c r="B527" s="28">
        <v>43.2</v>
      </c>
      <c r="C527" s="31">
        <f t="shared" ca="1" si="70"/>
        <v>43.028887179742789</v>
      </c>
      <c r="D527" s="31">
        <f t="shared" ca="1" si="71"/>
        <v>3.761871685018134</v>
      </c>
      <c r="E527" s="31">
        <f t="shared" ca="1" si="75"/>
        <v>-0.15874414660954403</v>
      </c>
      <c r="F527" s="31">
        <f t="shared" ca="1" si="76"/>
        <v>0.31832576910475202</v>
      </c>
      <c r="G527" s="31">
        <f t="shared" ca="1" si="72"/>
        <v>5.9374186613021882</v>
      </c>
      <c r="H527" s="31">
        <f t="shared" ca="1" si="73"/>
        <v>378.95545352542155</v>
      </c>
    </row>
    <row r="528" spans="1:8" ht="15.75" customHeight="1">
      <c r="A528" s="28">
        <v>8</v>
      </c>
      <c r="B528" s="28">
        <v>9.5</v>
      </c>
      <c r="C528" s="31">
        <f t="shared" ca="1" si="70"/>
        <v>9.8229108408675856</v>
      </c>
      <c r="D528" s="31">
        <f t="shared" ca="1" si="71"/>
        <v>2.2847174980830363</v>
      </c>
      <c r="E528" s="31">
        <f t="shared" ca="1" si="75"/>
        <v>7.1015016463219463E-2</v>
      </c>
      <c r="F528" s="31">
        <f t="shared" ca="1" si="76"/>
        <v>-0.44022055049592806</v>
      </c>
      <c r="G528" s="31">
        <f t="shared" ca="1" si="72"/>
        <v>2.9584167687375471</v>
      </c>
      <c r="H528" s="31">
        <f t="shared" ca="1" si="73"/>
        <v>19.267442776911221</v>
      </c>
    </row>
    <row r="529" spans="1:8" ht="15.75" customHeight="1">
      <c r="A529" s="28">
        <v>8</v>
      </c>
      <c r="B529" s="28">
        <v>21.5</v>
      </c>
      <c r="C529" s="31">
        <f t="shared" ca="1" si="70"/>
        <v>21.672495329279425</v>
      </c>
      <c r="D529" s="31">
        <f t="shared" ca="1" si="71"/>
        <v>3.0760439602469392</v>
      </c>
      <c r="E529" s="31">
        <f t="shared" ca="1" si="75"/>
        <v>2.4218392145306796E-2</v>
      </c>
      <c r="F529" s="31">
        <f t="shared" ca="1" si="76"/>
        <v>-0.33379856119865448</v>
      </c>
      <c r="G529" s="31">
        <f t="shared" ca="1" si="72"/>
        <v>4.3306469895666604</v>
      </c>
      <c r="H529" s="31">
        <f t="shared" ca="1" si="73"/>
        <v>75.993437628641857</v>
      </c>
    </row>
    <row r="530" spans="1:8" ht="15.75" customHeight="1">
      <c r="A530" s="28">
        <v>8</v>
      </c>
      <c r="B530" s="28">
        <v>25.2</v>
      </c>
      <c r="C530" s="31">
        <f t="shared" ca="1" si="70"/>
        <v>25.095992434217731</v>
      </c>
      <c r="D530" s="31">
        <f t="shared" ca="1" si="71"/>
        <v>3.2227081694146995</v>
      </c>
      <c r="E530" s="31">
        <f t="shared" ca="1" si="75"/>
        <v>0.13058856501215332</v>
      </c>
      <c r="F530" s="31">
        <f t="shared" ca="1" si="76"/>
        <v>-1.1727649525009374</v>
      </c>
      <c r="G530" s="31">
        <f t="shared" ca="1" si="72"/>
        <v>3.8413285614461543</v>
      </c>
      <c r="H530" s="31">
        <f t="shared" ca="1" si="73"/>
        <v>46.587327470071692</v>
      </c>
    </row>
    <row r="531" spans="1:8" ht="15.75" customHeight="1">
      <c r="A531" s="28">
        <v>8</v>
      </c>
      <c r="B531" s="28">
        <v>12.5</v>
      </c>
      <c r="C531" s="31">
        <f t="shared" ca="1" si="70"/>
        <v>12.547063034995325</v>
      </c>
      <c r="D531" s="31">
        <f t="shared" ca="1" si="71"/>
        <v>2.5294866170746682</v>
      </c>
      <c r="E531" s="31">
        <f t="shared" ca="1" si="75"/>
        <v>0.14134594871790973</v>
      </c>
      <c r="F531" s="31">
        <f t="shared" ca="1" si="76"/>
        <v>0.52914440685765396</v>
      </c>
      <c r="G531" s="31">
        <f t="shared" ca="1" si="72"/>
        <v>4.404120986781999</v>
      </c>
      <c r="H531" s="31">
        <f t="shared" ca="1" si="73"/>
        <v>81.787219190146146</v>
      </c>
    </row>
    <row r="532" spans="1:8" ht="15.75" customHeight="1">
      <c r="A532" s="28">
        <v>8</v>
      </c>
      <c r="B532" s="28">
        <v>8.5</v>
      </c>
      <c r="C532" s="31">
        <f t="shared" ca="1" si="70"/>
        <v>8.1984399930752403</v>
      </c>
      <c r="D532" s="31">
        <f t="shared" ca="1" si="71"/>
        <v>2.1039438914244579</v>
      </c>
      <c r="E532" s="31">
        <f t="shared" ca="1" si="75"/>
        <v>-4.8616934384478679E-2</v>
      </c>
      <c r="F532" s="31">
        <f t="shared" ca="1" si="76"/>
        <v>-6.5042476791043816E-2</v>
      </c>
      <c r="G532" s="31">
        <f t="shared" ca="1" si="72"/>
        <v>2.9141064792858828</v>
      </c>
      <c r="H532" s="31">
        <f t="shared" ca="1" si="73"/>
        <v>18.432335369095888</v>
      </c>
    </row>
    <row r="533" spans="1:8" ht="15.75" customHeight="1">
      <c r="A533" s="28">
        <v>8</v>
      </c>
      <c r="B533" s="28">
        <v>21</v>
      </c>
      <c r="C533" s="31">
        <f t="shared" ca="1" si="70"/>
        <v>21.456941913665954</v>
      </c>
      <c r="D533" s="31">
        <f t="shared" ca="1" si="71"/>
        <v>3.0660482253551158</v>
      </c>
      <c r="E533" s="31">
        <f t="shared" ca="1" si="75"/>
        <v>1.8700160356106766E-2</v>
      </c>
      <c r="F533" s="31">
        <f t="shared" ca="1" si="76"/>
        <v>-0.2920587791029835</v>
      </c>
      <c r="G533" s="31">
        <f t="shared" ca="1" si="72"/>
        <v>4.3502882145786677</v>
      </c>
      <c r="H533" s="31">
        <f t="shared" ca="1" si="73"/>
        <v>77.500796566094522</v>
      </c>
    </row>
    <row r="534" spans="1:8" ht="15.75" customHeight="1">
      <c r="A534" s="28">
        <v>8</v>
      </c>
      <c r="B534" s="28">
        <v>27</v>
      </c>
      <c r="C534" s="31">
        <f t="shared" ca="1" si="70"/>
        <v>27.257886724376117</v>
      </c>
      <c r="D534" s="31">
        <f t="shared" ca="1" si="71"/>
        <v>3.3053429003130748</v>
      </c>
      <c r="E534" s="31">
        <f t="shared" ca="1" si="75"/>
        <v>-1.2533621921318192E-2</v>
      </c>
      <c r="F534" s="31">
        <f t="shared" ca="1" si="76"/>
        <v>0.8358058777750571</v>
      </c>
      <c r="G534" s="31">
        <f t="shared" ca="1" si="72"/>
        <v>5.8438467383190487</v>
      </c>
      <c r="H534" s="31">
        <f t="shared" ca="1" si="73"/>
        <v>345.10431661202438</v>
      </c>
    </row>
    <row r="535" spans="1:8" ht="15.75" customHeight="1">
      <c r="A535" s="28">
        <v>8</v>
      </c>
      <c r="B535" s="28">
        <v>11.8</v>
      </c>
      <c r="C535" s="31">
        <f t="shared" ca="1" si="70"/>
        <v>12.027986368720109</v>
      </c>
      <c r="D535" s="31">
        <f t="shared" ca="1" si="71"/>
        <v>2.4872361318300058</v>
      </c>
      <c r="E535" s="31">
        <f t="shared" ca="1" si="75"/>
        <v>5.6449381718801379E-2</v>
      </c>
      <c r="F535" s="31">
        <f t="shared" ca="1" si="76"/>
        <v>-2.0193872150148191E-2</v>
      </c>
      <c r="G535" s="31">
        <f t="shared" ca="1" si="72"/>
        <v>3.6998035708803569</v>
      </c>
      <c r="H535" s="31">
        <f t="shared" ca="1" si="73"/>
        <v>40.439360111946385</v>
      </c>
    </row>
    <row r="536" spans="1:8" ht="15.75" customHeight="1">
      <c r="A536" s="28">
        <v>8</v>
      </c>
      <c r="B536" s="28">
        <v>23.3</v>
      </c>
      <c r="C536" s="31">
        <f t="shared" ca="1" si="70"/>
        <v>22.826781501452164</v>
      </c>
      <c r="D536" s="31">
        <f t="shared" ca="1" si="71"/>
        <v>3.1279344738822279</v>
      </c>
      <c r="E536" s="31">
        <f t="shared" ca="1" si="75"/>
        <v>6.5635271549522436E-2</v>
      </c>
      <c r="F536" s="31">
        <f t="shared" ca="1" si="76"/>
        <v>5.4897570519074304E-2</v>
      </c>
      <c r="G536" s="31">
        <f t="shared" ca="1" si="72"/>
        <v>4.8468328712760034</v>
      </c>
      <c r="H536" s="31">
        <f t="shared" ca="1" si="73"/>
        <v>127.33645957535637</v>
      </c>
    </row>
    <row r="537" spans="1:8" ht="15.75" customHeight="1">
      <c r="A537" s="28">
        <v>8</v>
      </c>
      <c r="B537" s="28">
        <v>10.4</v>
      </c>
      <c r="C537" s="31">
        <f t="shared" ca="1" si="70"/>
        <v>10.106535192736057</v>
      </c>
      <c r="D537" s="31">
        <f t="shared" ca="1" si="71"/>
        <v>2.3131822633871533</v>
      </c>
      <c r="E537" s="31">
        <f t="shared" ca="1" si="75"/>
        <v>-5.0743087565506176E-2</v>
      </c>
      <c r="F537" s="31">
        <f t="shared" ca="1" si="76"/>
        <v>6.8351054998780176E-3</v>
      </c>
      <c r="G537" s="31">
        <f t="shared" ca="1" si="72"/>
        <v>3.3309299655051783</v>
      </c>
      <c r="H537" s="31">
        <f t="shared" ca="1" si="73"/>
        <v>27.964335482077871</v>
      </c>
    </row>
    <row r="538" spans="1:8" ht="15.75" customHeight="1">
      <c r="A538" s="28">
        <v>8</v>
      </c>
      <c r="B538" s="28">
        <v>22.1</v>
      </c>
      <c r="C538" s="31">
        <f t="shared" ca="1" si="70"/>
        <v>22.849688917888493</v>
      </c>
      <c r="D538" s="31">
        <f t="shared" ca="1" si="71"/>
        <v>3.1289375031507576</v>
      </c>
      <c r="E538" s="31">
        <f t="shared" ca="1" si="75"/>
        <v>4.1304940631785424E-3</v>
      </c>
      <c r="F538" s="31">
        <f t="shared" ca="1" si="76"/>
        <v>3.8161704763185769E-2</v>
      </c>
      <c r="G538" s="31">
        <f t="shared" ca="1" si="72"/>
        <v>4.7702559928026531</v>
      </c>
      <c r="H538" s="31">
        <f t="shared" ca="1" si="73"/>
        <v>117.94943230199708</v>
      </c>
    </row>
    <row r="539" spans="1:8" ht="15.75" customHeight="1">
      <c r="A539" s="28">
        <v>8</v>
      </c>
      <c r="B539" s="28">
        <v>20.7</v>
      </c>
      <c r="C539" s="31">
        <f t="shared" ca="1" si="70"/>
        <v>20.315993855054636</v>
      </c>
      <c r="D539" s="31">
        <f t="shared" ca="1" si="71"/>
        <v>3.0114084504706833</v>
      </c>
      <c r="E539" s="31">
        <f t="shared" ca="1" si="75"/>
        <v>-2.725998315364902E-3</v>
      </c>
      <c r="F539" s="31">
        <f t="shared" ca="1" si="76"/>
        <v>-0.35693418688378664</v>
      </c>
      <c r="G539" s="31">
        <f t="shared" ca="1" si="72"/>
        <v>4.1733534679345903</v>
      </c>
      <c r="H539" s="31">
        <f t="shared" ca="1" si="73"/>
        <v>64.93283759482668</v>
      </c>
    </row>
    <row r="540" spans="1:8" ht="15.75" customHeight="1">
      <c r="A540" s="28">
        <v>8</v>
      </c>
      <c r="B540" s="28">
        <v>28.4</v>
      </c>
      <c r="C540" s="31">
        <f t="shared" ca="1" si="70"/>
        <v>28.271251252798614</v>
      </c>
      <c r="D540" s="31">
        <f t="shared" ca="1" si="71"/>
        <v>3.3418454315254036</v>
      </c>
      <c r="E540" s="31">
        <f t="shared" ca="1" si="75"/>
        <v>1.5356881311465356E-2</v>
      </c>
      <c r="F540" s="31">
        <f t="shared" ca="1" si="76"/>
        <v>0.41614182665002836</v>
      </c>
      <c r="G540" s="31">
        <f t="shared" ca="1" si="72"/>
        <v>5.5126213990499418</v>
      </c>
      <c r="H540" s="31">
        <f t="shared" ca="1" si="73"/>
        <v>247.79985871808441</v>
      </c>
    </row>
    <row r="541" spans="1:8" ht="15.75" customHeight="1">
      <c r="A541" s="28">
        <v>8</v>
      </c>
      <c r="B541" s="28">
        <v>20.2</v>
      </c>
      <c r="C541" s="31">
        <f t="shared" ca="1" si="70"/>
        <v>19.140315122563635</v>
      </c>
      <c r="D541" s="31">
        <f t="shared" ca="1" si="71"/>
        <v>2.9517968499730611</v>
      </c>
      <c r="E541" s="31">
        <f t="shared" ca="1" si="75"/>
        <v>-7.6854043416905257E-2</v>
      </c>
      <c r="F541" s="31">
        <f t="shared" ca="1" si="76"/>
        <v>0.69692828475433177</v>
      </c>
      <c r="G541" s="31">
        <f t="shared" ca="1" si="72"/>
        <v>5.0542077482617422</v>
      </c>
      <c r="H541" s="31">
        <f t="shared" ca="1" si="73"/>
        <v>156.68035087962991</v>
      </c>
    </row>
    <row r="542" spans="1:8" ht="15.75" customHeight="1">
      <c r="A542" s="28">
        <v>8</v>
      </c>
      <c r="B542" s="28">
        <v>25.7</v>
      </c>
      <c r="C542" s="31">
        <f t="shared" ca="1" si="70"/>
        <v>26.866244737856562</v>
      </c>
      <c r="D542" s="31">
        <f t="shared" ca="1" si="71"/>
        <v>3.2908706561748735</v>
      </c>
      <c r="E542" s="31">
        <f t="shared" ca="1" si="75"/>
        <v>-6.3202078597141401E-2</v>
      </c>
      <c r="F542" s="31">
        <f t="shared" ca="1" si="76"/>
        <v>-0.87637427825198011</v>
      </c>
      <c r="G542" s="31">
        <f t="shared" ca="1" si="72"/>
        <v>4.0569924353743883</v>
      </c>
      <c r="H542" s="31">
        <f t="shared" ca="1" si="73"/>
        <v>57.800211530819134</v>
      </c>
    </row>
    <row r="543" spans="1:8" ht="15.75" customHeight="1">
      <c r="A543" s="28">
        <v>8</v>
      </c>
      <c r="B543" s="28">
        <v>37.1</v>
      </c>
      <c r="C543" s="31">
        <f t="shared" ca="1" si="70"/>
        <v>37.855089338368366</v>
      </c>
      <c r="D543" s="31">
        <f t="shared" ca="1" si="71"/>
        <v>3.6337654315674994</v>
      </c>
      <c r="E543" s="31">
        <f t="shared" ca="1" si="75"/>
        <v>1.7790620289462541E-2</v>
      </c>
      <c r="F543" s="31">
        <f t="shared" ca="1" si="76"/>
        <v>0.18002256562241339</v>
      </c>
      <c r="G543" s="31">
        <f t="shared" ca="1" si="72"/>
        <v>5.7631552578701495</v>
      </c>
      <c r="H543" s="31">
        <f t="shared" ca="1" si="73"/>
        <v>318.35122609781621</v>
      </c>
    </row>
    <row r="544" spans="1:8" ht="15.75" customHeight="1">
      <c r="A544" s="28">
        <v>8</v>
      </c>
      <c r="B544" s="28">
        <v>13.4</v>
      </c>
      <c r="C544" s="31">
        <f t="shared" ca="1" si="70"/>
        <v>13.349758725183568</v>
      </c>
      <c r="D544" s="31">
        <f t="shared" ca="1" si="71"/>
        <v>2.5914983116629822</v>
      </c>
      <c r="E544" s="31">
        <f t="shared" ca="1" si="75"/>
        <v>0.17083629746725582</v>
      </c>
      <c r="F544" s="31">
        <f t="shared" ca="1" si="76"/>
        <v>-0.12226885587540547</v>
      </c>
      <c r="G544" s="31">
        <f t="shared" ca="1" si="72"/>
        <v>3.8850593510797058</v>
      </c>
      <c r="H544" s="31">
        <f t="shared" ca="1" si="73"/>
        <v>48.669830980788952</v>
      </c>
    </row>
    <row r="545" spans="1:8" ht="15.75" customHeight="1">
      <c r="A545" s="28">
        <v>8</v>
      </c>
      <c r="B545" s="28">
        <v>14.4</v>
      </c>
      <c r="C545" s="31">
        <f t="shared" ca="1" si="70"/>
        <v>13.830131867476483</v>
      </c>
      <c r="D545" s="31">
        <f t="shared" ca="1" si="71"/>
        <v>2.6268496805174344</v>
      </c>
      <c r="E545" s="31">
        <f t="shared" ca="1" si="75"/>
        <v>8.8470898706373896E-2</v>
      </c>
      <c r="F545" s="31">
        <f t="shared" ca="1" si="76"/>
        <v>-0.33710879459114879</v>
      </c>
      <c r="G545" s="31">
        <f t="shared" ca="1" si="72"/>
        <v>3.6464927431767142</v>
      </c>
      <c r="H545" s="31">
        <f t="shared" ca="1" si="73"/>
        <v>38.339961873159289</v>
      </c>
    </row>
    <row r="546" spans="1:8" ht="15.75" customHeight="1">
      <c r="A546" s="28">
        <v>8</v>
      </c>
      <c r="B546" s="28">
        <v>8.3000000000000007</v>
      </c>
      <c r="C546" s="31">
        <f t="shared" ca="1" si="70"/>
        <v>8.2923980008395031</v>
      </c>
      <c r="D546" s="31">
        <f t="shared" ca="1" si="71"/>
        <v>2.1153391915933297</v>
      </c>
      <c r="E546" s="31">
        <f t="shared" ca="1" si="75"/>
        <v>3.219330113951914E-2</v>
      </c>
      <c r="F546" s="31">
        <f t="shared" ca="1" si="76"/>
        <v>1.4041754192421273E-2</v>
      </c>
      <c r="G546" s="31">
        <f t="shared" ca="1" si="72"/>
        <v>3.0929027859954599</v>
      </c>
      <c r="H546" s="31">
        <f t="shared" ca="1" si="73"/>
        <v>22.040965410848013</v>
      </c>
    </row>
    <row r="547" spans="1:8" ht="15.75" customHeight="1">
      <c r="A547" s="28">
        <v>8</v>
      </c>
      <c r="B547" s="28">
        <v>8.3000000000000007</v>
      </c>
      <c r="C547" s="31">
        <f t="shared" ca="1" si="70"/>
        <v>8.4441434663909707</v>
      </c>
      <c r="D547" s="31">
        <f t="shared" ca="1" si="71"/>
        <v>2.1334731201770043</v>
      </c>
      <c r="E547" s="31">
        <f t="shared" ca="1" si="75"/>
        <v>0.11772197517958206</v>
      </c>
      <c r="F547" s="31">
        <f t="shared" ca="1" si="76"/>
        <v>1.1491411620750487</v>
      </c>
      <c r="G547" s="31">
        <f t="shared" ca="1" si="72"/>
        <v>4.343610340617035</v>
      </c>
      <c r="H547" s="31">
        <f t="shared" ca="1" si="73"/>
        <v>76.984980209865284</v>
      </c>
    </row>
    <row r="548" spans="1:8" ht="15.75" customHeight="1">
      <c r="A548" s="28">
        <v>8</v>
      </c>
      <c r="B548" s="28">
        <v>8</v>
      </c>
      <c r="C548" s="31">
        <f t="shared" ca="1" si="70"/>
        <v>7.5219796185847105</v>
      </c>
      <c r="D548" s="31">
        <f t="shared" ca="1" si="71"/>
        <v>2.0178293504705187</v>
      </c>
      <c r="E548" s="31">
        <f t="shared" ca="1" si="75"/>
        <v>0.19037175330181169</v>
      </c>
      <c r="F548" s="31">
        <f t="shared" ca="1" si="76"/>
        <v>-0.26086217280805163</v>
      </c>
      <c r="G548" s="31">
        <f t="shared" ca="1" si="72"/>
        <v>2.8144338372932283</v>
      </c>
      <c r="H548" s="31">
        <f t="shared" ca="1" si="73"/>
        <v>16.683727401659109</v>
      </c>
    </row>
    <row r="549" spans="1:8" ht="15.75" customHeight="1">
      <c r="A549" s="28">
        <v>8</v>
      </c>
      <c r="B549" s="28">
        <v>40</v>
      </c>
      <c r="C549" s="31">
        <f t="shared" ca="1" si="70"/>
        <v>39.26225790962409</v>
      </c>
      <c r="D549" s="31">
        <f t="shared" ca="1" si="71"/>
        <v>3.6702636989017652</v>
      </c>
      <c r="E549" s="31">
        <f t="shared" ca="1" si="75"/>
        <v>6.5052729311968996E-2</v>
      </c>
      <c r="F549" s="31">
        <f t="shared" ca="1" si="76"/>
        <v>8.3791848028053187E-2</v>
      </c>
      <c r="G549" s="31">
        <f t="shared" ca="1" si="72"/>
        <v>5.7747277852563359</v>
      </c>
      <c r="H549" s="31">
        <f t="shared" ca="1" si="73"/>
        <v>322.05675418826468</v>
      </c>
    </row>
    <row r="550" spans="1:8" ht="15.75" customHeight="1">
      <c r="A550" s="28">
        <v>8</v>
      </c>
      <c r="B550" s="28">
        <v>13.3</v>
      </c>
      <c r="C550" s="31">
        <f t="shared" ca="1" si="70"/>
        <v>13.304244037220451</v>
      </c>
      <c r="D550" s="31">
        <f t="shared" ca="1" si="71"/>
        <v>2.588083084868849</v>
      </c>
      <c r="E550" s="31">
        <f t="shared" ca="1" si="75"/>
        <v>-0.10623471867161165</v>
      </c>
      <c r="F550" s="31">
        <f t="shared" ca="1" si="76"/>
        <v>-0.25991658396437739</v>
      </c>
      <c r="G550" s="31">
        <f t="shared" ca="1" si="72"/>
        <v>3.464675633559366</v>
      </c>
      <c r="H550" s="31">
        <f t="shared" ca="1" si="73"/>
        <v>31.966089364687015</v>
      </c>
    </row>
    <row r="551" spans="1:8" ht="15.75" customHeight="1">
      <c r="A551" s="28">
        <v>8</v>
      </c>
      <c r="B551" s="28">
        <v>27</v>
      </c>
      <c r="C551" s="31">
        <f t="shared" ca="1" si="70"/>
        <v>27.124991042468057</v>
      </c>
      <c r="D551" s="31">
        <f t="shared" ca="1" si="71"/>
        <v>3.3004554816289766</v>
      </c>
      <c r="E551" s="31">
        <f t="shared" ca="1" si="75"/>
        <v>-6.6865504674337412E-2</v>
      </c>
      <c r="F551" s="31">
        <f t="shared" ca="1" si="76"/>
        <v>6.2663568908377654E-2</v>
      </c>
      <c r="G551" s="31">
        <f t="shared" ca="1" si="72"/>
        <v>5.0082655898312893</v>
      </c>
      <c r="H551" s="31">
        <f t="shared" ca="1" si="73"/>
        <v>149.64496519014804</v>
      </c>
    </row>
    <row r="552" spans="1:8" ht="15.75" customHeight="1">
      <c r="A552" s="28">
        <v>8</v>
      </c>
      <c r="B552" s="28">
        <v>8.4</v>
      </c>
      <c r="C552" s="31">
        <f t="shared" ca="1" si="70"/>
        <v>7.9732926706029499</v>
      </c>
      <c r="D552" s="31">
        <f t="shared" ca="1" si="71"/>
        <v>2.07609754056055</v>
      </c>
      <c r="E552" s="31">
        <f t="shared" ca="1" si="75"/>
        <v>0.14022917449926758</v>
      </c>
      <c r="F552" s="31">
        <f t="shared" ca="1" si="76"/>
        <v>0.41675341747900702</v>
      </c>
      <c r="G552" s="31">
        <f t="shared" ca="1" si="72"/>
        <v>3.5385586264076814</v>
      </c>
      <c r="H552" s="31">
        <f t="shared" ca="1" si="73"/>
        <v>34.417275270040193</v>
      </c>
    </row>
    <row r="553" spans="1:8" ht="15.75" customHeight="1">
      <c r="A553" s="28">
        <v>8</v>
      </c>
      <c r="B553" s="28">
        <v>8</v>
      </c>
      <c r="C553" s="31">
        <f t="shared" ca="1" si="70"/>
        <v>8.4142115119259202</v>
      </c>
      <c r="D553" s="31">
        <f t="shared" ca="1" si="71"/>
        <v>2.1299221229467298</v>
      </c>
      <c r="E553" s="31">
        <f t="shared" ca="1" si="75"/>
        <v>-0.12365424120859671</v>
      </c>
      <c r="F553" s="31">
        <f t="shared" ca="1" si="76"/>
        <v>-1.293787768249496</v>
      </c>
      <c r="G553" s="31">
        <f t="shared" ca="1" si="72"/>
        <v>1.6534150127585656</v>
      </c>
      <c r="H553" s="31">
        <f t="shared" ca="1" si="73"/>
        <v>5.2247921270278352</v>
      </c>
    </row>
    <row r="554" spans="1:8" ht="15.75" customHeight="1">
      <c r="A554" s="28">
        <v>8</v>
      </c>
      <c r="B554" s="28">
        <v>15.7</v>
      </c>
      <c r="C554" s="31">
        <f t="shared" ca="1" si="70"/>
        <v>16.270514942704551</v>
      </c>
      <c r="D554" s="31">
        <f t="shared" ca="1" si="71"/>
        <v>2.789354570558285</v>
      </c>
      <c r="E554" s="31">
        <f t="shared" ca="1" si="75"/>
        <v>2.967654174130567E-2</v>
      </c>
      <c r="F554" s="31">
        <f t="shared" ca="1" si="76"/>
        <v>-9.2845447267297751E-2</v>
      </c>
      <c r="G554" s="31">
        <f t="shared" ca="1" si="72"/>
        <v>4.1015150948418579</v>
      </c>
      <c r="H554" s="31">
        <f t="shared" ca="1" si="73"/>
        <v>60.431778146785241</v>
      </c>
    </row>
    <row r="555" spans="1:8" ht="15.75" customHeight="1">
      <c r="A555" s="28">
        <v>8</v>
      </c>
      <c r="B555" s="28">
        <v>27</v>
      </c>
      <c r="C555" s="31">
        <f t="shared" ca="1" si="70"/>
        <v>26.454714810512687</v>
      </c>
      <c r="D555" s="31">
        <f t="shared" ca="1" si="71"/>
        <v>3.275434396124588</v>
      </c>
      <c r="E555" s="31">
        <f t="shared" ca="1" si="75"/>
        <v>9.1938482748884401E-2</v>
      </c>
      <c r="F555" s="31">
        <f t="shared" ca="1" si="76"/>
        <v>0.7432330931589971</v>
      </c>
      <c r="G555" s="31">
        <f t="shared" ca="1" si="72"/>
        <v>5.8061356261355801</v>
      </c>
      <c r="H555" s="31">
        <f t="shared" ca="1" si="73"/>
        <v>332.33238447046324</v>
      </c>
    </row>
    <row r="556" spans="1:8" ht="15.75" customHeight="1">
      <c r="A556" s="28">
        <v>8</v>
      </c>
      <c r="B556" s="28">
        <v>9.4</v>
      </c>
      <c r="C556" s="31">
        <f t="shared" ca="1" si="70"/>
        <v>10.077620689216165</v>
      </c>
      <c r="D556" s="31">
        <f t="shared" ca="1" si="71"/>
        <v>2.3103171920442596</v>
      </c>
      <c r="E556" s="31">
        <f t="shared" ref="E556:E587" ca="1" si="77">NORMINV(RAND(),0,SQRT($A$15*(1/A$16+((D556-$A$17)^2/($A$18)))))</f>
        <v>0.10047070066965322</v>
      </c>
      <c r="F556" s="31">
        <f t="shared" ref="F556:F579" ca="1" si="78">NORMINV(RAND(),0,SQRT($A$15*(1+1/A$16+((D556-$A$17)^2/($A$18)))))</f>
        <v>5.9792094957550432E-2</v>
      </c>
      <c r="G556" s="31">
        <f t="shared" ca="1" si="72"/>
        <v>3.5303483347586986</v>
      </c>
      <c r="H556" s="31">
        <f t="shared" ca="1" si="73"/>
        <v>34.135856249271399</v>
      </c>
    </row>
    <row r="557" spans="1:8" ht="15.75" customHeight="1">
      <c r="A557" s="28">
        <v>8</v>
      </c>
      <c r="B557" s="28">
        <v>36</v>
      </c>
      <c r="C557" s="31">
        <f t="shared" ca="1" si="70"/>
        <v>36.426650135406923</v>
      </c>
      <c r="D557" s="31">
        <f t="shared" ca="1" si="71"/>
        <v>3.5953006533312508</v>
      </c>
      <c r="E557" s="31">
        <f t="shared" ca="1" si="77"/>
        <v>-1.9171274947252299E-2</v>
      </c>
      <c r="F557" s="31">
        <f t="shared" ca="1" si="78"/>
        <v>0.40114306583561343</v>
      </c>
      <c r="G557" s="31">
        <f t="shared" ca="1" si="72"/>
        <v>5.8835107965950399</v>
      </c>
      <c r="H557" s="31">
        <f t="shared" ca="1" si="73"/>
        <v>359.06764488254925</v>
      </c>
    </row>
    <row r="558" spans="1:8" ht="15.75" customHeight="1">
      <c r="A558" s="28">
        <v>8</v>
      </c>
      <c r="B558" s="28">
        <v>26.7</v>
      </c>
      <c r="C558" s="31">
        <f t="shared" ca="1" si="70"/>
        <v>27.17255352310135</v>
      </c>
      <c r="D558" s="31">
        <f t="shared" ca="1" si="71"/>
        <v>3.3022074022058217</v>
      </c>
      <c r="E558" s="31">
        <f t="shared" ca="1" si="77"/>
        <v>2.967681737744695E-2</v>
      </c>
      <c r="F558" s="31">
        <f t="shared" ca="1" si="78"/>
        <v>0.52199472375014033</v>
      </c>
      <c r="G558" s="31">
        <f t="shared" ca="1" si="72"/>
        <v>5.5670450474624715</v>
      </c>
      <c r="H558" s="31">
        <f t="shared" ca="1" si="73"/>
        <v>261.65976355882998</v>
      </c>
    </row>
    <row r="559" spans="1:8" ht="15.75" customHeight="1">
      <c r="A559" s="28">
        <v>8</v>
      </c>
      <c r="B559" s="28">
        <v>13.9</v>
      </c>
      <c r="C559" s="31">
        <f t="shared" ca="1" si="70"/>
        <v>13.903216023002837</v>
      </c>
      <c r="D559" s="31">
        <f t="shared" ca="1" si="71"/>
        <v>2.6321201819364233</v>
      </c>
      <c r="E559" s="31">
        <f t="shared" ca="1" si="77"/>
        <v>0.13452483115629751</v>
      </c>
      <c r="F559" s="31">
        <f t="shared" ca="1" si="78"/>
        <v>0.81139305213255075</v>
      </c>
      <c r="G559" s="31">
        <f t="shared" ca="1" si="72"/>
        <v>4.8497909138740711</v>
      </c>
      <c r="H559" s="31">
        <f t="shared" ca="1" si="73"/>
        <v>127.71368389481054</v>
      </c>
    </row>
    <row r="560" spans="1:8" ht="15.75" customHeight="1">
      <c r="A560" s="28">
        <v>8</v>
      </c>
      <c r="B560" s="28">
        <v>15.6</v>
      </c>
      <c r="C560" s="31">
        <f t="shared" ca="1" si="70"/>
        <v>15.819061150252752</v>
      </c>
      <c r="D560" s="31">
        <f t="shared" ca="1" si="71"/>
        <v>2.7612156148296014</v>
      </c>
      <c r="E560" s="31">
        <f t="shared" ca="1" si="77"/>
        <v>-3.1833111454444727E-3</v>
      </c>
      <c r="F560" s="31">
        <f t="shared" ca="1" si="78"/>
        <v>0.17604184806025266</v>
      </c>
      <c r="G560" s="31">
        <f t="shared" ca="1" si="72"/>
        <v>4.2908673258572616</v>
      </c>
      <c r="H560" s="31">
        <f t="shared" ca="1" si="73"/>
        <v>73.029781657075915</v>
      </c>
    </row>
    <row r="561" spans="1:8" ht="15.75" customHeight="1">
      <c r="A561" s="28">
        <v>8</v>
      </c>
      <c r="B561" s="28">
        <v>7.9</v>
      </c>
      <c r="C561" s="31">
        <f t="shared" ca="1" si="70"/>
        <v>7.0899099565134005</v>
      </c>
      <c r="D561" s="31">
        <f t="shared" ca="1" si="71"/>
        <v>1.9586726403947579</v>
      </c>
      <c r="E561" s="31">
        <f t="shared" ca="1" si="77"/>
        <v>0.11235304443855243</v>
      </c>
      <c r="F561" s="31">
        <f t="shared" ca="1" si="78"/>
        <v>-0.79968365428132171</v>
      </c>
      <c r="G561" s="31">
        <f t="shared" ca="1" si="72"/>
        <v>2.0994680456856312</v>
      </c>
      <c r="H561" s="31">
        <f t="shared" ca="1" si="73"/>
        <v>8.1618270384585117</v>
      </c>
    </row>
    <row r="562" spans="1:8" ht="15.75" customHeight="1">
      <c r="A562" s="28">
        <v>8</v>
      </c>
      <c r="B562" s="28">
        <v>28.5</v>
      </c>
      <c r="C562" s="31">
        <f t="shared" ca="1" si="70"/>
        <v>28.436153880554627</v>
      </c>
      <c r="D562" s="31">
        <f t="shared" ca="1" si="71"/>
        <v>3.3476613595223736</v>
      </c>
      <c r="E562" s="31">
        <f t="shared" ca="1" si="77"/>
        <v>-3.1416626345232533E-2</v>
      </c>
      <c r="F562" s="31">
        <f t="shared" ca="1" si="78"/>
        <v>-0.19092111939427922</v>
      </c>
      <c r="G562" s="31">
        <f t="shared" ca="1" si="72"/>
        <v>4.8684320577546307</v>
      </c>
      <c r="H562" s="31">
        <f t="shared" ca="1" si="73"/>
        <v>130.11674133497527</v>
      </c>
    </row>
    <row r="563" spans="1:8" ht="15.75" customHeight="1">
      <c r="A563" s="28">
        <v>8</v>
      </c>
      <c r="B563" s="28">
        <v>13.6</v>
      </c>
      <c r="C563" s="31">
        <f t="shared" ca="1" si="70"/>
        <v>13.011502453828864</v>
      </c>
      <c r="D563" s="31">
        <f t="shared" ca="1" si="71"/>
        <v>2.5658337703937799</v>
      </c>
      <c r="E563" s="31">
        <f t="shared" ca="1" si="77"/>
        <v>6.6392432419515451E-2</v>
      </c>
      <c r="F563" s="31">
        <f t="shared" ca="1" si="78"/>
        <v>-0.37813922142692152</v>
      </c>
      <c r="G563" s="31">
        <f t="shared" ca="1" si="72"/>
        <v>3.4821743192955719</v>
      </c>
      <c r="H563" s="31">
        <f t="shared" ca="1" si="73"/>
        <v>32.53037666088008</v>
      </c>
    </row>
    <row r="564" spans="1:8" ht="15.75" customHeight="1">
      <c r="A564" s="28">
        <v>8</v>
      </c>
      <c r="B564" s="28">
        <v>9.6</v>
      </c>
      <c r="C564" s="31">
        <f t="shared" ca="1" si="70"/>
        <v>9.9685097733370771</v>
      </c>
      <c r="D564" s="31">
        <f t="shared" ca="1" si="71"/>
        <v>2.299431101722301</v>
      </c>
      <c r="E564" s="31">
        <f t="shared" ca="1" si="77"/>
        <v>-4.2798760165609739E-2</v>
      </c>
      <c r="F564" s="31">
        <f t="shared" ca="1" si="78"/>
        <v>0.55963838866288529</v>
      </c>
      <c r="G564" s="31">
        <f t="shared" ca="1" si="72"/>
        <v>3.8688679741681247</v>
      </c>
      <c r="H564" s="31">
        <f t="shared" ca="1" si="73"/>
        <v>47.888144768409866</v>
      </c>
    </row>
    <row r="565" spans="1:8" ht="15.75" customHeight="1">
      <c r="A565" s="28">
        <v>8</v>
      </c>
      <c r="B565" s="28">
        <v>27.7</v>
      </c>
      <c r="C565" s="31">
        <f t="shared" ca="1" si="70"/>
        <v>27.846426204911616</v>
      </c>
      <c r="D565" s="31">
        <f t="shared" ca="1" si="71"/>
        <v>3.3267046351557696</v>
      </c>
      <c r="E565" s="31">
        <f t="shared" ca="1" si="77"/>
        <v>7.5905258982902554E-2</v>
      </c>
      <c r="F565" s="31">
        <f t="shared" ca="1" si="78"/>
        <v>-0.11692100513111311</v>
      </c>
      <c r="G565" s="31">
        <f t="shared" ca="1" si="72"/>
        <v>5.0149923003700714</v>
      </c>
      <c r="H565" s="31">
        <f t="shared" ca="1" si="73"/>
        <v>150.65497677388302</v>
      </c>
    </row>
    <row r="566" spans="1:8" ht="15.75" customHeight="1">
      <c r="A566" s="28">
        <v>8</v>
      </c>
      <c r="B566" s="28">
        <v>11.7</v>
      </c>
      <c r="C566" s="31">
        <f t="shared" ca="1" si="70"/>
        <v>10.683553049282873</v>
      </c>
      <c r="D566" s="31">
        <f t="shared" ca="1" si="71"/>
        <v>2.3687054607226137</v>
      </c>
      <c r="E566" s="31">
        <f t="shared" ca="1" si="77"/>
        <v>6.4989517751703904E-2</v>
      </c>
      <c r="F566" s="31">
        <f t="shared" ca="1" si="78"/>
        <v>-0.74618812068994333</v>
      </c>
      <c r="G566" s="31">
        <f t="shared" ca="1" si="72"/>
        <v>2.7857378929807886</v>
      </c>
      <c r="H566" s="31">
        <f t="shared" ca="1" si="73"/>
        <v>16.211776020036378</v>
      </c>
    </row>
    <row r="567" spans="1:8" ht="15.75" customHeight="1">
      <c r="A567" s="28">
        <v>8</v>
      </c>
      <c r="B567" s="28">
        <v>11.8</v>
      </c>
      <c r="C567" s="31">
        <f t="shared" ca="1" si="70"/>
        <v>11.229460160578817</v>
      </c>
      <c r="D567" s="31">
        <f t="shared" ca="1" si="71"/>
        <v>2.4185406964086815</v>
      </c>
      <c r="E567" s="31">
        <f t="shared" ca="1" si="77"/>
        <v>1.534082842328805E-2</v>
      </c>
      <c r="F567" s="31">
        <f t="shared" ca="1" si="78"/>
        <v>0.38930299748790398</v>
      </c>
      <c r="G567" s="31">
        <f t="shared" ca="1" si="72"/>
        <v>3.9542440206721281</v>
      </c>
      <c r="H567" s="31">
        <f t="shared" ca="1" si="73"/>
        <v>52.156249990091332</v>
      </c>
    </row>
    <row r="568" spans="1:8" ht="15.75" customHeight="1">
      <c r="A568" s="28">
        <v>8</v>
      </c>
      <c r="B568" s="28">
        <v>34</v>
      </c>
      <c r="C568" s="31">
        <f t="shared" ca="1" si="70"/>
        <v>34.093874218073992</v>
      </c>
      <c r="D568" s="31">
        <f t="shared" ca="1" si="71"/>
        <v>3.5291177264532587</v>
      </c>
      <c r="E568" s="31">
        <f t="shared" ca="1" si="77"/>
        <v>-6.765642581481917E-3</v>
      </c>
      <c r="F568" s="31">
        <f t="shared" ca="1" si="78"/>
        <v>0.27373522511164966</v>
      </c>
      <c r="G568" s="31">
        <f t="shared" ca="1" si="72"/>
        <v>5.6587283201072465</v>
      </c>
      <c r="H568" s="31">
        <f t="shared" ca="1" si="73"/>
        <v>286.78371348674352</v>
      </c>
    </row>
    <row r="569" spans="1:8" ht="15.75" customHeight="1">
      <c r="A569" s="28">
        <v>8</v>
      </c>
      <c r="B569" s="28">
        <v>9.6999999999999993</v>
      </c>
      <c r="C569" s="31">
        <f t="shared" ref="C569:C632" ca="1" si="79">IF(D$7,NORMINV(RAND(),$B569,A$7),B569)</f>
        <v>9.1219332375136108</v>
      </c>
      <c r="D569" s="31">
        <f t="shared" ref="D569:D632" ca="1" si="80">LN(C569)</f>
        <v>2.2106817594196664</v>
      </c>
      <c r="E569" s="31">
        <f t="shared" ca="1" si="77"/>
        <v>-6.2811121331507791E-2</v>
      </c>
      <c r="F569" s="31">
        <f t="shared" ca="1" si="78"/>
        <v>0.10278861890340515</v>
      </c>
      <c r="G569" s="31">
        <f t="shared" ref="G569:G632" ca="1" si="81">$A$13+$A$14*D569+IF(D$19,E569,0)+IF(D$23,F569,0)</f>
        <v>3.2447937591916749</v>
      </c>
      <c r="H569" s="31">
        <f t="shared" ca="1" si="73"/>
        <v>25.656418114128819</v>
      </c>
    </row>
    <row r="570" spans="1:8" ht="15.75" customHeight="1">
      <c r="A570" s="28">
        <v>8</v>
      </c>
      <c r="B570" s="28">
        <v>15.8</v>
      </c>
      <c r="C570" s="31">
        <f t="shared" ca="1" si="79"/>
        <v>16.385278532345971</v>
      </c>
      <c r="D570" s="31">
        <f t="shared" ca="1" si="80"/>
        <v>2.7963832812339993</v>
      </c>
      <c r="E570" s="31">
        <f t="shared" ca="1" si="77"/>
        <v>-3.5409788514953057E-2</v>
      </c>
      <c r="F570" s="31">
        <f t="shared" ca="1" si="78"/>
        <v>0.41040092882205892</v>
      </c>
      <c r="G570" s="31">
        <f t="shared" ca="1" si="81"/>
        <v>4.5513339442211898</v>
      </c>
      <c r="H570" s="31">
        <f t="shared" ca="1" si="73"/>
        <v>94.758726901376235</v>
      </c>
    </row>
    <row r="571" spans="1:8" ht="15.75" customHeight="1">
      <c r="A571" s="28">
        <v>8</v>
      </c>
      <c r="B571" s="28">
        <v>9.1999999999999993</v>
      </c>
      <c r="C571" s="31">
        <f t="shared" ca="1" si="79"/>
        <v>9.0368340786571597</v>
      </c>
      <c r="D571" s="31">
        <f t="shared" ca="1" si="80"/>
        <v>2.2013089005274278</v>
      </c>
      <c r="E571" s="31">
        <f t="shared" ca="1" si="77"/>
        <v>1.1336893857587862E-2</v>
      </c>
      <c r="F571" s="31">
        <f t="shared" ca="1" si="78"/>
        <v>0.11084413696750779</v>
      </c>
      <c r="G571" s="31">
        <f t="shared" ca="1" si="81"/>
        <v>3.3114501564859613</v>
      </c>
      <c r="H571" s="31">
        <f t="shared" ca="1" si="73"/>
        <v>27.424866997976512</v>
      </c>
    </row>
    <row r="572" spans="1:8" ht="15.75" customHeight="1">
      <c r="A572" s="28">
        <v>8</v>
      </c>
      <c r="B572" s="28">
        <v>8.5</v>
      </c>
      <c r="C572" s="31">
        <f t="shared" ca="1" si="79"/>
        <v>8.1956981590254667</v>
      </c>
      <c r="D572" s="31">
        <f t="shared" ca="1" si="80"/>
        <v>2.103609401858749</v>
      </c>
      <c r="E572" s="31">
        <f t="shared" ca="1" si="77"/>
        <v>4.4633509256855441E-2</v>
      </c>
      <c r="F572" s="31">
        <f t="shared" ca="1" si="78"/>
        <v>4.3161396634564614E-2</v>
      </c>
      <c r="G572" s="31">
        <f t="shared" ca="1" si="81"/>
        <v>3.1150059651306017</v>
      </c>
      <c r="H572" s="31">
        <f t="shared" ca="1" si="73"/>
        <v>22.533564768750509</v>
      </c>
    </row>
    <row r="573" spans="1:8" ht="15.75" customHeight="1">
      <c r="A573" s="28">
        <v>8</v>
      </c>
      <c r="B573" s="28">
        <v>9</v>
      </c>
      <c r="C573" s="31">
        <f t="shared" ca="1" si="79"/>
        <v>8.960511097960115</v>
      </c>
      <c r="D573" s="31">
        <f t="shared" ca="1" si="80"/>
        <v>2.192827267543044</v>
      </c>
      <c r="E573" s="31">
        <f t="shared" ca="1" si="77"/>
        <v>9.1416635009105143E-2</v>
      </c>
      <c r="F573" s="31">
        <f t="shared" ca="1" si="78"/>
        <v>0.26061744007584892</v>
      </c>
      <c r="G573" s="31">
        <f t="shared" ca="1" si="81"/>
        <v>3.5272343768493029</v>
      </c>
      <c r="H573" s="31">
        <f t="shared" ref="H573:H636" ca="1" si="82">EXP(G573)</f>
        <v>34.029723961210273</v>
      </c>
    </row>
    <row r="574" spans="1:8" ht="15.75" customHeight="1">
      <c r="A574" s="28">
        <v>8</v>
      </c>
      <c r="B574" s="28">
        <v>14.2</v>
      </c>
      <c r="C574" s="31">
        <f t="shared" ca="1" si="79"/>
        <v>14.609414678602436</v>
      </c>
      <c r="D574" s="31">
        <f t="shared" ca="1" si="80"/>
        <v>2.681666161893836</v>
      </c>
      <c r="E574" s="31">
        <f t="shared" ca="1" si="77"/>
        <v>1.7189543305530887E-2</v>
      </c>
      <c r="F574" s="31">
        <f t="shared" ca="1" si="78"/>
        <v>-0.48397924190311042</v>
      </c>
      <c r="G574" s="31">
        <f t="shared" ca="1" si="81"/>
        <v>3.5192672307822015</v>
      </c>
      <c r="H574" s="31">
        <f t="shared" ca="1" si="82"/>
        <v>33.759681342701967</v>
      </c>
    </row>
    <row r="575" spans="1:8" ht="15.75" customHeight="1">
      <c r="A575" s="28">
        <v>8</v>
      </c>
      <c r="B575" s="28">
        <v>8.3000000000000007</v>
      </c>
      <c r="C575" s="31">
        <f t="shared" ca="1" si="79"/>
        <v>7.9198957069584699</v>
      </c>
      <c r="D575" s="31">
        <f t="shared" ca="1" si="80"/>
        <v>2.0693780374263069</v>
      </c>
      <c r="E575" s="31">
        <f t="shared" ca="1" si="77"/>
        <v>0.13203512252096217</v>
      </c>
      <c r="F575" s="31">
        <f t="shared" ca="1" si="78"/>
        <v>0.38113235861972844</v>
      </c>
      <c r="G575" s="31">
        <f t="shared" ca="1" si="81"/>
        <v>3.4835976069412027</v>
      </c>
      <c r="H575" s="31">
        <f t="shared" ca="1" si="82"/>
        <v>32.576709708895052</v>
      </c>
    </row>
    <row r="576" spans="1:8" ht="15.75" customHeight="1">
      <c r="A576" s="28">
        <v>8</v>
      </c>
      <c r="B576" s="28">
        <v>27</v>
      </c>
      <c r="C576" s="31">
        <f t="shared" ca="1" si="79"/>
        <v>27.161506239126322</v>
      </c>
      <c r="D576" s="31">
        <f t="shared" ca="1" si="80"/>
        <v>3.3018007591470995</v>
      </c>
      <c r="E576" s="31">
        <f t="shared" ca="1" si="77"/>
        <v>-9.167440573601221E-2</v>
      </c>
      <c r="F576" s="31">
        <f t="shared" ca="1" si="78"/>
        <v>-0.15569310518906945</v>
      </c>
      <c r="G576" s="31">
        <f t="shared" ca="1" si="81"/>
        <v>4.7673314803025786</v>
      </c>
      <c r="H576" s="31">
        <f t="shared" ca="1" si="82"/>
        <v>117.60499161888839</v>
      </c>
    </row>
    <row r="577" spans="1:8" ht="15.75" customHeight="1">
      <c r="A577" s="28">
        <v>8</v>
      </c>
      <c r="B577" s="28">
        <v>9.8000000000000007</v>
      </c>
      <c r="C577" s="31">
        <f t="shared" ca="1" si="79"/>
        <v>10.28669664971126</v>
      </c>
      <c r="D577" s="31">
        <f t="shared" ca="1" si="80"/>
        <v>2.3308514730109975</v>
      </c>
      <c r="E577" s="31">
        <f t="shared" ca="1" si="77"/>
        <v>-4.4441501676028748E-2</v>
      </c>
      <c r="F577" s="31">
        <f t="shared" ca="1" si="78"/>
        <v>0.41990908279322908</v>
      </c>
      <c r="G577" s="31">
        <f t="shared" ca="1" si="81"/>
        <v>3.7796141534594625</v>
      </c>
      <c r="H577" s="31">
        <f t="shared" ca="1" si="82"/>
        <v>43.799138728643335</v>
      </c>
    </row>
    <row r="578" spans="1:8" ht="15.75" customHeight="1">
      <c r="A578" s="28">
        <v>8</v>
      </c>
      <c r="B578" s="28">
        <v>12.4</v>
      </c>
      <c r="C578" s="31">
        <f t="shared" ca="1" si="79"/>
        <v>12.982501778524357</v>
      </c>
      <c r="D578" s="31">
        <f t="shared" ca="1" si="80"/>
        <v>2.5636024337303085</v>
      </c>
      <c r="E578" s="31">
        <f t="shared" ca="1" si="77"/>
        <v>-5.7476690393277255E-2</v>
      </c>
      <c r="F578" s="31">
        <f t="shared" ca="1" si="78"/>
        <v>0.63744014930108206</v>
      </c>
      <c r="G578" s="31">
        <f t="shared" ca="1" si="81"/>
        <v>4.3701833598336171</v>
      </c>
      <c r="H578" s="31">
        <f t="shared" ca="1" si="82"/>
        <v>79.058126455558778</v>
      </c>
    </row>
    <row r="579" spans="1:8" ht="15.75" customHeight="1">
      <c r="A579" s="28">
        <v>8</v>
      </c>
      <c r="B579" s="28">
        <v>11.5</v>
      </c>
      <c r="C579" s="31">
        <f t="shared" ca="1" si="79"/>
        <v>11.67496895742379</v>
      </c>
      <c r="D579" s="31">
        <f t="shared" ca="1" si="80"/>
        <v>2.457447144658389</v>
      </c>
      <c r="E579" s="31">
        <f t="shared" ca="1" si="77"/>
        <v>8.7978501531695494E-2</v>
      </c>
      <c r="F579" s="31">
        <f t="shared" ca="1" si="78"/>
        <v>0.7915453315262061</v>
      </c>
      <c r="G579" s="31">
        <f t="shared" ca="1" si="81"/>
        <v>4.4936597097885578</v>
      </c>
      <c r="H579" s="31">
        <f t="shared" ca="1" si="82"/>
        <v>89.448202058205581</v>
      </c>
    </row>
    <row r="580" spans="1:8" ht="15.75" customHeight="1">
      <c r="A580" s="28"/>
      <c r="B580" s="30" t="s">
        <v>36</v>
      </c>
      <c r="C580" s="31"/>
      <c r="D580" s="31"/>
      <c r="E580" s="40"/>
      <c r="F580" s="40"/>
      <c r="G580" s="31"/>
      <c r="H580" s="40">
        <f t="shared" ref="H580" ca="1" si="83">SUM(H524:H579)</f>
        <v>5873.9310645332616</v>
      </c>
    </row>
    <row r="581" spans="1:8" ht="15.75" customHeight="1">
      <c r="A581" s="29">
        <v>9</v>
      </c>
      <c r="B581" s="29">
        <v>29.6</v>
      </c>
      <c r="C581" s="31">
        <f t="shared" ca="1" si="79"/>
        <v>29.958993441418198</v>
      </c>
      <c r="D581" s="31">
        <f t="shared" ca="1" si="80"/>
        <v>3.3998295613362441</v>
      </c>
      <c r="E581" s="31">
        <f t="shared" ref="E581:E612" ca="1" si="84">NORMINV(RAND(),0,SQRT($A$15*(1/A$16+((D581-$A$17)^2/($A$18)))))</f>
        <v>-0.11379020884314288</v>
      </c>
      <c r="F581" s="31">
        <f t="shared" ref="F581:F612" ca="1" si="85">NORMINV(RAND(),0,SQRT($A$15*(1+1/A$16+((D581-$A$17)^2/($A$18)))))</f>
        <v>4.7987492785092715E-4</v>
      </c>
      <c r="G581" s="31">
        <f t="shared" ca="1" si="81"/>
        <v>5.0639929526555898</v>
      </c>
      <c r="H581" s="31">
        <f t="shared" ca="1" si="82"/>
        <v>158.22102575344837</v>
      </c>
    </row>
    <row r="582" spans="1:8" ht="15.75" customHeight="1">
      <c r="A582" s="29">
        <v>9</v>
      </c>
      <c r="B582" s="29">
        <v>9</v>
      </c>
      <c r="C582" s="31">
        <f t="shared" ca="1" si="79"/>
        <v>9.6657437328699647</v>
      </c>
      <c r="D582" s="31">
        <f t="shared" ca="1" si="80"/>
        <v>2.268588060850246</v>
      </c>
      <c r="E582" s="31">
        <f t="shared" ca="1" si="84"/>
        <v>-0.13539623788931779</v>
      </c>
      <c r="F582" s="31">
        <f t="shared" ca="1" si="85"/>
        <v>-0.78653481125423985</v>
      </c>
      <c r="G582" s="31">
        <f t="shared" ca="1" si="81"/>
        <v>2.3789367109111796</v>
      </c>
      <c r="H582" s="31">
        <f t="shared" ca="1" si="82"/>
        <v>10.793420234369478</v>
      </c>
    </row>
    <row r="583" spans="1:8" ht="15.75" customHeight="1">
      <c r="A583" s="29">
        <v>9</v>
      </c>
      <c r="B583" s="29">
        <v>11.2</v>
      </c>
      <c r="C583" s="31">
        <f t="shared" ca="1" si="79"/>
        <v>11.659343610494755</v>
      </c>
      <c r="D583" s="31">
        <f t="shared" ca="1" si="80"/>
        <v>2.4561078852121083</v>
      </c>
      <c r="E583" s="31">
        <f t="shared" ca="1" si="84"/>
        <v>6.8966432374876721E-2</v>
      </c>
      <c r="F583" s="31">
        <f t="shared" ca="1" si="85"/>
        <v>0.50160385504753313</v>
      </c>
      <c r="G583" s="31">
        <f t="shared" ca="1" si="81"/>
        <v>4.1824846809391429</v>
      </c>
      <c r="H583" s="31">
        <f t="shared" ca="1" si="82"/>
        <v>65.528468443381357</v>
      </c>
    </row>
    <row r="584" spans="1:8" ht="15.75" customHeight="1">
      <c r="A584" s="29">
        <v>9</v>
      </c>
      <c r="B584" s="29">
        <v>7.6</v>
      </c>
      <c r="C584" s="31">
        <f t="shared" ca="1" si="79"/>
        <v>7.4711537360086648</v>
      </c>
      <c r="D584" s="31">
        <f t="shared" ca="1" si="80"/>
        <v>2.0110494364835478</v>
      </c>
      <c r="E584" s="31">
        <f t="shared" ca="1" si="84"/>
        <v>9.6691839300548088E-2</v>
      </c>
      <c r="F584" s="31">
        <f t="shared" ca="1" si="85"/>
        <v>-2.5929963392831979E-2</v>
      </c>
      <c r="G584" s="31">
        <f t="shared" ca="1" si="81"/>
        <v>2.9444400181804364</v>
      </c>
      <c r="H584" s="31">
        <f t="shared" ca="1" si="82"/>
        <v>19.00001974127618</v>
      </c>
    </row>
    <row r="585" spans="1:8" ht="15.75" customHeight="1">
      <c r="A585" s="29">
        <v>9</v>
      </c>
      <c r="B585" s="29">
        <v>22.7</v>
      </c>
      <c r="C585" s="31">
        <f t="shared" ca="1" si="79"/>
        <v>22.813177913462855</v>
      </c>
      <c r="D585" s="31">
        <f t="shared" ca="1" si="80"/>
        <v>3.1273383476557122</v>
      </c>
      <c r="E585" s="31">
        <f t="shared" ca="1" si="84"/>
        <v>5.1590065398761251E-2</v>
      </c>
      <c r="F585" s="31">
        <f t="shared" ca="1" si="85"/>
        <v>-6.9977606646811838E-2</v>
      </c>
      <c r="G585" s="31">
        <f t="shared" ca="1" si="81"/>
        <v>4.7069236695423857</v>
      </c>
      <c r="H585" s="31">
        <f t="shared" ca="1" si="82"/>
        <v>110.71105171357301</v>
      </c>
    </row>
    <row r="586" spans="1:8" ht="15.75" customHeight="1">
      <c r="A586" s="29">
        <v>9</v>
      </c>
      <c r="B586" s="29">
        <v>12.2</v>
      </c>
      <c r="C586" s="31">
        <f t="shared" ca="1" si="79"/>
        <v>12.144840279127507</v>
      </c>
      <c r="D586" s="31">
        <f t="shared" ca="1" si="80"/>
        <v>2.4969044112048349</v>
      </c>
      <c r="E586" s="31">
        <f t="shared" ca="1" si="84"/>
        <v>0.13594783114178832</v>
      </c>
      <c r="F586" s="31">
        <f t="shared" ca="1" si="85"/>
        <v>4.9620281409943068E-2</v>
      </c>
      <c r="G586" s="31">
        <f t="shared" ca="1" si="81"/>
        <v>3.8651533355936389</v>
      </c>
      <c r="H586" s="31">
        <f t="shared" ca="1" si="82"/>
        <v>47.71058760310936</v>
      </c>
    </row>
    <row r="587" spans="1:8" ht="15.75" customHeight="1">
      <c r="A587" s="29">
        <v>9</v>
      </c>
      <c r="B587" s="29">
        <v>12</v>
      </c>
      <c r="C587" s="31">
        <f t="shared" ca="1" si="79"/>
        <v>12.709893132675921</v>
      </c>
      <c r="D587" s="31">
        <f t="shared" ca="1" si="80"/>
        <v>2.542380677036661</v>
      </c>
      <c r="E587" s="31">
        <f t="shared" ca="1" si="84"/>
        <v>-5.4969351881767083E-2</v>
      </c>
      <c r="F587" s="31">
        <f t="shared" ca="1" si="85"/>
        <v>-0.66547036162862427</v>
      </c>
      <c r="G587" s="31">
        <f t="shared" ca="1" si="81"/>
        <v>3.0345788107174001</v>
      </c>
      <c r="H587" s="31">
        <f t="shared" ca="1" si="82"/>
        <v>20.792218595308849</v>
      </c>
    </row>
    <row r="588" spans="1:8" ht="15.75" customHeight="1">
      <c r="A588" s="29">
        <v>9</v>
      </c>
      <c r="B588" s="29">
        <v>25.9</v>
      </c>
      <c r="C588" s="31">
        <f t="shared" ca="1" si="79"/>
        <v>26.235014419023756</v>
      </c>
      <c r="D588" s="31">
        <f t="shared" ca="1" si="80"/>
        <v>3.2670949467487302</v>
      </c>
      <c r="E588" s="31">
        <f t="shared" ca="1" si="84"/>
        <v>0.11218012864911861</v>
      </c>
      <c r="F588" s="31">
        <f t="shared" ca="1" si="85"/>
        <v>0.15944528449895976</v>
      </c>
      <c r="G588" s="31">
        <f t="shared" ca="1" si="81"/>
        <v>5.2287564851180663</v>
      </c>
      <c r="H588" s="31">
        <f t="shared" ca="1" si="82"/>
        <v>186.56066825089675</v>
      </c>
    </row>
    <row r="589" spans="1:8" ht="15.75" customHeight="1">
      <c r="A589" s="29">
        <v>9</v>
      </c>
      <c r="B589" s="29">
        <v>33</v>
      </c>
      <c r="C589" s="31">
        <f t="shared" ca="1" si="79"/>
        <v>32.888288723624861</v>
      </c>
      <c r="D589" s="31">
        <f t="shared" ca="1" si="80"/>
        <v>3.4931166285531763</v>
      </c>
      <c r="E589" s="31">
        <f t="shared" ca="1" si="84"/>
        <v>-6.0763815789895842E-2</v>
      </c>
      <c r="F589" s="31">
        <f t="shared" ca="1" si="85"/>
        <v>0.71649714051354607</v>
      </c>
      <c r="G589" s="31">
        <f t="shared" ca="1" si="81"/>
        <v>5.9877756011699459</v>
      </c>
      <c r="H589" s="31">
        <f t="shared" ca="1" si="82"/>
        <v>398.52713994560548</v>
      </c>
    </row>
    <row r="590" spans="1:8" ht="15.75" customHeight="1">
      <c r="A590" s="29">
        <v>9</v>
      </c>
      <c r="B590" s="29">
        <v>12.4</v>
      </c>
      <c r="C590" s="31">
        <f t="shared" ca="1" si="79"/>
        <v>12.133781863728736</v>
      </c>
      <c r="D590" s="31">
        <f t="shared" ca="1" si="80"/>
        <v>2.4959934520821601</v>
      </c>
      <c r="E590" s="31">
        <f t="shared" ca="1" si="84"/>
        <v>-2.6194246577975588E-2</v>
      </c>
      <c r="F590" s="31">
        <f t="shared" ca="1" si="85"/>
        <v>-0.38554546160671171</v>
      </c>
      <c r="G590" s="31">
        <f t="shared" ca="1" si="81"/>
        <v>3.2663344705220747</v>
      </c>
      <c r="H590" s="31">
        <f t="shared" ca="1" si="82"/>
        <v>26.215070898499896</v>
      </c>
    </row>
    <row r="591" spans="1:8" ht="15.75" customHeight="1">
      <c r="A591" s="29">
        <v>9</v>
      </c>
      <c r="B591" s="29">
        <v>24.3</v>
      </c>
      <c r="C591" s="31">
        <f t="shared" ca="1" si="79"/>
        <v>25.031753394011652</v>
      </c>
      <c r="D591" s="31">
        <f t="shared" ca="1" si="80"/>
        <v>3.2201451546886051</v>
      </c>
      <c r="E591" s="31">
        <f t="shared" ca="1" si="84"/>
        <v>5.6026037524213389E-2</v>
      </c>
      <c r="F591" s="31">
        <f t="shared" ca="1" si="85"/>
        <v>-0.29892064051396539</v>
      </c>
      <c r="G591" s="31">
        <f t="shared" ca="1" si="81"/>
        <v>4.6363589708984252</v>
      </c>
      <c r="H591" s="31">
        <f t="shared" ca="1" si="82"/>
        <v>103.16802511669802</v>
      </c>
    </row>
    <row r="592" spans="1:8" ht="15.75" customHeight="1">
      <c r="A592" s="29">
        <v>9</v>
      </c>
      <c r="B592" s="29">
        <v>20</v>
      </c>
      <c r="C592" s="31">
        <f t="shared" ca="1" si="79"/>
        <v>20.065754314376072</v>
      </c>
      <c r="D592" s="31">
        <f t="shared" ca="1" si="80"/>
        <v>2.99901459655206</v>
      </c>
      <c r="E592" s="31">
        <f t="shared" ca="1" si="84"/>
        <v>5.5475287138447389E-3</v>
      </c>
      <c r="F592" s="31">
        <f t="shared" ca="1" si="85"/>
        <v>0.59538564749189604</v>
      </c>
      <c r="G592" s="31">
        <f t="shared" ca="1" si="81"/>
        <v>5.1133886480905053</v>
      </c>
      <c r="H592" s="31">
        <f t="shared" ca="1" si="82"/>
        <v>166.23270567178514</v>
      </c>
    </row>
    <row r="593" spans="1:8" ht="15.75" customHeight="1">
      <c r="A593" s="29">
        <v>9</v>
      </c>
      <c r="B593" s="29">
        <v>9.4</v>
      </c>
      <c r="C593" s="31">
        <f t="shared" ca="1" si="79"/>
        <v>8.956892072548948</v>
      </c>
      <c r="D593" s="31">
        <f t="shared" ca="1" si="80"/>
        <v>2.1924232999115807</v>
      </c>
      <c r="E593" s="31">
        <f t="shared" ca="1" si="84"/>
        <v>-0.18723987484090704</v>
      </c>
      <c r="F593" s="31">
        <f t="shared" ca="1" si="85"/>
        <v>-0.40467779348768484</v>
      </c>
      <c r="G593" s="31">
        <f t="shared" ca="1" si="81"/>
        <v>2.5826125561667435</v>
      </c>
      <c r="H593" s="31">
        <f t="shared" ca="1" si="82"/>
        <v>13.231661501789487</v>
      </c>
    </row>
    <row r="594" spans="1:8" ht="15.75" customHeight="1">
      <c r="A594" s="29">
        <v>9</v>
      </c>
      <c r="B594" s="29">
        <v>11.1</v>
      </c>
      <c r="C594" s="31">
        <f t="shared" ca="1" si="79"/>
        <v>11.501876312002228</v>
      </c>
      <c r="D594" s="31">
        <f t="shared" ca="1" si="80"/>
        <v>2.4425101796258675</v>
      </c>
      <c r="E594" s="31">
        <f t="shared" ca="1" si="84"/>
        <v>-0.12494503101641669</v>
      </c>
      <c r="F594" s="31">
        <f t="shared" ca="1" si="85"/>
        <v>-0.48983246363756444</v>
      </c>
      <c r="G594" s="31">
        <f t="shared" ca="1" si="81"/>
        <v>2.97458184069863</v>
      </c>
      <c r="H594" s="31">
        <f t="shared" ca="1" si="82"/>
        <v>19.581433378878486</v>
      </c>
    </row>
    <row r="595" spans="1:8" ht="15.75" customHeight="1">
      <c r="A595" s="29">
        <v>9</v>
      </c>
      <c r="B595" s="29">
        <v>31</v>
      </c>
      <c r="C595" s="31">
        <f t="shared" ca="1" si="79"/>
        <v>31.197537277563818</v>
      </c>
      <c r="D595" s="31">
        <f t="shared" ca="1" si="80"/>
        <v>3.4403391582886149</v>
      </c>
      <c r="E595" s="31">
        <f t="shared" ca="1" si="84"/>
        <v>-9.8442773169358677E-2</v>
      </c>
      <c r="F595" s="31">
        <f t="shared" ca="1" si="85"/>
        <v>-0.12825113184401643</v>
      </c>
      <c r="G595" s="31">
        <f t="shared" ca="1" si="81"/>
        <v>5.0178042704062831</v>
      </c>
      <c r="H595" s="31">
        <f t="shared" ca="1" si="82"/>
        <v>151.07921024073525</v>
      </c>
    </row>
    <row r="596" spans="1:8" ht="15.75" customHeight="1">
      <c r="A596" s="29">
        <v>9</v>
      </c>
      <c r="B596" s="29">
        <v>15.6</v>
      </c>
      <c r="C596" s="31">
        <f t="shared" ca="1" si="79"/>
        <v>16.040339073012586</v>
      </c>
      <c r="D596" s="31">
        <f t="shared" ca="1" si="80"/>
        <v>2.7751067414301867</v>
      </c>
      <c r="E596" s="31">
        <f t="shared" ca="1" si="84"/>
        <v>6.6308936246159758E-2</v>
      </c>
      <c r="F596" s="31">
        <f t="shared" ca="1" si="85"/>
        <v>-0.13221328958150899</v>
      </c>
      <c r="G596" s="31">
        <f t="shared" ca="1" si="81"/>
        <v>4.0751462029445591</v>
      </c>
      <c r="H596" s="31">
        <f t="shared" ca="1" si="82"/>
        <v>58.859085330902154</v>
      </c>
    </row>
    <row r="597" spans="1:8" ht="15.75" customHeight="1">
      <c r="A597" s="29">
        <v>9</v>
      </c>
      <c r="B597" s="29">
        <v>9.1</v>
      </c>
      <c r="C597" s="31">
        <f t="shared" ca="1" si="79"/>
        <v>8.3955961581168292</v>
      </c>
      <c r="D597" s="31">
        <f t="shared" ca="1" si="80"/>
        <v>2.1277073014824763</v>
      </c>
      <c r="E597" s="31">
        <f t="shared" ca="1" si="84"/>
        <v>-6.3684775907785415E-2</v>
      </c>
      <c r="F597" s="31">
        <f t="shared" ca="1" si="85"/>
        <v>0.29881688554680291</v>
      </c>
      <c r="G597" s="31">
        <f t="shared" ca="1" si="81"/>
        <v>3.3023153189000602</v>
      </c>
      <c r="H597" s="31">
        <f t="shared" ca="1" si="82"/>
        <v>27.175486053483226</v>
      </c>
    </row>
    <row r="598" spans="1:8" ht="15.75" customHeight="1">
      <c r="A598" s="29">
        <v>9</v>
      </c>
      <c r="B598" s="29">
        <v>13.4</v>
      </c>
      <c r="C598" s="31">
        <f t="shared" ca="1" si="79"/>
        <v>12.667130181479056</v>
      </c>
      <c r="D598" s="31">
        <f t="shared" ca="1" si="80"/>
        <v>2.5390104636634208</v>
      </c>
      <c r="E598" s="31">
        <f t="shared" ca="1" si="84"/>
        <v>-3.6429722124640719E-2</v>
      </c>
      <c r="F598" s="31">
        <f t="shared" ca="1" si="85"/>
        <v>0.15028742729850619</v>
      </c>
      <c r="G598" s="31">
        <f t="shared" ca="1" si="81"/>
        <v>3.8632859216709283</v>
      </c>
      <c r="H598" s="31">
        <f t="shared" ca="1" si="82"/>
        <v>47.621575324809726</v>
      </c>
    </row>
    <row r="599" spans="1:8" ht="15.75" customHeight="1">
      <c r="A599" s="29">
        <v>9</v>
      </c>
      <c r="B599" s="29">
        <v>7.7</v>
      </c>
      <c r="C599" s="31">
        <f t="shared" ca="1" si="79"/>
        <v>7.4027814237837273</v>
      </c>
      <c r="D599" s="31">
        <f t="shared" ca="1" si="80"/>
        <v>2.0018557976682954</v>
      </c>
      <c r="E599" s="31">
        <f t="shared" ca="1" si="84"/>
        <v>4.8822538620563238E-2</v>
      </c>
      <c r="F599" s="31">
        <f t="shared" ca="1" si="85"/>
        <v>-0.22484103989346302</v>
      </c>
      <c r="G599" s="31">
        <f t="shared" ca="1" si="81"/>
        <v>2.6824097845514085</v>
      </c>
      <c r="H599" s="31">
        <f t="shared" ca="1" si="82"/>
        <v>14.620282610690783</v>
      </c>
    </row>
    <row r="600" spans="1:8" ht="15.75" customHeight="1">
      <c r="A600" s="29">
        <v>9</v>
      </c>
      <c r="B600" s="29">
        <v>11</v>
      </c>
      <c r="C600" s="31">
        <f t="shared" ca="1" si="79"/>
        <v>11.08760545810196</v>
      </c>
      <c r="D600" s="31">
        <f t="shared" ca="1" si="80"/>
        <v>2.405827859031453</v>
      </c>
      <c r="E600" s="31">
        <f t="shared" ca="1" si="84"/>
        <v>-5.020273602732029E-2</v>
      </c>
      <c r="F600" s="31">
        <f t="shared" ca="1" si="85"/>
        <v>-0.58991730342361992</v>
      </c>
      <c r="G600" s="31">
        <f t="shared" ca="1" si="81"/>
        <v>2.888392863438892</v>
      </c>
      <c r="H600" s="31">
        <f t="shared" ca="1" si="82"/>
        <v>17.964415120741855</v>
      </c>
    </row>
    <row r="601" spans="1:8" ht="15.75" customHeight="1">
      <c r="A601" s="29">
        <v>9</v>
      </c>
      <c r="B601" s="29">
        <v>14.2</v>
      </c>
      <c r="C601" s="31">
        <f t="shared" ca="1" si="79"/>
        <v>13.217685365805131</v>
      </c>
      <c r="D601" s="31">
        <f t="shared" ca="1" si="80"/>
        <v>2.5815557333003705</v>
      </c>
      <c r="E601" s="31">
        <f t="shared" ca="1" si="84"/>
        <v>0.12511412804991243</v>
      </c>
      <c r="F601" s="31">
        <f t="shared" ca="1" si="85"/>
        <v>7.5359161086615861E-2</v>
      </c>
      <c r="G601" s="31">
        <f t="shared" ca="1" si="81"/>
        <v>4.0204730461911851</v>
      </c>
      <c r="H601" s="31">
        <f t="shared" ca="1" si="82"/>
        <v>55.727461255927992</v>
      </c>
    </row>
    <row r="602" spans="1:8" ht="15.75" customHeight="1">
      <c r="A602" s="29">
        <v>9</v>
      </c>
      <c r="B602" s="29">
        <v>8</v>
      </c>
      <c r="C602" s="31">
        <f t="shared" ca="1" si="79"/>
        <v>7.8419815989754067</v>
      </c>
      <c r="D602" s="31">
        <f t="shared" ca="1" si="80"/>
        <v>2.0594915573965129</v>
      </c>
      <c r="E602" s="31">
        <f t="shared" ca="1" si="84"/>
        <v>-6.4793767266357147E-2</v>
      </c>
      <c r="F602" s="31">
        <f t="shared" ca="1" si="85"/>
        <v>0.4619029949822262</v>
      </c>
      <c r="G602" s="31">
        <f t="shared" ca="1" si="81"/>
        <v>3.3511402536317609</v>
      </c>
      <c r="H602" s="31">
        <f t="shared" ca="1" si="82"/>
        <v>28.535252525682939</v>
      </c>
    </row>
    <row r="603" spans="1:8" ht="15.75" customHeight="1">
      <c r="A603" s="29">
        <v>9</v>
      </c>
      <c r="B603" s="29">
        <v>17.899999999999999</v>
      </c>
      <c r="C603" s="31">
        <f t="shared" ca="1" si="79"/>
        <v>17.785649713853473</v>
      </c>
      <c r="D603" s="31">
        <f t="shared" ca="1" si="80"/>
        <v>2.8783919362964676</v>
      </c>
      <c r="E603" s="31">
        <f t="shared" ca="1" si="84"/>
        <v>-6.6649837823447453E-2</v>
      </c>
      <c r="F603" s="31">
        <f t="shared" ca="1" si="85"/>
        <v>0.78720349076385621</v>
      </c>
      <c r="G603" s="31">
        <f t="shared" ca="1" si="81"/>
        <v>5.0329274933528119</v>
      </c>
      <c r="H603" s="31">
        <f t="shared" ca="1" si="82"/>
        <v>153.38137904824873</v>
      </c>
    </row>
    <row r="604" spans="1:8" ht="15.75" customHeight="1">
      <c r="A604" s="29">
        <v>9</v>
      </c>
      <c r="B604" s="29">
        <v>9.1999999999999993</v>
      </c>
      <c r="C604" s="31">
        <f t="shared" ca="1" si="79"/>
        <v>8.0731786875452851</v>
      </c>
      <c r="D604" s="31">
        <f t="shared" ca="1" si="80"/>
        <v>2.0885472941386038</v>
      </c>
      <c r="E604" s="31">
        <f t="shared" ca="1" si="84"/>
        <v>0.20408310222469683</v>
      </c>
      <c r="F604" s="31">
        <f t="shared" ca="1" si="85"/>
        <v>0.19664220250863754</v>
      </c>
      <c r="G604" s="31">
        <f t="shared" ca="1" si="81"/>
        <v>3.4029522434128023</v>
      </c>
      <c r="H604" s="31">
        <f t="shared" ca="1" si="82"/>
        <v>30.052692072648558</v>
      </c>
    </row>
    <row r="605" spans="1:8" ht="15.75" customHeight="1">
      <c r="A605" s="29">
        <v>9</v>
      </c>
      <c r="B605" s="29">
        <v>24.7</v>
      </c>
      <c r="C605" s="31">
        <f t="shared" ca="1" si="79"/>
        <v>24.667222433397697</v>
      </c>
      <c r="D605" s="31">
        <f t="shared" ca="1" si="80"/>
        <v>3.2054753353659295</v>
      </c>
      <c r="E605" s="31">
        <f t="shared" ca="1" si="84"/>
        <v>8.3518414571737046E-2</v>
      </c>
      <c r="F605" s="31">
        <f t="shared" ca="1" si="85"/>
        <v>0.69915658122521307</v>
      </c>
      <c r="G605" s="31">
        <f t="shared" ca="1" si="81"/>
        <v>5.6375951535818318</v>
      </c>
      <c r="H605" s="31">
        <f t="shared" ca="1" si="82"/>
        <v>280.78665710261356</v>
      </c>
    </row>
    <row r="606" spans="1:8" ht="15.75" customHeight="1">
      <c r="A606" s="29">
        <v>9</v>
      </c>
      <c r="B606" s="29">
        <v>14</v>
      </c>
      <c r="C606" s="31">
        <f t="shared" ca="1" si="79"/>
        <v>13.498375753523588</v>
      </c>
      <c r="D606" s="31">
        <f t="shared" ca="1" si="80"/>
        <v>2.6025693636521989</v>
      </c>
      <c r="E606" s="31">
        <f t="shared" ca="1" si="84"/>
        <v>-3.6680155208269519E-2</v>
      </c>
      <c r="F606" s="31">
        <f t="shared" ca="1" si="85"/>
        <v>-9.904765654348778E-2</v>
      </c>
      <c r="G606" s="31">
        <f t="shared" ca="1" si="81"/>
        <v>3.7191280945126919</v>
      </c>
      <c r="H606" s="31">
        <f t="shared" ca="1" si="82"/>
        <v>41.22843113739134</v>
      </c>
    </row>
    <row r="607" spans="1:8" ht="15.75" customHeight="1">
      <c r="A607" s="29">
        <v>9</v>
      </c>
      <c r="B607" s="29">
        <v>16</v>
      </c>
      <c r="C607" s="31">
        <f t="shared" ca="1" si="79"/>
        <v>15.934886403982373</v>
      </c>
      <c r="D607" s="31">
        <f t="shared" ca="1" si="80"/>
        <v>2.7685108191323984</v>
      </c>
      <c r="E607" s="31">
        <f t="shared" ca="1" si="84"/>
        <v>9.0956481338538508E-2</v>
      </c>
      <c r="F607" s="31">
        <f t="shared" ca="1" si="85"/>
        <v>-0.26292226222356191</v>
      </c>
      <c r="G607" s="31">
        <f t="shared" ca="1" si="81"/>
        <v>3.9581438552426511</v>
      </c>
      <c r="H607" s="31">
        <f t="shared" ca="1" si="82"/>
        <v>52.360047867583724</v>
      </c>
    </row>
    <row r="608" spans="1:8" ht="15.75" customHeight="1">
      <c r="A608" s="29">
        <v>9</v>
      </c>
      <c r="B608" s="29">
        <v>9</v>
      </c>
      <c r="C608" s="31">
        <f t="shared" ca="1" si="79"/>
        <v>9.1518777274134884</v>
      </c>
      <c r="D608" s="31">
        <f t="shared" ca="1" si="80"/>
        <v>2.2139590743442481</v>
      </c>
      <c r="E608" s="31">
        <f t="shared" ca="1" si="84"/>
        <v>5.2662280517501631E-2</v>
      </c>
      <c r="F608" s="31">
        <f t="shared" ca="1" si="85"/>
        <v>-1.1070945947459501</v>
      </c>
      <c r="G608" s="31">
        <f t="shared" ca="1" si="81"/>
        <v>2.1558201607493297</v>
      </c>
      <c r="H608" s="31">
        <f t="shared" ca="1" si="82"/>
        <v>8.6349693384706256</v>
      </c>
    </row>
    <row r="609" spans="1:8" ht="15.75" customHeight="1">
      <c r="A609" s="29">
        <v>9</v>
      </c>
      <c r="B609" s="29">
        <v>30.2</v>
      </c>
      <c r="C609" s="31">
        <f t="shared" ca="1" si="79"/>
        <v>30.487118578747133</v>
      </c>
      <c r="D609" s="31">
        <f t="shared" ca="1" si="80"/>
        <v>3.4173042527215771</v>
      </c>
      <c r="E609" s="31">
        <f t="shared" ca="1" si="84"/>
        <v>-9.4774817885601687E-2</v>
      </c>
      <c r="F609" s="31">
        <f t="shared" ca="1" si="85"/>
        <v>-0.56047165605391136</v>
      </c>
      <c r="G609" s="31">
        <f t="shared" ca="1" si="81"/>
        <v>4.5510427822198753</v>
      </c>
      <c r="H609" s="31">
        <f t="shared" ca="1" si="82"/>
        <v>94.731140777020101</v>
      </c>
    </row>
    <row r="610" spans="1:8" ht="15.75" customHeight="1">
      <c r="A610" s="29">
        <v>9</v>
      </c>
      <c r="B610" s="29">
        <v>9.1999999999999993</v>
      </c>
      <c r="C610" s="31">
        <f t="shared" ca="1" si="79"/>
        <v>8.7225700035465863</v>
      </c>
      <c r="D610" s="31">
        <f t="shared" ca="1" si="80"/>
        <v>2.1659139196753157</v>
      </c>
      <c r="E610" s="31">
        <f t="shared" ca="1" si="84"/>
        <v>8.5878020443755129E-2</v>
      </c>
      <c r="F610" s="31">
        <f t="shared" ca="1" si="85"/>
        <v>0.96920788007929726</v>
      </c>
      <c r="G610" s="31">
        <f t="shared" ca="1" si="81"/>
        <v>4.1856439556452854</v>
      </c>
      <c r="H610" s="31">
        <f t="shared" ca="1" si="82"/>
        <v>65.735818241289266</v>
      </c>
    </row>
    <row r="611" spans="1:8" ht="15.75" customHeight="1">
      <c r="A611" s="29">
        <v>9</v>
      </c>
      <c r="B611" s="29">
        <v>23.4</v>
      </c>
      <c r="C611" s="31">
        <f t="shared" ca="1" si="79"/>
        <v>23.001692407839506</v>
      </c>
      <c r="D611" s="31">
        <f t="shared" ca="1" si="80"/>
        <v>3.1355677961716011</v>
      </c>
      <c r="E611" s="31">
        <f t="shared" ca="1" si="84"/>
        <v>6.3325891633329925E-2</v>
      </c>
      <c r="F611" s="31">
        <f t="shared" ca="1" si="85"/>
        <v>-2.5671483788929896E-2</v>
      </c>
      <c r="G611" s="31">
        <f t="shared" ca="1" si="81"/>
        <v>4.7766161340660815</v>
      </c>
      <c r="H611" s="31">
        <f t="shared" ca="1" si="82"/>
        <v>118.70199802868532</v>
      </c>
    </row>
    <row r="612" spans="1:8" ht="15.75" customHeight="1">
      <c r="A612" s="29">
        <v>9</v>
      </c>
      <c r="B612" s="29">
        <v>16</v>
      </c>
      <c r="C612" s="31">
        <f t="shared" ca="1" si="79"/>
        <v>16.66006903400072</v>
      </c>
      <c r="D612" s="31">
        <f t="shared" ca="1" si="80"/>
        <v>2.813014780427634</v>
      </c>
      <c r="E612" s="31">
        <f t="shared" ca="1" si="84"/>
        <v>-3.8393438766702703E-2</v>
      </c>
      <c r="F612" s="31">
        <f t="shared" ca="1" si="85"/>
        <v>-0.81887697098486556</v>
      </c>
      <c r="G612" s="31">
        <f t="shared" ca="1" si="81"/>
        <v>3.3466597271349654</v>
      </c>
      <c r="H612" s="31">
        <f t="shared" ca="1" si="82"/>
        <v>28.407685567626778</v>
      </c>
    </row>
    <row r="613" spans="1:8" ht="15.75" customHeight="1">
      <c r="A613" s="29">
        <v>9</v>
      </c>
      <c r="B613" s="29">
        <v>9.6</v>
      </c>
      <c r="C613" s="31">
        <f t="shared" ca="1" si="79"/>
        <v>9.8820233752279858</v>
      </c>
      <c r="D613" s="31">
        <f t="shared" ca="1" si="80"/>
        <v>2.2907172858556915</v>
      </c>
      <c r="E613" s="31">
        <f t="shared" ref="E613:E644" ca="1" si="86">NORMINV(RAND(),0,SQRT($A$15*(1/A$16+((D613-$A$17)^2/($A$18)))))</f>
        <v>0.1536851772733748</v>
      </c>
      <c r="F613" s="31">
        <f t="shared" ref="F613:F644" ca="1" si="87">NORMINV(RAND(),0,SQRT($A$15*(1+1/A$16+((D613-$A$17)^2/($A$18)))))</f>
        <v>0.1611865068682275</v>
      </c>
      <c r="G613" s="31">
        <f t="shared" ca="1" si="81"/>
        <v>3.6524460748818721</v>
      </c>
      <c r="H613" s="31">
        <f t="shared" ca="1" si="82"/>
        <v>38.568893159544906</v>
      </c>
    </row>
    <row r="614" spans="1:8" ht="15.75" customHeight="1">
      <c r="A614" s="29">
        <v>9</v>
      </c>
      <c r="B614" s="29">
        <v>19</v>
      </c>
      <c r="C614" s="31">
        <f t="shared" ca="1" si="79"/>
        <v>19.421238949669245</v>
      </c>
      <c r="D614" s="31">
        <f t="shared" ca="1" si="80"/>
        <v>2.9663672584424741</v>
      </c>
      <c r="E614" s="31">
        <f t="shared" ca="1" si="86"/>
        <v>7.0526410968179909E-2</v>
      </c>
      <c r="F614" s="31">
        <f t="shared" ca="1" si="87"/>
        <v>0.33413216734297901</v>
      </c>
      <c r="G614" s="31">
        <f t="shared" ca="1" si="81"/>
        <v>4.862960604580028</v>
      </c>
      <c r="H614" s="31">
        <f t="shared" ca="1" si="82"/>
        <v>129.40675776966401</v>
      </c>
    </row>
    <row r="615" spans="1:8" ht="15.75" customHeight="1">
      <c r="A615" s="29">
        <v>9</v>
      </c>
      <c r="B615" s="29">
        <v>10.199999999999999</v>
      </c>
      <c r="C615" s="31">
        <f t="shared" ca="1" si="79"/>
        <v>9.5259744036695135</v>
      </c>
      <c r="D615" s="31">
        <f t="shared" ca="1" si="80"/>
        <v>2.2540222153783667</v>
      </c>
      <c r="E615" s="31">
        <f t="shared" ca="1" si="86"/>
        <v>0.12641760538705299</v>
      </c>
      <c r="F615" s="31">
        <f t="shared" ca="1" si="87"/>
        <v>2.553310441571334E-2</v>
      </c>
      <c r="G615" s="31">
        <f t="shared" ca="1" si="81"/>
        <v>3.4286575193394784</v>
      </c>
      <c r="H615" s="31">
        <f t="shared" ca="1" si="82"/>
        <v>30.835219265258431</v>
      </c>
    </row>
    <row r="616" spans="1:8" ht="15.75" customHeight="1">
      <c r="A616" s="29">
        <v>9</v>
      </c>
      <c r="B616" s="29">
        <v>16.8</v>
      </c>
      <c r="C616" s="31">
        <f t="shared" ca="1" si="79"/>
        <v>17.499247481112821</v>
      </c>
      <c r="D616" s="31">
        <f t="shared" ca="1" si="80"/>
        <v>2.8621578789256281</v>
      </c>
      <c r="E616" s="31">
        <f t="shared" ca="1" si="86"/>
        <v>-6.7398325359421057E-2</v>
      </c>
      <c r="F616" s="31">
        <f t="shared" ca="1" si="87"/>
        <v>-1.1843132754993995</v>
      </c>
      <c r="G616" s="31">
        <f t="shared" ca="1" si="81"/>
        <v>3.033734159230276</v>
      </c>
      <c r="H616" s="31">
        <f t="shared" ca="1" si="82"/>
        <v>20.774663831823936</v>
      </c>
    </row>
    <row r="617" spans="1:8" ht="15.75" customHeight="1">
      <c r="A617" s="29">
        <v>9</v>
      </c>
      <c r="B617" s="29">
        <v>21</v>
      </c>
      <c r="C617" s="31">
        <f t="shared" ca="1" si="79"/>
        <v>20.850312564317157</v>
      </c>
      <c r="D617" s="31">
        <f t="shared" ca="1" si="80"/>
        <v>3.0373689392267931</v>
      </c>
      <c r="E617" s="31">
        <f t="shared" ca="1" si="86"/>
        <v>-6.3307131169644967E-2</v>
      </c>
      <c r="F617" s="31">
        <f t="shared" ca="1" si="87"/>
        <v>-0.50858214085136633</v>
      </c>
      <c r="G617" s="31">
        <f t="shared" ca="1" si="81"/>
        <v>4.0041860822320396</v>
      </c>
      <c r="H617" s="31">
        <f t="shared" ca="1" si="82"/>
        <v>54.827181416554147</v>
      </c>
    </row>
    <row r="618" spans="1:8" ht="15.75" customHeight="1">
      <c r="A618" s="29">
        <v>9</v>
      </c>
      <c r="B618" s="29">
        <v>17.5</v>
      </c>
      <c r="C618" s="31">
        <f t="shared" ca="1" si="79"/>
        <v>16.898569720788693</v>
      </c>
      <c r="D618" s="31">
        <f t="shared" ca="1" si="80"/>
        <v>2.8272289864415514</v>
      </c>
      <c r="E618" s="31">
        <f t="shared" ca="1" si="86"/>
        <v>-3.0245988622356799E-3</v>
      </c>
      <c r="F618" s="31">
        <f t="shared" ca="1" si="87"/>
        <v>0.60667826998225349</v>
      </c>
      <c r="G618" s="31">
        <f t="shared" ca="1" si="81"/>
        <v>4.8311614800900777</v>
      </c>
      <c r="H618" s="31">
        <f t="shared" ca="1" si="82"/>
        <v>125.35647518237984</v>
      </c>
    </row>
    <row r="619" spans="1:8" ht="15.75" customHeight="1">
      <c r="A619" s="29">
        <v>9</v>
      </c>
      <c r="B619" s="29">
        <v>16</v>
      </c>
      <c r="C619" s="31">
        <f t="shared" ca="1" si="79"/>
        <v>16.376476944473346</v>
      </c>
      <c r="D619" s="31">
        <f t="shared" ca="1" si="80"/>
        <v>2.7958459725363256</v>
      </c>
      <c r="E619" s="31">
        <f t="shared" ca="1" si="86"/>
        <v>0.14062054041886352</v>
      </c>
      <c r="F619" s="31">
        <f t="shared" ca="1" si="87"/>
        <v>-0.12432662262154659</v>
      </c>
      <c r="G619" s="31">
        <f t="shared" ca="1" si="81"/>
        <v>4.1917454662822227</v>
      </c>
      <c r="H619" s="31">
        <f t="shared" ca="1" si="82"/>
        <v>66.138132148683383</v>
      </c>
    </row>
    <row r="620" spans="1:8" ht="15.75" customHeight="1">
      <c r="A620" s="29">
        <v>9</v>
      </c>
      <c r="B620" s="29">
        <v>11.2</v>
      </c>
      <c r="C620" s="31">
        <f t="shared" ca="1" si="79"/>
        <v>11.965186891916392</v>
      </c>
      <c r="D620" s="31">
        <f t="shared" ca="1" si="80"/>
        <v>2.4820013411227095</v>
      </c>
      <c r="E620" s="31">
        <f t="shared" ca="1" si="86"/>
        <v>-0.16508117051478566</v>
      </c>
      <c r="F620" s="31">
        <f t="shared" ca="1" si="87"/>
        <v>-0.25256262040619343</v>
      </c>
      <c r="G620" s="31">
        <f t="shared" ca="1" si="81"/>
        <v>3.2372211136529043</v>
      </c>
      <c r="H620" s="31">
        <f t="shared" ca="1" si="82"/>
        <v>25.462864933710872</v>
      </c>
    </row>
    <row r="621" spans="1:8" ht="15.75" customHeight="1">
      <c r="A621" s="29">
        <v>9</v>
      </c>
      <c r="B621" s="29">
        <v>25.3</v>
      </c>
      <c r="C621" s="31">
        <f t="shared" ca="1" si="79"/>
        <v>24.983729435802221</v>
      </c>
      <c r="D621" s="31">
        <f t="shared" ca="1" si="80"/>
        <v>3.2182247904233474</v>
      </c>
      <c r="E621" s="31">
        <f t="shared" ca="1" si="86"/>
        <v>-4.7911717323786004E-2</v>
      </c>
      <c r="F621" s="31">
        <f t="shared" ca="1" si="87"/>
        <v>0.17742072119572339</v>
      </c>
      <c r="G621" s="31">
        <f t="shared" ca="1" si="81"/>
        <v>5.0055771927387607</v>
      </c>
      <c r="H621" s="31">
        <f t="shared" ca="1" si="82"/>
        <v>149.24320039445246</v>
      </c>
    </row>
    <row r="622" spans="1:8" ht="15.75" customHeight="1">
      <c r="A622" s="29">
        <v>9</v>
      </c>
      <c r="B622" s="29">
        <v>30.2</v>
      </c>
      <c r="C622" s="31">
        <f t="shared" ca="1" si="79"/>
        <v>30.237994850233516</v>
      </c>
      <c r="D622" s="31">
        <f t="shared" ca="1" si="80"/>
        <v>3.4090992412502206</v>
      </c>
      <c r="E622" s="31">
        <f t="shared" ca="1" si="86"/>
        <v>2.4797613341033319E-2</v>
      </c>
      <c r="F622" s="31">
        <f t="shared" ca="1" si="87"/>
        <v>0.10157398237206365</v>
      </c>
      <c r="G622" s="31">
        <f t="shared" ca="1" si="81"/>
        <v>5.3190508711444879</v>
      </c>
      <c r="H622" s="31">
        <f t="shared" ca="1" si="82"/>
        <v>204.18998738300729</v>
      </c>
    </row>
    <row r="623" spans="1:8" ht="15.75" customHeight="1">
      <c r="A623" s="29">
        <v>9</v>
      </c>
      <c r="B623" s="29">
        <v>11.2</v>
      </c>
      <c r="C623" s="31">
        <f t="shared" ca="1" si="79"/>
        <v>11.774869685548282</v>
      </c>
      <c r="D623" s="31">
        <f t="shared" ca="1" si="80"/>
        <v>2.4659675727965094</v>
      </c>
      <c r="E623" s="31">
        <f t="shared" ca="1" si="86"/>
        <v>-2.3785919569128917E-2</v>
      </c>
      <c r="F623" s="31">
        <f t="shared" ca="1" si="87"/>
        <v>-0.30457739925276639</v>
      </c>
      <c r="G623" s="31">
        <f t="shared" ca="1" si="81"/>
        <v>3.2999057328785861</v>
      </c>
      <c r="H623" s="31">
        <f t="shared" ca="1" si="82"/>
        <v>27.110083210694505</v>
      </c>
    </row>
    <row r="624" spans="1:8" ht="15.75" customHeight="1">
      <c r="A624" s="29">
        <v>9</v>
      </c>
      <c r="B624" s="29">
        <v>9</v>
      </c>
      <c r="C624" s="31">
        <f t="shared" ca="1" si="79"/>
        <v>9.8977978073223021</v>
      </c>
      <c r="D624" s="31">
        <f t="shared" ca="1" si="80"/>
        <v>2.292312288691456</v>
      </c>
      <c r="E624" s="31">
        <f t="shared" ca="1" si="86"/>
        <v>-1.5512481001071084E-3</v>
      </c>
      <c r="F624" s="31">
        <f t="shared" ca="1" si="87"/>
        <v>0.36155869576873778</v>
      </c>
      <c r="G624" s="31">
        <f t="shared" ca="1" si="81"/>
        <v>3.7002275334126962</v>
      </c>
      <c r="H624" s="31">
        <f t="shared" ca="1" si="82"/>
        <v>40.456508520350091</v>
      </c>
    </row>
    <row r="625" spans="1:8" ht="15.75" customHeight="1">
      <c r="A625" s="29">
        <v>9</v>
      </c>
      <c r="B625" s="29">
        <v>9</v>
      </c>
      <c r="C625" s="31">
        <f t="shared" ca="1" si="79"/>
        <v>8.8132878791448785</v>
      </c>
      <c r="D625" s="31">
        <f t="shared" ca="1" si="80"/>
        <v>2.1762605688676828</v>
      </c>
      <c r="E625" s="31">
        <f t="shared" ca="1" si="86"/>
        <v>-0.12784180721259664</v>
      </c>
      <c r="F625" s="31">
        <f t="shared" ca="1" si="87"/>
        <v>1.0618672610913142</v>
      </c>
      <c r="G625" s="31">
        <f t="shared" ca="1" si="81"/>
        <v>4.0817459098822981</v>
      </c>
      <c r="H625" s="31">
        <f t="shared" ca="1" si="82"/>
        <v>59.248822706319693</v>
      </c>
    </row>
    <row r="626" spans="1:8" ht="15.75" customHeight="1">
      <c r="A626" s="29">
        <v>9</v>
      </c>
      <c r="B626" s="29">
        <v>10.199999999999999</v>
      </c>
      <c r="C626" s="31">
        <f t="shared" ca="1" si="79"/>
        <v>10.132364575506287</v>
      </c>
      <c r="D626" s="31">
        <f t="shared" ca="1" si="80"/>
        <v>2.3157347140726365</v>
      </c>
      <c r="E626" s="31">
        <f t="shared" ca="1" si="86"/>
        <v>-0.12110465953296606</v>
      </c>
      <c r="F626" s="31">
        <f t="shared" ca="1" si="87"/>
        <v>-0.2716449916083592</v>
      </c>
      <c r="G626" s="31">
        <f t="shared" ca="1" si="81"/>
        <v>2.9863221484795202</v>
      </c>
      <c r="H626" s="31">
        <f t="shared" ca="1" si="82"/>
        <v>19.812680232002307</v>
      </c>
    </row>
    <row r="627" spans="1:8" ht="15.75" customHeight="1">
      <c r="A627" s="29">
        <v>9</v>
      </c>
      <c r="B627" s="29">
        <v>7.9</v>
      </c>
      <c r="C627" s="31">
        <f t="shared" ca="1" si="79"/>
        <v>8.2033690463373627</v>
      </c>
      <c r="D627" s="31">
        <f t="shared" ca="1" si="80"/>
        <v>2.1045449292000673</v>
      </c>
      <c r="E627" s="31">
        <f t="shared" ca="1" si="86"/>
        <v>6.6056467613392497E-2</v>
      </c>
      <c r="F627" s="31">
        <f t="shared" ca="1" si="87"/>
        <v>-2.8871250341014627E-2</v>
      </c>
      <c r="G627" s="31">
        <f t="shared" ca="1" si="81"/>
        <v>3.0659480731336974</v>
      </c>
      <c r="H627" s="31">
        <f t="shared" ca="1" si="82"/>
        <v>21.45479306087644</v>
      </c>
    </row>
    <row r="628" spans="1:8" ht="15.75" customHeight="1">
      <c r="A628" s="29">
        <v>9</v>
      </c>
      <c r="B628" s="29">
        <v>13.7</v>
      </c>
      <c r="C628" s="31">
        <f t="shared" ca="1" si="79"/>
        <v>13.078093245919954</v>
      </c>
      <c r="D628" s="31">
        <f t="shared" ca="1" si="80"/>
        <v>2.5709385590968403</v>
      </c>
      <c r="E628" s="31">
        <f t="shared" ca="1" si="86"/>
        <v>-4.1381558767209947E-2</v>
      </c>
      <c r="F628" s="31">
        <f t="shared" ca="1" si="87"/>
        <v>6.1505582738898924E-2</v>
      </c>
      <c r="G628" s="31">
        <f t="shared" ca="1" si="81"/>
        <v>3.8225126494879818</v>
      </c>
      <c r="H628" s="31">
        <f t="shared" ca="1" si="82"/>
        <v>45.718939791158789</v>
      </c>
    </row>
    <row r="629" spans="1:8" ht="15.75" customHeight="1">
      <c r="A629" s="29">
        <v>9</v>
      </c>
      <c r="B629" s="29">
        <v>27.5</v>
      </c>
      <c r="C629" s="31">
        <f t="shared" ca="1" si="79"/>
        <v>27.675990324004204</v>
      </c>
      <c r="D629" s="31">
        <f t="shared" ca="1" si="80"/>
        <v>3.3205652620196586</v>
      </c>
      <c r="E629" s="31">
        <f t="shared" ca="1" si="86"/>
        <v>6.3811063024181852E-2</v>
      </c>
      <c r="F629" s="31">
        <f t="shared" ca="1" si="87"/>
        <v>-1.1406635695623321E-3</v>
      </c>
      <c r="G629" s="31">
        <f t="shared" ca="1" si="81"/>
        <v>5.108494822177108</v>
      </c>
      <c r="H629" s="31">
        <f t="shared" ca="1" si="82"/>
        <v>165.42117910362825</v>
      </c>
    </row>
    <row r="630" spans="1:8" ht="15.75" customHeight="1">
      <c r="A630" s="29">
        <v>9</v>
      </c>
      <c r="B630" s="29">
        <v>8.4</v>
      </c>
      <c r="C630" s="31">
        <f t="shared" ca="1" si="79"/>
        <v>8.3227850967321064</v>
      </c>
      <c r="D630" s="31">
        <f t="shared" ca="1" si="80"/>
        <v>2.1189969460211504</v>
      </c>
      <c r="E630" s="31">
        <f t="shared" ca="1" si="86"/>
        <v>-2.8703215198170741E-2</v>
      </c>
      <c r="F630" s="31">
        <f t="shared" ca="1" si="87"/>
        <v>-0.6292584115721136</v>
      </c>
      <c r="G630" s="31">
        <f t="shared" ca="1" si="81"/>
        <v>2.3947733674728386</v>
      </c>
      <c r="H630" s="31">
        <f t="shared" ca="1" si="82"/>
        <v>10.965712590290558</v>
      </c>
    </row>
    <row r="631" spans="1:8" ht="15.75" customHeight="1">
      <c r="A631" s="29">
        <v>9</v>
      </c>
      <c r="B631" s="29">
        <v>11.5</v>
      </c>
      <c r="C631" s="31">
        <f t="shared" ca="1" si="79"/>
        <v>11.365131082767499</v>
      </c>
      <c r="D631" s="31">
        <f t="shared" ca="1" si="80"/>
        <v>2.4305499911374637</v>
      </c>
      <c r="E631" s="31">
        <f t="shared" ca="1" si="86"/>
        <v>1.426251167460948E-2</v>
      </c>
      <c r="F631" s="31">
        <f t="shared" ca="1" si="87"/>
        <v>2.7692688167493193E-2</v>
      </c>
      <c r="G631" s="31">
        <f t="shared" ca="1" si="81"/>
        <v>3.6114756921414592</v>
      </c>
      <c r="H631" s="31">
        <f t="shared" ca="1" si="82"/>
        <v>37.020643598150372</v>
      </c>
    </row>
    <row r="632" spans="1:8" ht="15.75" customHeight="1">
      <c r="A632" s="29">
        <v>9</v>
      </c>
      <c r="B632" s="29">
        <v>10.199999999999999</v>
      </c>
      <c r="C632" s="31">
        <f t="shared" ca="1" si="79"/>
        <v>10.338628710179796</v>
      </c>
      <c r="D632" s="31">
        <f t="shared" ca="1" si="80"/>
        <v>2.3358872403802438</v>
      </c>
      <c r="E632" s="31">
        <f t="shared" ca="1" si="86"/>
        <v>5.9231558880164417E-2</v>
      </c>
      <c r="F632" s="31">
        <f t="shared" ca="1" si="87"/>
        <v>-0.15385943209389141</v>
      </c>
      <c r="G632" s="31">
        <f t="shared" ca="1" si="81"/>
        <v>3.3178717278945986</v>
      </c>
      <c r="H632" s="31">
        <f t="shared" ca="1" si="82"/>
        <v>27.601544405941588</v>
      </c>
    </row>
    <row r="633" spans="1:8" ht="15.75" customHeight="1">
      <c r="A633" s="29">
        <v>9</v>
      </c>
      <c r="B633" s="29">
        <v>7.8</v>
      </c>
      <c r="C633" s="31">
        <f t="shared" ref="C633:C696" ca="1" si="88">IF(D$7,NORMINV(RAND(),$B633,A$7),B633)</f>
        <v>8.1858230376862462</v>
      </c>
      <c r="D633" s="31">
        <f t="shared" ref="D633:D696" ca="1" si="89">LN(C633)</f>
        <v>2.102403760158345</v>
      </c>
      <c r="E633" s="31">
        <f t="shared" ca="1" si="86"/>
        <v>0.15592402356643853</v>
      </c>
      <c r="F633" s="31">
        <f t="shared" ca="1" si="87"/>
        <v>4.0091815632474943E-2</v>
      </c>
      <c r="G633" s="31">
        <f t="shared" ref="G633:G696" ca="1" si="90">$A$13+$A$14*D633+IF(D$19,E633,0)+IF(D$23,F633,0)</f>
        <v>3.2212270523239663</v>
      </c>
      <c r="H633" s="31">
        <f t="shared" ca="1" si="82"/>
        <v>25.058849843967106</v>
      </c>
    </row>
    <row r="634" spans="1:8" ht="15.75" customHeight="1">
      <c r="A634" s="29">
        <v>9</v>
      </c>
      <c r="B634" s="29">
        <v>23.4</v>
      </c>
      <c r="C634" s="31">
        <f t="shared" ca="1" si="88"/>
        <v>22.832016939085314</v>
      </c>
      <c r="D634" s="31">
        <f t="shared" ca="1" si="89"/>
        <v>3.1281638026352789</v>
      </c>
      <c r="E634" s="31">
        <f t="shared" ca="1" si="86"/>
        <v>4.5445666829841275E-2</v>
      </c>
      <c r="F634" s="31">
        <f t="shared" ca="1" si="87"/>
        <v>0.26790884813378091</v>
      </c>
      <c r="G634" s="31">
        <f t="shared" ca="1" si="90"/>
        <v>5.0400349409468648</v>
      </c>
      <c r="H634" s="31">
        <f t="shared" ca="1" si="82"/>
        <v>154.47541244877306</v>
      </c>
    </row>
    <row r="635" spans="1:8" ht="15.75" customHeight="1">
      <c r="A635" s="29">
        <v>9</v>
      </c>
      <c r="B635" s="29">
        <v>9.4</v>
      </c>
      <c r="C635" s="31">
        <f t="shared" ca="1" si="88"/>
        <v>9.4230242631121506</v>
      </c>
      <c r="D635" s="31">
        <f t="shared" ca="1" si="89"/>
        <v>2.2431560841032048</v>
      </c>
      <c r="E635" s="31">
        <f t="shared" ca="1" si="86"/>
        <v>-3.3768216673235998E-2</v>
      </c>
      <c r="F635" s="31">
        <f t="shared" ca="1" si="87"/>
        <v>-0.19279345808503248</v>
      </c>
      <c r="G635" s="31">
        <f t="shared" ca="1" si="90"/>
        <v>3.0321210481870815</v>
      </c>
      <c r="H635" s="31">
        <f t="shared" ca="1" si="82"/>
        <v>20.741179006809652</v>
      </c>
    </row>
    <row r="636" spans="1:8" ht="15.75" customHeight="1">
      <c r="A636" s="29">
        <v>9</v>
      </c>
      <c r="B636" s="29">
        <v>12</v>
      </c>
      <c r="C636" s="31">
        <f t="shared" ca="1" si="88"/>
        <v>12.03925312036303</v>
      </c>
      <c r="D636" s="31">
        <f t="shared" ca="1" si="89"/>
        <v>2.4881724047640974</v>
      </c>
      <c r="E636" s="31">
        <f t="shared" ca="1" si="86"/>
        <v>-1.6446131182389814E-2</v>
      </c>
      <c r="F636" s="31">
        <f t="shared" ca="1" si="87"/>
        <v>0.24170081114506836</v>
      </c>
      <c r="G636" s="31">
        <f t="shared" ca="1" si="90"/>
        <v>3.8903557746410775</v>
      </c>
      <c r="H636" s="31">
        <f t="shared" ca="1" si="82"/>
        <v>48.928290872659062</v>
      </c>
    </row>
    <row r="637" spans="1:8" ht="15.75" customHeight="1">
      <c r="A637" s="29">
        <v>9</v>
      </c>
      <c r="B637" s="29">
        <v>12.5</v>
      </c>
      <c r="C637" s="31">
        <f t="shared" ca="1" si="88"/>
        <v>12.458102956907172</v>
      </c>
      <c r="D637" s="31">
        <f t="shared" ca="1" si="89"/>
        <v>2.5223712511184959</v>
      </c>
      <c r="E637" s="31">
        <f t="shared" ca="1" si="86"/>
        <v>0.11502143441076554</v>
      </c>
      <c r="F637" s="31">
        <f t="shared" ca="1" si="87"/>
        <v>-0.1442125410444601</v>
      </c>
      <c r="G637" s="31">
        <f t="shared" ca="1" si="90"/>
        <v>3.6926369824465994</v>
      </c>
      <c r="H637" s="31">
        <f t="shared" ref="H637:H700" ca="1" si="91">EXP(G637)</f>
        <v>40.15058386770653</v>
      </c>
    </row>
    <row r="638" spans="1:8" ht="15.75" customHeight="1">
      <c r="A638" s="29">
        <v>9</v>
      </c>
      <c r="B638" s="29">
        <v>8</v>
      </c>
      <c r="C638" s="31">
        <f t="shared" ca="1" si="88"/>
        <v>8.5225569986418783</v>
      </c>
      <c r="D638" s="31">
        <f t="shared" ca="1" si="89"/>
        <v>2.1427164130265508</v>
      </c>
      <c r="E638" s="31">
        <f t="shared" ca="1" si="86"/>
        <v>-8.8260600514802418E-2</v>
      </c>
      <c r="F638" s="31">
        <f t="shared" ca="1" si="87"/>
        <v>-6.0917921252953575E-2</v>
      </c>
      <c r="G638" s="31">
        <f t="shared" ca="1" si="90"/>
        <v>2.9429009011759053</v>
      </c>
      <c r="H638" s="31">
        <f t="shared" ca="1" si="91"/>
        <v>18.970798980659104</v>
      </c>
    </row>
    <row r="639" spans="1:8" ht="15.75" customHeight="1">
      <c r="A639" s="29">
        <v>9</v>
      </c>
      <c r="B639" s="29">
        <v>13</v>
      </c>
      <c r="C639" s="31">
        <f t="shared" ca="1" si="88"/>
        <v>13.274084665212165</v>
      </c>
      <c r="D639" s="31">
        <f t="shared" ca="1" si="89"/>
        <v>2.585813612977625</v>
      </c>
      <c r="E639" s="31">
        <f t="shared" ca="1" si="86"/>
        <v>-5.9477608079299006E-2</v>
      </c>
      <c r="F639" s="31">
        <f t="shared" ca="1" si="87"/>
        <v>-0.48509601494644078</v>
      </c>
      <c r="G639" s="31">
        <f t="shared" ca="1" si="90"/>
        <v>3.2824888493647659</v>
      </c>
      <c r="H639" s="31">
        <f t="shared" ca="1" si="91"/>
        <v>26.641998173304518</v>
      </c>
    </row>
    <row r="640" spans="1:8" ht="15.75" customHeight="1">
      <c r="A640" s="29">
        <v>9</v>
      </c>
      <c r="B640" s="29">
        <v>25.9</v>
      </c>
      <c r="C640" s="31">
        <f t="shared" ca="1" si="88"/>
        <v>25.859152332011384</v>
      </c>
      <c r="D640" s="31">
        <f t="shared" ca="1" si="89"/>
        <v>3.252664593688575</v>
      </c>
      <c r="E640" s="31">
        <f t="shared" ca="1" si="86"/>
        <v>-6.3781475629663173E-2</v>
      </c>
      <c r="F640" s="31">
        <f t="shared" ca="1" si="87"/>
        <v>-0.16688693409836855</v>
      </c>
      <c r="G640" s="31">
        <f t="shared" ca="1" si="90"/>
        <v>4.7025264584069557</v>
      </c>
      <c r="H640" s="31">
        <f t="shared" ca="1" si="91"/>
        <v>110.22530060194654</v>
      </c>
    </row>
    <row r="641" spans="1:8" ht="15.75" customHeight="1">
      <c r="A641" s="29">
        <v>9</v>
      </c>
      <c r="B641" s="29">
        <v>8.4</v>
      </c>
      <c r="C641" s="31">
        <f t="shared" ca="1" si="88"/>
        <v>8.2422183758282568</v>
      </c>
      <c r="D641" s="31">
        <f t="shared" ca="1" si="89"/>
        <v>2.1092695280555871</v>
      </c>
      <c r="E641" s="31">
        <f t="shared" ca="1" si="86"/>
        <v>-4.3090930783468678E-2</v>
      </c>
      <c r="F641" s="31">
        <f t="shared" ca="1" si="87"/>
        <v>4.2760270039307033E-2</v>
      </c>
      <c r="G641" s="31">
        <f t="shared" ca="1" si="90"/>
        <v>3.0362690762227627</v>
      </c>
      <c r="H641" s="31">
        <f t="shared" ca="1" si="91"/>
        <v>20.827392683580143</v>
      </c>
    </row>
    <row r="642" spans="1:8" ht="15.75" customHeight="1">
      <c r="A642" s="29">
        <v>9</v>
      </c>
      <c r="B642" s="29">
        <v>9.5</v>
      </c>
      <c r="C642" s="31">
        <f t="shared" ca="1" si="88"/>
        <v>9.1378656154599298</v>
      </c>
      <c r="D642" s="31">
        <f t="shared" ca="1" si="89"/>
        <v>2.2124268369112463</v>
      </c>
      <c r="E642" s="31">
        <f t="shared" ca="1" si="86"/>
        <v>-8.9502700575812888E-2</v>
      </c>
      <c r="F642" s="31">
        <f t="shared" ca="1" si="87"/>
        <v>0.42213011939516426</v>
      </c>
      <c r="G642" s="31">
        <f t="shared" ca="1" si="90"/>
        <v>3.5403383102775119</v>
      </c>
      <c r="H642" s="31">
        <f t="shared" ca="1" si="91"/>
        <v>34.478581676511972</v>
      </c>
    </row>
    <row r="643" spans="1:8" ht="15.75" customHeight="1">
      <c r="A643" s="29">
        <v>9</v>
      </c>
      <c r="B643" s="29">
        <v>21</v>
      </c>
      <c r="C643" s="31">
        <f t="shared" ca="1" si="88"/>
        <v>20.558534051199803</v>
      </c>
      <c r="D643" s="31">
        <f t="shared" ca="1" si="89"/>
        <v>3.0232761370332435</v>
      </c>
      <c r="E643" s="31">
        <f t="shared" ca="1" si="86"/>
        <v>-4.3643532262819203E-2</v>
      </c>
      <c r="F643" s="31">
        <f t="shared" ca="1" si="87"/>
        <v>-0.50838574491247135</v>
      </c>
      <c r="G643" s="31">
        <f t="shared" ca="1" si="90"/>
        <v>4.0006697823672326</v>
      </c>
      <c r="H643" s="31">
        <f t="shared" ca="1" si="91"/>
        <v>54.634731160649494</v>
      </c>
    </row>
    <row r="644" spans="1:8" ht="15.75" customHeight="1">
      <c r="A644" s="29">
        <v>9</v>
      </c>
      <c r="B644" s="29">
        <v>13</v>
      </c>
      <c r="C644" s="31">
        <f t="shared" ca="1" si="88"/>
        <v>12.944982164079882</v>
      </c>
      <c r="D644" s="31">
        <f t="shared" ca="1" si="89"/>
        <v>2.5607082353794448</v>
      </c>
      <c r="E644" s="31">
        <f t="shared" ca="1" si="86"/>
        <v>2.9246718969784105E-2</v>
      </c>
      <c r="F644" s="31">
        <f t="shared" ca="1" si="87"/>
        <v>-0.60612686109091429</v>
      </c>
      <c r="G644" s="31">
        <f t="shared" ca="1" si="90"/>
        <v>3.2085390362321702</v>
      </c>
      <c r="H644" s="31">
        <f t="shared" ca="1" si="91"/>
        <v>24.742911308968512</v>
      </c>
    </row>
    <row r="645" spans="1:8" ht="15.75" customHeight="1">
      <c r="A645" s="29">
        <v>9</v>
      </c>
      <c r="B645" s="29">
        <v>23.5</v>
      </c>
      <c r="C645" s="31">
        <f t="shared" ca="1" si="88"/>
        <v>23.523078873333169</v>
      </c>
      <c r="D645" s="31">
        <f t="shared" ca="1" si="89"/>
        <v>3.1579820189416337</v>
      </c>
      <c r="E645" s="31">
        <f t="shared" ref="E645:E676" ca="1" si="92">NORMINV(RAND(),0,SQRT($A$15*(1/A$16+((D645-$A$17)^2/($A$18)))))</f>
        <v>-1.502419406724214E-2</v>
      </c>
      <c r="F645" s="31">
        <f t="shared" ref="F645:F666" ca="1" si="93">NORMINV(RAND(),0,SQRT($A$15*(1+1/A$16+((D645-$A$17)^2/($A$18)))))</f>
        <v>0.54391746977198663</v>
      </c>
      <c r="G645" s="31">
        <f t="shared" ca="1" si="90"/>
        <v>5.305034369803991</v>
      </c>
      <c r="H645" s="31">
        <f t="shared" ca="1" si="91"/>
        <v>201.34792258340627</v>
      </c>
    </row>
    <row r="646" spans="1:8" ht="15.75" customHeight="1">
      <c r="A646" s="29">
        <v>9</v>
      </c>
      <c r="B646" s="29">
        <v>7.8</v>
      </c>
      <c r="C646" s="31">
        <f t="shared" ca="1" si="88"/>
        <v>7.6894186139905338</v>
      </c>
      <c r="D646" s="31">
        <f t="shared" ca="1" si="89"/>
        <v>2.0398451777974231</v>
      </c>
      <c r="E646" s="31">
        <f t="shared" ca="1" si="92"/>
        <v>-2.4640034924451736E-2</v>
      </c>
      <c r="F646" s="31">
        <f t="shared" ca="1" si="93"/>
        <v>-0.86132476518933399</v>
      </c>
      <c r="G646" s="31">
        <f t="shared" ca="1" si="90"/>
        <v>2.0354779901059121</v>
      </c>
      <c r="H646" s="31">
        <f t="shared" ca="1" si="91"/>
        <v>7.6559107005942604</v>
      </c>
    </row>
    <row r="647" spans="1:8" ht="15.75" customHeight="1">
      <c r="A647" s="29">
        <v>9</v>
      </c>
      <c r="B647" s="29">
        <v>23.6</v>
      </c>
      <c r="C647" s="31">
        <f t="shared" ca="1" si="88"/>
        <v>22.80882077194882</v>
      </c>
      <c r="D647" s="31">
        <f t="shared" ca="1" si="89"/>
        <v>3.1271473371058534</v>
      </c>
      <c r="E647" s="31">
        <f t="shared" ca="1" si="92"/>
        <v>7.9268934419039427E-2</v>
      </c>
      <c r="F647" s="31">
        <f t="shared" ca="1" si="93"/>
        <v>-5.8329478661477266E-2</v>
      </c>
      <c r="G647" s="31">
        <f t="shared" ca="1" si="90"/>
        <v>4.7459338297085258</v>
      </c>
      <c r="H647" s="31">
        <f t="shared" ca="1" si="91"/>
        <v>115.11525336979734</v>
      </c>
    </row>
    <row r="648" spans="1:8" ht="15.75" customHeight="1">
      <c r="A648" s="29">
        <v>9</v>
      </c>
      <c r="B648" s="29">
        <v>10.8</v>
      </c>
      <c r="C648" s="31">
        <f t="shared" ca="1" si="88"/>
        <v>10.502850931142333</v>
      </c>
      <c r="D648" s="31">
        <f t="shared" ca="1" si="89"/>
        <v>2.3516467375609902</v>
      </c>
      <c r="E648" s="31">
        <f t="shared" ca="1" si="92"/>
        <v>-9.4182109334065012E-2</v>
      </c>
      <c r="F648" s="31">
        <f t="shared" ca="1" si="93"/>
        <v>8.2680327463702269E-2</v>
      </c>
      <c r="G648" s="31">
        <f t="shared" ca="1" si="90"/>
        <v>3.4271387275915544</v>
      </c>
      <c r="H648" s="31">
        <f t="shared" ca="1" si="91"/>
        <v>30.788422534932465</v>
      </c>
    </row>
    <row r="649" spans="1:8" ht="15.75" customHeight="1">
      <c r="A649" s="29">
        <v>9</v>
      </c>
      <c r="B649" s="29">
        <v>38.5</v>
      </c>
      <c r="C649" s="31">
        <f t="shared" ca="1" si="88"/>
        <v>37.715551287883912</v>
      </c>
      <c r="D649" s="31">
        <f t="shared" ca="1" si="89"/>
        <v>3.6300725104036933</v>
      </c>
      <c r="E649" s="31">
        <f t="shared" ca="1" si="92"/>
        <v>-8.869707278708093E-2</v>
      </c>
      <c r="F649" s="31">
        <f t="shared" ca="1" si="93"/>
        <v>-0.76990533466739464</v>
      </c>
      <c r="G649" s="31">
        <f t="shared" ca="1" si="90"/>
        <v>4.7006140684525466</v>
      </c>
      <c r="H649" s="31">
        <f t="shared" ca="1" si="91"/>
        <v>110.01470827586023</v>
      </c>
    </row>
    <row r="650" spans="1:8" ht="15.75" customHeight="1">
      <c r="A650" s="29">
        <v>9</v>
      </c>
      <c r="B650" s="29">
        <v>9.6</v>
      </c>
      <c r="C650" s="31">
        <f t="shared" ca="1" si="88"/>
        <v>9.6630540546800194</v>
      </c>
      <c r="D650" s="31">
        <f t="shared" ca="1" si="89"/>
        <v>2.2683097529868319</v>
      </c>
      <c r="E650" s="31">
        <f t="shared" ca="1" si="92"/>
        <v>6.3862899862561148E-2</v>
      </c>
      <c r="F650" s="31">
        <f t="shared" ca="1" si="93"/>
        <v>-0.17922092798588249</v>
      </c>
      <c r="G650" s="31">
        <f t="shared" ca="1" si="90"/>
        <v>3.1850480915460566</v>
      </c>
      <c r="H650" s="31">
        <f t="shared" ca="1" si="91"/>
        <v>24.16845067605599</v>
      </c>
    </row>
    <row r="651" spans="1:8" ht="15.75" customHeight="1">
      <c r="A651" s="29">
        <v>9</v>
      </c>
      <c r="B651" s="29">
        <v>10.199999999999999</v>
      </c>
      <c r="C651" s="31">
        <f t="shared" ca="1" si="88"/>
        <v>10.111339762965777</v>
      </c>
      <c r="D651" s="31">
        <f t="shared" ca="1" si="89"/>
        <v>2.313657542844632</v>
      </c>
      <c r="E651" s="31">
        <f t="shared" ca="1" si="92"/>
        <v>3.2581735281250336E-2</v>
      </c>
      <c r="F651" s="31">
        <f t="shared" ca="1" si="93"/>
        <v>-0.61936999458446851</v>
      </c>
      <c r="G651" s="31">
        <f t="shared" ca="1" si="90"/>
        <v>2.7888380533148869</v>
      </c>
      <c r="H651" s="31">
        <f t="shared" ca="1" si="91"/>
        <v>16.262113111209892</v>
      </c>
    </row>
    <row r="652" spans="1:8" ht="15.75" customHeight="1">
      <c r="A652" s="29">
        <v>9</v>
      </c>
      <c r="B652" s="29">
        <v>51</v>
      </c>
      <c r="C652" s="31">
        <f t="shared" ca="1" si="88"/>
        <v>50.901582630152049</v>
      </c>
      <c r="D652" s="31">
        <f t="shared" ca="1" si="89"/>
        <v>3.9298940160033977</v>
      </c>
      <c r="E652" s="31">
        <f t="shared" ca="1" si="92"/>
        <v>-2.9422760373575923E-2</v>
      </c>
      <c r="F652" s="31">
        <f t="shared" ca="1" si="93"/>
        <v>0.98087253776807004</v>
      </c>
      <c r="G652" s="31">
        <f t="shared" ca="1" si="90"/>
        <v>7.0079921774999701</v>
      </c>
      <c r="H652" s="31">
        <f t="shared" ca="1" si="91"/>
        <v>1105.4327624421385</v>
      </c>
    </row>
    <row r="653" spans="1:8" ht="15.75" customHeight="1">
      <c r="A653" s="29">
        <v>9</v>
      </c>
      <c r="B653" s="29">
        <v>19.5</v>
      </c>
      <c r="C653" s="31">
        <f t="shared" ca="1" si="88"/>
        <v>19.412103909938423</v>
      </c>
      <c r="D653" s="31">
        <f t="shared" ca="1" si="89"/>
        <v>2.9658967843999817</v>
      </c>
      <c r="E653" s="31">
        <f t="shared" ca="1" si="92"/>
        <v>-0.17303165128675524</v>
      </c>
      <c r="F653" s="31">
        <f t="shared" ca="1" si="93"/>
        <v>0.54325844185787853</v>
      </c>
      <c r="G653" s="31">
        <f t="shared" ca="1" si="90"/>
        <v>4.8277484227267493</v>
      </c>
      <c r="H653" s="31">
        <f t="shared" ca="1" si="91"/>
        <v>124.92935564807831</v>
      </c>
    </row>
    <row r="654" spans="1:8" ht="15.75" customHeight="1">
      <c r="A654" s="29">
        <v>9</v>
      </c>
      <c r="B654" s="29">
        <v>8.8000000000000007</v>
      </c>
      <c r="C654" s="31">
        <f t="shared" ca="1" si="88"/>
        <v>7.9265151740371929</v>
      </c>
      <c r="D654" s="31">
        <f t="shared" ca="1" si="89"/>
        <v>2.0702134906419856</v>
      </c>
      <c r="E654" s="31">
        <f t="shared" ca="1" si="92"/>
        <v>-0.12181395950394959</v>
      </c>
      <c r="F654" s="31">
        <f t="shared" ca="1" si="93"/>
        <v>0.18130298837377407</v>
      </c>
      <c r="G654" s="31">
        <f t="shared" ca="1" si="90"/>
        <v>3.0313049543373118</v>
      </c>
      <c r="H654" s="31">
        <f t="shared" ca="1" si="91"/>
        <v>20.724259163214438</v>
      </c>
    </row>
    <row r="655" spans="1:8" ht="15.75" customHeight="1">
      <c r="A655" s="29">
        <v>9</v>
      </c>
      <c r="B655" s="29">
        <v>10.4</v>
      </c>
      <c r="C655" s="31">
        <f t="shared" ca="1" si="88"/>
        <v>10.536938414234266</v>
      </c>
      <c r="D655" s="31">
        <f t="shared" ca="1" si="89"/>
        <v>2.3548870278849514</v>
      </c>
      <c r="E655" s="31">
        <f t="shared" ca="1" si="92"/>
        <v>4.7391813341697495E-2</v>
      </c>
      <c r="F655" s="31">
        <f t="shared" ca="1" si="93"/>
        <v>0.5340815068562369</v>
      </c>
      <c r="G655" s="31">
        <f t="shared" ca="1" si="90"/>
        <v>4.0254886288318188</v>
      </c>
      <c r="H655" s="31">
        <f t="shared" ca="1" si="91"/>
        <v>56.007669058494649</v>
      </c>
    </row>
    <row r="656" spans="1:8" ht="15.75" customHeight="1">
      <c r="A656" s="29">
        <v>9</v>
      </c>
      <c r="B656" s="29">
        <v>8.6</v>
      </c>
      <c r="C656" s="31">
        <f t="shared" ca="1" si="88"/>
        <v>8.958501166522046</v>
      </c>
      <c r="D656" s="31">
        <f t="shared" ca="1" si="89"/>
        <v>2.1926029324717988</v>
      </c>
      <c r="E656" s="31">
        <f t="shared" ca="1" si="92"/>
        <v>5.009574087229017E-2</v>
      </c>
      <c r="F656" s="31">
        <f t="shared" ca="1" si="93"/>
        <v>0.23722809646192269</v>
      </c>
      <c r="G656" s="31">
        <f t="shared" ca="1" si="90"/>
        <v>3.4621520255424847</v>
      </c>
      <c r="H656" s="31">
        <f t="shared" ca="1" si="91"/>
        <v>31.885521189303446</v>
      </c>
    </row>
    <row r="657" spans="1:8" ht="15.75" customHeight="1">
      <c r="A657" s="29">
        <v>9</v>
      </c>
      <c r="B657" s="29">
        <v>8</v>
      </c>
      <c r="C657" s="31">
        <f t="shared" ca="1" si="88"/>
        <v>7.0933779515562154</v>
      </c>
      <c r="D657" s="31">
        <f t="shared" ca="1" si="89"/>
        <v>1.9591616659485513</v>
      </c>
      <c r="E657" s="31">
        <f t="shared" ca="1" si="92"/>
        <v>0.12671917996431981</v>
      </c>
      <c r="F657" s="31">
        <f t="shared" ca="1" si="93"/>
        <v>0.10421694822330337</v>
      </c>
      <c r="G657" s="31">
        <f t="shared" ca="1" si="90"/>
        <v>3.0185459499631238</v>
      </c>
      <c r="H657" s="31">
        <f t="shared" ca="1" si="91"/>
        <v>20.461517972243161</v>
      </c>
    </row>
    <row r="658" spans="1:8" ht="15.75" customHeight="1">
      <c r="A658" s="29">
        <v>9</v>
      </c>
      <c r="B658" s="29">
        <v>12</v>
      </c>
      <c r="C658" s="31">
        <f t="shared" ca="1" si="88"/>
        <v>13.122633183403337</v>
      </c>
      <c r="D658" s="31">
        <f t="shared" ca="1" si="89"/>
        <v>2.574338463332924</v>
      </c>
      <c r="E658" s="31">
        <f t="shared" ca="1" si="92"/>
        <v>-0.20429785264821382</v>
      </c>
      <c r="F658" s="31">
        <f t="shared" ca="1" si="93"/>
        <v>0.48490820781345367</v>
      </c>
      <c r="G658" s="31">
        <f t="shared" ca="1" si="90"/>
        <v>4.0886385378340941</v>
      </c>
      <c r="H658" s="31">
        <f t="shared" ca="1" si="91"/>
        <v>59.658613442988077</v>
      </c>
    </row>
    <row r="659" spans="1:8" ht="15.75" customHeight="1">
      <c r="A659" s="29">
        <v>9</v>
      </c>
      <c r="B659" s="29">
        <v>26.4</v>
      </c>
      <c r="C659" s="31">
        <f t="shared" ca="1" si="88"/>
        <v>26.221761918988658</v>
      </c>
      <c r="D659" s="31">
        <f t="shared" ca="1" si="89"/>
        <v>3.2665896735984452</v>
      </c>
      <c r="E659" s="31">
        <f t="shared" ca="1" si="92"/>
        <v>3.0590433710429941E-2</v>
      </c>
      <c r="F659" s="31">
        <f t="shared" ca="1" si="93"/>
        <v>0.38850125139341141</v>
      </c>
      <c r="G659" s="31">
        <f t="shared" ca="1" si="90"/>
        <v>5.3753846402885275</v>
      </c>
      <c r="H659" s="31">
        <f t="shared" ca="1" si="91"/>
        <v>216.02294746140501</v>
      </c>
    </row>
    <row r="660" spans="1:8" ht="15.75" customHeight="1">
      <c r="A660" s="29">
        <v>9</v>
      </c>
      <c r="B660" s="29">
        <v>28.7</v>
      </c>
      <c r="C660" s="31">
        <f t="shared" ca="1" si="88"/>
        <v>28.37669898485256</v>
      </c>
      <c r="D660" s="31">
        <f t="shared" ca="1" si="89"/>
        <v>3.3455683501272153</v>
      </c>
      <c r="E660" s="31">
        <f t="shared" ca="1" si="92"/>
        <v>-8.9525740745253823E-2</v>
      </c>
      <c r="F660" s="31">
        <f t="shared" ca="1" si="93"/>
        <v>9.6707444572614445E-2</v>
      </c>
      <c r="G660" s="31">
        <f t="shared" ca="1" si="90"/>
        <v>5.0944797489173785</v>
      </c>
      <c r="H660" s="31">
        <f t="shared" ca="1" si="91"/>
        <v>163.11895973017738</v>
      </c>
    </row>
    <row r="661" spans="1:8" ht="15.75" customHeight="1">
      <c r="A661" s="29">
        <v>9</v>
      </c>
      <c r="B661" s="29">
        <v>8.4</v>
      </c>
      <c r="C661" s="31">
        <f t="shared" ca="1" si="88"/>
        <v>8.0995706270469316</v>
      </c>
      <c r="D661" s="31">
        <f t="shared" ca="1" si="89"/>
        <v>2.0918110512668142</v>
      </c>
      <c r="E661" s="31">
        <f t="shared" ca="1" si="92"/>
        <v>7.5129175369355136E-2</v>
      </c>
      <c r="F661" s="31">
        <f t="shared" ca="1" si="93"/>
        <v>-0.59062493344965616</v>
      </c>
      <c r="G661" s="31">
        <f t="shared" ca="1" si="90"/>
        <v>2.4921449050980145</v>
      </c>
      <c r="H661" s="31">
        <f t="shared" ca="1" si="91"/>
        <v>12.0871741775925</v>
      </c>
    </row>
    <row r="662" spans="1:8" ht="15.75" customHeight="1">
      <c r="A662" s="29">
        <v>9</v>
      </c>
      <c r="B662" s="29">
        <v>11.1</v>
      </c>
      <c r="C662" s="31">
        <f t="shared" ca="1" si="88"/>
        <v>11.261794615178257</v>
      </c>
      <c r="D662" s="31">
        <f t="shared" ca="1" si="89"/>
        <v>2.4214159896903058</v>
      </c>
      <c r="E662" s="31">
        <f t="shared" ca="1" si="92"/>
        <v>3.984262226350499E-2</v>
      </c>
      <c r="F662" s="31">
        <f t="shared" ca="1" si="93"/>
        <v>0.40108744842994865</v>
      </c>
      <c r="G662" s="31">
        <f t="shared" ca="1" si="90"/>
        <v>3.9952996294323517</v>
      </c>
      <c r="H662" s="31">
        <f t="shared" ca="1" si="91"/>
        <v>54.342120683471741</v>
      </c>
    </row>
    <row r="663" spans="1:8" ht="15.75" customHeight="1">
      <c r="A663" s="29">
        <v>9</v>
      </c>
      <c r="B663" s="29">
        <v>19.2</v>
      </c>
      <c r="C663" s="31">
        <f t="shared" ca="1" si="88"/>
        <v>18.713796171497588</v>
      </c>
      <c r="D663" s="31">
        <f t="shared" ca="1" si="89"/>
        <v>2.9292610150287537</v>
      </c>
      <c r="E663" s="31">
        <f t="shared" ca="1" si="92"/>
        <v>1.8656933616583035E-2</v>
      </c>
      <c r="F663" s="31">
        <f t="shared" ca="1" si="93"/>
        <v>-0.11102625329623003</v>
      </c>
      <c r="G663" s="31">
        <f t="shared" ca="1" si="90"/>
        <v>4.3043830963891478</v>
      </c>
      <c r="H663" s="31">
        <f t="shared" ca="1" si="91"/>
        <v>74.023535977747983</v>
      </c>
    </row>
    <row r="664" spans="1:8" ht="15.75" customHeight="1">
      <c r="A664" s="29">
        <v>9</v>
      </c>
      <c r="B664" s="29">
        <v>27.7</v>
      </c>
      <c r="C664" s="31">
        <f t="shared" ca="1" si="88"/>
        <v>27.940661721188242</v>
      </c>
      <c r="D664" s="31">
        <f t="shared" ca="1" si="89"/>
        <v>3.3300830371986216</v>
      </c>
      <c r="E664" s="31">
        <f t="shared" ca="1" si="92"/>
        <v>-2.230252390399616E-2</v>
      </c>
      <c r="F664" s="31">
        <f t="shared" ca="1" si="93"/>
        <v>-0.28568495945648548</v>
      </c>
      <c r="G664" s="31">
        <f t="shared" ca="1" si="90"/>
        <v>4.7536244537623595</v>
      </c>
      <c r="H664" s="31">
        <f t="shared" ca="1" si="91"/>
        <v>116.0039745361841</v>
      </c>
    </row>
    <row r="665" spans="1:8" ht="15.75" customHeight="1">
      <c r="A665" s="29">
        <v>9</v>
      </c>
      <c r="B665" s="29">
        <v>16.8</v>
      </c>
      <c r="C665" s="31">
        <f t="shared" ca="1" si="88"/>
        <v>17.060859210085844</v>
      </c>
      <c r="D665" s="31">
        <f t="shared" ca="1" si="89"/>
        <v>2.8367869048097192</v>
      </c>
      <c r="E665" s="31">
        <f t="shared" ca="1" si="92"/>
        <v>-8.5886692825903315E-3</v>
      </c>
      <c r="F665" s="31">
        <f t="shared" ca="1" si="93"/>
        <v>-0.88890821429294042</v>
      </c>
      <c r="G665" s="31">
        <f t="shared" ca="1" si="90"/>
        <v>3.3458650269085428</v>
      </c>
      <c r="H665" s="31">
        <f t="shared" ca="1" si="91"/>
        <v>28.385118941513145</v>
      </c>
    </row>
    <row r="666" spans="1:8" ht="15.75" customHeight="1">
      <c r="A666" s="29">
        <v>9</v>
      </c>
      <c r="B666" s="29">
        <v>11.4</v>
      </c>
      <c r="C666" s="31">
        <f t="shared" ca="1" si="88"/>
        <v>11.246431931856305</v>
      </c>
      <c r="D666" s="31">
        <f t="shared" ca="1" si="89"/>
        <v>2.4200509167312747</v>
      </c>
      <c r="E666" s="31">
        <f t="shared" ca="1" si="92"/>
        <v>-0.17204645866920215</v>
      </c>
      <c r="F666" s="31">
        <f t="shared" ca="1" si="93"/>
        <v>0.32335247330946115</v>
      </c>
      <c r="G666" s="31">
        <f t="shared" ca="1" si="90"/>
        <v>3.7034112722590939</v>
      </c>
      <c r="H666" s="31">
        <f t="shared" ca="1" si="91"/>
        <v>40.585516733374611</v>
      </c>
    </row>
    <row r="667" spans="1:8" ht="15.75" customHeight="1">
      <c r="A667" s="29"/>
      <c r="B667" s="30" t="s">
        <v>36</v>
      </c>
      <c r="C667" s="31"/>
      <c r="D667" s="31"/>
      <c r="E667" s="40"/>
      <c r="F667" s="40"/>
      <c r="G667" s="31"/>
      <c r="H667" s="40">
        <f t="shared" ref="H667" ca="1" si="94">SUM(H581:H666)</f>
        <v>7130.3892262329819</v>
      </c>
    </row>
    <row r="668" spans="1:8" ht="15.75" customHeight="1">
      <c r="A668" s="28">
        <v>10</v>
      </c>
      <c r="B668" s="28">
        <v>13</v>
      </c>
      <c r="C668" s="31">
        <f t="shared" ca="1" si="88"/>
        <v>12.264128221768217</v>
      </c>
      <c r="D668" s="31">
        <f t="shared" ca="1" si="89"/>
        <v>2.5066785966492531</v>
      </c>
      <c r="E668" s="31">
        <f t="shared" ref="E668:E699" ca="1" si="95">NORMINV(RAND(),0,SQRT($A$15*(1/A$16+((D668-$A$17)^2/($A$18)))))</f>
        <v>0.12960666184692396</v>
      </c>
      <c r="F668" s="31">
        <f t="shared" ref="F668:F699" ca="1" si="96">NORMINV(RAND(),0,SQRT($A$15*(1+1/A$16+((D668-$A$17)^2/($A$18)))))</f>
        <v>-0.26848511912959794</v>
      </c>
      <c r="G668" s="31">
        <f t="shared" ca="1" si="90"/>
        <v>3.5569195981233079</v>
      </c>
      <c r="H668" s="31">
        <f t="shared" ca="1" si="91"/>
        <v>35.055047025065278</v>
      </c>
    </row>
    <row r="669" spans="1:8" ht="15.75" customHeight="1">
      <c r="A669" s="28">
        <v>10</v>
      </c>
      <c r="B669" s="28">
        <v>17.600000000000001</v>
      </c>
      <c r="C669" s="31">
        <f t="shared" ca="1" si="88"/>
        <v>17.616697181800319</v>
      </c>
      <c r="D669" s="31">
        <f t="shared" ca="1" si="89"/>
        <v>2.8688471558207325</v>
      </c>
      <c r="E669" s="31">
        <f t="shared" ca="1" si="95"/>
        <v>9.9236296191409321E-2</v>
      </c>
      <c r="F669" s="31">
        <f t="shared" ca="1" si="96"/>
        <v>-1.1650876752449386</v>
      </c>
      <c r="G669" s="31">
        <f t="shared" ca="1" si="90"/>
        <v>3.2306901521925528</v>
      </c>
      <c r="H669" s="31">
        <f t="shared" ca="1" si="91"/>
        <v>25.297109803510963</v>
      </c>
    </row>
    <row r="670" spans="1:8" ht="15.75" customHeight="1">
      <c r="A670" s="28">
        <v>10</v>
      </c>
      <c r="B670" s="28">
        <v>24.5</v>
      </c>
      <c r="C670" s="31">
        <f t="shared" ca="1" si="88"/>
        <v>24.612105722958177</v>
      </c>
      <c r="D670" s="31">
        <f t="shared" ca="1" si="89"/>
        <v>3.2032384244548369</v>
      </c>
      <c r="E670" s="31">
        <f t="shared" ca="1" si="95"/>
        <v>3.8589810386039841E-2</v>
      </c>
      <c r="F670" s="31">
        <f t="shared" ca="1" si="96"/>
        <v>0.21785566581943636</v>
      </c>
      <c r="G670" s="31">
        <f t="shared" ca="1" si="90"/>
        <v>5.1076551803856924</v>
      </c>
      <c r="H670" s="31">
        <f t="shared" ca="1" si="91"/>
        <v>165.28234286297911</v>
      </c>
    </row>
    <row r="671" spans="1:8" ht="15.75" customHeight="1">
      <c r="A671" s="28">
        <v>10</v>
      </c>
      <c r="B671" s="28">
        <v>18</v>
      </c>
      <c r="C671" s="31">
        <f t="shared" ca="1" si="88"/>
        <v>17.836010782758976</v>
      </c>
      <c r="D671" s="31">
        <f t="shared" ca="1" si="89"/>
        <v>2.8812194913153375</v>
      </c>
      <c r="E671" s="31">
        <f t="shared" ca="1" si="95"/>
        <v>3.7352221625950296E-2</v>
      </c>
      <c r="F671" s="31">
        <f t="shared" ca="1" si="96"/>
        <v>-0.44840686472209595</v>
      </c>
      <c r="G671" s="31">
        <f t="shared" ca="1" si="90"/>
        <v>3.9060093759282566</v>
      </c>
      <c r="H671" s="31">
        <f t="shared" ca="1" si="91"/>
        <v>49.700220808926481</v>
      </c>
    </row>
    <row r="672" spans="1:8" ht="15.75" customHeight="1">
      <c r="A672" s="28">
        <v>10</v>
      </c>
      <c r="B672" s="28">
        <v>11.1</v>
      </c>
      <c r="C672" s="31">
        <f t="shared" ca="1" si="88"/>
        <v>10.509045066666141</v>
      </c>
      <c r="D672" s="31">
        <f t="shared" ca="1" si="89"/>
        <v>2.3522363212619455</v>
      </c>
      <c r="E672" s="31">
        <f t="shared" ca="1" si="95"/>
        <v>-0.10886138536067504</v>
      </c>
      <c r="F672" s="31">
        <f t="shared" ca="1" si="96"/>
        <v>-0.43836022373499434</v>
      </c>
      <c r="G672" s="31">
        <f t="shared" ca="1" si="90"/>
        <v>2.8923968664343702</v>
      </c>
      <c r="H672" s="31">
        <f t="shared" ca="1" si="91"/>
        <v>18.036488888196946</v>
      </c>
    </row>
    <row r="673" spans="1:8" ht="15.75" customHeight="1">
      <c r="A673" s="28">
        <v>10</v>
      </c>
      <c r="B673" s="28">
        <v>10.7</v>
      </c>
      <c r="C673" s="31">
        <f t="shared" ca="1" si="88"/>
        <v>11.282848116459236</v>
      </c>
      <c r="D673" s="31">
        <f t="shared" ca="1" si="89"/>
        <v>2.4232837067929265</v>
      </c>
      <c r="E673" s="31">
        <f t="shared" ca="1" si="95"/>
        <v>-0.14978403670103352</v>
      </c>
      <c r="F673" s="31">
        <f t="shared" ca="1" si="96"/>
        <v>0.49327384103558325</v>
      </c>
      <c r="G673" s="31">
        <f t="shared" ca="1" si="90"/>
        <v>3.9009574201402484</v>
      </c>
      <c r="H673" s="31">
        <f t="shared" ca="1" si="91"/>
        <v>49.449770654968866</v>
      </c>
    </row>
    <row r="674" spans="1:8" ht="15.75" customHeight="1">
      <c r="A674" s="28">
        <v>10</v>
      </c>
      <c r="B674" s="28">
        <v>11.9</v>
      </c>
      <c r="C674" s="31">
        <f t="shared" ca="1" si="88"/>
        <v>12.164012750752836</v>
      </c>
      <c r="D674" s="31">
        <f t="shared" ca="1" si="89"/>
        <v>2.4984818180514017</v>
      </c>
      <c r="E674" s="31">
        <f t="shared" ca="1" si="95"/>
        <v>4.1139393607805073E-2</v>
      </c>
      <c r="F674" s="31">
        <f t="shared" ca="1" si="96"/>
        <v>0.16367278132519805</v>
      </c>
      <c r="G674" s="31">
        <f t="shared" ca="1" si="90"/>
        <v>3.8870139058075854</v>
      </c>
      <c r="H674" s="31">
        <f t="shared" ca="1" si="91"/>
        <v>48.765051855929173</v>
      </c>
    </row>
    <row r="675" spans="1:8" ht="15.75" customHeight="1">
      <c r="A675" s="28">
        <v>10</v>
      </c>
      <c r="B675" s="28">
        <v>32</v>
      </c>
      <c r="C675" s="31">
        <f t="shared" ca="1" si="88"/>
        <v>32.190110139933473</v>
      </c>
      <c r="D675" s="31">
        <f t="shared" ca="1" si="89"/>
        <v>3.4716592668622872</v>
      </c>
      <c r="E675" s="31">
        <f t="shared" ca="1" si="95"/>
        <v>-5.1864967044633892E-2</v>
      </c>
      <c r="F675" s="31">
        <f t="shared" ca="1" si="96"/>
        <v>8.5355269416438669E-3</v>
      </c>
      <c r="G675" s="31">
        <f t="shared" ca="1" si="90"/>
        <v>5.2531206522121607</v>
      </c>
      <c r="H675" s="31">
        <f t="shared" ca="1" si="91"/>
        <v>191.16188838380836</v>
      </c>
    </row>
    <row r="676" spans="1:8" ht="15.75" customHeight="1">
      <c r="A676" s="28">
        <v>10</v>
      </c>
      <c r="B676" s="28">
        <v>9.3000000000000007</v>
      </c>
      <c r="C676" s="31">
        <f t="shared" ca="1" si="88"/>
        <v>8.4428293411407349</v>
      </c>
      <c r="D676" s="31">
        <f t="shared" ca="1" si="89"/>
        <v>2.1333174824238244</v>
      </c>
      <c r="E676" s="31">
        <f t="shared" ca="1" si="95"/>
        <v>-8.7789209894131703E-3</v>
      </c>
      <c r="F676" s="31">
        <f t="shared" ca="1" si="96"/>
        <v>-0.95424771396027952</v>
      </c>
      <c r="G676" s="31">
        <f t="shared" ca="1" si="90"/>
        <v>2.1134624058460019</v>
      </c>
      <c r="H676" s="31">
        <f t="shared" ca="1" si="91"/>
        <v>8.2768495415876107</v>
      </c>
    </row>
    <row r="677" spans="1:8" ht="15.75" customHeight="1">
      <c r="A677" s="28">
        <v>10</v>
      </c>
      <c r="B677" s="28">
        <v>25.2</v>
      </c>
      <c r="C677" s="31">
        <f t="shared" ca="1" si="88"/>
        <v>24.705790647788525</v>
      </c>
      <c r="D677" s="31">
        <f t="shared" ca="1" si="89"/>
        <v>3.2070376553390827</v>
      </c>
      <c r="E677" s="31">
        <f t="shared" ca="1" si="95"/>
        <v>7.6381241671845665E-2</v>
      </c>
      <c r="F677" s="31">
        <f t="shared" ca="1" si="96"/>
        <v>-0.44899769890138413</v>
      </c>
      <c r="G677" s="31">
        <f t="shared" ca="1" si="90"/>
        <v>4.4848951831876116</v>
      </c>
      <c r="H677" s="31">
        <f t="shared" ca="1" si="91"/>
        <v>88.667656464754558</v>
      </c>
    </row>
    <row r="678" spans="1:8" ht="15.75" customHeight="1">
      <c r="A678" s="28">
        <v>10</v>
      </c>
      <c r="B678" s="28">
        <v>17.8</v>
      </c>
      <c r="C678" s="31">
        <f t="shared" ca="1" si="88"/>
        <v>17.800686171800496</v>
      </c>
      <c r="D678" s="31">
        <f t="shared" ca="1" si="89"/>
        <v>2.8792370055326026</v>
      </c>
      <c r="E678" s="31">
        <f t="shared" ca="1" si="95"/>
        <v>9.8868955611869E-4</v>
      </c>
      <c r="F678" s="31">
        <f t="shared" ca="1" si="96"/>
        <v>-3.2597349380173495E-2</v>
      </c>
      <c r="G678" s="31">
        <f t="shared" ca="1" si="90"/>
        <v>4.2821669307330943</v>
      </c>
      <c r="H678" s="31">
        <f t="shared" ca="1" si="91"/>
        <v>72.397149765224398</v>
      </c>
    </row>
    <row r="679" spans="1:8" ht="15.75" customHeight="1">
      <c r="A679" s="28">
        <v>10</v>
      </c>
      <c r="B679" s="28">
        <v>9.3000000000000007</v>
      </c>
      <c r="C679" s="31">
        <f t="shared" ca="1" si="88"/>
        <v>10.629055162883521</v>
      </c>
      <c r="D679" s="31">
        <f t="shared" ca="1" si="89"/>
        <v>2.3635913043849546</v>
      </c>
      <c r="E679" s="31">
        <f t="shared" ca="1" si="95"/>
        <v>-7.1656231634462567E-2</v>
      </c>
      <c r="F679" s="31">
        <f t="shared" ca="1" si="96"/>
        <v>-0.54118504051976291</v>
      </c>
      <c r="G679" s="31">
        <f t="shared" ca="1" si="90"/>
        <v>2.8456121680812743</v>
      </c>
      <c r="H679" s="31">
        <f t="shared" ca="1" si="91"/>
        <v>17.212092137888511</v>
      </c>
    </row>
    <row r="680" spans="1:8" ht="15.75" customHeight="1">
      <c r="A680" s="28">
        <v>10</v>
      </c>
      <c r="B680" s="28">
        <v>25.1</v>
      </c>
      <c r="C680" s="31">
        <f t="shared" ca="1" si="88"/>
        <v>25.353609510760759</v>
      </c>
      <c r="D680" s="31">
        <f t="shared" ca="1" si="89"/>
        <v>3.2329211069133823</v>
      </c>
      <c r="E680" s="31">
        <f t="shared" ca="1" si="95"/>
        <v>0.12939088032569776</v>
      </c>
      <c r="F680" s="31">
        <f t="shared" ca="1" si="96"/>
        <v>0.44395965976900714</v>
      </c>
      <c r="G680" s="31">
        <f t="shared" ca="1" si="90"/>
        <v>5.4737960969762085</v>
      </c>
      <c r="H680" s="31">
        <f t="shared" ca="1" si="91"/>
        <v>238.36332779041325</v>
      </c>
    </row>
    <row r="681" spans="1:8" ht="15.75" customHeight="1">
      <c r="A681" s="28">
        <v>10</v>
      </c>
      <c r="B681" s="28">
        <v>17.100000000000001</v>
      </c>
      <c r="C681" s="31">
        <f t="shared" ca="1" si="88"/>
        <v>16.253853028625269</v>
      </c>
      <c r="D681" s="31">
        <f t="shared" ca="1" si="89"/>
        <v>2.7883299901236054</v>
      </c>
      <c r="E681" s="31">
        <f t="shared" ca="1" si="95"/>
        <v>8.4520106196902381E-2</v>
      </c>
      <c r="F681" s="31">
        <f t="shared" ca="1" si="96"/>
        <v>0.33332089218594246</v>
      </c>
      <c r="G681" s="31">
        <f t="shared" ca="1" si="90"/>
        <v>4.5808254862004745</v>
      </c>
      <c r="H681" s="31">
        <f t="shared" ca="1" si="91"/>
        <v>97.594924227456886</v>
      </c>
    </row>
    <row r="682" spans="1:8" ht="15.75" customHeight="1">
      <c r="A682" s="28">
        <v>10</v>
      </c>
      <c r="B682" s="28">
        <v>9.9</v>
      </c>
      <c r="C682" s="31">
        <f t="shared" ca="1" si="88"/>
        <v>10.339889200299904</v>
      </c>
      <c r="D682" s="31">
        <f t="shared" ca="1" si="89"/>
        <v>2.3360091533845631</v>
      </c>
      <c r="E682" s="31">
        <f t="shared" ca="1" si="95"/>
        <v>4.5314074498022543E-2</v>
      </c>
      <c r="F682" s="31">
        <f t="shared" ca="1" si="96"/>
        <v>-0.37026474613744714</v>
      </c>
      <c r="G682" s="31">
        <f t="shared" ca="1" si="90"/>
        <v>3.0877511514456857</v>
      </c>
      <c r="H682" s="31">
        <f t="shared" ca="1" si="91"/>
        <v>21.927710386650915</v>
      </c>
    </row>
    <row r="683" spans="1:8" ht="15.75" customHeight="1">
      <c r="A683" s="28">
        <v>10</v>
      </c>
      <c r="B683" s="28">
        <v>7.7</v>
      </c>
      <c r="C683" s="31">
        <f t="shared" ca="1" si="88"/>
        <v>7.9918335301726806</v>
      </c>
      <c r="D683" s="31">
        <f t="shared" ca="1" si="89"/>
        <v>2.0784202115713413</v>
      </c>
      <c r="E683" s="31">
        <f t="shared" ca="1" si="95"/>
        <v>9.7459461399303143E-2</v>
      </c>
      <c r="F683" s="31">
        <f t="shared" ca="1" si="96"/>
        <v>-0.17787382819970077</v>
      </c>
      <c r="G683" s="31">
        <f t="shared" ca="1" si="90"/>
        <v>2.905014374941449</v>
      </c>
      <c r="H683" s="31">
        <f t="shared" ca="1" si="91"/>
        <v>18.265506215904399</v>
      </c>
    </row>
    <row r="684" spans="1:8" ht="15.75" customHeight="1">
      <c r="A684" s="28">
        <v>10</v>
      </c>
      <c r="B684" s="28">
        <v>9.6999999999999993</v>
      </c>
      <c r="C684" s="31">
        <f t="shared" ca="1" si="88"/>
        <v>10.257796480856548</v>
      </c>
      <c r="D684" s="31">
        <f t="shared" ca="1" si="89"/>
        <v>2.3280380487289802</v>
      </c>
      <c r="E684" s="31">
        <f t="shared" ca="1" si="95"/>
        <v>3.5893703516961334E-2</v>
      </c>
      <c r="F684" s="31">
        <f t="shared" ca="1" si="96"/>
        <v>-0.236413270233502</v>
      </c>
      <c r="G684" s="31">
        <f t="shared" ca="1" si="90"/>
        <v>3.1989602662321679</v>
      </c>
      <c r="H684" s="31">
        <f t="shared" ca="1" si="91"/>
        <v>24.507036152859083</v>
      </c>
    </row>
    <row r="685" spans="1:8" ht="15.75" customHeight="1">
      <c r="A685" s="28">
        <v>10</v>
      </c>
      <c r="B685" s="28">
        <v>25</v>
      </c>
      <c r="C685" s="31">
        <f t="shared" ca="1" si="88"/>
        <v>24.882791536464921</v>
      </c>
      <c r="D685" s="31">
        <f t="shared" ca="1" si="89"/>
        <v>3.2141764615957138</v>
      </c>
      <c r="E685" s="31">
        <f t="shared" ca="1" si="95"/>
        <v>-0.12586598159590603</v>
      </c>
      <c r="F685" s="31">
        <f t="shared" ca="1" si="96"/>
        <v>-0.34647013063666354</v>
      </c>
      <c r="G685" s="31">
        <f t="shared" ca="1" si="90"/>
        <v>4.3970169516747051</v>
      </c>
      <c r="H685" s="31">
        <f t="shared" ca="1" si="91"/>
        <v>81.208258825947098</v>
      </c>
    </row>
    <row r="686" spans="1:8" ht="15.75" customHeight="1">
      <c r="A686" s="28">
        <v>10</v>
      </c>
      <c r="B686" s="28">
        <v>22</v>
      </c>
      <c r="C686" s="31">
        <f t="shared" ca="1" si="88"/>
        <v>22.278609578322097</v>
      </c>
      <c r="D686" s="31">
        <f t="shared" ca="1" si="89"/>
        <v>3.1036270063936642</v>
      </c>
      <c r="E686" s="31">
        <f t="shared" ca="1" si="95"/>
        <v>4.5845554753742301E-3</v>
      </c>
      <c r="F686" s="31">
        <f t="shared" ca="1" si="96"/>
        <v>0.31590259186961489</v>
      </c>
      <c r="G686" s="31">
        <f t="shared" ca="1" si="90"/>
        <v>5.0064674079304163</v>
      </c>
      <c r="H686" s="31">
        <f t="shared" ca="1" si="91"/>
        <v>149.37611811260294</v>
      </c>
    </row>
    <row r="687" spans="1:8" ht="15.75" customHeight="1">
      <c r="A687" s="28">
        <v>10</v>
      </c>
      <c r="B687" s="28">
        <v>70</v>
      </c>
      <c r="C687" s="31">
        <f t="shared" ca="1" si="88"/>
        <v>70.185105417157729</v>
      </c>
      <c r="D687" s="31">
        <f t="shared" ca="1" si="89"/>
        <v>4.2511361149750124</v>
      </c>
      <c r="E687" s="31">
        <f t="shared" ca="1" si="95"/>
        <v>4.306253101965609E-2</v>
      </c>
      <c r="F687" s="31">
        <f t="shared" ca="1" si="96"/>
        <v>-0.46918679862937579</v>
      </c>
      <c r="G687" s="31">
        <f t="shared" ca="1" si="90"/>
        <v>6.1632752517439329</v>
      </c>
      <c r="H687" s="31">
        <f t="shared" ca="1" si="91"/>
        <v>474.98121303344976</v>
      </c>
    </row>
    <row r="688" spans="1:8" ht="15.75" customHeight="1">
      <c r="A688" s="28">
        <v>10</v>
      </c>
      <c r="B688" s="28">
        <v>29</v>
      </c>
      <c r="C688" s="31">
        <f t="shared" ca="1" si="88"/>
        <v>29.95505494822828</v>
      </c>
      <c r="D688" s="31">
        <f t="shared" ca="1" si="89"/>
        <v>3.399698089893354</v>
      </c>
      <c r="E688" s="31">
        <f t="shared" ca="1" si="95"/>
        <v>4.5385593298102982E-3</v>
      </c>
      <c r="F688" s="31">
        <f t="shared" ca="1" si="96"/>
        <v>0.13356021964067066</v>
      </c>
      <c r="G688" s="31">
        <f t="shared" ca="1" si="90"/>
        <v>5.3151839886001824</v>
      </c>
      <c r="H688" s="31">
        <f t="shared" ca="1" si="91"/>
        <v>203.40193332328411</v>
      </c>
    </row>
    <row r="689" spans="1:8" ht="15.75" customHeight="1">
      <c r="A689" s="28">
        <v>10</v>
      </c>
      <c r="B689" s="28">
        <v>13.1</v>
      </c>
      <c r="C689" s="31">
        <f t="shared" ca="1" si="88"/>
        <v>13.24350504602935</v>
      </c>
      <c r="D689" s="31">
        <f t="shared" ca="1" si="89"/>
        <v>2.5835072470468563</v>
      </c>
      <c r="E689" s="31">
        <f t="shared" ca="1" si="95"/>
        <v>-7.7288268983568373E-2</v>
      </c>
      <c r="F689" s="31">
        <f t="shared" ca="1" si="96"/>
        <v>0.73571441669960025</v>
      </c>
      <c r="G689" s="31">
        <f t="shared" ca="1" si="90"/>
        <v>4.4816629586825343</v>
      </c>
      <c r="H689" s="31">
        <f t="shared" ca="1" si="91"/>
        <v>88.381525361810191</v>
      </c>
    </row>
    <row r="690" spans="1:8" ht="15.75" customHeight="1">
      <c r="A690" s="28">
        <v>10</v>
      </c>
      <c r="B690" s="28">
        <v>10.9</v>
      </c>
      <c r="C690" s="31">
        <f t="shared" ca="1" si="88"/>
        <v>10.608062065944418</v>
      </c>
      <c r="D690" s="31">
        <f t="shared" ca="1" si="89"/>
        <v>2.3616142842884207</v>
      </c>
      <c r="E690" s="31">
        <f t="shared" ca="1" si="95"/>
        <v>8.1037496500039718E-2</v>
      </c>
      <c r="F690" s="31">
        <f t="shared" ca="1" si="96"/>
        <v>-0.33997613512069103</v>
      </c>
      <c r="G690" s="31">
        <f t="shared" ca="1" si="90"/>
        <v>3.1962354392999233</v>
      </c>
      <c r="H690" s="31">
        <f t="shared" ca="1" si="91"/>
        <v>24.440349616615787</v>
      </c>
    </row>
    <row r="691" spans="1:8" ht="15.75" customHeight="1">
      <c r="A691" s="28">
        <v>10</v>
      </c>
      <c r="B691" s="28">
        <v>14</v>
      </c>
      <c r="C691" s="31">
        <f t="shared" ca="1" si="88"/>
        <v>14.729320797604288</v>
      </c>
      <c r="D691" s="31">
        <f t="shared" ca="1" si="89"/>
        <v>2.6898401192691583</v>
      </c>
      <c r="E691" s="31">
        <f t="shared" ca="1" si="95"/>
        <v>-9.9000759229170454E-2</v>
      </c>
      <c r="F691" s="31">
        <f t="shared" ca="1" si="96"/>
        <v>-0.34953075225745017</v>
      </c>
      <c r="G691" s="31">
        <f t="shared" ca="1" si="90"/>
        <v>3.5510838879499036</v>
      </c>
      <c r="H691" s="31">
        <f t="shared" ca="1" si="91"/>
        <v>34.851071679883859</v>
      </c>
    </row>
    <row r="692" spans="1:8" ht="15.75" customHeight="1">
      <c r="A692" s="28">
        <v>10</v>
      </c>
      <c r="B692" s="28">
        <v>29.8</v>
      </c>
      <c r="C692" s="31">
        <f t="shared" ca="1" si="88"/>
        <v>30.660192911149167</v>
      </c>
      <c r="D692" s="31">
        <f t="shared" ca="1" si="89"/>
        <v>3.4229651653726401</v>
      </c>
      <c r="E692" s="31">
        <f t="shared" ca="1" si="95"/>
        <v>8.3235450608643929E-2</v>
      </c>
      <c r="F692" s="31">
        <f t="shared" ca="1" si="96"/>
        <v>9.1047485655118832E-2</v>
      </c>
      <c r="G692" s="31">
        <f t="shared" ca="1" si="90"/>
        <v>5.3899621746739754</v>
      </c>
      <c r="H692" s="31">
        <f t="shared" ca="1" si="91"/>
        <v>219.19509427124149</v>
      </c>
    </row>
    <row r="693" spans="1:8" ht="15.75" customHeight="1">
      <c r="A693" s="28">
        <v>10</v>
      </c>
      <c r="B693" s="28">
        <v>30.3</v>
      </c>
      <c r="C693" s="31">
        <f t="shared" ca="1" si="88"/>
        <v>29.443290923707387</v>
      </c>
      <c r="D693" s="31">
        <f t="shared" ca="1" si="89"/>
        <v>3.3824660717066211</v>
      </c>
      <c r="E693" s="31">
        <f t="shared" ca="1" si="95"/>
        <v>-1.8868729285709381E-2</v>
      </c>
      <c r="F693" s="31">
        <f t="shared" ca="1" si="96"/>
        <v>-0.61834007142175484</v>
      </c>
      <c r="G693" s="31">
        <f t="shared" ca="1" si="90"/>
        <v>4.5112929710751768</v>
      </c>
      <c r="H693" s="31">
        <f t="shared" ca="1" si="91"/>
        <v>91.039453825107415</v>
      </c>
    </row>
    <row r="694" spans="1:8" ht="15.75" customHeight="1">
      <c r="A694" s="28">
        <v>10</v>
      </c>
      <c r="B694" s="28">
        <v>49</v>
      </c>
      <c r="C694" s="31">
        <f t="shared" ca="1" si="88"/>
        <v>48.845103948602649</v>
      </c>
      <c r="D694" s="31">
        <f t="shared" ca="1" si="89"/>
        <v>3.8886541472345413</v>
      </c>
      <c r="E694" s="31">
        <f t="shared" ca="1" si="95"/>
        <v>-0.12427921881394183</v>
      </c>
      <c r="F694" s="31">
        <f t="shared" ca="1" si="96"/>
        <v>0.39439211676711033</v>
      </c>
      <c r="G694" s="31">
        <f t="shared" ca="1" si="90"/>
        <v>6.2582490781369922</v>
      </c>
      <c r="H694" s="31">
        <f t="shared" ca="1" si="91"/>
        <v>522.30362618204992</v>
      </c>
    </row>
    <row r="695" spans="1:8" ht="15.75" customHeight="1">
      <c r="A695" s="28">
        <v>10</v>
      </c>
      <c r="B695" s="28">
        <v>28.2</v>
      </c>
      <c r="C695" s="31">
        <f t="shared" ca="1" si="88"/>
        <v>28.776728027649259</v>
      </c>
      <c r="D695" s="31">
        <f t="shared" ca="1" si="89"/>
        <v>3.3595670058942932</v>
      </c>
      <c r="E695" s="31">
        <f t="shared" ca="1" si="95"/>
        <v>2.8546964831818428E-2</v>
      </c>
      <c r="F695" s="31">
        <f t="shared" ca="1" si="96"/>
        <v>-0.8882171348215181</v>
      </c>
      <c r="G695" s="31">
        <f t="shared" ca="1" si="90"/>
        <v>4.2508480053674003</v>
      </c>
      <c r="H695" s="31">
        <f t="shared" ca="1" si="91"/>
        <v>70.164887326628659</v>
      </c>
    </row>
    <row r="696" spans="1:8" ht="15.75" customHeight="1">
      <c r="A696" s="28">
        <v>10</v>
      </c>
      <c r="B696" s="28">
        <v>10.199999999999999</v>
      </c>
      <c r="C696" s="31">
        <f t="shared" ca="1" si="88"/>
        <v>10.463131767886734</v>
      </c>
      <c r="D696" s="31">
        <f t="shared" ca="1" si="89"/>
        <v>2.3478578180199574</v>
      </c>
      <c r="E696" s="31">
        <f t="shared" ca="1" si="95"/>
        <v>3.0314744489588624E-2</v>
      </c>
      <c r="F696" s="31">
        <f t="shared" ca="1" si="96"/>
        <v>0.60267170436977202</v>
      </c>
      <c r="G696" s="31">
        <f t="shared" ca="1" si="90"/>
        <v>4.0653421259217852</v>
      </c>
      <c r="H696" s="31">
        <f t="shared" ca="1" si="91"/>
        <v>58.284845868434935</v>
      </c>
    </row>
    <row r="697" spans="1:8" ht="15.75" customHeight="1">
      <c r="A697" s="28">
        <v>10</v>
      </c>
      <c r="B697" s="28">
        <v>12.5</v>
      </c>
      <c r="C697" s="31">
        <f t="shared" ref="C697:C760" ca="1" si="97">IF(D$7,NORMINV(RAND(),$B697,A$7),B697)</f>
        <v>12.278400905860288</v>
      </c>
      <c r="D697" s="31">
        <f t="shared" ref="D697:D760" ca="1" si="98">LN(C697)</f>
        <v>2.5078416948472304</v>
      </c>
      <c r="E697" s="31">
        <f t="shared" ca="1" si="95"/>
        <v>-4.1698245287200772E-2</v>
      </c>
      <c r="F697" s="31">
        <f t="shared" ca="1" si="96"/>
        <v>1.2230765486214241</v>
      </c>
      <c r="G697" s="31">
        <f t="shared" ref="G697:G760" ca="1" si="99">$A$13+$A$14*D697+IF(D$19,E697,0)+IF(D$23,F697,0)</f>
        <v>4.8791056362451179</v>
      </c>
      <c r="H697" s="31">
        <f t="shared" ca="1" si="91"/>
        <v>131.51299082012588</v>
      </c>
    </row>
    <row r="698" spans="1:8" ht="15.75" customHeight="1">
      <c r="A698" s="28">
        <v>10</v>
      </c>
      <c r="B698" s="28">
        <v>8.8000000000000007</v>
      </c>
      <c r="C698" s="31">
        <f t="shared" ca="1" si="97"/>
        <v>8.1155746373969251</v>
      </c>
      <c r="D698" s="31">
        <f t="shared" ca="1" si="98"/>
        <v>2.0937850102151492</v>
      </c>
      <c r="E698" s="31">
        <f t="shared" ca="1" si="95"/>
        <v>-6.2034372540908246E-2</v>
      </c>
      <c r="F698" s="31">
        <f t="shared" ca="1" si="96"/>
        <v>-3.4170941087570857E-2</v>
      </c>
      <c r="G698" s="31">
        <f t="shared" ca="1" si="99"/>
        <v>2.9147096342157974</v>
      </c>
      <c r="H698" s="31">
        <f t="shared" ca="1" si="91"/>
        <v>18.443456276521523</v>
      </c>
    </row>
    <row r="699" spans="1:8" ht="15.75" customHeight="1">
      <c r="A699" s="28">
        <v>10</v>
      </c>
      <c r="B699" s="28">
        <v>12</v>
      </c>
      <c r="C699" s="31">
        <f t="shared" ca="1" si="97"/>
        <v>13.182460064647808</v>
      </c>
      <c r="D699" s="31">
        <f t="shared" ca="1" si="98"/>
        <v>2.5788871629961512</v>
      </c>
      <c r="E699" s="31">
        <f t="shared" ca="1" si="95"/>
        <v>7.6921599311491048E-2</v>
      </c>
      <c r="F699" s="31">
        <f t="shared" ca="1" si="96"/>
        <v>0.34967022674280757</v>
      </c>
      <c r="G699" s="31">
        <f t="shared" ca="1" si="99"/>
        <v>4.2421651188025349</v>
      </c>
      <c r="H699" s="31">
        <f t="shared" ca="1" si="91"/>
        <v>69.558290884249601</v>
      </c>
    </row>
    <row r="700" spans="1:8" ht="15.75" customHeight="1">
      <c r="A700" s="28">
        <v>10</v>
      </c>
      <c r="B700" s="28">
        <v>9.8000000000000007</v>
      </c>
      <c r="C700" s="31">
        <f t="shared" ca="1" si="97"/>
        <v>8.3907799282807023</v>
      </c>
      <c r="D700" s="31">
        <f t="shared" ca="1" si="98"/>
        <v>2.1271334754293134</v>
      </c>
      <c r="E700" s="31">
        <f t="shared" ref="E700:E731" ca="1" si="100">NORMINV(RAND(),0,SQRT($A$15*(1/A$16+((D700-$A$17)^2/($A$18)))))</f>
        <v>7.5864037991635963E-2</v>
      </c>
      <c r="F700" s="31">
        <f t="shared" ref="F700:F731" ca="1" si="101">NORMINV(RAND(),0,SQRT($A$15*(1+1/A$16+((D700-$A$17)^2/($A$18)))))</f>
        <v>0.49083469504462218</v>
      </c>
      <c r="G700" s="31">
        <f t="shared" ca="1" si="99"/>
        <v>3.6329301140698775</v>
      </c>
      <c r="H700" s="31">
        <f t="shared" ca="1" si="91"/>
        <v>37.823481522988487</v>
      </c>
    </row>
    <row r="701" spans="1:8" ht="15.75" customHeight="1">
      <c r="A701" s="28">
        <v>10</v>
      </c>
      <c r="B701" s="28">
        <v>12.7</v>
      </c>
      <c r="C701" s="31">
        <f t="shared" ca="1" si="97"/>
        <v>13.169752376083242</v>
      </c>
      <c r="D701" s="31">
        <f t="shared" ca="1" si="98"/>
        <v>2.5779227134587042</v>
      </c>
      <c r="E701" s="31">
        <f t="shared" ca="1" si="100"/>
        <v>-9.3950399525947831E-2</v>
      </c>
      <c r="F701" s="31">
        <f t="shared" ca="1" si="101"/>
        <v>0.15477810831676561</v>
      </c>
      <c r="G701" s="31">
        <f t="shared" ca="1" si="99"/>
        <v>3.8748012305133086</v>
      </c>
      <c r="H701" s="31">
        <f t="shared" ref="H701:H764" ca="1" si="102">EXP(G701)</f>
        <v>48.173121992661578</v>
      </c>
    </row>
    <row r="702" spans="1:8" ht="15.75" customHeight="1">
      <c r="A702" s="28">
        <v>10</v>
      </c>
      <c r="B702" s="28">
        <v>14.6</v>
      </c>
      <c r="C702" s="31">
        <f t="shared" ca="1" si="97"/>
        <v>14.283087884167259</v>
      </c>
      <c r="D702" s="31">
        <f t="shared" ca="1" si="98"/>
        <v>2.6590761719223512</v>
      </c>
      <c r="E702" s="31">
        <f t="shared" ca="1" si="100"/>
        <v>0.18253650944167546</v>
      </c>
      <c r="F702" s="31">
        <f t="shared" ca="1" si="101"/>
        <v>0.15950544644077524</v>
      </c>
      <c r="G702" s="31">
        <f t="shared" ca="1" si="99"/>
        <v>4.2906279652969319</v>
      </c>
      <c r="H702" s="31">
        <f t="shared" ca="1" si="102"/>
        <v>73.012303299515892</v>
      </c>
    </row>
    <row r="703" spans="1:8" ht="15.75" customHeight="1">
      <c r="A703" s="28">
        <v>10</v>
      </c>
      <c r="B703" s="28">
        <v>15.4</v>
      </c>
      <c r="C703" s="31">
        <f t="shared" ca="1" si="97"/>
        <v>15.931831319204043</v>
      </c>
      <c r="D703" s="31">
        <f t="shared" ca="1" si="98"/>
        <v>2.7683190777165279</v>
      </c>
      <c r="E703" s="31">
        <f t="shared" ca="1" si="100"/>
        <v>5.1599071394053175E-2</v>
      </c>
      <c r="F703" s="31">
        <f t="shared" ca="1" si="101"/>
        <v>-7.8177006245646524E-2</v>
      </c>
      <c r="G703" s="31">
        <f t="shared" ca="1" si="99"/>
        <v>4.1032136521199192</v>
      </c>
      <c r="H703" s="31">
        <f t="shared" ca="1" si="102"/>
        <v>60.534512208526969</v>
      </c>
    </row>
    <row r="704" spans="1:8" ht="15.75" customHeight="1">
      <c r="A704" s="28">
        <v>10</v>
      </c>
      <c r="B704" s="28">
        <v>8.5</v>
      </c>
      <c r="C704" s="31">
        <f t="shared" ca="1" si="97"/>
        <v>7.6657213543373608</v>
      </c>
      <c r="D704" s="31">
        <f t="shared" ca="1" si="98"/>
        <v>2.0367586180506017</v>
      </c>
      <c r="E704" s="31">
        <f t="shared" ca="1" si="100"/>
        <v>1.6796260870110741E-2</v>
      </c>
      <c r="F704" s="31">
        <f t="shared" ca="1" si="101"/>
        <v>1.104912082450408</v>
      </c>
      <c r="G704" s="31">
        <f t="shared" ca="1" si="99"/>
        <v>4.0380313334257742</v>
      </c>
      <c r="H704" s="31">
        <f t="shared" ca="1" si="102"/>
        <v>56.714580731078328</v>
      </c>
    </row>
    <row r="705" spans="1:8" ht="15.75" customHeight="1">
      <c r="A705" s="28">
        <v>10</v>
      </c>
      <c r="B705" s="28">
        <v>10.7</v>
      </c>
      <c r="C705" s="31">
        <f t="shared" ca="1" si="97"/>
        <v>10.302247995270374</v>
      </c>
      <c r="D705" s="31">
        <f t="shared" ca="1" si="98"/>
        <v>2.3323621233900917</v>
      </c>
      <c r="E705" s="31">
        <f t="shared" ca="1" si="100"/>
        <v>-7.433295963346237E-2</v>
      </c>
      <c r="F705" s="31">
        <f t="shared" ca="1" si="101"/>
        <v>-0.4156132290673189</v>
      </c>
      <c r="G705" s="31">
        <f t="shared" ca="1" si="99"/>
        <v>2.9167061598512993</v>
      </c>
      <c r="H705" s="31">
        <f t="shared" ca="1" si="102"/>
        <v>18.480315893125702</v>
      </c>
    </row>
    <row r="706" spans="1:8" ht="15.75" customHeight="1">
      <c r="A706" s="28">
        <v>10</v>
      </c>
      <c r="B706" s="28">
        <v>67.900000000000006</v>
      </c>
      <c r="C706" s="31">
        <f t="shared" ca="1" si="97"/>
        <v>67.196024117420322</v>
      </c>
      <c r="D706" s="31">
        <f t="shared" ca="1" si="98"/>
        <v>4.2076140808594502</v>
      </c>
      <c r="E706" s="31">
        <f t="shared" ca="1" si="100"/>
        <v>-8.2715043287740153E-2</v>
      </c>
      <c r="F706" s="31">
        <f t="shared" ca="1" si="101"/>
        <v>-0.24826550336655617</v>
      </c>
      <c r="G706" s="31">
        <f t="shared" ca="1" si="99"/>
        <v>6.1862272338305084</v>
      </c>
      <c r="H706" s="31">
        <f t="shared" ca="1" si="102"/>
        <v>486.00904451014571</v>
      </c>
    </row>
    <row r="707" spans="1:8" ht="15.75" customHeight="1">
      <c r="A707" s="28">
        <v>10</v>
      </c>
      <c r="B707" s="28">
        <v>11.4</v>
      </c>
      <c r="C707" s="31">
        <f t="shared" ca="1" si="97"/>
        <v>10.743064575776071</v>
      </c>
      <c r="D707" s="31">
        <f t="shared" ca="1" si="98"/>
        <v>2.374260390629392</v>
      </c>
      <c r="E707" s="31">
        <f t="shared" ca="1" si="100"/>
        <v>8.0375867847305715E-2</v>
      </c>
      <c r="F707" s="31">
        <f t="shared" ca="1" si="101"/>
        <v>-0.57372077616963713</v>
      </c>
      <c r="G707" s="31">
        <f t="shared" ca="1" si="99"/>
        <v>2.9828057720302663</v>
      </c>
      <c r="H707" s="31">
        <f t="shared" ca="1" si="102"/>
        <v>19.743133737327192</v>
      </c>
    </row>
    <row r="708" spans="1:8" ht="15.75" customHeight="1">
      <c r="A708" s="28">
        <v>10</v>
      </c>
      <c r="B708" s="28">
        <v>15</v>
      </c>
      <c r="C708" s="31">
        <f t="shared" ca="1" si="97"/>
        <v>15.449430779681634</v>
      </c>
      <c r="D708" s="31">
        <f t="shared" ca="1" si="98"/>
        <v>2.7375721599259912</v>
      </c>
      <c r="E708" s="31">
        <f t="shared" ca="1" si="100"/>
        <v>-5.9959888518248725E-2</v>
      </c>
      <c r="F708" s="31">
        <f t="shared" ca="1" si="101"/>
        <v>0.20078003055728766</v>
      </c>
      <c r="G708" s="31">
        <f t="shared" ca="1" si="99"/>
        <v>4.219610586594678</v>
      </c>
      <c r="H708" s="31">
        <f t="shared" ca="1" si="102"/>
        <v>68.006996296351119</v>
      </c>
    </row>
    <row r="709" spans="1:8" ht="15.75" customHeight="1">
      <c r="A709" s="28">
        <v>10</v>
      </c>
      <c r="B709" s="28">
        <v>14.5</v>
      </c>
      <c r="C709" s="31">
        <f t="shared" ca="1" si="97"/>
        <v>14.254253499644946</v>
      </c>
      <c r="D709" s="31">
        <f t="shared" ca="1" si="98"/>
        <v>2.6570553533781776</v>
      </c>
      <c r="E709" s="31">
        <f t="shared" ca="1" si="100"/>
        <v>-5.3055389255224079E-2</v>
      </c>
      <c r="F709" s="31">
        <f t="shared" ca="1" si="101"/>
        <v>0.80471175183367494</v>
      </c>
      <c r="G709" s="31">
        <f t="shared" ca="1" si="99"/>
        <v>4.6968903594409692</v>
      </c>
      <c r="H709" s="31">
        <f t="shared" ca="1" si="102"/>
        <v>109.6058073018535</v>
      </c>
    </row>
    <row r="710" spans="1:8" ht="15.75" customHeight="1">
      <c r="A710" s="28">
        <v>10</v>
      </c>
      <c r="B710" s="28">
        <v>25.6</v>
      </c>
      <c r="C710" s="31">
        <f t="shared" ca="1" si="97"/>
        <v>25.627919504947123</v>
      </c>
      <c r="D710" s="31">
        <f t="shared" ca="1" si="98"/>
        <v>3.2436823628692015</v>
      </c>
      <c r="E710" s="31">
        <f t="shared" ca="1" si="100"/>
        <v>-1.8897641634719063E-3</v>
      </c>
      <c r="F710" s="31">
        <f t="shared" ca="1" si="101"/>
        <v>-0.51926551822569611</v>
      </c>
      <c r="G710" s="31">
        <f t="shared" ca="1" si="99"/>
        <v>4.3971404001964913</v>
      </c>
      <c r="H710" s="31">
        <f t="shared" ca="1" si="102"/>
        <v>81.218284484269617</v>
      </c>
    </row>
    <row r="711" spans="1:8" ht="15.75" customHeight="1">
      <c r="A711" s="28">
        <v>10</v>
      </c>
      <c r="B711" s="28">
        <v>32.200000000000003</v>
      </c>
      <c r="C711" s="31">
        <f t="shared" ca="1" si="97"/>
        <v>32.329151170970277</v>
      </c>
      <c r="D711" s="31">
        <f t="shared" ca="1" si="98"/>
        <v>3.4759693362417345</v>
      </c>
      <c r="E711" s="31">
        <f t="shared" ca="1" si="100"/>
        <v>-9.7714136006682745E-2</v>
      </c>
      <c r="F711" s="31">
        <f t="shared" ca="1" si="101"/>
        <v>0.71860523618898886</v>
      </c>
      <c r="G711" s="31">
        <f t="shared" ca="1" si="99"/>
        <v>5.92449047697992</v>
      </c>
      <c r="H711" s="31">
        <f t="shared" ca="1" si="102"/>
        <v>374.08778045719203</v>
      </c>
    </row>
    <row r="712" spans="1:8" ht="15.75" customHeight="1">
      <c r="A712" s="28">
        <v>10</v>
      </c>
      <c r="B712" s="28">
        <v>23.9</v>
      </c>
      <c r="C712" s="31">
        <f t="shared" ca="1" si="97"/>
        <v>24.022958777534861</v>
      </c>
      <c r="D712" s="31">
        <f t="shared" ca="1" si="98"/>
        <v>3.1790099888133314</v>
      </c>
      <c r="E712" s="31">
        <f t="shared" ca="1" si="100"/>
        <v>3.2532932123983872E-2</v>
      </c>
      <c r="F712" s="31">
        <f t="shared" ca="1" si="101"/>
        <v>-0.20466494869542737</v>
      </c>
      <c r="G712" s="31">
        <f t="shared" ca="1" si="99"/>
        <v>4.6388890122727826</v>
      </c>
      <c r="H712" s="31">
        <f t="shared" ca="1" si="102"/>
        <v>103.42937496230455</v>
      </c>
    </row>
    <row r="713" spans="1:8" ht="15.75" customHeight="1">
      <c r="A713" s="28">
        <v>10</v>
      </c>
      <c r="B713" s="28">
        <v>24.5</v>
      </c>
      <c r="C713" s="31">
        <f t="shared" ca="1" si="97"/>
        <v>24.315508235634091</v>
      </c>
      <c r="D713" s="31">
        <f t="shared" ca="1" si="98"/>
        <v>3.1911143457814148</v>
      </c>
      <c r="E713" s="31">
        <f t="shared" ca="1" si="100"/>
        <v>-5.1040767879108381E-3</v>
      </c>
      <c r="F713" s="31">
        <f t="shared" ca="1" si="101"/>
        <v>0.43846630396653441</v>
      </c>
      <c r="G713" s="31">
        <f t="shared" ca="1" si="99"/>
        <v>5.2644612371000887</v>
      </c>
      <c r="H713" s="31">
        <f t="shared" ca="1" si="102"/>
        <v>193.3421151634721</v>
      </c>
    </row>
    <row r="714" spans="1:8" ht="15.75" customHeight="1">
      <c r="A714" s="28">
        <v>10</v>
      </c>
      <c r="B714" s="28">
        <v>9.3000000000000007</v>
      </c>
      <c r="C714" s="31">
        <f t="shared" ca="1" si="97"/>
        <v>9.6827145013932103</v>
      </c>
      <c r="D714" s="31">
        <f t="shared" ca="1" si="98"/>
        <v>2.2703422856747553</v>
      </c>
      <c r="E714" s="31">
        <f t="shared" ca="1" si="100"/>
        <v>-2.0290374288991948E-2</v>
      </c>
      <c r="F714" s="31">
        <f t="shared" ca="1" si="101"/>
        <v>4.9086895803488212E-2</v>
      </c>
      <c r="G714" s="31">
        <f t="shared" ca="1" si="99"/>
        <v>3.3325740844546399</v>
      </c>
      <c r="H714" s="31">
        <f t="shared" ca="1" si="102"/>
        <v>28.010349992251868</v>
      </c>
    </row>
    <row r="715" spans="1:8" ht="15.75" customHeight="1">
      <c r="A715" s="28">
        <v>10</v>
      </c>
      <c r="B715" s="28">
        <v>12.3</v>
      </c>
      <c r="C715" s="31">
        <f t="shared" ca="1" si="97"/>
        <v>12.48818672923964</v>
      </c>
      <c r="D715" s="31">
        <f t="shared" ca="1" si="98"/>
        <v>2.5247831357950976</v>
      </c>
      <c r="E715" s="31">
        <f t="shared" ca="1" si="100"/>
        <v>2.4190340814021994E-4</v>
      </c>
      <c r="F715" s="31">
        <f t="shared" ca="1" si="101"/>
        <v>0.30752385402031623</v>
      </c>
      <c r="G715" s="31">
        <f t="shared" ca="1" si="99"/>
        <v>4.0335945360972172</v>
      </c>
      <c r="H715" s="31">
        <f t="shared" ca="1" si="102"/>
        <v>56.463507024245246</v>
      </c>
    </row>
    <row r="716" spans="1:8" ht="15.75" customHeight="1">
      <c r="A716" s="28">
        <v>10</v>
      </c>
      <c r="B716" s="28">
        <v>22.9</v>
      </c>
      <c r="C716" s="31">
        <f t="shared" ca="1" si="97"/>
        <v>23.098524065450103</v>
      </c>
      <c r="D716" s="31">
        <f t="shared" ca="1" si="98"/>
        <v>3.1397687222159276</v>
      </c>
      <c r="E716" s="31">
        <f t="shared" ca="1" si="100"/>
        <v>-8.4786831014407996E-2</v>
      </c>
      <c r="F716" s="31">
        <f t="shared" ca="1" si="101"/>
        <v>-0.25075668426892905</v>
      </c>
      <c r="G716" s="31">
        <f t="shared" ca="1" si="99"/>
        <v>4.4103864550051117</v>
      </c>
      <c r="H716" s="31">
        <f t="shared" ca="1" si="102"/>
        <v>82.301263094300339</v>
      </c>
    </row>
    <row r="717" spans="1:8" ht="15.75" customHeight="1">
      <c r="A717" s="28">
        <v>10</v>
      </c>
      <c r="B717" s="28">
        <v>20.8</v>
      </c>
      <c r="C717" s="31">
        <f t="shared" ca="1" si="97"/>
        <v>20.467352533079374</v>
      </c>
      <c r="D717" s="31">
        <f t="shared" ca="1" si="98"/>
        <v>3.0188310573117363</v>
      </c>
      <c r="E717" s="31">
        <f t="shared" ca="1" si="100"/>
        <v>9.8804170824304413E-2</v>
      </c>
      <c r="F717" s="31">
        <f t="shared" ca="1" si="101"/>
        <v>0.28005360420548137</v>
      </c>
      <c r="G717" s="31">
        <f t="shared" ca="1" si="99"/>
        <v>4.9241836030350559</v>
      </c>
      <c r="H717" s="31">
        <f t="shared" ca="1" si="102"/>
        <v>137.5769783550007</v>
      </c>
    </row>
    <row r="718" spans="1:8" ht="15.75" customHeight="1">
      <c r="A718" s="28">
        <v>10</v>
      </c>
      <c r="B718" s="28">
        <v>9</v>
      </c>
      <c r="C718" s="31">
        <f t="shared" ca="1" si="97"/>
        <v>8.8704926256741707</v>
      </c>
      <c r="D718" s="31">
        <f t="shared" ca="1" si="98"/>
        <v>2.1827303331867478</v>
      </c>
      <c r="E718" s="31">
        <f t="shared" ca="1" si="100"/>
        <v>0.1082300445906192</v>
      </c>
      <c r="F718" s="31">
        <f t="shared" ca="1" si="101"/>
        <v>-0.11286543672373862</v>
      </c>
      <c r="G718" s="31">
        <f t="shared" ca="1" si="99"/>
        <v>3.1538167207370664</v>
      </c>
      <c r="H718" s="31">
        <f t="shared" ca="1" si="102"/>
        <v>23.425302011396553</v>
      </c>
    </row>
    <row r="719" spans="1:8" ht="15.75" customHeight="1">
      <c r="A719" s="28">
        <v>10</v>
      </c>
      <c r="B719" s="28">
        <v>9.8000000000000007</v>
      </c>
      <c r="C719" s="31">
        <f t="shared" ca="1" si="97"/>
        <v>9.5512888968754321</v>
      </c>
      <c r="D719" s="31">
        <f t="shared" ca="1" si="98"/>
        <v>2.2566761084095548</v>
      </c>
      <c r="E719" s="31">
        <f t="shared" ca="1" si="100"/>
        <v>0.12777923071938602</v>
      </c>
      <c r="F719" s="31">
        <f t="shared" ca="1" si="101"/>
        <v>0.3839093225243051</v>
      </c>
      <c r="G719" s="31">
        <f t="shared" ca="1" si="99"/>
        <v>3.7927974813069563</v>
      </c>
      <c r="H719" s="31">
        <f t="shared" ca="1" si="102"/>
        <v>44.380380063182713</v>
      </c>
    </row>
    <row r="720" spans="1:8" ht="15.75" customHeight="1">
      <c r="A720" s="28">
        <v>10</v>
      </c>
      <c r="B720" s="28">
        <v>9.8000000000000007</v>
      </c>
      <c r="C720" s="31">
        <f t="shared" ca="1" si="97"/>
        <v>9.6981993101286488</v>
      </c>
      <c r="D720" s="31">
        <f t="shared" ca="1" si="98"/>
        <v>2.2719402301453795</v>
      </c>
      <c r="E720" s="31">
        <f t="shared" ca="1" si="100"/>
        <v>0.17840074518806948</v>
      </c>
      <c r="F720" s="31">
        <f t="shared" ca="1" si="101"/>
        <v>0.9494638965599006</v>
      </c>
      <c r="G720" s="31">
        <f t="shared" ca="1" si="99"/>
        <v>4.4342927790993167</v>
      </c>
      <c r="H720" s="31">
        <f t="shared" ca="1" si="102"/>
        <v>84.292490392419111</v>
      </c>
    </row>
    <row r="721" spans="1:8" ht="15.75" customHeight="1">
      <c r="A721" s="28">
        <v>10</v>
      </c>
      <c r="B721" s="28">
        <v>28.2</v>
      </c>
      <c r="C721" s="31">
        <f t="shared" ca="1" si="97"/>
        <v>28.676917838798218</v>
      </c>
      <c r="D721" s="31">
        <f t="shared" ca="1" si="98"/>
        <v>3.3560925426899493</v>
      </c>
      <c r="E721" s="31">
        <f t="shared" ca="1" si="100"/>
        <v>-5.6250421762922914E-2</v>
      </c>
      <c r="F721" s="31">
        <f t="shared" ca="1" si="101"/>
        <v>0.38278879119560005</v>
      </c>
      <c r="G721" s="31">
        <f t="shared" ca="1" si="99"/>
        <v>5.4312933136942041</v>
      </c>
      <c r="H721" s="31">
        <f t="shared" ca="1" si="102"/>
        <v>228.44450485781201</v>
      </c>
    </row>
    <row r="722" spans="1:8" ht="15.75" customHeight="1">
      <c r="A722" s="28">
        <v>10</v>
      </c>
      <c r="B722" s="28">
        <v>13</v>
      </c>
      <c r="C722" s="31">
        <f t="shared" ca="1" si="97"/>
        <v>12.74587199732874</v>
      </c>
      <c r="D722" s="31">
        <f t="shared" ca="1" si="98"/>
        <v>2.5452074542658667</v>
      </c>
      <c r="E722" s="31">
        <f t="shared" ca="1" si="100"/>
        <v>-3.1043167312152731E-2</v>
      </c>
      <c r="F722" s="31">
        <f t="shared" ca="1" si="101"/>
        <v>-0.1526652218112356</v>
      </c>
      <c r="G722" s="31">
        <f t="shared" ca="1" si="99"/>
        <v>3.5759990235655752</v>
      </c>
      <c r="H722" s="31">
        <f t="shared" ca="1" si="102"/>
        <v>35.730298401422125</v>
      </c>
    </row>
    <row r="723" spans="1:8" ht="15.75" customHeight="1">
      <c r="A723" s="28">
        <v>10</v>
      </c>
      <c r="B723" s="28">
        <v>28</v>
      </c>
      <c r="C723" s="31">
        <f t="shared" ca="1" si="97"/>
        <v>27.925129493624038</v>
      </c>
      <c r="D723" s="31">
        <f t="shared" ca="1" si="98"/>
        <v>3.3295269821378533</v>
      </c>
      <c r="E723" s="31">
        <f t="shared" ca="1" si="100"/>
        <v>3.7511779312717701E-2</v>
      </c>
      <c r="F723" s="31">
        <f t="shared" ca="1" si="101"/>
        <v>-0.53758564767460171</v>
      </c>
      <c r="G723" s="31">
        <f t="shared" ca="1" si="99"/>
        <v>4.5606157179894584</v>
      </c>
      <c r="H723" s="31">
        <f t="shared" ca="1" si="102"/>
        <v>95.642350420073484</v>
      </c>
    </row>
    <row r="724" spans="1:8" ht="15.75" customHeight="1">
      <c r="A724" s="28">
        <v>10</v>
      </c>
      <c r="B724" s="28">
        <v>20</v>
      </c>
      <c r="C724" s="31">
        <f t="shared" ca="1" si="97"/>
        <v>20.206704658032251</v>
      </c>
      <c r="D724" s="31">
        <f t="shared" ca="1" si="98"/>
        <v>3.0060144630999441</v>
      </c>
      <c r="E724" s="31">
        <f t="shared" ca="1" si="100"/>
        <v>-8.9883817162890595E-3</v>
      </c>
      <c r="F724" s="31">
        <f t="shared" ca="1" si="101"/>
        <v>0.73167263148225203</v>
      </c>
      <c r="G724" s="31">
        <f t="shared" ca="1" si="99"/>
        <v>5.2467506802883639</v>
      </c>
      <c r="H724" s="31">
        <f t="shared" ca="1" si="102"/>
        <v>189.94806264424574</v>
      </c>
    </row>
    <row r="725" spans="1:8" ht="15.75" customHeight="1">
      <c r="A725" s="28">
        <v>10</v>
      </c>
      <c r="B725" s="28">
        <v>20</v>
      </c>
      <c r="C725" s="31">
        <f t="shared" ca="1" si="97"/>
        <v>20.371709599234659</v>
      </c>
      <c r="D725" s="31">
        <f t="shared" ca="1" si="98"/>
        <v>3.0141471540235765</v>
      </c>
      <c r="E725" s="31">
        <f t="shared" ca="1" si="100"/>
        <v>-2.1660500010679581E-2</v>
      </c>
      <c r="F725" s="31">
        <f t="shared" ca="1" si="101"/>
        <v>-6.8403844531319369E-2</v>
      </c>
      <c r="G725" s="31">
        <f t="shared" ca="1" si="99"/>
        <v>4.4474921057230681</v>
      </c>
      <c r="H725" s="31">
        <f t="shared" ca="1" si="102"/>
        <v>85.412469731196609</v>
      </c>
    </row>
    <row r="726" spans="1:8" ht="15.75" customHeight="1">
      <c r="A726" s="28">
        <v>10</v>
      </c>
      <c r="B726" s="28">
        <v>44</v>
      </c>
      <c r="C726" s="31">
        <f t="shared" ca="1" si="97"/>
        <v>44.007504227490983</v>
      </c>
      <c r="D726" s="31">
        <f t="shared" ca="1" si="98"/>
        <v>3.7843601700009519</v>
      </c>
      <c r="E726" s="31">
        <f t="shared" ca="1" si="100"/>
        <v>-2.0224225741126471E-2</v>
      </c>
      <c r="F726" s="31">
        <f t="shared" ca="1" si="101"/>
        <v>-0.69874166124299963</v>
      </c>
      <c r="G726" s="31">
        <f t="shared" ca="1" si="99"/>
        <v>5.0961737014032531</v>
      </c>
      <c r="H726" s="31">
        <f t="shared" ca="1" si="102"/>
        <v>163.3955096625989</v>
      </c>
    </row>
    <row r="727" spans="1:8" ht="15.75" customHeight="1">
      <c r="A727" s="28">
        <v>10</v>
      </c>
      <c r="B727" s="28">
        <v>31.8</v>
      </c>
      <c r="C727" s="31">
        <f t="shared" ca="1" si="97"/>
        <v>32.177269383584893</v>
      </c>
      <c r="D727" s="31">
        <f t="shared" ca="1" si="98"/>
        <v>3.4712602835072408</v>
      </c>
      <c r="E727" s="31">
        <f t="shared" ca="1" si="100"/>
        <v>5.326516753202095E-2</v>
      </c>
      <c r="F727" s="31">
        <f t="shared" ca="1" si="101"/>
        <v>-0.62618350008431534</v>
      </c>
      <c r="G727" s="31">
        <f t="shared" ca="1" si="99"/>
        <v>4.7228699501125062</v>
      </c>
      <c r="H727" s="31">
        <f t="shared" ca="1" si="102"/>
        <v>112.49063234268853</v>
      </c>
    </row>
    <row r="728" spans="1:8" ht="15.75" customHeight="1">
      <c r="A728" s="28">
        <v>10</v>
      </c>
      <c r="B728" s="28">
        <v>23.8</v>
      </c>
      <c r="C728" s="31">
        <f t="shared" ca="1" si="97"/>
        <v>22.758795980512815</v>
      </c>
      <c r="D728" s="31">
        <f t="shared" ca="1" si="98"/>
        <v>3.1249517071783837</v>
      </c>
      <c r="E728" s="31">
        <f t="shared" ca="1" si="100"/>
        <v>3.3577609349452198E-2</v>
      </c>
      <c r="F728" s="31">
        <f t="shared" ca="1" si="101"/>
        <v>0.98369322211254129</v>
      </c>
      <c r="G728" s="31">
        <f t="shared" ca="1" si="99"/>
        <v>5.738623226227066</v>
      </c>
      <c r="H728" s="31">
        <f t="shared" ca="1" si="102"/>
        <v>310.63644033564259</v>
      </c>
    </row>
    <row r="729" spans="1:8" ht="15.75" customHeight="1">
      <c r="A729" s="28">
        <v>10</v>
      </c>
      <c r="B729" s="28">
        <v>24.3</v>
      </c>
      <c r="C729" s="31">
        <f t="shared" ca="1" si="97"/>
        <v>24.621158770252645</v>
      </c>
      <c r="D729" s="31">
        <f t="shared" ca="1" si="98"/>
        <v>3.203606185865326</v>
      </c>
      <c r="E729" s="31">
        <f t="shared" ca="1" si="100"/>
        <v>0.13956199989770623</v>
      </c>
      <c r="F729" s="31">
        <f t="shared" ca="1" si="101"/>
        <v>0.2782184672233407</v>
      </c>
      <c r="G729" s="31">
        <f t="shared" ca="1" si="99"/>
        <v>5.2696001918632982</v>
      </c>
      <c r="H729" s="31">
        <f t="shared" ca="1" si="102"/>
        <v>194.33824889799192</v>
      </c>
    </row>
    <row r="730" spans="1:8" ht="15.75" customHeight="1">
      <c r="A730" s="28">
        <v>10</v>
      </c>
      <c r="B730" s="28">
        <v>22</v>
      </c>
      <c r="C730" s="31">
        <f t="shared" ca="1" si="97"/>
        <v>21.632556985670337</v>
      </c>
      <c r="D730" s="31">
        <f t="shared" ca="1" si="98"/>
        <v>3.0741994477571772</v>
      </c>
      <c r="E730" s="31">
        <f t="shared" ca="1" si="100"/>
        <v>-2.3773038066636474E-2</v>
      </c>
      <c r="F730" s="31">
        <f t="shared" ca="1" si="101"/>
        <v>5.7183528657670145E-2</v>
      </c>
      <c r="G730" s="31">
        <f t="shared" ca="1" si="99"/>
        <v>4.6705780825637735</v>
      </c>
      <c r="H730" s="31">
        <f t="shared" ca="1" si="102"/>
        <v>106.75944036847736</v>
      </c>
    </row>
    <row r="731" spans="1:8" ht="15.75" customHeight="1">
      <c r="A731" s="28">
        <v>10</v>
      </c>
      <c r="B731" s="28">
        <v>8.5</v>
      </c>
      <c r="C731" s="31">
        <f t="shared" ca="1" si="97"/>
        <v>9.0880916164784402</v>
      </c>
      <c r="D731" s="31">
        <f t="shared" ca="1" si="98"/>
        <v>2.2069649429665428</v>
      </c>
      <c r="E731" s="31">
        <f t="shared" ca="1" si="100"/>
        <v>-0.2067594883163803</v>
      </c>
      <c r="F731" s="31">
        <f t="shared" ca="1" si="101"/>
        <v>0.67358911203434313</v>
      </c>
      <c r="G731" s="31">
        <f t="shared" ca="1" si="99"/>
        <v>3.6654806532142858</v>
      </c>
      <c r="H731" s="31">
        <f t="shared" ca="1" si="102"/>
        <v>39.074913132727637</v>
      </c>
    </row>
    <row r="732" spans="1:8" ht="15.75" customHeight="1">
      <c r="A732" s="28">
        <v>10</v>
      </c>
      <c r="B732" s="28">
        <v>9</v>
      </c>
      <c r="C732" s="31">
        <f t="shared" ca="1" si="97"/>
        <v>8.9554954314868951</v>
      </c>
      <c r="D732" s="31">
        <f t="shared" ca="1" si="98"/>
        <v>2.1922673585481451</v>
      </c>
      <c r="E732" s="31">
        <f t="shared" ref="E732:E763" ca="1" si="103">NORMINV(RAND(),0,SQRT($A$15*(1/A$16+((D732-$A$17)^2/($A$18)))))</f>
        <v>-4.3586020806623875E-2</v>
      </c>
      <c r="F732" s="31">
        <f t="shared" ref="F732:F765" ca="1" si="104">NORMINV(RAND(),0,SQRT($A$15*(1+1/A$16+((D732-$A$17)^2/($A$18)))))</f>
        <v>0.47294072907768014</v>
      </c>
      <c r="G732" s="31">
        <f t="shared" ca="1" si="99"/>
        <v>3.6036262665892069</v>
      </c>
      <c r="H732" s="31">
        <f t="shared" ca="1" si="102"/>
        <v>36.731190319494878</v>
      </c>
    </row>
    <row r="733" spans="1:8" ht="15.75" customHeight="1">
      <c r="A733" s="28">
        <v>10</v>
      </c>
      <c r="B733" s="28">
        <v>8.5</v>
      </c>
      <c r="C733" s="31">
        <f t="shared" ca="1" si="97"/>
        <v>8.7423752912137793</v>
      </c>
      <c r="D733" s="31">
        <f t="shared" ca="1" si="98"/>
        <v>2.1681819251940908</v>
      </c>
      <c r="E733" s="31">
        <f t="shared" ca="1" si="103"/>
        <v>-0.15867772403744171</v>
      </c>
      <c r="F733" s="31">
        <f t="shared" ca="1" si="104"/>
        <v>-0.12812972914538351</v>
      </c>
      <c r="G733" s="31">
        <f t="shared" ca="1" si="99"/>
        <v>2.8475126334136212</v>
      </c>
      <c r="H733" s="31">
        <f t="shared" ca="1" si="102"/>
        <v>17.244834225039764</v>
      </c>
    </row>
    <row r="734" spans="1:8" ht="15.75" customHeight="1">
      <c r="A734" s="28">
        <v>10</v>
      </c>
      <c r="B734" s="28">
        <v>7.6</v>
      </c>
      <c r="C734" s="31">
        <f t="shared" ca="1" si="97"/>
        <v>8.2512900839801446</v>
      </c>
      <c r="D734" s="31">
        <f t="shared" ca="1" si="98"/>
        <v>2.110369561937254</v>
      </c>
      <c r="E734" s="31">
        <f t="shared" ca="1" si="103"/>
        <v>-5.9176990116576407E-2</v>
      </c>
      <c r="F734" s="31">
        <f t="shared" ca="1" si="104"/>
        <v>-3.7208147956124232E-2</v>
      </c>
      <c r="G734" s="31">
        <f t="shared" ca="1" si="99"/>
        <v>2.9420392690950998</v>
      </c>
      <c r="H734" s="31">
        <f t="shared" ca="1" si="102"/>
        <v>18.954460171690684</v>
      </c>
    </row>
    <row r="735" spans="1:8" ht="15.75" customHeight="1">
      <c r="A735" s="28">
        <v>10</v>
      </c>
      <c r="B735" s="28">
        <v>29.8</v>
      </c>
      <c r="C735" s="31">
        <f t="shared" ca="1" si="97"/>
        <v>29.931694817013753</v>
      </c>
      <c r="D735" s="31">
        <f t="shared" ca="1" si="98"/>
        <v>3.3989179462892714</v>
      </c>
      <c r="E735" s="31">
        <f t="shared" ca="1" si="103"/>
        <v>-3.0968081125129075E-2</v>
      </c>
      <c r="F735" s="31">
        <f t="shared" ca="1" si="104"/>
        <v>0.46337233224385654</v>
      </c>
      <c r="G735" s="31">
        <f t="shared" ca="1" si="99"/>
        <v>5.6081954053465939</v>
      </c>
      <c r="H735" s="31">
        <f t="shared" ca="1" si="102"/>
        <v>272.65176786138517</v>
      </c>
    </row>
    <row r="736" spans="1:8" ht="15.75" customHeight="1">
      <c r="A736" s="28">
        <v>10</v>
      </c>
      <c r="B736" s="28">
        <v>8.4</v>
      </c>
      <c r="C736" s="31">
        <f t="shared" ca="1" si="97"/>
        <v>8.1400362668745707</v>
      </c>
      <c r="D736" s="31">
        <f t="shared" ca="1" si="98"/>
        <v>2.0967946353945202</v>
      </c>
      <c r="E736" s="31">
        <f t="shared" ca="1" si="103"/>
        <v>0.12116530261848905</v>
      </c>
      <c r="F736" s="31">
        <f t="shared" ca="1" si="104"/>
        <v>0.42906210123402211</v>
      </c>
      <c r="G736" s="31">
        <f t="shared" ca="1" si="99"/>
        <v>3.5661345373668176</v>
      </c>
      <c r="H736" s="31">
        <f t="shared" ca="1" si="102"/>
        <v>35.37957008732463</v>
      </c>
    </row>
    <row r="737" spans="1:8" ht="15.75" customHeight="1">
      <c r="A737" s="28">
        <v>10</v>
      </c>
      <c r="B737" s="28">
        <v>9.9</v>
      </c>
      <c r="C737" s="31">
        <f t="shared" ca="1" si="97"/>
        <v>11.033354414336779</v>
      </c>
      <c r="D737" s="31">
        <f t="shared" ca="1" si="98"/>
        <v>2.4009229043780471</v>
      </c>
      <c r="E737" s="31">
        <f t="shared" ca="1" si="103"/>
        <v>-0.12672923283550755</v>
      </c>
      <c r="F737" s="31">
        <f t="shared" ca="1" si="104"/>
        <v>0.34588644995160062</v>
      </c>
      <c r="G737" s="31">
        <f t="shared" ca="1" si="99"/>
        <v>3.7395340755241353</v>
      </c>
      <c r="H737" s="31">
        <f t="shared" ca="1" si="102"/>
        <v>42.078380249718819</v>
      </c>
    </row>
    <row r="738" spans="1:8" ht="15.75" customHeight="1">
      <c r="A738" s="28">
        <v>10</v>
      </c>
      <c r="B738" s="28">
        <v>11.6</v>
      </c>
      <c r="C738" s="31">
        <f t="shared" ca="1" si="97"/>
        <v>11.093750196346374</v>
      </c>
      <c r="D738" s="31">
        <f t="shared" ca="1" si="98"/>
        <v>2.4063819043745172</v>
      </c>
      <c r="E738" s="31">
        <f t="shared" ca="1" si="103"/>
        <v>4.8032858723544014E-2</v>
      </c>
      <c r="F738" s="31">
        <f t="shared" ca="1" si="104"/>
        <v>-0.42961796188902868</v>
      </c>
      <c r="G738" s="31">
        <f t="shared" ca="1" si="99"/>
        <v>3.1478468168967018</v>
      </c>
      <c r="H738" s="31">
        <f t="shared" ca="1" si="102"/>
        <v>23.285871817486605</v>
      </c>
    </row>
    <row r="739" spans="1:8" ht="15.75" customHeight="1">
      <c r="A739" s="28">
        <v>10</v>
      </c>
      <c r="B739" s="28">
        <v>18.2</v>
      </c>
      <c r="C739" s="31">
        <f t="shared" ca="1" si="97"/>
        <v>18.069866416037836</v>
      </c>
      <c r="D739" s="31">
        <f t="shared" ca="1" si="98"/>
        <v>2.8942457119945115</v>
      </c>
      <c r="E739" s="31">
        <f t="shared" ca="1" si="103"/>
        <v>7.1086067328131053E-2</v>
      </c>
      <c r="F739" s="31">
        <f t="shared" ca="1" si="104"/>
        <v>-0.42503883980353552</v>
      </c>
      <c r="G739" s="31">
        <f t="shared" ca="1" si="99"/>
        <v>3.984718359838372</v>
      </c>
      <c r="H739" s="31">
        <f t="shared" ca="1" si="102"/>
        <v>53.770143513224063</v>
      </c>
    </row>
    <row r="740" spans="1:8" ht="15.75" customHeight="1">
      <c r="A740" s="28">
        <v>10</v>
      </c>
      <c r="B740" s="28">
        <v>8.6</v>
      </c>
      <c r="C740" s="31">
        <f t="shared" ca="1" si="97"/>
        <v>9.523390280599795</v>
      </c>
      <c r="D740" s="31">
        <f t="shared" ca="1" si="98"/>
        <v>2.2537509073186599</v>
      </c>
      <c r="E740" s="31">
        <f t="shared" ca="1" si="103"/>
        <v>-1.2374222601499167E-2</v>
      </c>
      <c r="F740" s="31">
        <f t="shared" ca="1" si="104"/>
        <v>2.3564622167153541E-2</v>
      </c>
      <c r="G740" s="31">
        <f t="shared" ca="1" si="99"/>
        <v>3.2874471795714082</v>
      </c>
      <c r="H740" s="31">
        <f t="shared" ca="1" si="102"/>
        <v>26.774426036838605</v>
      </c>
    </row>
    <row r="741" spans="1:8" ht="15.75" customHeight="1">
      <c r="A741" s="28">
        <v>10</v>
      </c>
      <c r="B741" s="28">
        <v>11.5</v>
      </c>
      <c r="C741" s="31">
        <f t="shared" ca="1" si="97"/>
        <v>12.647355096782022</v>
      </c>
      <c r="D741" s="31">
        <f t="shared" ca="1" si="98"/>
        <v>2.5374481100542394</v>
      </c>
      <c r="E741" s="31">
        <f t="shared" ca="1" si="103"/>
        <v>-0.11729092828827926</v>
      </c>
      <c r="F741" s="31">
        <f t="shared" ca="1" si="104"/>
        <v>-9.3543162350017778E-2</v>
      </c>
      <c r="G741" s="31">
        <f t="shared" ca="1" si="99"/>
        <v>3.5360025874330718</v>
      </c>
      <c r="H741" s="31">
        <f t="shared" ca="1" si="102"/>
        <v>34.329415707118322</v>
      </c>
    </row>
    <row r="742" spans="1:8" ht="15.75" customHeight="1">
      <c r="A742" s="28">
        <v>10</v>
      </c>
      <c r="B742" s="28">
        <v>8.9</v>
      </c>
      <c r="C742" s="31">
        <f t="shared" ca="1" si="97"/>
        <v>8.7589856523200922</v>
      </c>
      <c r="D742" s="31">
        <f t="shared" ca="1" si="98"/>
        <v>2.1700801051296152</v>
      </c>
      <c r="E742" s="31">
        <f t="shared" ca="1" si="103"/>
        <v>-9.226325346390718E-2</v>
      </c>
      <c r="F742" s="31">
        <f t="shared" ca="1" si="104"/>
        <v>0.21134162831996103</v>
      </c>
      <c r="G742" s="31">
        <f t="shared" ca="1" si="99"/>
        <v>3.256547048438752</v>
      </c>
      <c r="H742" s="31">
        <f t="shared" ca="1" si="102"/>
        <v>25.959744466667978</v>
      </c>
    </row>
    <row r="743" spans="1:8" ht="15.75" customHeight="1">
      <c r="A743" s="28">
        <v>10</v>
      </c>
      <c r="B743" s="28">
        <v>23.9</v>
      </c>
      <c r="C743" s="31">
        <f t="shared" ca="1" si="97"/>
        <v>24.937050700354156</v>
      </c>
      <c r="D743" s="31">
        <f t="shared" ca="1" si="98"/>
        <v>3.216354677459369</v>
      </c>
      <c r="E743" s="31">
        <f t="shared" ca="1" si="103"/>
        <v>6.0421663207883787E-2</v>
      </c>
      <c r="F743" s="31">
        <f t="shared" ca="1" si="104"/>
        <v>-0.17736025268928654</v>
      </c>
      <c r="G743" s="31">
        <f t="shared" ca="1" si="99"/>
        <v>4.7560275682075517</v>
      </c>
      <c r="H743" s="31">
        <f t="shared" ca="1" si="102"/>
        <v>116.28308059066852</v>
      </c>
    </row>
    <row r="744" spans="1:8" ht="15.75" customHeight="1">
      <c r="A744" s="28">
        <v>10</v>
      </c>
      <c r="B744" s="28">
        <v>19</v>
      </c>
      <c r="C744" s="31">
        <f t="shared" ca="1" si="97"/>
        <v>17.951747735751511</v>
      </c>
      <c r="D744" s="31">
        <f t="shared" ca="1" si="98"/>
        <v>2.887687477088674</v>
      </c>
      <c r="E744" s="31">
        <f t="shared" ca="1" si="103"/>
        <v>8.0240940181674617E-2</v>
      </c>
      <c r="F744" s="31">
        <f t="shared" ca="1" si="104"/>
        <v>-0.32269133058103472</v>
      </c>
      <c r="G744" s="31">
        <f t="shared" ca="1" si="99"/>
        <v>4.0853423353467075</v>
      </c>
      <c r="H744" s="31">
        <f t="shared" ca="1" si="102"/>
        <v>59.462290311114472</v>
      </c>
    </row>
    <row r="745" spans="1:8" ht="15.75" customHeight="1">
      <c r="A745" s="28">
        <v>10</v>
      </c>
      <c r="B745" s="28">
        <v>16.5</v>
      </c>
      <c r="C745" s="31">
        <f t="shared" ca="1" si="97"/>
        <v>16.741373902797452</v>
      </c>
      <c r="D745" s="31">
        <f t="shared" ca="1" si="98"/>
        <v>2.8178831347399638</v>
      </c>
      <c r="E745" s="31">
        <f t="shared" ca="1" si="103"/>
        <v>7.2538637332133948E-2</v>
      </c>
      <c r="F745" s="31">
        <f t="shared" ca="1" si="104"/>
        <v>0.17570346008918705</v>
      </c>
      <c r="G745" s="31">
        <f t="shared" ca="1" si="99"/>
        <v>4.4602475683398879</v>
      </c>
      <c r="H745" s="31">
        <f t="shared" ca="1" si="102"/>
        <v>86.508923316009444</v>
      </c>
    </row>
    <row r="746" spans="1:8" ht="15.75" customHeight="1">
      <c r="A746" s="28">
        <v>10</v>
      </c>
      <c r="B746" s="28">
        <v>16.399999999999999</v>
      </c>
      <c r="C746" s="31">
        <f t="shared" ca="1" si="97"/>
        <v>17.124326506441314</v>
      </c>
      <c r="D746" s="31">
        <f t="shared" ca="1" si="98"/>
        <v>2.840500055283901</v>
      </c>
      <c r="E746" s="31">
        <f t="shared" ca="1" si="103"/>
        <v>0.11868964660623062</v>
      </c>
      <c r="F746" s="31">
        <f t="shared" ca="1" si="104"/>
        <v>0.18756251275563068</v>
      </c>
      <c r="G746" s="31">
        <f t="shared" ca="1" si="99"/>
        <v>4.5557732210634798</v>
      </c>
      <c r="H746" s="31">
        <f t="shared" ca="1" si="102"/>
        <v>95.18032222011108</v>
      </c>
    </row>
    <row r="747" spans="1:8" ht="15.75" customHeight="1">
      <c r="A747" s="28">
        <v>10</v>
      </c>
      <c r="B747" s="28">
        <v>9</v>
      </c>
      <c r="C747" s="31">
        <f t="shared" ca="1" si="97"/>
        <v>9.4240983416525257</v>
      </c>
      <c r="D747" s="31">
        <f t="shared" ca="1" si="98"/>
        <v>2.24327006208956</v>
      </c>
      <c r="E747" s="31">
        <f t="shared" ca="1" si="103"/>
        <v>-2.0074545680394167E-2</v>
      </c>
      <c r="F747" s="31">
        <f t="shared" ca="1" si="104"/>
        <v>-0.1879863498055237</v>
      </c>
      <c r="G747" s="31">
        <f t="shared" ca="1" si="99"/>
        <v>3.050810887304519</v>
      </c>
      <c r="H747" s="31">
        <f t="shared" ca="1" si="102"/>
        <v>21.13247353121319</v>
      </c>
    </row>
    <row r="748" spans="1:8" ht="15.75" customHeight="1">
      <c r="A748" s="28">
        <v>10</v>
      </c>
      <c r="B748" s="28">
        <v>9</v>
      </c>
      <c r="C748" s="31">
        <f t="shared" ca="1" si="97"/>
        <v>9.0090341584118718</v>
      </c>
      <c r="D748" s="31">
        <f t="shared" ca="1" si="98"/>
        <v>2.1982278692496244</v>
      </c>
      <c r="E748" s="31">
        <f t="shared" ca="1" si="103"/>
        <v>-5.3804299744951094E-2</v>
      </c>
      <c r="F748" s="31">
        <f t="shared" ca="1" si="104"/>
        <v>-0.24476506270473652</v>
      </c>
      <c r="G748" s="31">
        <f t="shared" ca="1" si="99"/>
        <v>2.8855891333894346</v>
      </c>
      <c r="H748" s="31">
        <f t="shared" ca="1" si="102"/>
        <v>17.914118292559387</v>
      </c>
    </row>
    <row r="749" spans="1:8" ht="15.75" customHeight="1">
      <c r="A749" s="28">
        <v>10</v>
      </c>
      <c r="B749" s="28">
        <v>12.2</v>
      </c>
      <c r="C749" s="31">
        <f t="shared" ca="1" si="97"/>
        <v>12.228212124120725</v>
      </c>
      <c r="D749" s="31">
        <f t="shared" ca="1" si="98"/>
        <v>2.5037457512874077</v>
      </c>
      <c r="E749" s="31">
        <f t="shared" ca="1" si="103"/>
        <v>-6.1318127359564004E-2</v>
      </c>
      <c r="F749" s="31">
        <f t="shared" ca="1" si="104"/>
        <v>0.47304134002984599</v>
      </c>
      <c r="G749" s="31">
        <f t="shared" ca="1" si="99"/>
        <v>4.1026564401607564</v>
      </c>
      <c r="H749" s="31">
        <f t="shared" ca="1" si="102"/>
        <v>60.500791050171145</v>
      </c>
    </row>
    <row r="750" spans="1:8" ht="15.75" customHeight="1">
      <c r="A750" s="28">
        <v>10</v>
      </c>
      <c r="B750" s="28">
        <v>26.2</v>
      </c>
      <c r="C750" s="31">
        <f t="shared" ca="1" si="97"/>
        <v>25.931701244883204</v>
      </c>
      <c r="D750" s="31">
        <f t="shared" ca="1" si="98"/>
        <v>3.255466206533876</v>
      </c>
      <c r="E750" s="31">
        <f t="shared" ca="1" si="103"/>
        <v>-7.0670954363972185E-3</v>
      </c>
      <c r="F750" s="31">
        <f t="shared" ca="1" si="104"/>
        <v>0.72150274672860126</v>
      </c>
      <c r="G750" s="31">
        <f t="shared" ca="1" si="99"/>
        <v>5.6522776667182058</v>
      </c>
      <c r="H750" s="31">
        <f t="shared" ca="1" si="102"/>
        <v>284.93972501283622</v>
      </c>
    </row>
    <row r="751" spans="1:8" ht="15.75" customHeight="1">
      <c r="A751" s="28">
        <v>10</v>
      </c>
      <c r="B751" s="28">
        <v>26.5</v>
      </c>
      <c r="C751" s="31">
        <f t="shared" ca="1" si="97"/>
        <v>26.599905704395212</v>
      </c>
      <c r="D751" s="31">
        <f t="shared" ca="1" si="98"/>
        <v>3.2809076708338218</v>
      </c>
      <c r="E751" s="31">
        <f t="shared" ca="1" si="103"/>
        <v>-3.4592538108826239E-2</v>
      </c>
      <c r="F751" s="31">
        <f t="shared" ca="1" si="104"/>
        <v>-0.71998840899944738</v>
      </c>
      <c r="G751" s="31">
        <f t="shared" ca="1" si="99"/>
        <v>4.2254618428106205</v>
      </c>
      <c r="H751" s="31">
        <f t="shared" ca="1" si="102"/>
        <v>68.406089114673662</v>
      </c>
    </row>
    <row r="752" spans="1:8" ht="15.75" customHeight="1">
      <c r="A752" s="28">
        <v>10</v>
      </c>
      <c r="B752" s="28">
        <v>8.5</v>
      </c>
      <c r="C752" s="31">
        <f t="shared" ca="1" si="97"/>
        <v>7.8615426975831868</v>
      </c>
      <c r="D752" s="31">
        <f t="shared" ca="1" si="98"/>
        <v>2.0619828591394431</v>
      </c>
      <c r="E752" s="31">
        <f t="shared" ca="1" si="103"/>
        <v>-8.9459332803971406E-2</v>
      </c>
      <c r="F752" s="31">
        <f t="shared" ca="1" si="104"/>
        <v>-0.11138039709728384</v>
      </c>
      <c r="G752" s="31">
        <f t="shared" ca="1" si="99"/>
        <v>2.7573237178677048</v>
      </c>
      <c r="H752" s="31">
        <f t="shared" ca="1" si="102"/>
        <v>15.757614643518593</v>
      </c>
    </row>
    <row r="753" spans="1:9" ht="15.75" customHeight="1">
      <c r="A753" s="28">
        <v>10</v>
      </c>
      <c r="B753" s="28">
        <v>9</v>
      </c>
      <c r="C753" s="31">
        <f t="shared" ca="1" si="97"/>
        <v>8.7828970574086309</v>
      </c>
      <c r="D753" s="31">
        <f t="shared" ca="1" si="98"/>
        <v>2.1728063142023548</v>
      </c>
      <c r="E753" s="31">
        <f t="shared" ca="1" si="103"/>
        <v>3.3124644731699654E-2</v>
      </c>
      <c r="F753" s="31">
        <f t="shared" ca="1" si="104"/>
        <v>0.50770516507793306</v>
      </c>
      <c r="G753" s="31">
        <f t="shared" ca="1" si="99"/>
        <v>3.6828205554296467</v>
      </c>
      <c r="H753" s="31">
        <f t="shared" ca="1" si="102"/>
        <v>39.758376777112396</v>
      </c>
    </row>
    <row r="754" spans="1:9" ht="15.75" customHeight="1">
      <c r="A754" s="28">
        <v>10</v>
      </c>
      <c r="B754" s="28">
        <v>9.5</v>
      </c>
      <c r="C754" s="31">
        <f t="shared" ca="1" si="97"/>
        <v>9.2926750589889053</v>
      </c>
      <c r="D754" s="31">
        <f t="shared" ca="1" si="98"/>
        <v>2.2292264617515496</v>
      </c>
      <c r="E754" s="31">
        <f t="shared" ca="1" si="103"/>
        <v>7.5998317236461624E-2</v>
      </c>
      <c r="F754" s="31">
        <f t="shared" ca="1" si="104"/>
        <v>3.7942971332758611E-2</v>
      </c>
      <c r="G754" s="31">
        <f t="shared" ca="1" si="99"/>
        <v>3.3495183897349858</v>
      </c>
      <c r="H754" s="31">
        <f t="shared" ca="1" si="102"/>
        <v>28.489009739715279</v>
      </c>
    </row>
    <row r="755" spans="1:9" ht="15.75" customHeight="1">
      <c r="A755" s="28">
        <v>10</v>
      </c>
      <c r="B755" s="28">
        <v>10.8</v>
      </c>
      <c r="C755" s="31">
        <f t="shared" ca="1" si="97"/>
        <v>10.95866490813331</v>
      </c>
      <c r="D755" s="31">
        <f t="shared" ca="1" si="98"/>
        <v>2.3941304591484855</v>
      </c>
      <c r="E755" s="31">
        <f t="shared" ca="1" si="103"/>
        <v>-6.7841086090366293E-2</v>
      </c>
      <c r="F755" s="31">
        <f t="shared" ca="1" si="104"/>
        <v>-7.7254109453827935E-2</v>
      </c>
      <c r="G755" s="31">
        <f t="shared" ca="1" si="99"/>
        <v>3.3640147622637651</v>
      </c>
      <c r="H755" s="31">
        <f t="shared" ca="1" si="102"/>
        <v>28.905004963836586</v>
      </c>
    </row>
    <row r="756" spans="1:9" ht="15.75" customHeight="1">
      <c r="A756" s="28">
        <v>10</v>
      </c>
      <c r="B756" s="28">
        <v>13.5</v>
      </c>
      <c r="C756" s="31">
        <f t="shared" ca="1" si="97"/>
        <v>13.624302081344691</v>
      </c>
      <c r="D756" s="31">
        <f t="shared" ca="1" si="98"/>
        <v>2.6118551158497998</v>
      </c>
      <c r="E756" s="31">
        <f t="shared" ca="1" si="103"/>
        <v>0.13602080025773933</v>
      </c>
      <c r="F756" s="31">
        <f t="shared" ca="1" si="104"/>
        <v>-0.7458416798565799</v>
      </c>
      <c r="G756" s="31">
        <f t="shared" ca="1" si="99"/>
        <v>3.2604376752658566</v>
      </c>
      <c r="H756" s="31">
        <f t="shared" ca="1" si="102"/>
        <v>26.060940875996636</v>
      </c>
    </row>
    <row r="757" spans="1:9" ht="15.75" customHeight="1">
      <c r="A757" s="28">
        <v>10</v>
      </c>
      <c r="B757" s="28">
        <v>13.2</v>
      </c>
      <c r="C757" s="31">
        <f t="shared" ca="1" si="97"/>
        <v>14.202906799987845</v>
      </c>
      <c r="D757" s="31">
        <f t="shared" ca="1" si="98"/>
        <v>2.6534466478826602</v>
      </c>
      <c r="E757" s="31">
        <f t="shared" ca="1" si="103"/>
        <v>-2.9697655628687862E-2</v>
      </c>
      <c r="F757" s="31">
        <f t="shared" ca="1" si="104"/>
        <v>0.69208400998656916</v>
      </c>
      <c r="G757" s="31">
        <f t="shared" ca="1" si="99"/>
        <v>4.6016344470667656</v>
      </c>
      <c r="H757" s="31">
        <f t="shared" ca="1" si="102"/>
        <v>99.647050444306444</v>
      </c>
    </row>
    <row r="758" spans="1:9" ht="15.75" customHeight="1">
      <c r="A758" s="28">
        <v>10</v>
      </c>
      <c r="B758" s="28">
        <v>17.5</v>
      </c>
      <c r="C758" s="31">
        <f t="shared" ca="1" si="97"/>
        <v>17.433094732695768</v>
      </c>
      <c r="D758" s="31">
        <f t="shared" ca="1" si="98"/>
        <v>2.8583703958480613</v>
      </c>
      <c r="E758" s="31">
        <f t="shared" ca="1" si="103"/>
        <v>9.3625873078791E-2</v>
      </c>
      <c r="F758" s="31">
        <f t="shared" ca="1" si="104"/>
        <v>0.12294320426814163</v>
      </c>
      <c r="G758" s="31">
        <f t="shared" ca="1" si="99"/>
        <v>4.4957323877559459</v>
      </c>
      <c r="H758" s="31">
        <f t="shared" ca="1" si="102"/>
        <v>89.633791643114932</v>
      </c>
    </row>
    <row r="759" spans="1:9" ht="15.75" customHeight="1">
      <c r="A759" s="28">
        <v>10</v>
      </c>
      <c r="B759" s="28">
        <v>11.2</v>
      </c>
      <c r="C759" s="31">
        <f t="shared" ca="1" si="97"/>
        <v>10.904964168039831</v>
      </c>
      <c r="D759" s="31">
        <f t="shared" ca="1" si="98"/>
        <v>2.3892181138196595</v>
      </c>
      <c r="E759" s="31">
        <f t="shared" ca="1" si="103"/>
        <v>8.2636765559271699E-3</v>
      </c>
      <c r="F759" s="31">
        <f t="shared" ca="1" si="104"/>
        <v>-0.35448454825174358</v>
      </c>
      <c r="G759" s="31">
        <f t="shared" ca="1" si="99"/>
        <v>3.1547407824214062</v>
      </c>
      <c r="H759" s="31">
        <f t="shared" ca="1" si="102"/>
        <v>23.446958439826222</v>
      </c>
    </row>
    <row r="760" spans="1:9" ht="15.75" customHeight="1">
      <c r="A760" s="28">
        <v>10</v>
      </c>
      <c r="B760" s="28">
        <v>8.9</v>
      </c>
      <c r="C760" s="31">
        <f t="shared" ca="1" si="97"/>
        <v>10.662440085052262</v>
      </c>
      <c r="D760" s="31">
        <f t="shared" ca="1" si="98"/>
        <v>2.3667272935806509</v>
      </c>
      <c r="E760" s="31">
        <f t="shared" ca="1" si="103"/>
        <v>1.1098814195386942E-4</v>
      </c>
      <c r="F760" s="31">
        <f t="shared" ca="1" si="104"/>
        <v>-0.59266953304050796</v>
      </c>
      <c r="G760" s="31">
        <f t="shared" ca="1" si="99"/>
        <v>2.8710966860554148</v>
      </c>
      <c r="H760" s="31">
        <f t="shared" ca="1" si="102"/>
        <v>17.656371081834411</v>
      </c>
    </row>
    <row r="761" spans="1:9" ht="15.75" customHeight="1">
      <c r="A761" s="28">
        <v>10</v>
      </c>
      <c r="B761" s="28">
        <v>15</v>
      </c>
      <c r="C761" s="31">
        <f t="shared" ref="C761:C765" ca="1" si="105">IF(D$7,NORMINV(RAND(),$B761,A$7),B761)</f>
        <v>15.401179920397453</v>
      </c>
      <c r="D761" s="31">
        <f t="shared" ref="D761:D765" ca="1" si="106">LN(C761)</f>
        <v>2.7344441246921853</v>
      </c>
      <c r="E761" s="31">
        <f t="shared" ca="1" si="103"/>
        <v>7.3695946931624304E-2</v>
      </c>
      <c r="F761" s="31">
        <f t="shared" ca="1" si="104"/>
        <v>4.1710204166857674E-2</v>
      </c>
      <c r="G761" s="31">
        <f t="shared" ref="G761:G765" ca="1" si="107">$A$13+$A$14*D761+IF(D$19,E761,0)+IF(D$23,F761,0)</f>
        <v>4.1890079984903981</v>
      </c>
      <c r="H761" s="31">
        <f t="shared" ca="1" si="102"/>
        <v>65.957328726794614</v>
      </c>
    </row>
    <row r="762" spans="1:9" ht="15.75" customHeight="1">
      <c r="A762" s="28">
        <v>10</v>
      </c>
      <c r="B762" s="28">
        <v>18.8</v>
      </c>
      <c r="C762" s="31">
        <f t="shared" ca="1" si="105"/>
        <v>18.357474662742533</v>
      </c>
      <c r="D762" s="31">
        <f t="shared" ca="1" si="106"/>
        <v>2.9100368301298221</v>
      </c>
      <c r="E762" s="31">
        <f t="shared" ca="1" si="103"/>
        <v>0.15516718200742266</v>
      </c>
      <c r="F762" s="31">
        <f t="shared" ca="1" si="104"/>
        <v>0.85159085311760574</v>
      </c>
      <c r="G762" s="31">
        <f t="shared" ca="1" si="107"/>
        <v>5.3716225267345701</v>
      </c>
      <c r="H762" s="31">
        <f t="shared" ca="1" si="102"/>
        <v>215.21177142771811</v>
      </c>
    </row>
    <row r="763" spans="1:9" ht="15.75" customHeight="1">
      <c r="A763" s="28">
        <v>10</v>
      </c>
      <c r="B763" s="28">
        <v>21.2</v>
      </c>
      <c r="C763" s="31">
        <f t="shared" ca="1" si="105"/>
        <v>21.633534066324938</v>
      </c>
      <c r="D763" s="31">
        <f t="shared" ca="1" si="106"/>
        <v>3.0742446138736907</v>
      </c>
      <c r="E763" s="31">
        <f t="shared" ca="1" si="103"/>
        <v>3.1908292477475675E-2</v>
      </c>
      <c r="F763" s="31">
        <f t="shared" ca="1" si="104"/>
        <v>-5.3537547431765052E-2</v>
      </c>
      <c r="G763" s="31">
        <f t="shared" ca="1" si="107"/>
        <v>4.6156132558625567</v>
      </c>
      <c r="H763" s="31">
        <f t="shared" ca="1" si="102"/>
        <v>101.04977890414811</v>
      </c>
    </row>
    <row r="764" spans="1:9" ht="15.75" customHeight="1">
      <c r="A764" s="28">
        <v>10</v>
      </c>
      <c r="B764" s="28">
        <v>10.5</v>
      </c>
      <c r="C764" s="31">
        <f t="shared" ca="1" si="105"/>
        <v>10.128327093328554</v>
      </c>
      <c r="D764" s="31">
        <f t="shared" ca="1" si="106"/>
        <v>2.3153361608250802</v>
      </c>
      <c r="E764" s="31">
        <f t="shared" ref="E764:E795" ca="1" si="108">NORMINV(RAND(),0,SQRT($A$15*(1/A$16+((D764-$A$17)^2/($A$18)))))</f>
        <v>-8.1245775052951247E-2</v>
      </c>
      <c r="F764" s="31">
        <f t="shared" ca="1" si="104"/>
        <v>0.34199502900192091</v>
      </c>
      <c r="G764" s="31">
        <f t="shared" ca="1" si="107"/>
        <v>3.6391599573559636</v>
      </c>
      <c r="H764" s="31">
        <f t="shared" ca="1" si="102"/>
        <v>38.059851394561882</v>
      </c>
    </row>
    <row r="765" spans="1:9" ht="15.75" customHeight="1">
      <c r="A765" s="28">
        <v>10</v>
      </c>
      <c r="B765" s="28">
        <v>26</v>
      </c>
      <c r="C765" s="31">
        <f t="shared" ca="1" si="105"/>
        <v>26.50715184399068</v>
      </c>
      <c r="D765" s="31">
        <f t="shared" ca="1" si="106"/>
        <v>3.2774145774861845</v>
      </c>
      <c r="E765" s="31">
        <f t="shared" ca="1" si="108"/>
        <v>-1.5608908193682625E-2</v>
      </c>
      <c r="F765" s="31">
        <f t="shared" ca="1" si="104"/>
        <v>-0.98345113384813032</v>
      </c>
      <c r="G765" s="31">
        <f t="shared" ca="1" si="107"/>
        <v>3.9751886142176209</v>
      </c>
      <c r="H765" s="31">
        <f t="shared" ref="H765" ca="1" si="109">EXP(G765)</f>
        <v>53.260161582128625</v>
      </c>
    </row>
    <row r="766" spans="1:9" ht="15.75" customHeight="1">
      <c r="B766" s="30" t="s">
        <v>36</v>
      </c>
      <c r="C766" s="35"/>
      <c r="D766" s="35"/>
      <c r="E766" s="35"/>
      <c r="F766" s="35"/>
      <c r="G766" s="35"/>
      <c r="H766" s="41">
        <f t="shared" ref="H766" ca="1" si="110">SUM(H668:H765)</f>
        <v>9395.9889112025248</v>
      </c>
    </row>
    <row r="767" spans="1:9" ht="15.75" customHeight="1">
      <c r="C767" s="35"/>
      <c r="D767" s="35"/>
      <c r="E767" s="35"/>
      <c r="F767" s="35"/>
      <c r="G767" s="35"/>
      <c r="H767" s="35"/>
    </row>
    <row r="768" spans="1:9" ht="15.75" customHeight="1">
      <c r="C768" s="35"/>
      <c r="D768" s="35"/>
      <c r="E768" s="35"/>
      <c r="F768" s="35"/>
      <c r="G768" s="35"/>
      <c r="H768" s="35"/>
      <c r="I768" s="35"/>
    </row>
    <row r="769" spans="3:9" ht="15.75" customHeight="1">
      <c r="C769" s="35"/>
      <c r="D769" s="35"/>
      <c r="E769" s="35"/>
      <c r="F769" s="35"/>
      <c r="G769" s="35"/>
      <c r="H769" s="35"/>
      <c r="I769" s="35"/>
    </row>
    <row r="770" spans="3:9" ht="15.75" customHeight="1">
      <c r="C770" s="35"/>
      <c r="D770" s="35"/>
      <c r="E770" s="35"/>
      <c r="F770" s="35"/>
      <c r="G770" s="35"/>
      <c r="H770" s="35"/>
    </row>
    <row r="771" spans="3:9" ht="15.75" customHeight="1">
      <c r="C771" s="35"/>
      <c r="D771" s="35"/>
      <c r="E771" s="35"/>
      <c r="F771" s="35"/>
      <c r="G771" s="35"/>
      <c r="H771" s="35"/>
    </row>
    <row r="772" spans="3:9" ht="15.75" customHeight="1">
      <c r="C772" s="35"/>
      <c r="D772" s="35"/>
      <c r="E772" s="35"/>
      <c r="F772" s="35"/>
      <c r="G772" s="35"/>
      <c r="H772" s="35"/>
    </row>
    <row r="773" spans="3:9" ht="15.75" customHeight="1">
      <c r="C773" s="35"/>
      <c r="D773" s="35"/>
      <c r="E773" s="35"/>
      <c r="F773" s="35"/>
      <c r="G773" s="35"/>
      <c r="H773" s="35"/>
    </row>
  </sheetData>
  <customSheetViews>
    <customSheetView guid="{E1D91F78-0D13-4A44-AB1F-A8700F59FF6A}" scale="85" topLeftCell="A23">
      <selection activeCell="J45" sqref="J45"/>
      <pageMargins left="0.7" right="0.7" top="0.75" bottom="0.75" header="0.3" footer="0.3"/>
      <pageSetup paperSize="9" orientation="portrait" horizontalDpi="4294967292" verticalDpi="4294967292"/>
    </customSheetView>
  </customSheetViews>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selection activeCell="M57" sqref="M57"/>
    </sheetView>
  </sheetViews>
  <sheetFormatPr baseColWidth="10" defaultRowHeight="12.75"/>
  <cols>
    <col min="1" max="1" width="22.25" customWidth="1"/>
    <col min="2" max="11" width="6.625" customWidth="1"/>
  </cols>
  <sheetData>
    <row r="1" spans="1:13">
      <c r="A1" s="60" t="s">
        <v>68</v>
      </c>
      <c r="B1" s="60"/>
      <c r="C1" s="60"/>
      <c r="D1" s="60"/>
      <c r="E1" s="60"/>
      <c r="F1" s="60"/>
      <c r="G1" s="60"/>
      <c r="H1" s="60"/>
      <c r="I1" s="60"/>
      <c r="J1" s="60"/>
      <c r="K1" s="60"/>
    </row>
    <row r="2" spans="1:13">
      <c r="A2" s="23" t="s">
        <v>35</v>
      </c>
      <c r="B2">
        <v>1</v>
      </c>
      <c r="C2">
        <v>2</v>
      </c>
      <c r="D2">
        <v>3</v>
      </c>
      <c r="E2">
        <v>4</v>
      </c>
      <c r="F2">
        <v>5</v>
      </c>
      <c r="G2">
        <v>6</v>
      </c>
      <c r="H2">
        <v>7</v>
      </c>
      <c r="I2">
        <v>8</v>
      </c>
      <c r="J2">
        <v>9</v>
      </c>
      <c r="K2">
        <v>10</v>
      </c>
    </row>
    <row r="3" spans="1:13">
      <c r="A3" t="s">
        <v>66</v>
      </c>
      <c r="B3" s="51">
        <f ca="1">'Biomass Calculations'!B37</f>
        <v>158.13795000307385</v>
      </c>
      <c r="C3" s="51">
        <f ca="1">'Biomass Calculations'!B38</f>
        <v>156.34077925347782</v>
      </c>
      <c r="D3" s="51">
        <f ca="1">'Biomass Calculations'!B39</f>
        <v>180.68123727760792</v>
      </c>
      <c r="E3" s="51">
        <f ca="1">'Biomass Calculations'!B40</f>
        <v>188.99151146075181</v>
      </c>
      <c r="F3" s="51">
        <f ca="1">'Biomass Calculations'!B41</f>
        <v>127.64047415377733</v>
      </c>
      <c r="G3" s="51">
        <f ca="1">'Biomass Calculations'!B42</f>
        <v>178.77787586337075</v>
      </c>
      <c r="H3" s="51">
        <f ca="1">'Biomass Calculations'!B43</f>
        <v>189.81368547348447</v>
      </c>
      <c r="I3" s="51">
        <f ca="1">'Biomass Calculations'!B44</f>
        <v>146.84827661333154</v>
      </c>
      <c r="J3" s="51">
        <f ca="1">'Biomass Calculations'!B45</f>
        <v>178.25973065582454</v>
      </c>
      <c r="K3" s="51">
        <f ca="1">'Biomass Calculations'!B46</f>
        <v>234.89972278006312</v>
      </c>
    </row>
    <row r="7" spans="1:13">
      <c r="A7" s="60" t="s">
        <v>67</v>
      </c>
      <c r="B7" s="60"/>
      <c r="C7" s="60"/>
      <c r="D7" s="60"/>
      <c r="E7" s="60"/>
      <c r="F7" s="60"/>
      <c r="G7" s="60"/>
      <c r="H7" s="60"/>
      <c r="I7" s="60"/>
      <c r="J7" s="60"/>
      <c r="K7" s="60"/>
    </row>
    <row r="8" spans="1:13">
      <c r="A8" s="23" t="s">
        <v>78</v>
      </c>
      <c r="B8">
        <v>1</v>
      </c>
      <c r="C8">
        <v>2</v>
      </c>
      <c r="D8">
        <v>3</v>
      </c>
      <c r="E8">
        <v>4</v>
      </c>
      <c r="F8">
        <v>5</v>
      </c>
      <c r="G8">
        <v>6</v>
      </c>
      <c r="H8">
        <v>7</v>
      </c>
      <c r="I8">
        <v>8</v>
      </c>
      <c r="J8">
        <v>9</v>
      </c>
      <c r="K8">
        <v>10</v>
      </c>
      <c r="L8" s="23"/>
      <c r="M8" s="23"/>
    </row>
    <row r="9" spans="1:13">
      <c r="A9" s="59">
        <v>1</v>
      </c>
      <c r="B9" s="51">
        <v>170.0291063456425</v>
      </c>
      <c r="C9" s="51">
        <v>168.68143423415151</v>
      </c>
      <c r="D9" s="51">
        <v>196.55316557136001</v>
      </c>
      <c r="E9" s="51">
        <v>167.7054666123872</v>
      </c>
      <c r="F9" s="51">
        <v>101.77885080438456</v>
      </c>
      <c r="G9" s="51">
        <v>165.75764739750545</v>
      </c>
      <c r="H9" s="51">
        <v>182.56476230585923</v>
      </c>
      <c r="I9" s="51">
        <v>136.59953557805383</v>
      </c>
      <c r="J9" s="51">
        <v>169.29661838775792</v>
      </c>
      <c r="K9" s="51">
        <v>235.15761946849452</v>
      </c>
    </row>
    <row r="10" spans="1:13">
      <c r="A10" s="59">
        <v>2</v>
      </c>
      <c r="B10" s="51">
        <v>168.93530951548598</v>
      </c>
      <c r="C10" s="51">
        <v>169.50570287197752</v>
      </c>
      <c r="D10" s="51">
        <v>195.59785566957459</v>
      </c>
      <c r="E10" s="51">
        <v>178.1864523954093</v>
      </c>
      <c r="F10" s="51">
        <v>140.92207567220936</v>
      </c>
      <c r="G10" s="51">
        <v>161.68026018167151</v>
      </c>
      <c r="H10" s="51">
        <v>161.67354675981142</v>
      </c>
      <c r="I10" s="51">
        <v>150.29951770021947</v>
      </c>
      <c r="J10" s="51">
        <v>194.99089051906628</v>
      </c>
      <c r="K10" s="51">
        <v>244.92479270643267</v>
      </c>
    </row>
    <row r="11" spans="1:13">
      <c r="A11" s="59">
        <v>3</v>
      </c>
      <c r="B11" s="51">
        <v>188.37749326898123</v>
      </c>
      <c r="C11" s="51">
        <v>171.25908363385997</v>
      </c>
      <c r="D11" s="51">
        <v>197.46384375171499</v>
      </c>
      <c r="E11" s="51">
        <v>197.12175738378443</v>
      </c>
      <c r="F11" s="51">
        <v>113.36163560473751</v>
      </c>
      <c r="G11" s="51">
        <v>126.90895925777437</v>
      </c>
      <c r="H11" s="51">
        <v>167.10372939327343</v>
      </c>
      <c r="I11" s="51">
        <v>140.84980453786443</v>
      </c>
      <c r="J11" s="51">
        <v>200.6953295198858</v>
      </c>
      <c r="K11" s="51">
        <v>232.31480393569723</v>
      </c>
    </row>
    <row r="12" spans="1:13">
      <c r="A12" s="59">
        <v>4</v>
      </c>
      <c r="B12" s="51">
        <v>178.61604935308591</v>
      </c>
      <c r="C12" s="51">
        <v>139.42998578976054</v>
      </c>
      <c r="D12" s="51">
        <v>193.15784956320735</v>
      </c>
      <c r="E12" s="51">
        <v>173.25622116856971</v>
      </c>
      <c r="F12" s="51">
        <v>139.57894877108947</v>
      </c>
      <c r="G12" s="51">
        <v>141.47846961016666</v>
      </c>
      <c r="H12" s="51">
        <v>164.93225104248924</v>
      </c>
      <c r="I12" s="51">
        <v>132.38949746018048</v>
      </c>
      <c r="J12" s="51">
        <v>203.97231533806701</v>
      </c>
      <c r="K12" s="51">
        <v>259.79402053487314</v>
      </c>
    </row>
    <row r="13" spans="1:13">
      <c r="A13" s="59">
        <v>5</v>
      </c>
      <c r="B13" s="51">
        <v>164.2782091259688</v>
      </c>
      <c r="C13" s="51">
        <v>155.97918981374261</v>
      </c>
      <c r="D13" s="51">
        <v>212.77525214477566</v>
      </c>
      <c r="E13" s="51">
        <v>168.57179006085974</v>
      </c>
      <c r="F13" s="51">
        <v>137.92426151706044</v>
      </c>
      <c r="G13" s="51">
        <v>160.82538758783016</v>
      </c>
      <c r="H13" s="51">
        <v>174.78597027507155</v>
      </c>
      <c r="I13" s="51">
        <v>138.39745473130071</v>
      </c>
      <c r="J13" s="51">
        <v>162.82248477144606</v>
      </c>
      <c r="K13" s="51">
        <v>223.7170675605926</v>
      </c>
    </row>
    <row r="14" spans="1:13">
      <c r="A14" s="59">
        <v>6</v>
      </c>
      <c r="B14" s="51">
        <v>167.44466846546953</v>
      </c>
      <c r="C14" s="51">
        <v>148.24697940913356</v>
      </c>
      <c r="D14" s="51">
        <v>213.40222950804218</v>
      </c>
      <c r="E14" s="51">
        <v>189.54694816907895</v>
      </c>
      <c r="F14" s="51">
        <v>129.66463756481451</v>
      </c>
      <c r="G14" s="51">
        <v>189.87194991327129</v>
      </c>
      <c r="H14" s="51">
        <v>185.36870557168106</v>
      </c>
      <c r="I14" s="51">
        <v>134.61553126911102</v>
      </c>
      <c r="J14" s="51">
        <v>181.91701261813486</v>
      </c>
      <c r="K14" s="51">
        <v>259.71126914174295</v>
      </c>
    </row>
    <row r="15" spans="1:13">
      <c r="A15" s="59">
        <v>7</v>
      </c>
      <c r="B15" s="51">
        <v>164.30318905569899</v>
      </c>
      <c r="C15" s="51">
        <v>167.14662286302371</v>
      </c>
      <c r="D15" s="51">
        <v>151.27651957735918</v>
      </c>
      <c r="E15" s="51">
        <v>173.92543741268443</v>
      </c>
      <c r="F15" s="51">
        <v>116.29676192432777</v>
      </c>
      <c r="G15" s="51">
        <v>170.64841203695647</v>
      </c>
      <c r="H15" s="51">
        <v>202.17450277646324</v>
      </c>
      <c r="I15" s="51">
        <v>116.49144515625821</v>
      </c>
      <c r="J15" s="51">
        <v>166.01297505169623</v>
      </c>
      <c r="K15" s="51">
        <v>236.13608219149958</v>
      </c>
    </row>
    <row r="16" spans="1:13">
      <c r="A16" s="59">
        <v>8</v>
      </c>
      <c r="B16" s="51">
        <v>200.29917020312345</v>
      </c>
      <c r="C16" s="51">
        <v>151.33790106026663</v>
      </c>
      <c r="D16" s="51">
        <v>212.76836137332828</v>
      </c>
      <c r="E16" s="51">
        <v>173.8569142804017</v>
      </c>
      <c r="F16" s="51">
        <v>132.40716037443232</v>
      </c>
      <c r="G16" s="51">
        <v>151.65799177216817</v>
      </c>
      <c r="H16" s="51">
        <v>162.04741396807043</v>
      </c>
      <c r="I16" s="51">
        <v>134.25419828916807</v>
      </c>
      <c r="J16" s="51">
        <v>182.10354910457156</v>
      </c>
      <c r="K16" s="51">
        <v>246.46075946922187</v>
      </c>
    </row>
    <row r="17" spans="1:11">
      <c r="A17" s="59">
        <v>9</v>
      </c>
      <c r="B17" s="51">
        <v>149.81286926048389</v>
      </c>
      <c r="C17" s="51">
        <v>190.21436021619087</v>
      </c>
      <c r="D17" s="51">
        <v>187.78261146191392</v>
      </c>
      <c r="E17" s="51">
        <v>200.40387432484502</v>
      </c>
      <c r="F17" s="51">
        <v>120.45981652504129</v>
      </c>
      <c r="G17" s="51">
        <v>162.98047154063323</v>
      </c>
      <c r="H17" s="51">
        <v>170.08505901235876</v>
      </c>
      <c r="I17" s="51">
        <v>147.96651328495369</v>
      </c>
      <c r="J17" s="51">
        <v>164.97749514903853</v>
      </c>
      <c r="K17" s="51">
        <v>214.12011802254787</v>
      </c>
    </row>
    <row r="18" spans="1:11">
      <c r="A18" s="59">
        <v>10</v>
      </c>
      <c r="B18" s="51">
        <v>171.71529725945263</v>
      </c>
      <c r="C18" s="51">
        <v>165.49847531269765</v>
      </c>
      <c r="D18" s="51">
        <v>197.97984442541579</v>
      </c>
      <c r="E18" s="51">
        <v>179.91369881246931</v>
      </c>
      <c r="F18" s="51">
        <v>118.75619237455165</v>
      </c>
      <c r="G18" s="51">
        <v>155.28379335320344</v>
      </c>
      <c r="H18" s="51">
        <v>157.45141840005292</v>
      </c>
      <c r="I18" s="51">
        <v>184.35127805022788</v>
      </c>
      <c r="J18" s="51">
        <v>143.68186389649424</v>
      </c>
      <c r="K18" s="51">
        <v>232.05991748867115</v>
      </c>
    </row>
    <row r="19" spans="1:11">
      <c r="A19" s="59">
        <v>11</v>
      </c>
      <c r="B19" s="51">
        <v>177.21132942172048</v>
      </c>
      <c r="C19" s="51">
        <v>173.87199824986951</v>
      </c>
      <c r="D19" s="51">
        <v>219.92534976834267</v>
      </c>
      <c r="E19" s="51">
        <v>185.79091646543171</v>
      </c>
      <c r="F19" s="51">
        <v>114.87363766555703</v>
      </c>
      <c r="G19" s="51">
        <v>162.00961667884954</v>
      </c>
      <c r="H19" s="51">
        <v>208.640980905802</v>
      </c>
      <c r="I19" s="51">
        <v>114.96271899826449</v>
      </c>
      <c r="J19" s="51">
        <v>178.83584107784534</v>
      </c>
      <c r="K19" s="51">
        <v>238.0408066101111</v>
      </c>
    </row>
    <row r="20" spans="1:11">
      <c r="A20" s="59">
        <v>12</v>
      </c>
      <c r="B20" s="51">
        <v>166.12320002594512</v>
      </c>
      <c r="C20" s="51">
        <v>171.84135028308276</v>
      </c>
      <c r="D20" s="51">
        <v>196.61131384306148</v>
      </c>
      <c r="E20" s="51">
        <v>170.96928474091021</v>
      </c>
      <c r="F20" s="51">
        <v>144.19031630525799</v>
      </c>
      <c r="G20" s="51">
        <v>156.37904738032333</v>
      </c>
      <c r="H20" s="51">
        <v>161.3436187979039</v>
      </c>
      <c r="I20" s="51">
        <v>158.99033707097931</v>
      </c>
      <c r="J20" s="51">
        <v>150.74336231969295</v>
      </c>
      <c r="K20" s="51">
        <v>232.93812640056115</v>
      </c>
    </row>
    <row r="21" spans="1:11">
      <c r="A21" s="59">
        <v>13</v>
      </c>
      <c r="B21" s="51">
        <v>230.09528221134767</v>
      </c>
      <c r="C21" s="51">
        <v>180.01107074841184</v>
      </c>
      <c r="D21" s="51">
        <v>220.39843639456919</v>
      </c>
      <c r="E21" s="51">
        <v>162.12572755962049</v>
      </c>
      <c r="F21" s="51">
        <v>127.9060179293123</v>
      </c>
      <c r="G21" s="51">
        <v>184.37656236868551</v>
      </c>
      <c r="H21" s="51">
        <v>192.92995632822209</v>
      </c>
      <c r="I21" s="51">
        <v>139.0144024045571</v>
      </c>
      <c r="J21" s="51">
        <v>168.90079867714843</v>
      </c>
      <c r="K21" s="51">
        <v>257.2644673976979</v>
      </c>
    </row>
    <row r="22" spans="1:11">
      <c r="A22" s="59">
        <v>14</v>
      </c>
      <c r="B22" s="51">
        <v>187.69528272001617</v>
      </c>
      <c r="C22" s="51">
        <v>161.44066467204937</v>
      </c>
      <c r="D22" s="51">
        <v>189.24760095530254</v>
      </c>
      <c r="E22" s="51">
        <v>144.2576400007143</v>
      </c>
      <c r="F22" s="51">
        <v>118.96971644649595</v>
      </c>
      <c r="G22" s="51">
        <v>160.70298511840826</v>
      </c>
      <c r="H22" s="51">
        <v>186.65343195451717</v>
      </c>
      <c r="I22" s="51">
        <v>150.75165345962293</v>
      </c>
      <c r="J22" s="51">
        <v>181.56298444537697</v>
      </c>
      <c r="K22" s="51">
        <v>240.36770546576113</v>
      </c>
    </row>
    <row r="23" spans="1:11">
      <c r="A23" s="59">
        <v>15</v>
      </c>
      <c r="B23" s="51">
        <v>154.39679167673441</v>
      </c>
      <c r="C23" s="51">
        <v>158.27928930827332</v>
      </c>
      <c r="D23" s="51">
        <v>188.20129962004452</v>
      </c>
      <c r="E23" s="51">
        <v>184.8391854234961</v>
      </c>
      <c r="F23" s="51">
        <v>118.28032945540717</v>
      </c>
      <c r="G23" s="51">
        <v>163.66168681736164</v>
      </c>
      <c r="H23" s="51">
        <v>172.87537862325058</v>
      </c>
      <c r="I23" s="51">
        <v>126.95511811974158</v>
      </c>
      <c r="J23" s="51">
        <v>170.44941684296504</v>
      </c>
      <c r="K23" s="51">
        <v>272.67118805929147</v>
      </c>
    </row>
    <row r="24" spans="1:11">
      <c r="A24" s="59">
        <v>16</v>
      </c>
      <c r="B24" s="51">
        <v>201.24129824088183</v>
      </c>
      <c r="C24" s="51">
        <v>132.8120698610326</v>
      </c>
      <c r="D24" s="51">
        <v>167.31814917206765</v>
      </c>
      <c r="E24" s="51">
        <v>174.98195342552376</v>
      </c>
      <c r="F24" s="51">
        <v>149.61859204854153</v>
      </c>
      <c r="G24" s="51">
        <v>144.67653592814901</v>
      </c>
      <c r="H24" s="51">
        <v>217.43919645673847</v>
      </c>
      <c r="I24" s="51">
        <v>161.6352239708483</v>
      </c>
      <c r="J24" s="51">
        <v>168.00752304417813</v>
      </c>
      <c r="K24" s="51">
        <v>247.23827681718137</v>
      </c>
    </row>
    <row r="25" spans="1:11">
      <c r="A25" s="59">
        <v>17</v>
      </c>
      <c r="B25" s="51">
        <v>130.47760232609863</v>
      </c>
      <c r="C25" s="51">
        <v>151.89172984343543</v>
      </c>
      <c r="D25" s="51">
        <v>160.84916212249928</v>
      </c>
      <c r="E25" s="51">
        <v>149.36708262904264</v>
      </c>
      <c r="F25" s="51">
        <v>133.6662270102299</v>
      </c>
      <c r="G25" s="51">
        <v>172.27365622551392</v>
      </c>
      <c r="H25" s="51">
        <v>194.58239756435083</v>
      </c>
      <c r="I25" s="51">
        <v>113.89218985555098</v>
      </c>
      <c r="J25" s="51">
        <v>163.17703649240306</v>
      </c>
      <c r="K25" s="51">
        <v>248.38420362471365</v>
      </c>
    </row>
    <row r="26" spans="1:11">
      <c r="A26" s="59">
        <v>18</v>
      </c>
      <c r="B26" s="51">
        <v>198.13223748160917</v>
      </c>
      <c r="C26" s="51">
        <v>146.00529138429957</v>
      </c>
      <c r="D26" s="51">
        <v>170.8785494024736</v>
      </c>
      <c r="E26" s="51">
        <v>185.53205507478387</v>
      </c>
      <c r="F26" s="51">
        <v>145.91980977766991</v>
      </c>
      <c r="G26" s="51">
        <v>159.79453621347392</v>
      </c>
      <c r="H26" s="51">
        <v>198.41676832037444</v>
      </c>
      <c r="I26" s="51">
        <v>107.90443109613588</v>
      </c>
      <c r="J26" s="51">
        <v>216.33858083294939</v>
      </c>
      <c r="K26" s="51">
        <v>237.3879922357728</v>
      </c>
    </row>
    <row r="27" spans="1:11">
      <c r="A27" s="59">
        <v>19</v>
      </c>
      <c r="B27" s="51">
        <v>163.01730882265528</v>
      </c>
      <c r="C27" s="51">
        <v>154.03370509630187</v>
      </c>
      <c r="D27" s="51">
        <v>182.57775519115685</v>
      </c>
      <c r="E27" s="51">
        <v>186.09737485231179</v>
      </c>
      <c r="F27" s="51">
        <v>139.71391175554012</v>
      </c>
      <c r="G27" s="51">
        <v>156.393811075451</v>
      </c>
      <c r="H27" s="51">
        <v>188.63700560286591</v>
      </c>
      <c r="I27" s="51">
        <v>131.51303232653109</v>
      </c>
      <c r="J27" s="51">
        <v>170.41835073032743</v>
      </c>
      <c r="K27" s="51">
        <v>245.94159077127691</v>
      </c>
    </row>
    <row r="28" spans="1:11">
      <c r="A28" s="59">
        <v>20</v>
      </c>
      <c r="B28" s="51">
        <v>188.30596980176017</v>
      </c>
      <c r="C28" s="51">
        <v>146.50742051311627</v>
      </c>
      <c r="D28" s="51">
        <v>196.33457856262302</v>
      </c>
      <c r="E28" s="51">
        <v>159.57108901471571</v>
      </c>
      <c r="F28" s="51">
        <v>142.99147743636655</v>
      </c>
      <c r="G28" s="51">
        <v>145.73038233052378</v>
      </c>
      <c r="H28" s="51">
        <v>176.41782830899217</v>
      </c>
      <c r="I28" s="51">
        <v>129.7797762222765</v>
      </c>
      <c r="J28" s="51">
        <v>175.82375215145851</v>
      </c>
      <c r="K28" s="51">
        <v>227.79668378683257</v>
      </c>
    </row>
    <row r="29" spans="1:11">
      <c r="A29" s="59">
        <v>21</v>
      </c>
      <c r="B29" s="51">
        <v>195.8644645270335</v>
      </c>
      <c r="C29" s="51">
        <v>174.42663581771569</v>
      </c>
      <c r="D29" s="51">
        <v>171.14074918380516</v>
      </c>
      <c r="E29" s="51">
        <v>158.00592667683765</v>
      </c>
      <c r="F29" s="51">
        <v>136.39160455562848</v>
      </c>
      <c r="G29" s="51">
        <v>186.94156276296044</v>
      </c>
      <c r="H29" s="51">
        <v>181.13774334401842</v>
      </c>
      <c r="I29" s="51">
        <v>144.60252600898374</v>
      </c>
      <c r="J29" s="51">
        <v>190.11306151765115</v>
      </c>
      <c r="K29" s="51">
        <v>234.02379386200727</v>
      </c>
    </row>
    <row r="30" spans="1:11">
      <c r="A30" s="59">
        <v>22</v>
      </c>
      <c r="B30" s="51">
        <v>145.14228523208931</v>
      </c>
      <c r="C30" s="51">
        <v>159.90875895962219</v>
      </c>
      <c r="D30" s="51">
        <v>170.7248534212527</v>
      </c>
      <c r="E30" s="51">
        <v>199.70800403394827</v>
      </c>
      <c r="F30" s="51">
        <v>112.51913509070066</v>
      </c>
      <c r="G30" s="51">
        <v>138.79502589925968</v>
      </c>
      <c r="H30" s="51">
        <v>162.36144270920499</v>
      </c>
      <c r="I30" s="51">
        <v>133.24770893882362</v>
      </c>
      <c r="J30" s="51">
        <v>170.57796200588015</v>
      </c>
      <c r="K30" s="51">
        <v>219.03296912464589</v>
      </c>
    </row>
    <row r="31" spans="1:11">
      <c r="A31" s="59">
        <v>23</v>
      </c>
      <c r="B31" s="51">
        <v>162.88191286875031</v>
      </c>
      <c r="C31" s="51">
        <v>164.33707801801174</v>
      </c>
      <c r="D31" s="51">
        <v>194.82928528222382</v>
      </c>
      <c r="E31" s="51">
        <v>158.80734939462189</v>
      </c>
      <c r="F31" s="51">
        <v>115.67957848350977</v>
      </c>
      <c r="G31" s="51">
        <v>144.5655704830929</v>
      </c>
      <c r="H31" s="51">
        <v>206.23674185203097</v>
      </c>
      <c r="I31" s="51">
        <v>124.49724196644765</v>
      </c>
      <c r="J31" s="51">
        <v>169.08062286765625</v>
      </c>
      <c r="K31" s="51">
        <v>221.30797381621028</v>
      </c>
    </row>
    <row r="32" spans="1:11">
      <c r="A32" s="59">
        <v>24</v>
      </c>
      <c r="B32" s="51">
        <v>221.58199839977851</v>
      </c>
      <c r="C32" s="51">
        <v>169.5344165775513</v>
      </c>
      <c r="D32" s="51">
        <v>206.40713776673334</v>
      </c>
      <c r="E32" s="51">
        <v>184.90681327165078</v>
      </c>
      <c r="F32" s="51">
        <v>141.67784920382132</v>
      </c>
      <c r="G32" s="51">
        <v>157.23547583091178</v>
      </c>
      <c r="H32" s="51">
        <v>220.13614311798005</v>
      </c>
      <c r="I32" s="51">
        <v>133.71325561381505</v>
      </c>
      <c r="J32" s="51">
        <v>181.61360213400894</v>
      </c>
      <c r="K32" s="51">
        <v>252.58868478062934</v>
      </c>
    </row>
    <row r="33" spans="1:11">
      <c r="A33" s="59">
        <v>25</v>
      </c>
      <c r="B33" s="51">
        <v>166.76461711628659</v>
      </c>
      <c r="C33" s="51">
        <v>142.00061492388116</v>
      </c>
      <c r="D33" s="51">
        <v>200.20803712630274</v>
      </c>
      <c r="E33" s="51">
        <v>174.57505343585075</v>
      </c>
      <c r="F33" s="51">
        <v>117.96310636995244</v>
      </c>
      <c r="G33" s="51">
        <v>167.60299961961206</v>
      </c>
      <c r="H33" s="51">
        <v>190.52981870101783</v>
      </c>
      <c r="I33" s="51">
        <v>123.12890998071323</v>
      </c>
      <c r="J33" s="51">
        <v>170.42209325668449</v>
      </c>
      <c r="K33" s="51">
        <v>224.99118798518435</v>
      </c>
    </row>
    <row r="34" spans="1:11">
      <c r="A34" s="59">
        <v>26</v>
      </c>
      <c r="B34" s="51">
        <v>210.25298138035512</v>
      </c>
      <c r="C34" s="51">
        <v>161.27672944248866</v>
      </c>
      <c r="D34" s="51">
        <v>185.92179852176719</v>
      </c>
      <c r="E34" s="51">
        <v>168.79414265635552</v>
      </c>
      <c r="F34" s="51">
        <v>114.8051703179467</v>
      </c>
      <c r="G34" s="51">
        <v>170.30488566072967</v>
      </c>
      <c r="H34" s="51">
        <v>184.32828191053821</v>
      </c>
      <c r="I34" s="51">
        <v>150.0436145883894</v>
      </c>
      <c r="J34" s="51">
        <v>172.57786703420675</v>
      </c>
      <c r="K34" s="51">
        <v>248.37207742932068</v>
      </c>
    </row>
    <row r="35" spans="1:11">
      <c r="A35" s="59">
        <v>27</v>
      </c>
      <c r="B35" s="51">
        <v>176.24075127098419</v>
      </c>
      <c r="C35" s="51">
        <v>158.28585237324549</v>
      </c>
      <c r="D35" s="51">
        <v>185.33651808238611</v>
      </c>
      <c r="E35" s="51">
        <v>175.72470746192886</v>
      </c>
      <c r="F35" s="51">
        <v>123.56434780688356</v>
      </c>
      <c r="G35" s="51">
        <v>142.93685364084237</v>
      </c>
      <c r="H35" s="51">
        <v>186.82763959920987</v>
      </c>
      <c r="I35" s="51">
        <v>136.51325679483466</v>
      </c>
      <c r="J35" s="51">
        <v>177.23507480574682</v>
      </c>
      <c r="K35" s="51">
        <v>278.33420298116522</v>
      </c>
    </row>
    <row r="36" spans="1:11">
      <c r="A36" s="59">
        <v>28</v>
      </c>
      <c r="B36" s="51">
        <v>186.23873424078155</v>
      </c>
      <c r="C36" s="51">
        <v>160.99448885582257</v>
      </c>
      <c r="D36" s="51">
        <v>221.11052223196958</v>
      </c>
      <c r="E36" s="51">
        <v>183.96142574513877</v>
      </c>
      <c r="F36" s="51">
        <v>134.3920867528613</v>
      </c>
      <c r="G36" s="51">
        <v>181.18579838802384</v>
      </c>
      <c r="H36" s="51">
        <v>166.95595574794916</v>
      </c>
      <c r="I36" s="51">
        <v>145.12159696134643</v>
      </c>
      <c r="J36" s="51">
        <v>175.42158905145328</v>
      </c>
      <c r="K36" s="51">
        <v>248.76194862573297</v>
      </c>
    </row>
    <row r="37" spans="1:11">
      <c r="A37" s="59">
        <v>29</v>
      </c>
      <c r="B37" s="51">
        <v>173.07137555002205</v>
      </c>
      <c r="C37" s="51">
        <v>163.15782294028452</v>
      </c>
      <c r="D37" s="51">
        <v>208.07289479677524</v>
      </c>
      <c r="E37" s="51">
        <v>177.09359742489036</v>
      </c>
      <c r="F37" s="51">
        <v>132.06578609526977</v>
      </c>
      <c r="G37" s="51">
        <v>146.7008936740298</v>
      </c>
      <c r="H37" s="51">
        <v>225.71878985993598</v>
      </c>
      <c r="I37" s="51">
        <v>144.41240066866214</v>
      </c>
      <c r="J37" s="51">
        <v>190.93828072359597</v>
      </c>
      <c r="K37" s="51">
        <v>229.45406062317085</v>
      </c>
    </row>
    <row r="38" spans="1:11">
      <c r="A38" s="59">
        <v>30</v>
      </c>
      <c r="B38" s="51">
        <v>168.85646319413212</v>
      </c>
      <c r="C38" s="51">
        <v>155.69889757666036</v>
      </c>
      <c r="D38" s="51">
        <v>178.85998907956892</v>
      </c>
      <c r="E38" s="51">
        <v>187.61960565817594</v>
      </c>
      <c r="F38" s="51">
        <v>163.17143677007411</v>
      </c>
      <c r="G38" s="51">
        <v>143.36698875382029</v>
      </c>
      <c r="H38" s="51">
        <v>168.43281576071124</v>
      </c>
      <c r="I38" s="51">
        <v>107.56729480665847</v>
      </c>
      <c r="J38" s="51">
        <v>161.28354210058939</v>
      </c>
      <c r="K38" s="51">
        <v>236.33989484358423</v>
      </c>
    </row>
    <row r="39" spans="1:11">
      <c r="A39" s="59">
        <v>31</v>
      </c>
      <c r="B39" s="51">
        <v>206.5810383858115</v>
      </c>
      <c r="C39" s="51">
        <v>207.42757462323547</v>
      </c>
      <c r="D39" s="51">
        <v>223.78634767516075</v>
      </c>
      <c r="E39" s="51">
        <v>199.67634361418851</v>
      </c>
      <c r="F39" s="51">
        <v>127.95870906934356</v>
      </c>
      <c r="G39" s="51">
        <v>173.57593050282256</v>
      </c>
      <c r="H39" s="51">
        <v>208.69312374118948</v>
      </c>
      <c r="I39" s="51">
        <v>141.86024210395888</v>
      </c>
      <c r="J39" s="51">
        <v>183.79521704953365</v>
      </c>
      <c r="K39" s="51">
        <v>238.10806865989159</v>
      </c>
    </row>
    <row r="40" spans="1:11">
      <c r="A40" s="59">
        <v>32</v>
      </c>
      <c r="B40" s="51">
        <v>156.7156581907027</v>
      </c>
      <c r="C40" s="51">
        <v>133.29510342203125</v>
      </c>
      <c r="D40" s="51">
        <v>197.43266511227716</v>
      </c>
      <c r="E40" s="51">
        <v>174.99745204304529</v>
      </c>
      <c r="F40" s="51">
        <v>125.9792994079896</v>
      </c>
      <c r="G40" s="51">
        <v>160.97748522840348</v>
      </c>
      <c r="H40" s="51">
        <v>193.09115998567893</v>
      </c>
      <c r="I40" s="51">
        <v>128.01568033099679</v>
      </c>
      <c r="J40" s="51">
        <v>177.48784888831011</v>
      </c>
      <c r="K40" s="51">
        <v>241.35387718237075</v>
      </c>
    </row>
    <row r="41" spans="1:11">
      <c r="A41" s="59">
        <v>33</v>
      </c>
      <c r="B41" s="51">
        <v>198.43002687533271</v>
      </c>
      <c r="C41" s="51">
        <v>148.86196443369224</v>
      </c>
      <c r="D41" s="51">
        <v>173.1074698600774</v>
      </c>
      <c r="E41" s="51">
        <v>183.83427723508476</v>
      </c>
      <c r="F41" s="51">
        <v>131.97164265697484</v>
      </c>
      <c r="G41" s="51">
        <v>165.82213790898138</v>
      </c>
      <c r="H41" s="51">
        <v>161.49058956419879</v>
      </c>
      <c r="I41" s="51">
        <v>122.63157540974603</v>
      </c>
      <c r="J41" s="51">
        <v>168.36743891526353</v>
      </c>
      <c r="K41" s="51">
        <v>234.97340105181473</v>
      </c>
    </row>
    <row r="42" spans="1:11">
      <c r="A42" s="59">
        <v>34</v>
      </c>
      <c r="B42" s="51">
        <v>150.65491157245893</v>
      </c>
      <c r="C42" s="51">
        <v>176.60433169929823</v>
      </c>
      <c r="D42" s="51">
        <v>209.7642226786499</v>
      </c>
      <c r="E42" s="51">
        <v>155.88409784934234</v>
      </c>
      <c r="F42" s="51">
        <v>116.21020055931244</v>
      </c>
      <c r="G42" s="51">
        <v>164.21978592470006</v>
      </c>
      <c r="H42" s="51">
        <v>166.73877920039774</v>
      </c>
      <c r="I42" s="51">
        <v>130.98347672438766</v>
      </c>
      <c r="J42" s="51">
        <v>161.81087264984484</v>
      </c>
      <c r="K42" s="51">
        <v>221.0477908681647</v>
      </c>
    </row>
    <row r="43" spans="1:11">
      <c r="A43" s="59">
        <v>35</v>
      </c>
      <c r="B43" s="51">
        <v>193.66858394719335</v>
      </c>
      <c r="C43" s="51">
        <v>185.4702446110756</v>
      </c>
      <c r="D43" s="51">
        <v>185.75976014426234</v>
      </c>
      <c r="E43" s="51">
        <v>168.5079826724297</v>
      </c>
      <c r="F43" s="51">
        <v>130.89410000864316</v>
      </c>
      <c r="G43" s="51">
        <v>148.85893295006238</v>
      </c>
      <c r="H43" s="51">
        <v>174.42622658634991</v>
      </c>
      <c r="I43" s="51">
        <v>130.12913471719276</v>
      </c>
      <c r="J43" s="51">
        <v>167.25656881722787</v>
      </c>
      <c r="K43" s="51">
        <v>217.01226944452151</v>
      </c>
    </row>
    <row r="44" spans="1:11">
      <c r="A44" s="59">
        <v>36</v>
      </c>
      <c r="B44" s="51">
        <v>200.97531277855725</v>
      </c>
      <c r="C44" s="51">
        <v>146.82559232955614</v>
      </c>
      <c r="D44" s="51">
        <v>171.75199062555538</v>
      </c>
      <c r="E44" s="51">
        <v>203.94017795919478</v>
      </c>
      <c r="F44" s="51">
        <v>126.49541285889049</v>
      </c>
      <c r="G44" s="51">
        <v>153.51813722499037</v>
      </c>
      <c r="H44" s="51">
        <v>176.2617108063518</v>
      </c>
      <c r="I44" s="51">
        <v>147.66787714839541</v>
      </c>
      <c r="J44" s="51">
        <v>180.93281737737664</v>
      </c>
      <c r="K44" s="51">
        <v>231.50762484205859</v>
      </c>
    </row>
    <row r="45" spans="1:11">
      <c r="A45" s="59">
        <v>37</v>
      </c>
      <c r="B45" s="51">
        <v>132.85147177023029</v>
      </c>
      <c r="C45" s="51">
        <v>191.66443999193186</v>
      </c>
      <c r="D45" s="51">
        <v>188.27244726575262</v>
      </c>
      <c r="E45" s="51">
        <v>180.69460354329604</v>
      </c>
      <c r="F45" s="51">
        <v>131.6548719643506</v>
      </c>
      <c r="G45" s="51">
        <v>162.54275927526376</v>
      </c>
      <c r="H45" s="51">
        <v>202.00976139131819</v>
      </c>
      <c r="I45" s="51">
        <v>137.3978239082744</v>
      </c>
      <c r="J45" s="51">
        <v>168.72811296224074</v>
      </c>
      <c r="K45" s="51">
        <v>249.57307674260375</v>
      </c>
    </row>
    <row r="46" spans="1:11">
      <c r="A46" s="59">
        <v>38</v>
      </c>
      <c r="B46" s="51">
        <v>172.0621516984499</v>
      </c>
      <c r="C46" s="51">
        <v>144.42298335280682</v>
      </c>
      <c r="D46" s="51">
        <v>199.91723373888112</v>
      </c>
      <c r="E46" s="51">
        <v>171.48351674516755</v>
      </c>
      <c r="F46" s="51">
        <v>128.45303279574642</v>
      </c>
      <c r="G46" s="51">
        <v>173.15243860169133</v>
      </c>
      <c r="H46" s="51">
        <v>199.30106937535186</v>
      </c>
      <c r="I46" s="51">
        <v>132.54224275501267</v>
      </c>
      <c r="J46" s="51">
        <v>176.93629518085748</v>
      </c>
      <c r="K46" s="51">
        <v>246.05201215964499</v>
      </c>
    </row>
    <row r="47" spans="1:11">
      <c r="A47" s="59">
        <v>39</v>
      </c>
      <c r="B47" s="51">
        <v>189.63873527854244</v>
      </c>
      <c r="C47" s="51">
        <v>152.78631584311341</v>
      </c>
      <c r="D47" s="51">
        <v>192.75880895628765</v>
      </c>
      <c r="E47" s="51">
        <v>177.60368732032586</v>
      </c>
      <c r="F47" s="51">
        <v>110.13439400363379</v>
      </c>
      <c r="G47" s="51">
        <v>164.30783109934555</v>
      </c>
      <c r="H47" s="51">
        <v>188.57011389585139</v>
      </c>
      <c r="I47" s="51">
        <v>123.5806991011421</v>
      </c>
      <c r="J47" s="51">
        <v>180.54170528181922</v>
      </c>
      <c r="K47" s="51">
        <v>266.02571329010084</v>
      </c>
    </row>
    <row r="48" spans="1:11">
      <c r="A48" s="59">
        <v>40</v>
      </c>
      <c r="B48" s="51">
        <v>181.54373526169013</v>
      </c>
      <c r="C48" s="51">
        <v>153.69235660389685</v>
      </c>
      <c r="D48" s="51">
        <v>200.77398692809675</v>
      </c>
      <c r="E48" s="51">
        <v>167.60702707148502</v>
      </c>
      <c r="F48" s="51">
        <v>135.88759560431882</v>
      </c>
      <c r="G48" s="51">
        <v>140.27212664809551</v>
      </c>
      <c r="H48" s="51">
        <v>159.69377634476714</v>
      </c>
      <c r="I48" s="51">
        <v>145.70769586776149</v>
      </c>
      <c r="J48" s="51">
        <v>167.67113794939425</v>
      </c>
      <c r="K48" s="51">
        <v>255.91219428743037</v>
      </c>
    </row>
    <row r="49" spans="1:11">
      <c r="A49" s="59">
        <v>41</v>
      </c>
      <c r="B49" s="51">
        <v>163.07648392982668</v>
      </c>
      <c r="C49" s="51">
        <v>160.10179334152767</v>
      </c>
      <c r="D49" s="51">
        <v>201.96512391134107</v>
      </c>
      <c r="E49" s="51">
        <v>180.5432036206293</v>
      </c>
      <c r="F49" s="51">
        <v>127.06858191753884</v>
      </c>
      <c r="G49" s="51">
        <v>158.5514108239334</v>
      </c>
      <c r="H49" s="51">
        <v>208.64108952689693</v>
      </c>
      <c r="I49" s="51">
        <v>141.30137025879642</v>
      </c>
      <c r="J49" s="51">
        <v>178.34729840441787</v>
      </c>
      <c r="K49" s="51">
        <v>229.39047866655528</v>
      </c>
    </row>
    <row r="50" spans="1:11">
      <c r="A50" s="59">
        <v>42</v>
      </c>
      <c r="B50" s="51">
        <v>189.77239941345576</v>
      </c>
      <c r="C50" s="51">
        <v>143.64945331273483</v>
      </c>
      <c r="D50" s="51">
        <v>195.37482721222227</v>
      </c>
      <c r="E50" s="51">
        <v>173.1922554963227</v>
      </c>
      <c r="F50" s="51">
        <v>123.59455844719533</v>
      </c>
      <c r="G50" s="51">
        <v>189.27682317620653</v>
      </c>
      <c r="H50" s="51">
        <v>186.61974011803986</v>
      </c>
      <c r="I50" s="51">
        <v>125.85765050029192</v>
      </c>
      <c r="J50" s="51">
        <v>208.06818791938173</v>
      </c>
      <c r="K50" s="51">
        <v>260.88864099773008</v>
      </c>
    </row>
    <row r="51" spans="1:11">
      <c r="A51" s="59">
        <v>43</v>
      </c>
      <c r="B51" s="51">
        <v>170.69488679100965</v>
      </c>
      <c r="C51" s="51">
        <v>147.01686349856479</v>
      </c>
      <c r="D51" s="51">
        <v>174.44527936680817</v>
      </c>
      <c r="E51" s="51">
        <v>190.85022064040717</v>
      </c>
      <c r="F51" s="51">
        <v>145.76700818627012</v>
      </c>
      <c r="G51" s="51">
        <v>150.6492235050838</v>
      </c>
      <c r="H51" s="51">
        <v>202.06961500928639</v>
      </c>
      <c r="I51" s="51">
        <v>171.90722295718092</v>
      </c>
      <c r="J51" s="51">
        <v>166.02578591913991</v>
      </c>
      <c r="K51" s="51">
        <v>255.33201247552489</v>
      </c>
    </row>
    <row r="52" spans="1:11">
      <c r="A52" s="59">
        <v>44</v>
      </c>
      <c r="B52" s="51">
        <v>148.00995139741005</v>
      </c>
      <c r="C52" s="51">
        <v>161.50751968966537</v>
      </c>
      <c r="D52" s="51">
        <v>178.41302448221819</v>
      </c>
      <c r="E52" s="51">
        <v>188.32017038374156</v>
      </c>
      <c r="F52" s="51">
        <v>178.23000576519831</v>
      </c>
      <c r="G52" s="51">
        <v>149.45665787755922</v>
      </c>
      <c r="H52" s="51">
        <v>198.26446459627743</v>
      </c>
      <c r="I52" s="51">
        <v>140.21657205013966</v>
      </c>
      <c r="J52" s="51">
        <v>180.62248154419498</v>
      </c>
      <c r="K52" s="51">
        <v>264.08780931111966</v>
      </c>
    </row>
    <row r="53" spans="1:11">
      <c r="A53" s="59">
        <v>45</v>
      </c>
      <c r="B53" s="51">
        <v>166.44632448681051</v>
      </c>
      <c r="C53" s="51">
        <v>150.82666974821825</v>
      </c>
      <c r="D53" s="51">
        <v>178.33732508065074</v>
      </c>
      <c r="E53" s="51">
        <v>183.65809414392211</v>
      </c>
      <c r="F53" s="51">
        <v>125.41967242599215</v>
      </c>
      <c r="G53" s="51">
        <v>153.86982626990621</v>
      </c>
      <c r="H53" s="51">
        <v>159.32510091262867</v>
      </c>
      <c r="I53" s="51">
        <v>153.2338837034666</v>
      </c>
      <c r="J53" s="51">
        <v>160.96066484366278</v>
      </c>
      <c r="K53" s="51">
        <v>233.41012696797222</v>
      </c>
    </row>
    <row r="54" spans="1:11">
      <c r="A54" s="59">
        <v>46</v>
      </c>
      <c r="B54" s="51">
        <v>173.7890222307845</v>
      </c>
      <c r="C54" s="51">
        <v>148.95366674103596</v>
      </c>
      <c r="D54" s="51">
        <v>199.1457258213382</v>
      </c>
      <c r="E54" s="51">
        <v>207.18381940442603</v>
      </c>
      <c r="F54" s="51">
        <v>118.65703784321171</v>
      </c>
      <c r="G54" s="51">
        <v>173.47968020881495</v>
      </c>
      <c r="H54" s="51">
        <v>186.29538610655584</v>
      </c>
      <c r="I54" s="51">
        <v>130.25819404075327</v>
      </c>
      <c r="J54" s="51">
        <v>170.3943434886715</v>
      </c>
      <c r="K54" s="51">
        <v>228.49072384912967</v>
      </c>
    </row>
    <row r="55" spans="1:11">
      <c r="A55" s="59">
        <v>47</v>
      </c>
      <c r="B55" s="51">
        <v>161.66767215437309</v>
      </c>
      <c r="C55" s="51">
        <v>152.31621638318961</v>
      </c>
      <c r="D55" s="51">
        <v>184.05072398160925</v>
      </c>
      <c r="E55" s="51">
        <v>155.95404602712125</v>
      </c>
      <c r="F55" s="51">
        <v>129.98808040727394</v>
      </c>
      <c r="G55" s="51">
        <v>165.12889583626117</v>
      </c>
      <c r="H55" s="51">
        <v>183.81673963508831</v>
      </c>
      <c r="I55" s="51">
        <v>126.5112480687235</v>
      </c>
      <c r="J55" s="51">
        <v>177.54676203915872</v>
      </c>
      <c r="K55" s="51">
        <v>251.57448679718604</v>
      </c>
    </row>
    <row r="56" spans="1:11">
      <c r="A56" s="59">
        <v>48</v>
      </c>
      <c r="B56" s="51">
        <v>203.45747753712612</v>
      </c>
      <c r="C56" s="51">
        <v>175.93475501398964</v>
      </c>
      <c r="D56" s="51">
        <v>198.86022624668149</v>
      </c>
      <c r="E56" s="51">
        <v>174.84951088741857</v>
      </c>
      <c r="F56" s="51">
        <v>131.52827205506654</v>
      </c>
      <c r="G56" s="51">
        <v>154.44122128234787</v>
      </c>
      <c r="H56" s="51">
        <v>159.57479898093183</v>
      </c>
      <c r="I56" s="51">
        <v>141.03914888018079</v>
      </c>
      <c r="J56" s="51">
        <v>172.08965968591289</v>
      </c>
      <c r="K56" s="51">
        <v>225.96698359326714</v>
      </c>
    </row>
    <row r="57" spans="1:11">
      <c r="A57" s="59">
        <v>49</v>
      </c>
      <c r="B57" s="51">
        <v>195.28535043393467</v>
      </c>
      <c r="C57" s="51">
        <v>156.77921079157389</v>
      </c>
      <c r="D57" s="51">
        <v>186.92612779216145</v>
      </c>
      <c r="E57" s="51">
        <v>182.42680791296328</v>
      </c>
      <c r="F57" s="51">
        <v>123.16514796759476</v>
      </c>
      <c r="G57" s="51">
        <v>147.8472802483999</v>
      </c>
      <c r="H57" s="51">
        <v>205.23072031883746</v>
      </c>
      <c r="I57" s="51">
        <v>131.53071931342944</v>
      </c>
      <c r="J57" s="51">
        <v>170.07815923712221</v>
      </c>
      <c r="K57" s="51">
        <v>275.95398164641568</v>
      </c>
    </row>
    <row r="58" spans="1:11">
      <c r="A58" s="59">
        <v>50</v>
      </c>
      <c r="B58" s="51">
        <v>174.11368535351792</v>
      </c>
      <c r="C58" s="51">
        <v>152.36093428849179</v>
      </c>
      <c r="D58" s="51">
        <v>216.54695706847812</v>
      </c>
      <c r="E58" s="51">
        <v>223.4712670898661</v>
      </c>
      <c r="F58" s="51">
        <v>142.14359840140278</v>
      </c>
      <c r="G58" s="51">
        <v>177.61197850929744</v>
      </c>
      <c r="H58" s="51">
        <v>192.80009374769358</v>
      </c>
      <c r="I58" s="51">
        <v>125.23803357595656</v>
      </c>
      <c r="J58" s="51">
        <v>201.99738347900808</v>
      </c>
      <c r="K58" s="51">
        <v>237.24204060853717</v>
      </c>
    </row>
    <row r="60" spans="1:11">
      <c r="A60" s="23" t="s">
        <v>81</v>
      </c>
      <c r="B60" s="51">
        <f>AVERAGE(B9:B58)</f>
        <v>177.13676255699181</v>
      </c>
      <c r="C60" s="51">
        <f>AVERAGE(C9:C58)</f>
        <v>160.08227220739184</v>
      </c>
      <c r="D60" s="51">
        <f>AVERAGE(D9:D58)</f>
        <v>192.62203575040257</v>
      </c>
      <c r="E60" s="51">
        <f>AVERAGE(E9:E58)</f>
        <v>178.39792114453633</v>
      </c>
      <c r="F60" s="51">
        <f>AVERAGE(F9:F58)</f>
        <v>129.81423401511245</v>
      </c>
      <c r="G60" s="51">
        <f>AVERAGE(G9:G58)</f>
        <v>160.0057756120674</v>
      </c>
      <c r="H60" s="51">
        <f>AVERAGE(H9:H58)</f>
        <v>184.6340670962887</v>
      </c>
      <c r="I60" s="51">
        <f>AVERAGE(I9:I58)</f>
        <v>136.44143914652616</v>
      </c>
      <c r="J60" s="51">
        <f>AVERAGE(J9:J58)</f>
        <v>175.87301236201034</v>
      </c>
      <c r="K60" s="51">
        <f>AVERAGE(K9:K58)</f>
        <v>241.79075198405332</v>
      </c>
    </row>
    <row r="61" spans="1:11">
      <c r="A61" s="23" t="s">
        <v>79</v>
      </c>
      <c r="B61" s="51">
        <f>_xlfn.PERCENTILE.INC(B9:B58,0.025)</f>
        <v>135.61690479914856</v>
      </c>
      <c r="C61" s="51">
        <f>_xlfn.PERCENTILE.INC(C9:C58,0.025)</f>
        <v>134.67545195477032</v>
      </c>
      <c r="D61" s="51">
        <f>_xlfn.PERCENTILE.INC(D9:D58,0.025)</f>
        <v>162.30468420865216</v>
      </c>
      <c r="E61" s="51">
        <f>_xlfn.PERCENTILE.INC(E9:E58,0.025)</f>
        <v>150.83341105361006</v>
      </c>
      <c r="F61" s="51">
        <f>_xlfn.PERCENTILE.INC(F9:F58,0.025)</f>
        <v>110.67096074822383</v>
      </c>
      <c r="G61" s="51">
        <f>_xlfn.PERCENTILE.INC(G9:G58,0.025)</f>
        <v>139.12737356774775</v>
      </c>
      <c r="H61" s="51">
        <f>_xlfn.PERCENTILE.INC(H9:H58,0.025)</f>
        <v>159.38128297799688</v>
      </c>
      <c r="I61" s="51">
        <f>_xlfn.PERCENTILE.INC(I9:I58,0.025)</f>
        <v>109.25167681700428</v>
      </c>
      <c r="J61" s="51">
        <f>_xlfn.PERCENTILE.INC(J9:J58,0.025)</f>
        <v>153.04225538758615</v>
      </c>
      <c r="K61" s="51">
        <f>_xlfn.PERCENTILE.INC(K9:K58,0.025)</f>
        <v>217.46692687254949</v>
      </c>
    </row>
    <row r="62" spans="1:11">
      <c r="A62" s="23" t="s">
        <v>80</v>
      </c>
      <c r="B62" s="51">
        <f>_xlfn.PERCENTILE.INC(B9:B58,0.975)</f>
        <v>219.03296957040823</v>
      </c>
      <c r="C62" s="51">
        <f>_xlfn.PERCENTILE.INC(C9:C58,0.975)</f>
        <v>191.33817204239014</v>
      </c>
      <c r="D62" s="51">
        <f>_xlfn.PERCENTILE.INC(D9:D58,0.975)</f>
        <v>220.95030291855448</v>
      </c>
      <c r="E62" s="51">
        <f>_xlfn.PERCENTILE.INC(E9:E58,0.975)</f>
        <v>206.454000079249</v>
      </c>
      <c r="F62" s="51">
        <f>_xlfn.PERCENTILE.INC(F9:F58,0.975)</f>
        <v>160.12204670772925</v>
      </c>
      <c r="G62" s="51">
        <f>_xlfn.PERCENTILE.INC(G9:G58,0.975)</f>
        <v>188.75138958322617</v>
      </c>
      <c r="H62" s="51">
        <f>_xlfn.PERCENTILE.INC(H9:H58,0.975)</f>
        <v>219.52933011920069</v>
      </c>
      <c r="I62" s="51">
        <f>_xlfn.PERCENTILE.INC(I9:I58,0.975)</f>
        <v>169.59602318525606</v>
      </c>
      <c r="J62" s="51">
        <f>_xlfn.PERCENTILE.INC(J9:J58,0.975)</f>
        <v>207.14661658858591</v>
      </c>
      <c r="K62" s="51">
        <f>_xlfn.PERCENTILE.INC(K9:K58,0.975)</f>
        <v>275.21535308931271</v>
      </c>
    </row>
    <row r="63" spans="1:11">
      <c r="A63" s="54" t="s">
        <v>82</v>
      </c>
      <c r="B63" s="51">
        <f>(B60-B61)/B60*100</f>
        <v>23.439435811346442</v>
      </c>
      <c r="C63" s="51">
        <f>(C60-C61)/C60*100</f>
        <v>15.871101716813554</v>
      </c>
      <c r="D63" s="51">
        <f>(D60-D61)/D60*100</f>
        <v>15.739295571060877</v>
      </c>
      <c r="E63" s="51">
        <f>(E60-E61)/E60*100</f>
        <v>15.451138619823801</v>
      </c>
      <c r="F63" s="51">
        <f>(F60-F61)/F60*100</f>
        <v>14.746667352872899</v>
      </c>
      <c r="G63" s="51">
        <f>(G60-G61)/G60*100</f>
        <v>13.048530257394674</v>
      </c>
      <c r="H63" s="51">
        <f>(H60-H61)/H60*100</f>
        <v>13.677207308184478</v>
      </c>
      <c r="I63" s="51">
        <f>(I60-I61)/I60*100</f>
        <v>19.927789166986472</v>
      </c>
      <c r="J63" s="51">
        <f>(J60-J61)/J60*100</f>
        <v>12.981387347497197</v>
      </c>
      <c r="K63" s="51">
        <f>(K60-K61)/K60*100</f>
        <v>10.059865777293268</v>
      </c>
    </row>
    <row r="64" spans="1:11">
      <c r="A64" s="54" t="s">
        <v>83</v>
      </c>
      <c r="B64" s="51">
        <f>(B62-B60)/B60*100</f>
        <v>23.65189834602333</v>
      </c>
      <c r="C64" s="51">
        <f>(C62-C60)/C60*100</f>
        <v>19.524897669184291</v>
      </c>
      <c r="D64" s="51">
        <f>(D62-D60)/D60*100</f>
        <v>14.706659628942637</v>
      </c>
      <c r="E64" s="51">
        <f>(E62-E60)/E60*100</f>
        <v>15.72668490457459</v>
      </c>
      <c r="F64" s="51">
        <f>(F62-F60)/F60*100</f>
        <v>23.347064305050321</v>
      </c>
      <c r="G64" s="51">
        <f>(G62-G60)/G60*100</f>
        <v>17.965360226028508</v>
      </c>
      <c r="H64" s="51">
        <f>(H62-H60)/H60*100</f>
        <v>18.89968821664624</v>
      </c>
      <c r="I64" s="51">
        <f>(I62-I60)/I60*100</f>
        <v>24.299497459217484</v>
      </c>
      <c r="J64" s="51">
        <f>(J62-J60)/J60*100</f>
        <v>17.781923335800474</v>
      </c>
      <c r="K64" s="51">
        <f>(K62-K60)/K60*100</f>
        <v>13.823771517722824</v>
      </c>
    </row>
  </sheetData>
  <customSheetViews>
    <customSheetView guid="{E1D91F78-0D13-4A44-AB1F-A8700F59FF6A}" topLeftCell="A10">
      <selection activeCell="B12" sqref="B12:K12"/>
      <pageMargins left="0.7" right="0.7" top="0.75" bottom="0.75" header="0.3" footer="0.3"/>
    </customSheetView>
  </customSheetViews>
  <mergeCells count="2">
    <mergeCell ref="A1:K1"/>
    <mergeCell ref="A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Introduction</vt:lpstr>
      <vt:lpstr>Approach</vt:lpstr>
      <vt:lpstr>Biomass Data</vt:lpstr>
      <vt:lpstr>Inventory Data</vt:lpstr>
      <vt:lpstr>Biomass Calculations</vt:lpstr>
      <vt:lpstr>Iterations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Islas Madrid</dc:creator>
  <cp:lastModifiedBy>Oswaldo Carrillo</cp:lastModifiedBy>
  <dcterms:created xsi:type="dcterms:W3CDTF">2016-09-16T20:51:42Z</dcterms:created>
  <dcterms:modified xsi:type="dcterms:W3CDTF">2016-09-30T02:38:09Z</dcterms:modified>
</cp:coreProperties>
</file>