
<file path=[Content_Types].xml><?xml version="1.0" encoding="utf-8"?>
<Types xmlns="http://schemas.openxmlformats.org/package/2006/content-types">
  <Override PartName="/xl/calcChain.xml" ContentType="application/vnd.openxmlformats-officedocument.spreadsheetml.calcChain+xml"/>
  <Override PartName="/xl/worksheets/sheet1.xml" ContentType="application/vnd.openxmlformats-officedocument.spreadsheetml.worksheet+xml"/>
  <Override PartName="/xl/workbook.xml" ContentType="application/vnd.openxmlformats-officedocument.spreadsheetml.sheet.main+xml"/>
  <Override PartName="/xl/worksheets/sheet2.xml" ContentType="application/vnd.openxmlformats-officedocument.spreadsheetml.worksheet+xml"/>
  <Override PartName="/docProps/core.xml" ContentType="application/vnd.openxmlformats-package.core-properties+xml"/>
  <Override PartName="/xl/charts/chart3.xml" ContentType="application/vnd.openxmlformats-officedocument.drawingml.chart+xml"/>
  <Default Extension="xml" ContentType="application/xml"/>
  <Override PartName="/xl/worksheets/sheet3.xml" ContentType="application/vnd.openxmlformats-officedocument.spreadsheetml.worksheet+xml"/>
  <Override PartName="/xl/theme/theme1.xml" ContentType="application/vnd.openxmlformats-officedocument.theme+xml"/>
  <Override PartName="/xl/worksheets/sheet4.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Default Extension="rels" ContentType="application/vnd.openxmlformats-package.relationships+xml"/>
  <Override PartName="/docProps/app.xml" ContentType="application/vnd.openxmlformats-officedocument.extended-properties+xml"/>
  <Override PartName="/xl/drawings/drawing1.xml" ContentType="application/vnd.openxmlformats-officedocument.drawing+xml"/>
  <Override PartName="/xl/charts/chart2.xml" ContentType="application/vnd.openxmlformats-officedocument.drawingml.chart+xml"/>
  <Default Extension="jpeg" ContentType="image/jpeg"/>
  <Override PartName="/xl/worksheets/sheet5.xml" ContentType="application/vnd.openxmlformats-officedocument.spreadsheetml.worksheet+xml"/>
  <Override PartName="/xl/drawings/drawing2.xml" ContentType="application/vnd.openxmlformats-officedocument.drawing+xml"/>
  <Default Extension="png" ContentType="image/png"/>
  <Override PartName="/xl/styles.xml" ContentType="application/vnd.openxmlformats-officedocument.spreadsheetml.styles+xml"/>
  <Override PartName="/xl/charts/chart4.xml" ContentType="application/vnd.openxmlformats-officedocument.drawingml.chart+xml"/>
</Types>
</file>

<file path=_rels/.rels><?xml version="1.0" encoding="UTF-8" standalone="yes"?>
<Relationships xmlns="http://schemas.openxmlformats.org/package/2006/relationships"><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 Id="rId3"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0" yWindow="-20" windowWidth="24800" windowHeight="16000" tabRatio="500"/>
  </bookViews>
  <sheets>
    <sheet name="Metadata" sheetId="2" r:id="rId1"/>
    <sheet name="INS 2009 prelim. data" sheetId="1" r:id="rId2"/>
    <sheet name="Final data" sheetId="3" r:id="rId3"/>
    <sheet name="averages" sheetId="4" r:id="rId4"/>
    <sheet name="graphs" sheetId="5" r:id="rId5"/>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G51" i="3"/>
  <c r="I31"/>
  <c r="I32"/>
  <c r="I33"/>
  <c r="I35"/>
  <c r="I36"/>
  <c r="I37"/>
  <c r="I39"/>
  <c r="I40"/>
  <c r="I41"/>
  <c r="I46"/>
  <c r="H31"/>
  <c r="H32"/>
  <c r="H33"/>
  <c r="H35"/>
  <c r="H36"/>
  <c r="H37"/>
  <c r="H39"/>
  <c r="H40"/>
  <c r="H41"/>
  <c r="H46"/>
  <c r="G31"/>
  <c r="G32"/>
  <c r="G33"/>
  <c r="G35"/>
  <c r="G36"/>
  <c r="G37"/>
  <c r="G39"/>
  <c r="G40"/>
  <c r="G41"/>
  <c r="G46"/>
  <c r="F31"/>
  <c r="F32"/>
  <c r="F33"/>
  <c r="F35"/>
  <c r="F36"/>
  <c r="F37"/>
  <c r="F39"/>
  <c r="F40"/>
  <c r="F41"/>
  <c r="F46"/>
  <c r="E31"/>
  <c r="E32"/>
  <c r="E33"/>
  <c r="E35"/>
  <c r="E36"/>
  <c r="E37"/>
  <c r="E39"/>
  <c r="E40"/>
  <c r="E41"/>
  <c r="E46"/>
  <c r="D31"/>
  <c r="D32"/>
  <c r="D33"/>
  <c r="D35"/>
  <c r="D36"/>
  <c r="D37"/>
  <c r="D39"/>
  <c r="D40"/>
  <c r="D41"/>
  <c r="D46"/>
  <c r="C31"/>
  <c r="C32"/>
  <c r="C33"/>
  <c r="C35"/>
  <c r="C36"/>
  <c r="C37"/>
  <c r="C39"/>
  <c r="C40"/>
  <c r="C41"/>
  <c r="C46"/>
  <c r="B31"/>
  <c r="B32"/>
  <c r="B33"/>
  <c r="B35"/>
  <c r="B36"/>
  <c r="B37"/>
  <c r="B39"/>
  <c r="B40"/>
  <c r="B41"/>
  <c r="B46"/>
  <c r="I43"/>
  <c r="H43"/>
  <c r="G43"/>
  <c r="F43"/>
  <c r="E43"/>
  <c r="D43"/>
  <c r="C43"/>
  <c r="B43"/>
  <c r="G16"/>
  <c r="G18"/>
  <c r="G20"/>
  <c r="G17"/>
  <c r="G19"/>
  <c r="G21"/>
  <c r="G22"/>
  <c r="G24"/>
  <c r="G25"/>
  <c r="G26"/>
  <c r="G28"/>
  <c r="I24"/>
  <c r="I25"/>
  <c r="I26"/>
  <c r="H24"/>
  <c r="H25"/>
  <c r="H26"/>
  <c r="F24"/>
  <c r="F25"/>
  <c r="F26"/>
  <c r="E24"/>
  <c r="E25"/>
  <c r="E26"/>
  <c r="D24"/>
  <c r="D25"/>
  <c r="D26"/>
  <c r="C24"/>
  <c r="C25"/>
  <c r="C26"/>
  <c r="B24"/>
  <c r="B25"/>
  <c r="B26"/>
  <c r="I16"/>
  <c r="I18"/>
  <c r="I20"/>
  <c r="I17"/>
  <c r="I19"/>
  <c r="I21"/>
  <c r="I22"/>
  <c r="H16"/>
  <c r="H18"/>
  <c r="H20"/>
  <c r="H17"/>
  <c r="H19"/>
  <c r="H21"/>
  <c r="H22"/>
  <c r="F16"/>
  <c r="F18"/>
  <c r="F20"/>
  <c r="F17"/>
  <c r="F19"/>
  <c r="F21"/>
  <c r="F22"/>
  <c r="E16"/>
  <c r="E18"/>
  <c r="E20"/>
  <c r="E17"/>
  <c r="E19"/>
  <c r="E21"/>
  <c r="E22"/>
  <c r="D16"/>
  <c r="D18"/>
  <c r="D20"/>
  <c r="D17"/>
  <c r="D19"/>
  <c r="D21"/>
  <c r="D22"/>
  <c r="C16"/>
  <c r="C18"/>
  <c r="C20"/>
  <c r="C17"/>
  <c r="C19"/>
  <c r="C21"/>
  <c r="C22"/>
  <c r="B16"/>
  <c r="B18"/>
  <c r="B20"/>
  <c r="B17"/>
  <c r="B19"/>
  <c r="B21"/>
  <c r="B22"/>
  <c r="T4"/>
  <c r="T6"/>
  <c r="T12"/>
  <c r="T13"/>
  <c r="T14"/>
  <c r="S4"/>
  <c r="S6"/>
  <c r="S12"/>
  <c r="S13"/>
  <c r="S14"/>
  <c r="R4"/>
  <c r="R6"/>
  <c r="R12"/>
  <c r="R13"/>
  <c r="R14"/>
  <c r="Q4"/>
  <c r="Q6"/>
  <c r="Q12"/>
  <c r="Q13"/>
  <c r="Q14"/>
  <c r="P4"/>
  <c r="P6"/>
  <c r="P12"/>
  <c r="P13"/>
  <c r="P14"/>
  <c r="O4"/>
  <c r="O6"/>
  <c r="O12"/>
  <c r="O13"/>
  <c r="O14"/>
  <c r="N4"/>
  <c r="N6"/>
  <c r="N12"/>
  <c r="N13"/>
  <c r="N14"/>
  <c r="M4"/>
  <c r="M6"/>
  <c r="M12"/>
  <c r="M13"/>
  <c r="M14"/>
  <c r="C27" i="1"/>
  <c r="C31"/>
  <c r="C28"/>
  <c r="C32"/>
  <c r="C29"/>
  <c r="C33"/>
  <c r="C35"/>
  <c r="C36"/>
  <c r="C45"/>
  <c r="C47"/>
  <c r="C49"/>
  <c r="C57"/>
  <c r="D27"/>
  <c r="D31"/>
  <c r="D28"/>
  <c r="D32"/>
  <c r="D29"/>
  <c r="D33"/>
  <c r="D35"/>
  <c r="D36"/>
  <c r="D45"/>
  <c r="D47"/>
  <c r="D49"/>
  <c r="D57"/>
  <c r="E27"/>
  <c r="E31"/>
  <c r="E28"/>
  <c r="E32"/>
  <c r="E29"/>
  <c r="E33"/>
  <c r="E35"/>
  <c r="E36"/>
  <c r="E45"/>
  <c r="E47"/>
  <c r="E49"/>
  <c r="E57"/>
  <c r="F27"/>
  <c r="F31"/>
  <c r="F28"/>
  <c r="F32"/>
  <c r="F29"/>
  <c r="F33"/>
  <c r="F35"/>
  <c r="F36"/>
  <c r="F45"/>
  <c r="F47"/>
  <c r="F49"/>
  <c r="F57"/>
</calcChain>
</file>

<file path=xl/sharedStrings.xml><?xml version="1.0" encoding="utf-8"?>
<sst xmlns="http://schemas.openxmlformats.org/spreadsheetml/2006/main" count="196" uniqueCount="62">
  <si>
    <t>Sites</t>
  </si>
  <si>
    <t>Si</t>
  </si>
  <si>
    <t>H</t>
  </si>
  <si>
    <t>C</t>
  </si>
  <si>
    <t>O</t>
  </si>
  <si>
    <t>P1</t>
  </si>
  <si>
    <t>P2a</t>
  </si>
  <si>
    <t>P2b</t>
  </si>
  <si>
    <t>P2c</t>
  </si>
  <si>
    <t>P3</t>
  </si>
  <si>
    <t>P4a</t>
  </si>
  <si>
    <t>P4b</t>
  </si>
  <si>
    <t>P5</t>
  </si>
  <si>
    <t>P6</t>
  </si>
  <si>
    <t>P7</t>
  </si>
  <si>
    <t>P8</t>
  </si>
  <si>
    <t>P9</t>
  </si>
  <si>
    <t>% dif</t>
    <phoneticPr fontId="4" type="noConversion"/>
  </si>
  <si>
    <t xml:space="preserve">abs val. </t>
    <phoneticPr fontId="4" type="noConversion"/>
  </si>
  <si>
    <t>avg</t>
    <phoneticPr fontId="4" type="noConversion"/>
  </si>
  <si>
    <t>% dif avg.</t>
    <phoneticPr fontId="4" type="noConversion"/>
  </si>
  <si>
    <t>%</t>
    <phoneticPr fontId="4" type="noConversion"/>
  </si>
  <si>
    <t>ORIGINAL DATA</t>
    <phoneticPr fontId="4" type="noConversion"/>
  </si>
  <si>
    <t>Average of Repeated Measurements for P2</t>
    <phoneticPr fontId="4" type="noConversion"/>
  </si>
  <si>
    <t>Average of Repeated Measurements for P4</t>
    <phoneticPr fontId="4" type="noConversion"/>
  </si>
  <si>
    <t>overall avg of % difference (P2 and P4)</t>
    <phoneticPr fontId="4" type="noConversion"/>
  </si>
  <si>
    <t>Silicon</t>
  </si>
  <si>
    <t>Hydrogen</t>
  </si>
  <si>
    <t>Carbon</t>
  </si>
  <si>
    <t>Oxygen</t>
  </si>
  <si>
    <t>TNC</t>
  </si>
  <si>
    <t>INS</t>
  </si>
  <si>
    <t>2a</t>
  </si>
  <si>
    <t>2b</t>
  </si>
  <si>
    <t>2c</t>
  </si>
  <si>
    <t>4a</t>
  </si>
  <si>
    <t>4b</t>
  </si>
  <si>
    <t>std dev.</t>
    <phoneticPr fontId="4" type="noConversion"/>
  </si>
  <si>
    <t>avg.</t>
    <phoneticPr fontId="4" type="noConversion"/>
  </si>
  <si>
    <t>CV</t>
    <phoneticPr fontId="4" type="noConversion"/>
  </si>
  <si>
    <t>% dif (2)</t>
    <phoneticPr fontId="4" type="noConversion"/>
  </si>
  <si>
    <t>% dif (4)</t>
    <phoneticPr fontId="4" type="noConversion"/>
  </si>
  <si>
    <t xml:space="preserve">avg of the 2 repeat avgs: </t>
    <phoneticPr fontId="4" type="noConversion"/>
  </si>
  <si>
    <t>avg</t>
    <phoneticPr fontId="4" type="noConversion"/>
  </si>
  <si>
    <t>CV of (2)</t>
    <phoneticPr fontId="4" type="noConversion"/>
  </si>
  <si>
    <t>CV of (4)</t>
    <phoneticPr fontId="4" type="noConversion"/>
  </si>
  <si>
    <t>CV of (3/6)</t>
    <phoneticPr fontId="4" type="noConversion"/>
  </si>
  <si>
    <t>CV of total</t>
    <phoneticPr fontId="4" type="noConversion"/>
  </si>
  <si>
    <t>(w/o moving (2&amp;4)</t>
    <phoneticPr fontId="4" type="noConversion"/>
  </si>
  <si>
    <t xml:space="preserve">CV of total </t>
    <phoneticPr fontId="4" type="noConversion"/>
  </si>
  <si>
    <t>(2, 3, and 4)</t>
    <phoneticPr fontId="4" type="noConversion"/>
  </si>
  <si>
    <t>Mean (w/o 9)</t>
  </si>
  <si>
    <t>Std dev</t>
  </si>
  <si>
    <t>Std dev/mean (%)</t>
  </si>
  <si>
    <t>2 avg</t>
  </si>
  <si>
    <t>4 avg</t>
  </si>
  <si>
    <t>CV (%)</t>
  </si>
  <si>
    <t>Mean</t>
  </si>
  <si>
    <t>For Repeat msmts:</t>
  </si>
  <si>
    <t>Average mean</t>
  </si>
  <si>
    <t>detection limit: 3√(T+B)/s</t>
  </si>
  <si>
    <t>INS signal</t>
    <phoneticPr fontId="4" type="noConversion"/>
  </si>
</sst>
</file>

<file path=xl/styles.xml><?xml version="1.0" encoding="utf-8"?>
<styleSheet xmlns="http://schemas.openxmlformats.org/spreadsheetml/2006/main">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2">
    <font>
      <sz val="10"/>
      <name val="Verdana"/>
    </font>
    <font>
      <sz val="10"/>
      <name val="Verdana"/>
    </font>
    <font>
      <b/>
      <sz val="10"/>
      <name val="Verdana"/>
    </font>
    <font>
      <sz val="10"/>
      <name val="Verdana"/>
    </font>
    <font>
      <sz val="8"/>
      <name val="Verdana"/>
    </font>
    <font>
      <b/>
      <sz val="12"/>
      <name val="Times New Roman"/>
    </font>
    <font>
      <b/>
      <sz val="10"/>
      <name val="Times New Roman"/>
    </font>
    <font>
      <b/>
      <sz val="12"/>
      <color indexed="8"/>
      <name val="Calibri"/>
    </font>
    <font>
      <b/>
      <sz val="12"/>
      <color indexed="10"/>
      <name val="Calibri"/>
    </font>
    <font>
      <b/>
      <sz val="12"/>
      <color indexed="8"/>
      <name val="Times New Roman"/>
    </font>
    <font>
      <sz val="12"/>
      <color indexed="8"/>
      <name val="Times New Roman"/>
    </font>
    <font>
      <sz val="10"/>
      <color indexed="8"/>
      <name val="Verdana"/>
    </font>
  </fonts>
  <fills count="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7"/>
        <bgColor indexed="64"/>
      </patternFill>
    </fill>
  </fills>
  <borders count="19">
    <border>
      <left/>
      <right/>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8"/>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cellStyleXfs>
  <cellXfs count="58">
    <xf numFmtId="0" fontId="0" fillId="0" borderId="0" xfId="0"/>
    <xf numFmtId="0" fontId="5" fillId="0" borderId="3" xfId="0" applyFont="1" applyBorder="1" applyAlignment="1">
      <alignment vertical="top" wrapText="1"/>
    </xf>
    <xf numFmtId="0" fontId="5" fillId="0" borderId="4" xfId="0" applyFont="1" applyBorder="1" applyAlignment="1">
      <alignment horizontal="center" vertical="top" wrapText="1"/>
    </xf>
    <xf numFmtId="0" fontId="6" fillId="0" borderId="1" xfId="0" applyFont="1" applyBorder="1" applyAlignment="1">
      <alignment wrapText="1"/>
    </xf>
    <xf numFmtId="0" fontId="6" fillId="0" borderId="0" xfId="0" applyFont="1" applyFill="1" applyBorder="1" applyAlignment="1">
      <alignment wrapText="1"/>
    </xf>
    <xf numFmtId="0" fontId="0" fillId="2" borderId="0" xfId="0" applyFill="1"/>
    <xf numFmtId="0" fontId="0" fillId="0" borderId="0" xfId="0" applyFill="1"/>
    <xf numFmtId="0" fontId="0" fillId="3" borderId="0" xfId="0" applyFill="1"/>
    <xf numFmtId="0" fontId="0" fillId="0" borderId="6" xfId="0" applyBorder="1"/>
    <xf numFmtId="0" fontId="6" fillId="0" borderId="9" xfId="0" applyFont="1" applyBorder="1" applyAlignment="1">
      <alignment wrapText="1"/>
    </xf>
    <xf numFmtId="0" fontId="6" fillId="0" borderId="10" xfId="0" applyFont="1" applyBorder="1" applyAlignment="1">
      <alignment wrapText="1"/>
    </xf>
    <xf numFmtId="0" fontId="0" fillId="0" borderId="5" xfId="0" applyBorder="1"/>
    <xf numFmtId="0" fontId="7" fillId="0" borderId="12" xfId="0" applyFont="1" applyBorder="1" applyAlignment="1">
      <alignment horizontal="right" wrapText="1"/>
    </xf>
    <xf numFmtId="0" fontId="7" fillId="0" borderId="11" xfId="0" applyFont="1" applyBorder="1" applyAlignment="1">
      <alignment horizontal="right" wrapText="1"/>
    </xf>
    <xf numFmtId="0" fontId="5" fillId="0" borderId="9" xfId="0" applyFont="1" applyBorder="1" applyAlignment="1">
      <alignment horizontal="center" vertical="top" wrapText="1"/>
    </xf>
    <xf numFmtId="0" fontId="5" fillId="0" borderId="8" xfId="0" applyFont="1" applyBorder="1" applyAlignment="1">
      <alignment horizontal="center" vertical="top" wrapText="1"/>
    </xf>
    <xf numFmtId="0" fontId="8" fillId="0" borderId="12" xfId="0" applyFont="1" applyBorder="1" applyAlignment="1">
      <alignment horizontal="right" wrapText="1"/>
    </xf>
    <xf numFmtId="0" fontId="8" fillId="0" borderId="11" xfId="0" applyFont="1" applyBorder="1" applyAlignment="1">
      <alignment horizontal="right" wrapText="1"/>
    </xf>
    <xf numFmtId="0" fontId="5" fillId="0" borderId="7" xfId="0" applyFont="1" applyBorder="1" applyAlignment="1">
      <alignment horizontal="center" vertical="top" wrapText="1"/>
    </xf>
    <xf numFmtId="0" fontId="7" fillId="0" borderId="9" xfId="0" applyFont="1" applyBorder="1" applyAlignment="1">
      <alignment horizontal="right" wrapText="1"/>
    </xf>
    <xf numFmtId="0" fontId="7" fillId="0" borderId="10" xfId="0" applyFont="1" applyBorder="1" applyAlignment="1">
      <alignment horizontal="right" wrapText="1"/>
    </xf>
    <xf numFmtId="0" fontId="5" fillId="0" borderId="12" xfId="0" applyFont="1" applyBorder="1" applyAlignment="1">
      <alignment horizontal="center" vertical="top" wrapText="1"/>
    </xf>
    <xf numFmtId="0" fontId="0" fillId="0" borderId="12" xfId="0" applyBorder="1"/>
    <xf numFmtId="0" fontId="0" fillId="0" borderId="9" xfId="0" applyBorder="1"/>
    <xf numFmtId="0" fontId="9" fillId="0" borderId="13" xfId="0" applyFont="1" applyBorder="1"/>
    <xf numFmtId="0" fontId="0" fillId="0" borderId="0" xfId="0" applyBorder="1"/>
    <xf numFmtId="0" fontId="9" fillId="0" borderId="16" xfId="0" applyFont="1" applyBorder="1"/>
    <xf numFmtId="0" fontId="9" fillId="0" borderId="17" xfId="0" applyFont="1" applyBorder="1" applyAlignment="1">
      <alignment horizontal="center"/>
    </xf>
    <xf numFmtId="0" fontId="9" fillId="0" borderId="0" xfId="0" applyFont="1" applyBorder="1"/>
    <xf numFmtId="0" fontId="9" fillId="0" borderId="0" xfId="0" applyFont="1" applyBorder="1" applyAlignment="1">
      <alignment horizontal="center"/>
    </xf>
    <xf numFmtId="0" fontId="5" fillId="0" borderId="16" xfId="0" applyFont="1" applyBorder="1" applyAlignment="1">
      <alignment horizontal="center"/>
    </xf>
    <xf numFmtId="3" fontId="10" fillId="0" borderId="17" xfId="0" applyNumberFormat="1" applyFont="1" applyBorder="1" applyAlignment="1">
      <alignment horizontal="center"/>
    </xf>
    <xf numFmtId="0" fontId="5" fillId="0" borderId="0" xfId="0" applyFont="1" applyBorder="1" applyAlignment="1">
      <alignment horizontal="center"/>
    </xf>
    <xf numFmtId="3" fontId="11" fillId="0" borderId="0" xfId="0" applyNumberFormat="1" applyFont="1" applyBorder="1" applyAlignment="1">
      <alignment horizontal="right"/>
    </xf>
    <xf numFmtId="3" fontId="3" fillId="0" borderId="0" xfId="0" applyNumberFormat="1" applyFont="1" applyBorder="1" applyAlignment="1">
      <alignment horizontal="right"/>
    </xf>
    <xf numFmtId="3" fontId="0" fillId="0" borderId="0" xfId="0" applyNumberFormat="1" applyBorder="1"/>
    <xf numFmtId="10" fontId="0" fillId="4" borderId="0" xfId="0" applyNumberFormat="1" applyFill="1"/>
    <xf numFmtId="10" fontId="2" fillId="4" borderId="0" xfId="0" applyNumberFormat="1" applyFont="1" applyFill="1"/>
    <xf numFmtId="10" fontId="0" fillId="0" borderId="0" xfId="0" applyNumberFormat="1"/>
    <xf numFmtId="10" fontId="2" fillId="0" borderId="0" xfId="0" applyNumberFormat="1" applyFont="1"/>
    <xf numFmtId="3" fontId="0" fillId="0" borderId="0" xfId="0" applyNumberFormat="1"/>
    <xf numFmtId="0" fontId="2" fillId="0" borderId="0" xfId="0" applyFont="1"/>
    <xf numFmtId="3" fontId="10" fillId="0" borderId="17" xfId="0" applyNumberFormat="1" applyFont="1" applyBorder="1" applyAlignment="1">
      <alignment horizontal="center"/>
    </xf>
    <xf numFmtId="3" fontId="0" fillId="0" borderId="0" xfId="0" applyNumberFormat="1"/>
    <xf numFmtId="1" fontId="0" fillId="0" borderId="0" xfId="0" applyNumberFormat="1"/>
    <xf numFmtId="0" fontId="5" fillId="0" borderId="13" xfId="0" applyFont="1" applyBorder="1" applyAlignment="1">
      <alignment horizontal="center"/>
    </xf>
    <xf numFmtId="3" fontId="10" fillId="0" borderId="13" xfId="0" applyNumberFormat="1" applyFont="1" applyBorder="1" applyAlignment="1">
      <alignment horizontal="center"/>
    </xf>
    <xf numFmtId="0" fontId="9" fillId="0" borderId="14" xfId="0" applyFont="1" applyBorder="1" applyAlignment="1">
      <alignment horizontal="center"/>
    </xf>
    <xf numFmtId="0" fontId="9" fillId="0" borderId="13" xfId="0" applyFont="1" applyBorder="1" applyAlignment="1">
      <alignment horizontal="center"/>
    </xf>
    <xf numFmtId="3" fontId="10" fillId="0" borderId="13" xfId="0" applyNumberFormat="1" applyFont="1" applyBorder="1" applyAlignment="1">
      <alignment horizontal="center"/>
    </xf>
    <xf numFmtId="0" fontId="0" fillId="0" borderId="0" xfId="0"/>
    <xf numFmtId="3" fontId="7" fillId="0" borderId="2" xfId="0" applyNumberFormat="1" applyFont="1" applyBorder="1" applyAlignment="1">
      <alignment horizontal="right" wrapText="1"/>
    </xf>
    <xf numFmtId="3" fontId="8" fillId="0" borderId="2" xfId="0" applyNumberFormat="1" applyFont="1" applyBorder="1" applyAlignment="1">
      <alignment horizontal="right" wrapText="1"/>
    </xf>
    <xf numFmtId="0" fontId="9" fillId="0" borderId="0"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0" fillId="0" borderId="0" xfId="0"/>
    <xf numFmtId="0" fontId="9" fillId="0" borderId="18" xfId="0" applyFont="1" applyBorder="1" applyAlignment="1">
      <alignment horizontal="center"/>
    </xf>
  </cellXfs>
  <cellStyles count="5">
    <cellStyle name="Comma [0]_INS 2009 prelim. data" xfId="2"/>
    <cellStyle name="Comma_INS 2009 prelim. data" xfId="1"/>
    <cellStyle name="Currency [0]_INS 2009 prelim. data" xfId="4"/>
    <cellStyle name="Currency_INS 2009 prelim. data" xfId="3"/>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7"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calcChain" Target="calcChain.xml"/><Relationship Id="rId3" Type="http://schemas.openxmlformats.org/officeDocument/2006/relationships/worksheet" Target="worksheets/sheet3.xml"/><Relationship Id="rId6"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style val="2"/>
  <c:chart>
    <c:title/>
    <c:plotArea>
      <c:layout/>
      <c:barChart>
        <c:barDir val="col"/>
        <c:grouping val="clustered"/>
        <c:ser>
          <c:idx val="0"/>
          <c:order val="0"/>
          <c:tx>
            <c:strRef>
              <c:f>graphs!$D$18</c:f>
              <c:strCache>
                <c:ptCount val="1"/>
                <c:pt idx="0">
                  <c:v>Carbon</c:v>
                </c:pt>
              </c:strCache>
            </c:strRef>
          </c:tx>
          <c:spPr>
            <a:ln w="28575">
              <a:noFill/>
            </a:ln>
          </c:spPr>
          <c:cat>
            <c:strRef>
              <c:f>graphs!$A$19:$A$30</c:f>
              <c:strCache>
                <c:ptCount val="12"/>
                <c:pt idx="0">
                  <c:v>1</c:v>
                </c:pt>
                <c:pt idx="1">
                  <c:v>2a</c:v>
                </c:pt>
                <c:pt idx="2">
                  <c:v>2b</c:v>
                </c:pt>
                <c:pt idx="3">
                  <c:v>2c</c:v>
                </c:pt>
                <c:pt idx="4">
                  <c:v>3</c:v>
                </c:pt>
                <c:pt idx="5">
                  <c:v>4a</c:v>
                </c:pt>
                <c:pt idx="6">
                  <c:v>4b</c:v>
                </c:pt>
                <c:pt idx="7">
                  <c:v>5</c:v>
                </c:pt>
                <c:pt idx="8">
                  <c:v>6</c:v>
                </c:pt>
                <c:pt idx="9">
                  <c:v>7</c:v>
                </c:pt>
                <c:pt idx="10">
                  <c:v>8</c:v>
                </c:pt>
                <c:pt idx="11">
                  <c:v>9</c:v>
                </c:pt>
              </c:strCache>
            </c:strRef>
          </c:cat>
          <c:val>
            <c:numRef>
              <c:f>graphs!$D$19:$D$30</c:f>
              <c:numCache>
                <c:formatCode>#,##0</c:formatCode>
                <c:ptCount val="12"/>
                <c:pt idx="0">
                  <c:v>145112.0</c:v>
                </c:pt>
                <c:pt idx="1">
                  <c:v>154958.0</c:v>
                </c:pt>
                <c:pt idx="2">
                  <c:v>156328.0</c:v>
                </c:pt>
                <c:pt idx="3">
                  <c:v>159011.0</c:v>
                </c:pt>
                <c:pt idx="4">
                  <c:v>142860.0</c:v>
                </c:pt>
                <c:pt idx="5">
                  <c:v>149389.0</c:v>
                </c:pt>
                <c:pt idx="6">
                  <c:v>138774.0</c:v>
                </c:pt>
                <c:pt idx="7">
                  <c:v>143312.0</c:v>
                </c:pt>
                <c:pt idx="8">
                  <c:v>142657.0</c:v>
                </c:pt>
                <c:pt idx="9">
                  <c:v>178816.0</c:v>
                </c:pt>
                <c:pt idx="10">
                  <c:v>158807.0</c:v>
                </c:pt>
                <c:pt idx="11">
                  <c:v>98127.0</c:v>
                </c:pt>
              </c:numCache>
            </c:numRef>
          </c:val>
        </c:ser>
        <c:axId val="445479448"/>
        <c:axId val="445482616"/>
      </c:barChart>
      <c:catAx>
        <c:axId val="445479448"/>
        <c:scaling>
          <c:orientation val="minMax"/>
        </c:scaling>
        <c:axPos val="b"/>
        <c:numFmt formatCode="General" sourceLinked="1"/>
        <c:tickLblPos val="nextTo"/>
        <c:crossAx val="445482616"/>
        <c:crosses val="autoZero"/>
        <c:auto val="1"/>
        <c:lblAlgn val="ctr"/>
        <c:lblOffset val="100"/>
      </c:catAx>
      <c:valAx>
        <c:axId val="445482616"/>
        <c:scaling>
          <c:orientation val="minMax"/>
        </c:scaling>
        <c:axPos val="l"/>
        <c:numFmt formatCode="#,##0" sourceLinked="1"/>
        <c:tickLblPos val="nextTo"/>
        <c:crossAx val="445479448"/>
        <c:crosses val="autoZero"/>
        <c:crossBetween val="between"/>
      </c:valAx>
    </c:plotArea>
    <c:plotVisOnly val="1"/>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style val="4"/>
  <c:chart>
    <c:title/>
    <c:plotArea>
      <c:layout/>
      <c:barChart>
        <c:barDir val="col"/>
        <c:grouping val="clustered"/>
        <c:ser>
          <c:idx val="0"/>
          <c:order val="0"/>
          <c:tx>
            <c:strRef>
              <c:f>graphs!$B$18</c:f>
              <c:strCache>
                <c:ptCount val="1"/>
                <c:pt idx="0">
                  <c:v>Silicon</c:v>
                </c:pt>
              </c:strCache>
            </c:strRef>
          </c:tx>
          <c:cat>
            <c:strRef>
              <c:f>graphs!$A$19:$A$30</c:f>
              <c:strCache>
                <c:ptCount val="12"/>
                <c:pt idx="0">
                  <c:v>1</c:v>
                </c:pt>
                <c:pt idx="1">
                  <c:v>2a</c:v>
                </c:pt>
                <c:pt idx="2">
                  <c:v>2b</c:v>
                </c:pt>
                <c:pt idx="3">
                  <c:v>2c</c:v>
                </c:pt>
                <c:pt idx="4">
                  <c:v>3</c:v>
                </c:pt>
                <c:pt idx="5">
                  <c:v>4a</c:v>
                </c:pt>
                <c:pt idx="6">
                  <c:v>4b</c:v>
                </c:pt>
                <c:pt idx="7">
                  <c:v>5</c:v>
                </c:pt>
                <c:pt idx="8">
                  <c:v>6</c:v>
                </c:pt>
                <c:pt idx="9">
                  <c:v>7</c:v>
                </c:pt>
                <c:pt idx="10">
                  <c:v>8</c:v>
                </c:pt>
                <c:pt idx="11">
                  <c:v>9</c:v>
                </c:pt>
              </c:strCache>
            </c:strRef>
          </c:cat>
          <c:val>
            <c:numRef>
              <c:f>graphs!$B$19:$B$30</c:f>
              <c:numCache>
                <c:formatCode>#,##0</c:formatCode>
                <c:ptCount val="12"/>
                <c:pt idx="0">
                  <c:v>682674.0</c:v>
                </c:pt>
                <c:pt idx="1">
                  <c:v>675003.0</c:v>
                </c:pt>
                <c:pt idx="2">
                  <c:v>607618.0</c:v>
                </c:pt>
                <c:pt idx="3">
                  <c:v>624056.0</c:v>
                </c:pt>
                <c:pt idx="4">
                  <c:v>642376.0</c:v>
                </c:pt>
                <c:pt idx="5">
                  <c:v>716554.0</c:v>
                </c:pt>
                <c:pt idx="6">
                  <c:v>711176.0</c:v>
                </c:pt>
                <c:pt idx="7">
                  <c:v>701907.0</c:v>
                </c:pt>
                <c:pt idx="8">
                  <c:v>664908.0</c:v>
                </c:pt>
                <c:pt idx="9">
                  <c:v>546499.0</c:v>
                </c:pt>
                <c:pt idx="10">
                  <c:v>590027.0</c:v>
                </c:pt>
                <c:pt idx="11">
                  <c:v>700510.0</c:v>
                </c:pt>
              </c:numCache>
            </c:numRef>
          </c:val>
        </c:ser>
        <c:axId val="445537032"/>
        <c:axId val="445540200"/>
      </c:barChart>
      <c:catAx>
        <c:axId val="445537032"/>
        <c:scaling>
          <c:orientation val="minMax"/>
        </c:scaling>
        <c:axPos val="b"/>
        <c:numFmt formatCode="General" sourceLinked="1"/>
        <c:tickLblPos val="nextTo"/>
        <c:crossAx val="445540200"/>
        <c:crosses val="autoZero"/>
        <c:auto val="1"/>
        <c:lblAlgn val="ctr"/>
        <c:lblOffset val="100"/>
      </c:catAx>
      <c:valAx>
        <c:axId val="445540200"/>
        <c:scaling>
          <c:orientation val="minMax"/>
        </c:scaling>
        <c:axPos val="l"/>
        <c:numFmt formatCode="#,##0" sourceLinked="1"/>
        <c:tickLblPos val="nextTo"/>
        <c:crossAx val="445537032"/>
        <c:crosses val="autoZero"/>
        <c:crossBetween val="between"/>
      </c:valAx>
    </c:plotArea>
    <c:plotVisOnly val="1"/>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style val="6"/>
  <c:chart>
    <c:title/>
    <c:plotArea>
      <c:layout/>
      <c:barChart>
        <c:barDir val="col"/>
        <c:grouping val="clustered"/>
        <c:ser>
          <c:idx val="0"/>
          <c:order val="0"/>
          <c:tx>
            <c:strRef>
              <c:f>graphs!$C$18</c:f>
              <c:strCache>
                <c:ptCount val="1"/>
                <c:pt idx="0">
                  <c:v>Hydrogen</c:v>
                </c:pt>
              </c:strCache>
            </c:strRef>
          </c:tx>
          <c:cat>
            <c:strRef>
              <c:f>graphs!$A$19:$A$30</c:f>
              <c:strCache>
                <c:ptCount val="12"/>
                <c:pt idx="0">
                  <c:v>1</c:v>
                </c:pt>
                <c:pt idx="1">
                  <c:v>2a</c:v>
                </c:pt>
                <c:pt idx="2">
                  <c:v>2b</c:v>
                </c:pt>
                <c:pt idx="3">
                  <c:v>2c</c:v>
                </c:pt>
                <c:pt idx="4">
                  <c:v>3</c:v>
                </c:pt>
                <c:pt idx="5">
                  <c:v>4a</c:v>
                </c:pt>
                <c:pt idx="6">
                  <c:v>4b</c:v>
                </c:pt>
                <c:pt idx="7">
                  <c:v>5</c:v>
                </c:pt>
                <c:pt idx="8">
                  <c:v>6</c:v>
                </c:pt>
                <c:pt idx="9">
                  <c:v>7</c:v>
                </c:pt>
                <c:pt idx="10">
                  <c:v>8</c:v>
                </c:pt>
                <c:pt idx="11">
                  <c:v>9</c:v>
                </c:pt>
              </c:strCache>
            </c:strRef>
          </c:cat>
          <c:val>
            <c:numRef>
              <c:f>graphs!$C$19:$C$30</c:f>
              <c:numCache>
                <c:formatCode>#,##0</c:formatCode>
                <c:ptCount val="12"/>
                <c:pt idx="0">
                  <c:v>548624.0</c:v>
                </c:pt>
                <c:pt idx="1">
                  <c:v>503547.0</c:v>
                </c:pt>
                <c:pt idx="2">
                  <c:v>520766.0</c:v>
                </c:pt>
                <c:pt idx="3">
                  <c:v>536814.0</c:v>
                </c:pt>
                <c:pt idx="4">
                  <c:v>518604.0</c:v>
                </c:pt>
                <c:pt idx="5">
                  <c:v>480241.0</c:v>
                </c:pt>
                <c:pt idx="6">
                  <c:v>456573.0</c:v>
                </c:pt>
                <c:pt idx="7">
                  <c:v>478772.0</c:v>
                </c:pt>
                <c:pt idx="8">
                  <c:v>478763.0</c:v>
                </c:pt>
                <c:pt idx="9">
                  <c:v>616770.0</c:v>
                </c:pt>
                <c:pt idx="10">
                  <c:v>561463.0</c:v>
                </c:pt>
                <c:pt idx="11">
                  <c:v>330652.0</c:v>
                </c:pt>
              </c:numCache>
            </c:numRef>
          </c:val>
        </c:ser>
        <c:axId val="445571592"/>
        <c:axId val="445574760"/>
      </c:barChart>
      <c:catAx>
        <c:axId val="445571592"/>
        <c:scaling>
          <c:orientation val="minMax"/>
        </c:scaling>
        <c:axPos val="b"/>
        <c:numFmt formatCode="General" sourceLinked="1"/>
        <c:tickLblPos val="nextTo"/>
        <c:crossAx val="445574760"/>
        <c:crosses val="autoZero"/>
        <c:auto val="1"/>
        <c:lblAlgn val="ctr"/>
        <c:lblOffset val="100"/>
      </c:catAx>
      <c:valAx>
        <c:axId val="445574760"/>
        <c:scaling>
          <c:orientation val="minMax"/>
        </c:scaling>
        <c:axPos val="l"/>
        <c:numFmt formatCode="#,##0" sourceLinked="1"/>
        <c:tickLblPos val="nextTo"/>
        <c:crossAx val="445571592"/>
        <c:crosses val="autoZero"/>
        <c:crossBetween val="between"/>
      </c:valAx>
    </c:plotArea>
    <c:plotVisOnly val="1"/>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style val="1"/>
  <c:chart>
    <c:title/>
    <c:plotArea>
      <c:layout/>
      <c:barChart>
        <c:barDir val="col"/>
        <c:grouping val="clustered"/>
        <c:ser>
          <c:idx val="0"/>
          <c:order val="0"/>
          <c:tx>
            <c:strRef>
              <c:f>graphs!$E$18</c:f>
              <c:strCache>
                <c:ptCount val="1"/>
                <c:pt idx="0">
                  <c:v>Oxygen</c:v>
                </c:pt>
              </c:strCache>
            </c:strRef>
          </c:tx>
          <c:cat>
            <c:strRef>
              <c:f>graphs!$A$19:$A$30</c:f>
              <c:strCache>
                <c:ptCount val="12"/>
                <c:pt idx="0">
                  <c:v>1</c:v>
                </c:pt>
                <c:pt idx="1">
                  <c:v>2a</c:v>
                </c:pt>
                <c:pt idx="2">
                  <c:v>2b</c:v>
                </c:pt>
                <c:pt idx="3">
                  <c:v>2c</c:v>
                </c:pt>
                <c:pt idx="4">
                  <c:v>3</c:v>
                </c:pt>
                <c:pt idx="5">
                  <c:v>4a</c:v>
                </c:pt>
                <c:pt idx="6">
                  <c:v>4b</c:v>
                </c:pt>
                <c:pt idx="7">
                  <c:v>5</c:v>
                </c:pt>
                <c:pt idx="8">
                  <c:v>6</c:v>
                </c:pt>
                <c:pt idx="9">
                  <c:v>7</c:v>
                </c:pt>
                <c:pt idx="10">
                  <c:v>8</c:v>
                </c:pt>
                <c:pt idx="11">
                  <c:v>9</c:v>
                </c:pt>
              </c:strCache>
            </c:strRef>
          </c:cat>
          <c:val>
            <c:numRef>
              <c:f>graphs!$E$19:$E$30</c:f>
              <c:numCache>
                <c:formatCode>#,##0</c:formatCode>
                <c:ptCount val="12"/>
                <c:pt idx="0">
                  <c:v>570484.0</c:v>
                </c:pt>
                <c:pt idx="1">
                  <c:v>635882.0</c:v>
                </c:pt>
                <c:pt idx="2">
                  <c:v>617471.0</c:v>
                </c:pt>
                <c:pt idx="3">
                  <c:v>626975.0</c:v>
                </c:pt>
                <c:pt idx="4">
                  <c:v>618241.0</c:v>
                </c:pt>
                <c:pt idx="5">
                  <c:v>614297.0</c:v>
                </c:pt>
                <c:pt idx="6">
                  <c:v>606155.0</c:v>
                </c:pt>
                <c:pt idx="7">
                  <c:v>613437.0</c:v>
                </c:pt>
                <c:pt idx="8">
                  <c:v>621711.0</c:v>
                </c:pt>
                <c:pt idx="9">
                  <c:v>623239.0</c:v>
                </c:pt>
                <c:pt idx="10">
                  <c:v>633689.0</c:v>
                </c:pt>
                <c:pt idx="11">
                  <c:v>508140.0</c:v>
                </c:pt>
              </c:numCache>
            </c:numRef>
          </c:val>
        </c:ser>
        <c:axId val="445605592"/>
        <c:axId val="445608760"/>
      </c:barChart>
      <c:catAx>
        <c:axId val="445605592"/>
        <c:scaling>
          <c:orientation val="minMax"/>
        </c:scaling>
        <c:axPos val="b"/>
        <c:numFmt formatCode="General" sourceLinked="1"/>
        <c:tickLblPos val="nextTo"/>
        <c:crossAx val="445608760"/>
        <c:crosses val="autoZero"/>
        <c:auto val="1"/>
        <c:lblAlgn val="ctr"/>
        <c:lblOffset val="100"/>
      </c:catAx>
      <c:valAx>
        <c:axId val="445608760"/>
        <c:scaling>
          <c:orientation val="minMax"/>
        </c:scaling>
        <c:axPos val="l"/>
        <c:numFmt formatCode="#,##0" sourceLinked="1"/>
        <c:tickLblPos val="nextTo"/>
        <c:crossAx val="445605592"/>
        <c:crosses val="autoZero"/>
        <c:crossBetween val="between"/>
      </c:valAx>
    </c:plotArea>
    <c:plotVisOnly val="1"/>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chart" Target="../charts/chart4.xml"/><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927100</xdr:colOff>
      <xdr:row>78</xdr:row>
      <xdr:rowOff>152400</xdr:rowOff>
    </xdr:to>
    <xdr:sp macro="" textlink="">
      <xdr:nvSpPr>
        <xdr:cNvPr id="2" name="TextBox 1"/>
        <xdr:cNvSpPr txBox="1"/>
      </xdr:nvSpPr>
      <xdr:spPr>
        <a:xfrm>
          <a:off x="0" y="0"/>
          <a:ext cx="5702300" cy="1283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Dataset:</a:t>
          </a:r>
          <a:r>
            <a:rPr lang="en-US" sz="1100" baseline="0"/>
            <a:t> </a:t>
          </a:r>
          <a:r>
            <a:rPr lang="en-US" sz="1100"/>
            <a:t>INS Results</a:t>
          </a:r>
        </a:p>
        <a:p>
          <a:r>
            <a:rPr lang="en-US" sz="1100" b="1"/>
            <a:t>Last</a:t>
          </a:r>
          <a:r>
            <a:rPr lang="en-US" sz="1100" b="1" baseline="0"/>
            <a:t> updated: </a:t>
          </a:r>
          <a:r>
            <a:rPr lang="en-US" sz="1100" b="0" baseline="0"/>
            <a:t>15 September 2010 (Ruth and Carrie Rose)</a:t>
          </a:r>
          <a:endParaRPr lang="en-US" sz="1100" b="1"/>
        </a:p>
        <a:p>
          <a:r>
            <a:rPr lang="en-US" sz="1100" b="1"/>
            <a:t>Site</a:t>
          </a:r>
          <a:r>
            <a:rPr lang="en-US" sz="1100"/>
            <a:t>: Bartlett</a:t>
          </a:r>
          <a:r>
            <a:rPr lang="en-US" sz="1100" baseline="0"/>
            <a:t> Experimental Forest, Stand C8-1</a:t>
          </a:r>
        </a:p>
        <a:p>
          <a:r>
            <a:rPr lang="en-US" sz="1100" b="1" baseline="0"/>
            <a:t>Date:</a:t>
          </a:r>
          <a:r>
            <a:rPr lang="en-US" sz="1100" baseline="0"/>
            <a:t> 8-12 June 2009</a:t>
          </a:r>
        </a:p>
        <a:p>
          <a:r>
            <a:rPr lang="en-US" sz="1100" b="1" baseline="0"/>
            <a:t>Investigators</a:t>
          </a:r>
          <a:r>
            <a:rPr lang="en-US" sz="1100" baseline="0"/>
            <a:t>: Ruth Yanai, Lucian Wielopolski</a:t>
          </a:r>
        </a:p>
        <a:p>
          <a:r>
            <a:rPr lang="en-US" sz="1100" baseline="0"/>
            <a:t>- INS was operated by Lucian Wielopolski and Sudeep Mitra (Brookhaven National Lab)</a:t>
          </a:r>
        </a:p>
        <a:p>
          <a:r>
            <a:rPr lang="en-US" sz="1100" baseline="0"/>
            <a:t>	contact: Lucian Wielopolski &lt;lwielo@bnl.gov&gt;</a:t>
          </a:r>
        </a:p>
        <a:p>
          <a:r>
            <a:rPr lang="en-US" sz="1100" baseline="0"/>
            <a:t>- Ruth Yanai, Matthew Vadeboncoeur, Carrie Rose Levine, and USFS representatives were also 	present </a:t>
          </a:r>
        </a:p>
        <a:p>
          <a:r>
            <a:rPr lang="en-US" sz="1100" b="1" baseline="0"/>
            <a:t>Related Publication: </a:t>
          </a:r>
        </a:p>
        <a:p>
          <a:r>
            <a:rPr lang="en-US" sz="1100" b="0" i="0" baseline="0"/>
            <a:t>Wielopolski, L., R.D. Yanai, C.R. Levine, S. Mitra, and M.A Vadeboncoeur.  2010.  A Non-destructive Fast Analysis of Forest Soils Using Gamma-Ray Spectroscopy. For. Ecol. Manag.  260:1132-1137  </a:t>
          </a:r>
        </a:p>
        <a:p>
          <a:endParaRPr lang="en-US" sz="1100" b="1" baseline="0"/>
        </a:p>
        <a:p>
          <a:r>
            <a:rPr lang="en-US" sz="1100" b="1" baseline="0"/>
            <a:t>Notes:</a:t>
          </a:r>
          <a:r>
            <a:rPr lang="en-US" sz="1100" baseline="0"/>
            <a:t> </a:t>
          </a:r>
        </a:p>
        <a:p>
          <a:r>
            <a:rPr lang="en-US" sz="1100" baseline="0"/>
            <a:t>Methods:</a:t>
          </a:r>
        </a:p>
        <a:p>
          <a:r>
            <a:rPr lang="en-US" sz="1100" baseline="0"/>
            <a:t>- The INS was used in site C8-1, and data was measured over a 5-day period. </a:t>
          </a:r>
        </a:p>
        <a:p>
          <a:r>
            <a:rPr lang="en-US" sz="1100" baseline="0"/>
            <a:t>- 9 locations were measured in total (with an area of approximately 1m x 1m)</a:t>
          </a:r>
        </a:p>
        <a:p>
          <a:r>
            <a:rPr lang="en-US" sz="1100" baseline="0"/>
            <a:t>- Two of the sites (P2 and P4) were measured 2 and 3 times, respectively, to determine error between measurements.</a:t>
          </a:r>
        </a:p>
        <a:p>
          <a:endParaRPr lang="en-US" sz="1100" baseline="0"/>
        </a:p>
        <a:p>
          <a:r>
            <a:rPr lang="en-US" sz="1100"/>
            <a:t>Measurement Locations:</a:t>
          </a:r>
        </a:p>
        <a:p>
          <a:r>
            <a:rPr lang="en-US" sz="1100"/>
            <a:t>(Blue</a:t>
          </a:r>
          <a:r>
            <a:rPr lang="en-US" sz="1100" baseline="0"/>
            <a:t> box represents the location of the soil pit in C8-1; P1 is located ~2 m from the pit)</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1"/>
        </a:p>
        <a:p>
          <a:r>
            <a:rPr lang="en-US" sz="1100" b="1"/>
            <a:t>Sheet Index:</a:t>
          </a:r>
        </a:p>
        <a:p>
          <a:r>
            <a:rPr lang="en-US" sz="1100" b="1"/>
            <a:t>Tab 1</a:t>
          </a:r>
          <a:r>
            <a:rPr lang="en-US" sz="1100"/>
            <a:t>: "INS 2009</a:t>
          </a:r>
          <a:r>
            <a:rPr lang="en-US" sz="1100" baseline="0"/>
            <a:t> prelim. data"</a:t>
          </a:r>
        </a:p>
        <a:p>
          <a:r>
            <a:rPr lang="en-US" sz="1100" baseline="0"/>
            <a:t>- </a:t>
          </a:r>
          <a:r>
            <a:rPr lang="en-US" sz="1100"/>
            <a:t>Data sent by Lucian Wielopolski to Carrie Rose on 10 September 2009</a:t>
          </a:r>
        </a:p>
        <a:p>
          <a:r>
            <a:rPr lang="en-US" sz="1100"/>
            <a:t>- Data units are in counts as measured by the INS. This is not in units of mass or concentration, and must be calibrated to measurements determined by lab analysis of soil samples.</a:t>
          </a:r>
        </a:p>
        <a:p>
          <a:r>
            <a:rPr lang="en-US" sz="1100"/>
            <a:t>- The locations of the measurements are notated with "P" followed by a number. </a:t>
          </a:r>
        </a:p>
        <a:p>
          <a:r>
            <a:rPr lang="en-US" sz="1100"/>
            <a:t>- Points</a:t>
          </a:r>
          <a:r>
            <a:rPr lang="en-US" sz="1100" baseline="0"/>
            <a:t> 3 and 6 are the same point. The instrument was moved and returned to that point. Points 2 and 4 have repeated measurements designated by lower-case letters. The instrument was not moved between measurements.</a:t>
          </a:r>
          <a:r>
            <a:rPr lang="en-US" sz="1100"/>
            <a:t> </a:t>
          </a:r>
        </a:p>
        <a:p>
          <a:endParaRPr lang="en-US" sz="1100"/>
        </a:p>
        <a:p>
          <a:r>
            <a:rPr lang="en-US" sz="1100" b="1"/>
            <a:t>Tab</a:t>
          </a:r>
          <a:r>
            <a:rPr lang="en-US" sz="1100" b="1" baseline="0"/>
            <a:t> 2: </a:t>
          </a:r>
          <a:r>
            <a:rPr lang="en-US" sz="1100" b="0" baseline="0"/>
            <a:t>"Final data"</a:t>
          </a:r>
        </a:p>
        <a:p>
          <a:r>
            <a:rPr lang="en-US" sz="1100" b="0" baseline="0"/>
            <a:t>- These are the data that appear in the publication. The relationship between these numbers and the preliminary numbers are inconsistent. For Si and O, the preliminary data correspond to the INS counts. For H, the preliminary data correspond to TNC counts. For C, the preliminary data do not correspond to either the INS or the TNC counts.</a:t>
          </a:r>
        </a:p>
        <a:p>
          <a:r>
            <a:rPr lang="en-US" sz="1100" b="0" baseline="0"/>
            <a:t>- Calculations show mean and SD of the total points, and of the repeated data points</a:t>
          </a:r>
        </a:p>
        <a:p>
          <a:endParaRPr lang="en-US" sz="1100" b="0" baseline="0"/>
        </a:p>
        <a:p>
          <a:r>
            <a:rPr lang="en-US" sz="1100" b="1" baseline="0"/>
            <a:t>Tab 3: </a:t>
          </a:r>
          <a:r>
            <a:rPr lang="en-US" sz="1100" b="0" baseline="0"/>
            <a:t>"Averages"</a:t>
          </a:r>
        </a:p>
        <a:p>
          <a:r>
            <a:rPr lang="en-US" sz="1100" b="0" baseline="0"/>
            <a:t>- Calculations of average counts using different combinations of the total points</a:t>
          </a:r>
        </a:p>
        <a:p>
          <a:endParaRPr lang="en-US" sz="1100" b="0" baseline="0"/>
        </a:p>
        <a:p>
          <a:r>
            <a:rPr lang="en-US" sz="1100" b="1" baseline="0"/>
            <a:t>Tab 4:</a:t>
          </a:r>
          <a:r>
            <a:rPr lang="en-US" sz="1100" b="0" baseline="0"/>
            <a:t> "Graphs"</a:t>
          </a:r>
        </a:p>
        <a:p>
          <a:r>
            <a:rPr lang="en-US" sz="1100" b="0" baseline="0"/>
            <a:t> - Bar graphs of the INS signal of C, Si, H, and O for all data points</a:t>
          </a:r>
        </a:p>
        <a:p>
          <a:endParaRPr lang="en-US" sz="1100" b="0" baseline="0"/>
        </a:p>
        <a:p>
          <a:r>
            <a:rPr lang="en-US" sz="1100" b="1" baseline="0"/>
            <a:t>Known Problems: </a:t>
          </a:r>
          <a:r>
            <a:rPr lang="en-US" sz="1100" b="0" baseline="0"/>
            <a:t>We have no documentation of how the final data were derived. It looks like Lucian selected either the TNC or the INS data to provide the preliminary data for Si, H, and O. The preliminary C data is intermediate between the INS and TNC counts, but is not the average. </a:t>
          </a:r>
          <a:endParaRPr lang="en-US" sz="1100" b="1"/>
        </a:p>
      </xdr:txBody>
    </xdr:sp>
    <xdr:clientData/>
  </xdr:twoCellAnchor>
  <xdr:twoCellAnchor editAs="oneCell">
    <xdr:from>
      <xdr:col>0</xdr:col>
      <xdr:colOff>533401</xdr:colOff>
      <xdr:row>24</xdr:row>
      <xdr:rowOff>132080</xdr:rowOff>
    </xdr:from>
    <xdr:to>
      <xdr:col>5</xdr:col>
      <xdr:colOff>15773</xdr:colOff>
      <xdr:row>48</xdr:row>
      <xdr:rowOff>101600</xdr:rowOff>
    </xdr:to>
    <xdr:pic>
      <xdr:nvPicPr>
        <xdr:cNvPr id="3" name="Picture 2" descr="Picture 1.png"/>
        <xdr:cNvPicPr>
          <a:picLocks noChangeAspect="1"/>
        </xdr:cNvPicPr>
      </xdr:nvPicPr>
      <xdr:blipFill>
        <a:blip xmlns:r="http://schemas.openxmlformats.org/officeDocument/2006/relationships" r:embed="rId1"/>
        <a:stretch>
          <a:fillRect/>
        </a:stretch>
      </xdr:blipFill>
      <xdr:spPr>
        <a:xfrm>
          <a:off x="533401" y="4033520"/>
          <a:ext cx="4257572" cy="3870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762000</xdr:colOff>
      <xdr:row>15</xdr:row>
      <xdr:rowOff>127000</xdr:rowOff>
    </xdr:from>
    <xdr:to>
      <xdr:col>10</xdr:col>
      <xdr:colOff>571500</xdr:colOff>
      <xdr:row>29</xdr:row>
      <xdr:rowOff>63500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571500</xdr:colOff>
      <xdr:row>15</xdr:row>
      <xdr:rowOff>139700</xdr:rowOff>
    </xdr:from>
    <xdr:to>
      <xdr:col>15</xdr:col>
      <xdr:colOff>381000</xdr:colOff>
      <xdr:row>29</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749300</xdr:colOff>
      <xdr:row>29</xdr:row>
      <xdr:rowOff>63500</xdr:rowOff>
    </xdr:from>
    <xdr:to>
      <xdr:col>10</xdr:col>
      <xdr:colOff>558800</xdr:colOff>
      <xdr:row>45</xdr:row>
      <xdr:rowOff>127000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571500</xdr:colOff>
      <xdr:row>29</xdr:row>
      <xdr:rowOff>38100</xdr:rowOff>
    </xdr:from>
    <xdr:to>
      <xdr:col>15</xdr:col>
      <xdr:colOff>381000</xdr:colOff>
      <xdr:row>45</xdr:row>
      <xdr:rowOff>101600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
  <sheetViews>
    <sheetView tabSelected="1" view="pageLayout" topLeftCell="A51" zoomScale="125" workbookViewId="0">
      <selection activeCell="C35" sqref="C35"/>
    </sheetView>
  </sheetViews>
  <sheetFormatPr baseColWidth="10" defaultRowHeight="13"/>
  <sheetData/>
  <phoneticPr fontId="4" type="noConversion"/>
  <pageMargins left="0.75" right="0.75" top="1" bottom="1" header="0.5" footer="0.5"/>
  <pageSetup orientation="portrait" horizontalDpi="4294967292" verticalDpi="4294967292"/>
  <drawing r:id="rId1"/>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B1:P57"/>
  <sheetViews>
    <sheetView workbookViewId="0">
      <selection activeCell="I14" sqref="I14"/>
    </sheetView>
  </sheetViews>
  <sheetFormatPr baseColWidth="10" defaultRowHeight="13"/>
  <cols>
    <col min="2" max="2" width="12.28515625" customWidth="1"/>
  </cols>
  <sheetData>
    <row r="1" spans="2:16">
      <c r="H1" s="50"/>
      <c r="I1" s="50"/>
      <c r="J1" s="50"/>
      <c r="K1" s="50"/>
      <c r="L1" s="50"/>
      <c r="M1" s="50"/>
      <c r="N1" s="50"/>
      <c r="O1" s="50"/>
      <c r="P1" s="50"/>
    </row>
    <row r="2" spans="2:16">
      <c r="B2" s="5" t="s">
        <v>22</v>
      </c>
      <c r="H2" s="50"/>
      <c r="I2" s="50"/>
      <c r="J2" s="50"/>
      <c r="K2" s="50"/>
      <c r="L2" s="50"/>
      <c r="M2" s="50"/>
      <c r="N2" s="50"/>
      <c r="O2" s="50"/>
      <c r="P2" s="50"/>
    </row>
    <row r="3" spans="2:16" ht="14" thickBot="1">
      <c r="H3" s="50"/>
      <c r="I3" s="50"/>
      <c r="J3" s="50"/>
      <c r="K3" s="50"/>
      <c r="L3" s="50"/>
      <c r="M3" s="50"/>
      <c r="N3" s="50"/>
      <c r="O3" s="50"/>
      <c r="P3" s="50"/>
    </row>
    <row r="4" spans="2:16" ht="16" thickBot="1">
      <c r="B4" s="1" t="s">
        <v>0</v>
      </c>
      <c r="C4" s="2" t="s">
        <v>1</v>
      </c>
      <c r="D4" s="2" t="s">
        <v>2</v>
      </c>
      <c r="E4" s="2" t="s">
        <v>3</v>
      </c>
      <c r="F4" s="2" t="s">
        <v>4</v>
      </c>
      <c r="H4" s="50"/>
      <c r="I4" s="50"/>
      <c r="J4" s="50"/>
      <c r="K4" s="50"/>
      <c r="L4" s="50"/>
      <c r="M4" s="50"/>
      <c r="N4" s="50"/>
      <c r="O4" s="50"/>
      <c r="P4" s="50"/>
    </row>
    <row r="5" spans="2:16" ht="16" thickBot="1">
      <c r="B5" s="3" t="s">
        <v>5</v>
      </c>
      <c r="C5" s="51">
        <v>682674</v>
      </c>
      <c r="D5" s="51">
        <v>2752689</v>
      </c>
      <c r="E5" s="52">
        <v>103711</v>
      </c>
      <c r="F5" s="51">
        <v>570484</v>
      </c>
      <c r="G5" s="50"/>
      <c r="H5" s="50"/>
      <c r="I5" s="50"/>
      <c r="J5" s="50"/>
      <c r="K5" s="50"/>
      <c r="L5" s="50"/>
      <c r="M5" s="50"/>
      <c r="N5" s="50"/>
      <c r="O5" s="50"/>
      <c r="P5" s="50"/>
    </row>
    <row r="6" spans="2:16" ht="16" thickBot="1">
      <c r="B6" s="3" t="s">
        <v>6</v>
      </c>
      <c r="C6" s="51">
        <v>675003</v>
      </c>
      <c r="D6" s="51">
        <v>2541932</v>
      </c>
      <c r="E6" s="52">
        <v>112242</v>
      </c>
      <c r="F6" s="51">
        <v>635882</v>
      </c>
      <c r="G6" s="50"/>
      <c r="H6" s="50"/>
      <c r="I6" s="50"/>
      <c r="J6" s="50"/>
      <c r="K6" s="50"/>
      <c r="L6" s="50"/>
      <c r="M6" s="50"/>
      <c r="N6" s="50"/>
      <c r="O6" s="50"/>
      <c r="P6" s="50"/>
    </row>
    <row r="7" spans="2:16" ht="16" thickBot="1">
      <c r="B7" s="3" t="s">
        <v>7</v>
      </c>
      <c r="C7" s="51">
        <v>607618</v>
      </c>
      <c r="D7" s="51">
        <v>2978648</v>
      </c>
      <c r="E7" s="52">
        <v>116908</v>
      </c>
      <c r="F7" s="51">
        <v>617471</v>
      </c>
      <c r="G7" s="50"/>
      <c r="H7" s="50"/>
      <c r="I7" s="50"/>
      <c r="J7" s="50"/>
      <c r="K7" s="50"/>
      <c r="L7" s="50"/>
      <c r="M7" s="50"/>
      <c r="N7" s="50"/>
      <c r="O7" s="50"/>
      <c r="P7" s="50"/>
    </row>
    <row r="8" spans="2:16" ht="16" thickBot="1">
      <c r="B8" s="3" t="s">
        <v>8</v>
      </c>
      <c r="C8" s="51">
        <v>624056</v>
      </c>
      <c r="D8" s="51">
        <v>2949443</v>
      </c>
      <c r="E8" s="52">
        <v>118896</v>
      </c>
      <c r="F8" s="51">
        <v>626975</v>
      </c>
      <c r="G8" s="50"/>
      <c r="H8" s="50"/>
      <c r="I8" s="50"/>
      <c r="J8" s="50"/>
      <c r="K8" s="50"/>
      <c r="L8" s="50"/>
      <c r="M8" s="50"/>
      <c r="N8" s="50"/>
      <c r="O8" s="50"/>
      <c r="P8" s="50"/>
    </row>
    <row r="9" spans="2:16" ht="16" thickBot="1">
      <c r="B9" s="3" t="s">
        <v>9</v>
      </c>
      <c r="C9" s="51">
        <v>642376</v>
      </c>
      <c r="D9" s="51">
        <v>2746527</v>
      </c>
      <c r="E9" s="52">
        <v>102186</v>
      </c>
      <c r="F9" s="51">
        <v>618241</v>
      </c>
      <c r="G9" s="50"/>
      <c r="H9" s="50"/>
      <c r="I9" s="50"/>
      <c r="J9" s="50"/>
      <c r="K9" s="50"/>
      <c r="L9" s="50"/>
      <c r="M9" s="50"/>
      <c r="N9" s="50"/>
      <c r="O9" s="50"/>
      <c r="P9" s="50"/>
    </row>
    <row r="10" spans="2:16" ht="16" thickBot="1">
      <c r="B10" s="3" t="s">
        <v>10</v>
      </c>
      <c r="C10" s="51">
        <v>716554</v>
      </c>
      <c r="D10" s="51">
        <v>2346603</v>
      </c>
      <c r="E10" s="52">
        <v>104468</v>
      </c>
      <c r="F10" s="51">
        <v>614297</v>
      </c>
      <c r="G10" s="50"/>
      <c r="H10" s="50"/>
      <c r="I10" s="50"/>
      <c r="J10" s="50"/>
      <c r="K10" s="50"/>
      <c r="L10" s="50"/>
      <c r="M10" s="50"/>
      <c r="N10" s="50"/>
      <c r="O10" s="50"/>
      <c r="P10" s="50"/>
    </row>
    <row r="11" spans="2:16" ht="16" thickBot="1">
      <c r="B11" s="3" t="s">
        <v>11</v>
      </c>
      <c r="C11" s="51">
        <v>711176</v>
      </c>
      <c r="D11" s="51">
        <v>2326724</v>
      </c>
      <c r="E11" s="52">
        <v>92965</v>
      </c>
      <c r="F11" s="51">
        <v>606155</v>
      </c>
      <c r="G11" s="50"/>
      <c r="H11" s="50"/>
      <c r="I11" s="50"/>
      <c r="J11" s="50"/>
      <c r="K11" s="50"/>
      <c r="L11" s="50"/>
      <c r="M11" s="50"/>
      <c r="N11" s="50"/>
      <c r="O11" s="50"/>
      <c r="P11" s="50"/>
    </row>
    <row r="12" spans="2:16" ht="16" thickBot="1">
      <c r="B12" s="3" t="s">
        <v>12</v>
      </c>
      <c r="C12" s="51">
        <v>701907</v>
      </c>
      <c r="D12" s="51">
        <v>2366435</v>
      </c>
      <c r="E12" s="52">
        <v>99708</v>
      </c>
      <c r="F12" s="51">
        <v>613437</v>
      </c>
      <c r="G12" s="50"/>
      <c r="H12" s="50"/>
      <c r="I12" s="50"/>
      <c r="J12" s="50"/>
      <c r="K12" s="50"/>
      <c r="L12" s="50"/>
      <c r="M12" s="50"/>
      <c r="N12" s="50"/>
      <c r="O12" s="50"/>
      <c r="P12" s="50"/>
    </row>
    <row r="13" spans="2:16" ht="16" thickBot="1">
      <c r="B13" s="3" t="s">
        <v>13</v>
      </c>
      <c r="C13" s="51">
        <v>664908</v>
      </c>
      <c r="D13" s="51">
        <v>2343836</v>
      </c>
      <c r="E13" s="52">
        <v>100092</v>
      </c>
      <c r="F13" s="51">
        <v>621711</v>
      </c>
      <c r="G13" s="50"/>
      <c r="H13" s="50"/>
      <c r="I13" s="50"/>
      <c r="J13" s="50"/>
      <c r="K13" s="50"/>
      <c r="L13" s="50"/>
      <c r="M13" s="50"/>
      <c r="N13" s="50"/>
      <c r="O13" s="50"/>
      <c r="P13" s="50"/>
    </row>
    <row r="14" spans="2:16" ht="16" thickBot="1">
      <c r="B14" s="3" t="s">
        <v>14</v>
      </c>
      <c r="C14" s="51">
        <v>546499</v>
      </c>
      <c r="D14" s="51">
        <v>3613120</v>
      </c>
      <c r="E14" s="52">
        <v>144089</v>
      </c>
      <c r="F14" s="51">
        <v>623239</v>
      </c>
      <c r="G14" s="50"/>
      <c r="H14" s="50"/>
      <c r="I14" s="50"/>
      <c r="J14" s="50"/>
      <c r="K14" s="50"/>
      <c r="L14" s="50"/>
      <c r="M14" s="50"/>
      <c r="N14" s="50"/>
      <c r="O14" s="50"/>
      <c r="P14" s="50"/>
    </row>
    <row r="15" spans="2:16" ht="16" thickBot="1">
      <c r="B15" s="3" t="s">
        <v>15</v>
      </c>
      <c r="C15" s="51">
        <v>590027</v>
      </c>
      <c r="D15" s="51">
        <v>3226304</v>
      </c>
      <c r="E15" s="52">
        <v>121692</v>
      </c>
      <c r="F15" s="51">
        <v>633689</v>
      </c>
      <c r="G15" s="50"/>
      <c r="H15" s="50"/>
      <c r="I15" s="50"/>
      <c r="J15" s="50"/>
      <c r="K15" s="50"/>
      <c r="L15" s="50"/>
      <c r="M15" s="50"/>
      <c r="N15" s="50"/>
      <c r="O15" s="50"/>
      <c r="P15" s="50"/>
    </row>
    <row r="16" spans="2:16" ht="16" thickBot="1">
      <c r="B16" s="3" t="s">
        <v>16</v>
      </c>
      <c r="C16" s="51">
        <v>700510</v>
      </c>
      <c r="D16" s="51">
        <v>859688</v>
      </c>
      <c r="E16" s="52">
        <v>58059</v>
      </c>
      <c r="F16" s="51">
        <v>508140</v>
      </c>
      <c r="G16" s="50"/>
      <c r="H16" s="50"/>
      <c r="I16" s="50"/>
      <c r="J16" s="50"/>
      <c r="K16" s="50"/>
      <c r="L16" s="50"/>
      <c r="M16" s="50"/>
      <c r="N16" s="50"/>
      <c r="O16" s="50"/>
      <c r="P16" s="50"/>
    </row>
    <row r="17" spans="2:16">
      <c r="G17" s="50"/>
      <c r="H17" s="50"/>
      <c r="I17" s="50"/>
      <c r="J17" s="50"/>
      <c r="K17" s="50"/>
      <c r="L17" s="50"/>
      <c r="M17" s="50"/>
      <c r="N17" s="50"/>
      <c r="O17" s="50"/>
      <c r="P17" s="50"/>
    </row>
    <row r="18" spans="2:16">
      <c r="G18" s="50"/>
    </row>
    <row r="19" spans="2:16">
      <c r="G19" s="50"/>
    </row>
    <row r="20" spans="2:16">
      <c r="G20" s="50"/>
    </row>
    <row r="21" spans="2:16">
      <c r="B21" s="7" t="s">
        <v>23</v>
      </c>
      <c r="C21" s="7"/>
      <c r="D21" s="7"/>
      <c r="G21" s="50"/>
    </row>
    <row r="22" spans="2:16">
      <c r="C22" s="11"/>
      <c r="D22" s="11"/>
      <c r="E22" s="11"/>
      <c r="F22" s="11"/>
      <c r="G22" s="50"/>
    </row>
    <row r="23" spans="2:16" ht="15">
      <c r="B23" s="8"/>
      <c r="C23" s="18" t="s">
        <v>1</v>
      </c>
      <c r="D23" s="15" t="s">
        <v>2</v>
      </c>
      <c r="E23" s="15" t="s">
        <v>3</v>
      </c>
      <c r="F23" s="14" t="s">
        <v>4</v>
      </c>
      <c r="G23" s="50"/>
    </row>
    <row r="24" spans="2:16" ht="15">
      <c r="B24" s="9" t="s">
        <v>6</v>
      </c>
      <c r="C24" s="19">
        <v>675003</v>
      </c>
      <c r="D24" s="12">
        <v>2541932</v>
      </c>
      <c r="E24" s="16">
        <v>112242</v>
      </c>
      <c r="F24" s="12">
        <v>635882</v>
      </c>
      <c r="G24" s="50"/>
    </row>
    <row r="25" spans="2:16" ht="15">
      <c r="B25" s="9" t="s">
        <v>7</v>
      </c>
      <c r="C25" s="19">
        <v>607618</v>
      </c>
      <c r="D25" s="12">
        <v>2978648</v>
      </c>
      <c r="E25" s="16">
        <v>116908</v>
      </c>
      <c r="F25" s="12">
        <v>617471</v>
      </c>
      <c r="G25" s="50"/>
    </row>
    <row r="26" spans="2:16" ht="15">
      <c r="B26" s="10" t="s">
        <v>8</v>
      </c>
      <c r="C26" s="20">
        <v>624056</v>
      </c>
      <c r="D26" s="13">
        <v>2949443</v>
      </c>
      <c r="E26" s="17">
        <v>118896</v>
      </c>
      <c r="F26" s="13">
        <v>626975</v>
      </c>
      <c r="G26" s="50"/>
    </row>
    <row r="27" spans="2:16">
      <c r="B27" s="4" t="s">
        <v>17</v>
      </c>
      <c r="C27">
        <f>(C24/C25)-1</f>
        <v>0.1109002695772674</v>
      </c>
      <c r="D27">
        <f t="shared" ref="D27:F27" si="0">(D24/D25)-1</f>
        <v>-0.1466155114669474</v>
      </c>
      <c r="E27">
        <f t="shared" si="0"/>
        <v>-3.9911725459335523E-2</v>
      </c>
      <c r="F27">
        <f t="shared" si="0"/>
        <v>2.9816784917834127E-2</v>
      </c>
    </row>
    <row r="28" spans="2:16">
      <c r="B28" s="4"/>
      <c r="C28">
        <f>(C25/C26)-1</f>
        <v>-2.6340584819311119E-2</v>
      </c>
      <c r="D28">
        <f t="shared" ref="D28:F28" si="1">(D25/D26)-1</f>
        <v>9.9018696072445955E-3</v>
      </c>
      <c r="E28">
        <f t="shared" si="1"/>
        <v>-1.6720495222715681E-2</v>
      </c>
      <c r="F28">
        <f t="shared" si="1"/>
        <v>-1.5158499142709059E-2</v>
      </c>
    </row>
    <row r="29" spans="2:16">
      <c r="C29">
        <f>(C26/C24)-1</f>
        <v>-7.5476701585029948E-2</v>
      </c>
      <c r="D29">
        <f t="shared" ref="D29:F29" si="2">(D26/D24)-1</f>
        <v>0.16031546083844894</v>
      </c>
      <c r="E29">
        <f t="shared" si="2"/>
        <v>5.9282621478590869E-2</v>
      </c>
      <c r="F29">
        <f t="shared" si="2"/>
        <v>-1.4007315822746946E-2</v>
      </c>
    </row>
    <row r="31" spans="2:16">
      <c r="B31" t="s">
        <v>18</v>
      </c>
      <c r="C31">
        <f>ABS(C27)</f>
        <v>0.1109002695772674</v>
      </c>
      <c r="D31">
        <f t="shared" ref="D31:F31" si="3">ABS(D27)</f>
        <v>0.1466155114669474</v>
      </c>
      <c r="E31">
        <f t="shared" si="3"/>
        <v>3.9911725459335523E-2</v>
      </c>
      <c r="F31">
        <f t="shared" si="3"/>
        <v>2.9816784917834127E-2</v>
      </c>
    </row>
    <row r="32" spans="2:16">
      <c r="C32">
        <f t="shared" ref="C32:F33" si="4">ABS(C28)</f>
        <v>2.6340584819311119E-2</v>
      </c>
      <c r="D32">
        <f t="shared" si="4"/>
        <v>9.9018696072445955E-3</v>
      </c>
      <c r="E32">
        <f t="shared" si="4"/>
        <v>1.6720495222715681E-2</v>
      </c>
      <c r="F32">
        <f t="shared" si="4"/>
        <v>1.5158499142709059E-2</v>
      </c>
    </row>
    <row r="33" spans="2:7">
      <c r="C33">
        <f t="shared" si="4"/>
        <v>7.5476701585029948E-2</v>
      </c>
      <c r="D33">
        <f t="shared" si="4"/>
        <v>0.16031546083844894</v>
      </c>
      <c r="E33">
        <f t="shared" si="4"/>
        <v>5.9282621478590869E-2</v>
      </c>
      <c r="F33">
        <f t="shared" si="4"/>
        <v>1.4007315822746946E-2</v>
      </c>
    </row>
    <row r="35" spans="2:7">
      <c r="B35" t="s">
        <v>19</v>
      </c>
      <c r="C35">
        <f>AVERAGE(C31:C33)</f>
        <v>7.0905851993869493E-2</v>
      </c>
      <c r="D35">
        <f t="shared" ref="D35:F35" si="5">AVERAGE(D31:D33)</f>
        <v>0.10561094730421365</v>
      </c>
      <c r="E35">
        <f t="shared" si="5"/>
        <v>3.8638280720214024E-2</v>
      </c>
      <c r="F35">
        <f t="shared" si="5"/>
        <v>1.9660866627763379E-2</v>
      </c>
    </row>
    <row r="36" spans="2:7">
      <c r="B36" t="s">
        <v>20</v>
      </c>
      <c r="C36" s="6">
        <f>C35*100</f>
        <v>7.0905851993869495</v>
      </c>
      <c r="D36" s="6">
        <f t="shared" ref="D36:F36" si="6">D35*100</f>
        <v>10.561094730421365</v>
      </c>
      <c r="E36" s="6">
        <f t="shared" si="6"/>
        <v>3.8638280720214024</v>
      </c>
      <c r="F36" s="6">
        <f t="shared" si="6"/>
        <v>1.9660866627763378</v>
      </c>
      <c r="G36" s="6"/>
    </row>
    <row r="37" spans="2:7">
      <c r="C37" s="6"/>
      <c r="D37" s="6"/>
      <c r="E37" s="6"/>
      <c r="F37" s="6"/>
      <c r="G37" s="6"/>
    </row>
    <row r="40" spans="2:7">
      <c r="B40" s="7" t="s">
        <v>24</v>
      </c>
      <c r="C40" s="7"/>
      <c r="D40" s="7"/>
    </row>
    <row r="42" spans="2:7" ht="15">
      <c r="C42" s="14" t="s">
        <v>1</v>
      </c>
      <c r="D42" s="21" t="s">
        <v>2</v>
      </c>
      <c r="E42" s="21" t="s">
        <v>3</v>
      </c>
      <c r="F42" s="21" t="s">
        <v>4</v>
      </c>
    </row>
    <row r="43" spans="2:7" ht="15">
      <c r="B43" s="9" t="s">
        <v>10</v>
      </c>
      <c r="C43" s="19">
        <v>716554</v>
      </c>
      <c r="D43" s="12">
        <v>2346603</v>
      </c>
      <c r="E43" s="16">
        <v>104468</v>
      </c>
      <c r="F43" s="12">
        <v>614297</v>
      </c>
    </row>
    <row r="44" spans="2:7" ht="15">
      <c r="B44" s="10" t="s">
        <v>11</v>
      </c>
      <c r="C44" s="19">
        <v>711176</v>
      </c>
      <c r="D44" s="12">
        <v>2326724</v>
      </c>
      <c r="E44" s="16">
        <v>92965</v>
      </c>
      <c r="F44" s="13">
        <v>606155</v>
      </c>
    </row>
    <row r="45" spans="2:7">
      <c r="B45" s="4" t="s">
        <v>17</v>
      </c>
      <c r="C45">
        <f>(C43/C44)-1</f>
        <v>7.5621224563258149E-3</v>
      </c>
      <c r="D45">
        <f t="shared" ref="D45:F45" si="7">(D43/D44)-1</f>
        <v>8.543772273806427E-3</v>
      </c>
      <c r="E45">
        <f t="shared" si="7"/>
        <v>0.12373473888022368</v>
      </c>
      <c r="F45">
        <f t="shared" si="7"/>
        <v>1.3432207933614437E-2</v>
      </c>
    </row>
    <row r="47" spans="2:7">
      <c r="B47" t="s">
        <v>18</v>
      </c>
      <c r="C47">
        <f>ABS(C45)</f>
        <v>7.5621224563258149E-3</v>
      </c>
      <c r="D47">
        <f t="shared" ref="D47:F47" si="8">ABS(D45)</f>
        <v>8.543772273806427E-3</v>
      </c>
      <c r="E47">
        <f t="shared" si="8"/>
        <v>0.12373473888022368</v>
      </c>
      <c r="F47">
        <f t="shared" si="8"/>
        <v>1.3432207933614437E-2</v>
      </c>
    </row>
    <row r="49" spans="2:7">
      <c r="B49" t="s">
        <v>21</v>
      </c>
      <c r="C49" s="6">
        <f>C47*100</f>
        <v>0.75621224563258149</v>
      </c>
      <c r="D49" s="6">
        <f t="shared" ref="D49:F49" si="9">D47*100</f>
        <v>0.8543772273806427</v>
      </c>
      <c r="E49" s="6">
        <f t="shared" si="9"/>
        <v>12.373473888022367</v>
      </c>
      <c r="F49" s="6">
        <f t="shared" si="9"/>
        <v>1.3432207933614437</v>
      </c>
      <c r="G49" s="6"/>
    </row>
    <row r="54" spans="2:7">
      <c r="B54" s="7" t="s">
        <v>25</v>
      </c>
      <c r="C54" s="7"/>
      <c r="D54" s="7"/>
    </row>
    <row r="56" spans="2:7" ht="15">
      <c r="C56" s="14" t="s">
        <v>1</v>
      </c>
      <c r="D56" s="21" t="s">
        <v>2</v>
      </c>
      <c r="E56" s="14" t="s">
        <v>3</v>
      </c>
      <c r="F56" s="21" t="s">
        <v>4</v>
      </c>
    </row>
    <row r="57" spans="2:7">
      <c r="C57" s="23">
        <f>AVERAGE(C36,C49)</f>
        <v>3.9233987225097655</v>
      </c>
      <c r="D57" s="23">
        <f>AVERAGE(D36,D49)</f>
        <v>5.7077359789010043</v>
      </c>
      <c r="E57" s="23">
        <f>AVERAGE(E36,E49)</f>
        <v>8.1186509800218847</v>
      </c>
      <c r="F57" s="22">
        <f>AVERAGE(F36,F49)</f>
        <v>1.6546537280688907</v>
      </c>
    </row>
  </sheetData>
  <phoneticPr fontId="4" type="noConversion"/>
  <pageMargins left="0.75" right="0.75" top="1" bottom="1" header="0.5" footer="0.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T51"/>
  <sheetViews>
    <sheetView workbookViewId="0">
      <selection activeCell="K18" sqref="K18"/>
    </sheetView>
  </sheetViews>
  <sheetFormatPr baseColWidth="10" defaultRowHeight="13"/>
  <sheetData>
    <row r="1" spans="1:20" ht="16" thickBot="1">
      <c r="A1" s="24"/>
      <c r="B1" s="54" t="s">
        <v>26</v>
      </c>
      <c r="C1" s="55"/>
      <c r="D1" s="54" t="s">
        <v>27</v>
      </c>
      <c r="E1" s="55"/>
      <c r="F1" s="54" t="s">
        <v>28</v>
      </c>
      <c r="G1" s="55"/>
      <c r="H1" s="54" t="s">
        <v>29</v>
      </c>
      <c r="I1" s="55"/>
      <c r="K1" s="25"/>
      <c r="L1" s="25"/>
      <c r="M1" s="53" t="s">
        <v>26</v>
      </c>
      <c r="N1" s="53"/>
      <c r="O1" s="53" t="s">
        <v>27</v>
      </c>
      <c r="P1" s="53"/>
      <c r="Q1" s="53" t="s">
        <v>28</v>
      </c>
      <c r="R1" s="53"/>
      <c r="S1" s="53" t="s">
        <v>29</v>
      </c>
      <c r="T1" s="53"/>
    </row>
    <row r="2" spans="1:20" ht="16" thickBot="1">
      <c r="A2" s="26"/>
      <c r="B2" s="27" t="s">
        <v>30</v>
      </c>
      <c r="C2" s="27" t="s">
        <v>31</v>
      </c>
      <c r="D2" s="27" t="s">
        <v>30</v>
      </c>
      <c r="E2" s="27" t="s">
        <v>31</v>
      </c>
      <c r="F2" s="27" t="s">
        <v>30</v>
      </c>
      <c r="G2" s="27" t="s">
        <v>31</v>
      </c>
      <c r="H2" s="27" t="s">
        <v>30</v>
      </c>
      <c r="I2" s="27" t="s">
        <v>31</v>
      </c>
      <c r="K2" s="25"/>
      <c r="L2" s="28"/>
      <c r="M2" s="29" t="s">
        <v>30</v>
      </c>
      <c r="N2" s="29" t="s">
        <v>31</v>
      </c>
      <c r="O2" s="29" t="s">
        <v>30</v>
      </c>
      <c r="P2" s="29" t="s">
        <v>31</v>
      </c>
      <c r="Q2" s="29" t="s">
        <v>30</v>
      </c>
      <c r="R2" s="29" t="s">
        <v>31</v>
      </c>
      <c r="S2" s="29" t="s">
        <v>30</v>
      </c>
      <c r="T2" s="29" t="s">
        <v>31</v>
      </c>
    </row>
    <row r="3" spans="1:20" ht="16" thickBot="1">
      <c r="A3" s="30">
        <v>1</v>
      </c>
      <c r="B3" s="31">
        <v>713938</v>
      </c>
      <c r="C3" s="31">
        <v>682674</v>
      </c>
      <c r="D3" s="31">
        <v>2752689</v>
      </c>
      <c r="E3" s="31">
        <v>548624</v>
      </c>
      <c r="F3" s="31">
        <v>70506</v>
      </c>
      <c r="G3" s="31">
        <v>145112</v>
      </c>
      <c r="H3" s="31">
        <v>357158</v>
      </c>
      <c r="I3" s="31">
        <v>570484</v>
      </c>
      <c r="J3" s="50"/>
      <c r="K3" s="25"/>
      <c r="L3" s="32">
        <v>1</v>
      </c>
      <c r="M3" s="33">
        <v>713938</v>
      </c>
      <c r="N3" s="33">
        <v>682674</v>
      </c>
      <c r="O3" s="33">
        <v>2752689</v>
      </c>
      <c r="P3" s="33">
        <v>548624</v>
      </c>
      <c r="Q3" s="33">
        <v>70506</v>
      </c>
      <c r="R3" s="33">
        <v>145112</v>
      </c>
      <c r="S3" s="33">
        <v>357158</v>
      </c>
      <c r="T3" s="33">
        <v>570484</v>
      </c>
    </row>
    <row r="4" spans="1:20" ht="16" thickBot="1">
      <c r="A4" s="30" t="s">
        <v>32</v>
      </c>
      <c r="B4" s="31">
        <v>673797</v>
      </c>
      <c r="C4" s="31">
        <v>675003</v>
      </c>
      <c r="D4" s="31">
        <v>2541932</v>
      </c>
      <c r="E4" s="31">
        <v>503547</v>
      </c>
      <c r="F4" s="31">
        <v>80511</v>
      </c>
      <c r="G4" s="31">
        <v>154958</v>
      </c>
      <c r="H4" s="31">
        <v>384122</v>
      </c>
      <c r="I4" s="31">
        <v>635882</v>
      </c>
      <c r="J4" s="50"/>
      <c r="K4" s="25"/>
      <c r="L4" s="32">
        <v>2</v>
      </c>
      <c r="M4" s="34">
        <f>AVERAGE(B4:B6)</f>
        <v>677423.33333333337</v>
      </c>
      <c r="N4" s="34">
        <f t="shared" ref="N4:T4" si="0">AVERAGE(C4:C6)</f>
        <v>635559</v>
      </c>
      <c r="O4" s="34">
        <f t="shared" si="0"/>
        <v>2823341</v>
      </c>
      <c r="P4" s="34">
        <f t="shared" si="0"/>
        <v>520375.66666666669</v>
      </c>
      <c r="Q4" s="34">
        <f t="shared" si="0"/>
        <v>81863</v>
      </c>
      <c r="R4" s="34">
        <f t="shared" si="0"/>
        <v>156765.66666666666</v>
      </c>
      <c r="S4" s="34">
        <f t="shared" si="0"/>
        <v>376613.66666666669</v>
      </c>
      <c r="T4" s="34">
        <f t="shared" si="0"/>
        <v>626776</v>
      </c>
    </row>
    <row r="5" spans="1:20" ht="16" thickBot="1">
      <c r="A5" s="30" t="s">
        <v>33</v>
      </c>
      <c r="B5" s="31">
        <v>661128</v>
      </c>
      <c r="C5" s="31">
        <v>607618</v>
      </c>
      <c r="D5" s="31">
        <v>2978648</v>
      </c>
      <c r="E5" s="31">
        <v>520766</v>
      </c>
      <c r="F5" s="31">
        <v>82239</v>
      </c>
      <c r="G5" s="31">
        <v>156328</v>
      </c>
      <c r="H5" s="31">
        <v>367527</v>
      </c>
      <c r="I5" s="31">
        <v>617471</v>
      </c>
      <c r="J5" s="50"/>
      <c r="K5" s="25"/>
      <c r="L5" s="32">
        <v>3</v>
      </c>
      <c r="M5" s="33">
        <v>676600.5</v>
      </c>
      <c r="N5" s="33">
        <v>653642</v>
      </c>
      <c r="O5" s="33">
        <v>2545181.5</v>
      </c>
      <c r="P5" s="33">
        <v>498683.5</v>
      </c>
      <c r="Q5" s="33">
        <v>81064.5</v>
      </c>
      <c r="R5" s="33">
        <v>142758.5</v>
      </c>
      <c r="S5" s="33">
        <v>385378</v>
      </c>
      <c r="T5" s="33">
        <v>619976</v>
      </c>
    </row>
    <row r="6" spans="1:20" ht="16" thickBot="1">
      <c r="A6" s="30" t="s">
        <v>34</v>
      </c>
      <c r="B6" s="31">
        <v>697345</v>
      </c>
      <c r="C6" s="31">
        <v>624056</v>
      </c>
      <c r="D6" s="31">
        <v>2949443</v>
      </c>
      <c r="E6" s="31">
        <v>536814</v>
      </c>
      <c r="F6" s="31">
        <v>82839</v>
      </c>
      <c r="G6" s="31">
        <v>159011</v>
      </c>
      <c r="H6" s="31">
        <v>378192</v>
      </c>
      <c r="I6" s="31">
        <v>626975</v>
      </c>
      <c r="J6" s="50"/>
      <c r="K6" s="25"/>
      <c r="L6" s="32">
        <v>4</v>
      </c>
      <c r="M6" s="34">
        <f>AVERAGE(B8:B9)</f>
        <v>735401</v>
      </c>
      <c r="N6" s="34">
        <f t="shared" ref="N6:T6" si="1">AVERAGE(C8:C9)</f>
        <v>713865</v>
      </c>
      <c r="O6" s="34">
        <f t="shared" si="1"/>
        <v>2336663.5</v>
      </c>
      <c r="P6" s="34">
        <f t="shared" si="1"/>
        <v>468407</v>
      </c>
      <c r="Q6" s="34">
        <f t="shared" si="1"/>
        <v>87714</v>
      </c>
      <c r="R6" s="34">
        <f t="shared" si="1"/>
        <v>144081.5</v>
      </c>
      <c r="S6" s="34">
        <f t="shared" si="1"/>
        <v>377253.5</v>
      </c>
      <c r="T6" s="34">
        <f t="shared" si="1"/>
        <v>610226</v>
      </c>
    </row>
    <row r="7" spans="1:20" ht="16" thickBot="1">
      <c r="A7" s="30">
        <v>3</v>
      </c>
      <c r="B7" s="31">
        <v>670762</v>
      </c>
      <c r="C7" s="31">
        <v>642376</v>
      </c>
      <c r="D7" s="31">
        <v>2746527</v>
      </c>
      <c r="E7" s="31">
        <v>518604</v>
      </c>
      <c r="F7" s="31">
        <v>78380</v>
      </c>
      <c r="G7" s="31">
        <v>142860</v>
      </c>
      <c r="H7" s="31">
        <v>375258</v>
      </c>
      <c r="I7" s="31">
        <v>618241</v>
      </c>
      <c r="J7" s="50"/>
      <c r="K7" s="25"/>
      <c r="L7" s="32">
        <v>5</v>
      </c>
      <c r="M7" s="33">
        <v>739502</v>
      </c>
      <c r="N7" s="33">
        <v>701907</v>
      </c>
      <c r="O7" s="33">
        <v>2366435</v>
      </c>
      <c r="P7" s="33">
        <v>478772</v>
      </c>
      <c r="Q7" s="33">
        <v>80084</v>
      </c>
      <c r="R7" s="33">
        <v>143312</v>
      </c>
      <c r="S7" s="33">
        <v>384664</v>
      </c>
      <c r="T7" s="33">
        <v>613437</v>
      </c>
    </row>
    <row r="8" spans="1:20" ht="16" thickBot="1">
      <c r="A8" s="30" t="s">
        <v>35</v>
      </c>
      <c r="B8" s="31">
        <v>751590</v>
      </c>
      <c r="C8" s="31">
        <v>716554</v>
      </c>
      <c r="D8" s="31">
        <v>2346603</v>
      </c>
      <c r="E8" s="31">
        <v>480241</v>
      </c>
      <c r="F8" s="31">
        <v>84437</v>
      </c>
      <c r="G8" s="31">
        <v>149389</v>
      </c>
      <c r="H8" s="31">
        <v>373193</v>
      </c>
      <c r="I8" s="31">
        <v>614297</v>
      </c>
      <c r="J8" s="50"/>
      <c r="K8" s="25"/>
      <c r="L8" s="32">
        <v>6</v>
      </c>
      <c r="M8" s="33">
        <v>649401</v>
      </c>
      <c r="N8" s="33">
        <v>546499</v>
      </c>
      <c r="O8" s="33">
        <v>3613120</v>
      </c>
      <c r="P8" s="33">
        <v>616770</v>
      </c>
      <c r="Q8" s="33">
        <v>71799</v>
      </c>
      <c r="R8" s="33">
        <v>178816</v>
      </c>
      <c r="S8" s="33">
        <v>361826</v>
      </c>
      <c r="T8" s="33">
        <v>623239</v>
      </c>
    </row>
    <row r="9" spans="1:20" ht="16" thickBot="1">
      <c r="A9" s="30" t="s">
        <v>36</v>
      </c>
      <c r="B9" s="31">
        <v>719212</v>
      </c>
      <c r="C9" s="31">
        <v>711176</v>
      </c>
      <c r="D9" s="31">
        <v>2326724</v>
      </c>
      <c r="E9" s="31">
        <v>456573</v>
      </c>
      <c r="F9" s="31">
        <v>90991</v>
      </c>
      <c r="G9" s="31">
        <v>138774</v>
      </c>
      <c r="H9" s="31">
        <v>381314</v>
      </c>
      <c r="I9" s="31">
        <v>606155</v>
      </c>
      <c r="J9" s="50"/>
      <c r="K9" s="25"/>
      <c r="L9" s="32">
        <v>7</v>
      </c>
      <c r="M9" s="33">
        <v>736759</v>
      </c>
      <c r="N9" s="33">
        <v>590027</v>
      </c>
      <c r="O9" s="33">
        <v>3226304</v>
      </c>
      <c r="P9" s="33">
        <v>561463</v>
      </c>
      <c r="Q9" s="33">
        <v>76780</v>
      </c>
      <c r="R9" s="33">
        <v>158807</v>
      </c>
      <c r="S9" s="33">
        <v>388057</v>
      </c>
      <c r="T9" s="33">
        <v>633689</v>
      </c>
    </row>
    <row r="10" spans="1:20" ht="16" thickBot="1">
      <c r="A10" s="30">
        <v>5</v>
      </c>
      <c r="B10" s="31">
        <v>739502</v>
      </c>
      <c r="C10" s="31">
        <v>701907</v>
      </c>
      <c r="D10" s="31">
        <v>2366435</v>
      </c>
      <c r="E10" s="31">
        <v>478772</v>
      </c>
      <c r="F10" s="31">
        <v>80084</v>
      </c>
      <c r="G10" s="31">
        <v>143312</v>
      </c>
      <c r="H10" s="31">
        <v>384664</v>
      </c>
      <c r="I10" s="31">
        <v>613437</v>
      </c>
      <c r="J10" s="50"/>
      <c r="K10" s="25"/>
    </row>
    <row r="11" spans="1:20" ht="16" thickBot="1">
      <c r="A11" s="30">
        <v>6</v>
      </c>
      <c r="B11" s="31">
        <v>682439</v>
      </c>
      <c r="C11" s="31">
        <v>664908</v>
      </c>
      <c r="D11" s="31">
        <v>2343836</v>
      </c>
      <c r="E11" s="31">
        <v>478763</v>
      </c>
      <c r="F11" s="31">
        <v>83749</v>
      </c>
      <c r="G11" s="31">
        <v>142657</v>
      </c>
      <c r="H11" s="31">
        <v>395498</v>
      </c>
      <c r="I11" s="31">
        <v>621711</v>
      </c>
      <c r="J11" s="50"/>
      <c r="K11" s="25"/>
      <c r="L11" s="25"/>
      <c r="M11" s="25"/>
      <c r="N11" s="25"/>
      <c r="O11" s="25"/>
      <c r="P11" s="25"/>
      <c r="Q11" s="25"/>
      <c r="R11" s="25"/>
      <c r="S11" s="25"/>
      <c r="T11" s="25"/>
    </row>
    <row r="12" spans="1:20" ht="16" thickBot="1">
      <c r="A12" s="30">
        <v>7</v>
      </c>
      <c r="B12" s="31">
        <v>649401</v>
      </c>
      <c r="C12" s="31">
        <v>546499</v>
      </c>
      <c r="D12" s="31">
        <v>3613120</v>
      </c>
      <c r="E12" s="31">
        <v>616770</v>
      </c>
      <c r="F12" s="31">
        <v>71799</v>
      </c>
      <c r="G12" s="31">
        <v>178816</v>
      </c>
      <c r="H12" s="31">
        <v>361826</v>
      </c>
      <c r="I12" s="31">
        <v>623239</v>
      </c>
      <c r="J12" s="50"/>
      <c r="K12" s="25"/>
      <c r="L12" s="25" t="s">
        <v>37</v>
      </c>
      <c r="M12" s="25">
        <f t="shared" ref="M12:T12" si="2">STDEV(M3:M9)</f>
        <v>36185.363758201951</v>
      </c>
      <c r="N12" s="25">
        <f t="shared" si="2"/>
        <v>60932.201343945053</v>
      </c>
      <c r="O12" s="25">
        <f t="shared" si="2"/>
        <v>467741.71438454493</v>
      </c>
      <c r="P12" s="25">
        <f t="shared" si="2"/>
        <v>52147.768364454307</v>
      </c>
      <c r="Q12" s="25">
        <f t="shared" si="2"/>
        <v>6014.5011618745184</v>
      </c>
      <c r="R12" s="25">
        <f t="shared" si="2"/>
        <v>13257.789366740899</v>
      </c>
      <c r="S12" s="25">
        <f t="shared" si="2"/>
        <v>12014.551372006916</v>
      </c>
      <c r="T12" s="25">
        <f t="shared" si="2"/>
        <v>20737.054674457795</v>
      </c>
    </row>
    <row r="13" spans="1:20" ht="16" thickBot="1">
      <c r="A13" s="30">
        <v>8</v>
      </c>
      <c r="B13" s="31">
        <v>736759</v>
      </c>
      <c r="C13" s="31">
        <v>590027</v>
      </c>
      <c r="D13" s="31">
        <v>3226304</v>
      </c>
      <c r="E13" s="31">
        <v>561463</v>
      </c>
      <c r="F13" s="31">
        <v>76780</v>
      </c>
      <c r="G13" s="31">
        <v>158807</v>
      </c>
      <c r="H13" s="31">
        <v>388057</v>
      </c>
      <c r="I13" s="31">
        <v>633689</v>
      </c>
      <c r="J13" s="50"/>
      <c r="K13" s="25"/>
      <c r="L13" s="25" t="s">
        <v>38</v>
      </c>
      <c r="M13" s="35">
        <f t="shared" ref="M13:T13" si="3">AVERAGE(M3:M9)</f>
        <v>704146.40476190485</v>
      </c>
      <c r="N13" s="35">
        <f t="shared" si="3"/>
        <v>646310.42857142852</v>
      </c>
      <c r="O13" s="35">
        <f t="shared" si="3"/>
        <v>2809104.8571428573</v>
      </c>
      <c r="P13" s="35">
        <f t="shared" si="3"/>
        <v>527585.0238095239</v>
      </c>
      <c r="Q13" s="35">
        <f t="shared" si="3"/>
        <v>78544.357142857145</v>
      </c>
      <c r="R13" s="35">
        <f t="shared" si="3"/>
        <v>152807.52380952379</v>
      </c>
      <c r="S13" s="35">
        <f t="shared" si="3"/>
        <v>375850.02380952385</v>
      </c>
      <c r="T13" s="35">
        <f t="shared" si="3"/>
        <v>613975.28571428568</v>
      </c>
    </row>
    <row r="14" spans="1:20" ht="16" thickBot="1">
      <c r="A14" s="30">
        <v>9</v>
      </c>
      <c r="B14" s="31">
        <v>514655</v>
      </c>
      <c r="C14" s="31">
        <v>700510</v>
      </c>
      <c r="D14" s="31">
        <v>859688</v>
      </c>
      <c r="E14" s="31">
        <v>330652</v>
      </c>
      <c r="F14" s="31">
        <v>43571</v>
      </c>
      <c r="G14" s="31">
        <v>98127</v>
      </c>
      <c r="H14" s="31">
        <v>327703</v>
      </c>
      <c r="I14" s="31">
        <v>508140</v>
      </c>
      <c r="J14" s="50"/>
      <c r="K14" s="25"/>
      <c r="L14" s="25" t="s">
        <v>39</v>
      </c>
      <c r="M14" s="36">
        <f>M12/M13</f>
        <v>5.1388977510206019E-2</v>
      </c>
      <c r="N14" s="37">
        <f t="shared" ref="N14:T14" si="4">N12/N13</f>
        <v>9.4276989276850243E-2</v>
      </c>
      <c r="O14" s="36">
        <f t="shared" si="4"/>
        <v>0.16650916863968027</v>
      </c>
      <c r="P14" s="37">
        <f t="shared" si="4"/>
        <v>9.8842396980702435E-2</v>
      </c>
      <c r="Q14" s="36">
        <f t="shared" si="4"/>
        <v>7.6574580029158457E-2</v>
      </c>
      <c r="R14" s="37">
        <f t="shared" si="4"/>
        <v>8.6761365122746667E-2</v>
      </c>
      <c r="S14" s="36">
        <f t="shared" si="4"/>
        <v>3.1966344581358178E-2</v>
      </c>
      <c r="T14" s="37">
        <f t="shared" si="4"/>
        <v>3.3775064171081011E-2</v>
      </c>
    </row>
    <row r="16" spans="1:20">
      <c r="A16" t="s">
        <v>40</v>
      </c>
      <c r="B16" s="38">
        <f>B4/B5</f>
        <v>1.0191627037426942</v>
      </c>
      <c r="C16" s="38">
        <f t="shared" ref="C16:I16" si="5">C4/C5</f>
        <v>1.1109002695772674</v>
      </c>
      <c r="D16" s="38">
        <f t="shared" si="5"/>
        <v>0.8533844885330526</v>
      </c>
      <c r="E16" s="38">
        <f t="shared" si="5"/>
        <v>0.96693524538852382</v>
      </c>
      <c r="F16" s="38">
        <f t="shared" si="5"/>
        <v>0.97898807135300769</v>
      </c>
      <c r="G16" s="38">
        <f t="shared" si="5"/>
        <v>0.99123637480169902</v>
      </c>
      <c r="H16" s="38">
        <f t="shared" si="5"/>
        <v>1.0451531452111</v>
      </c>
      <c r="I16" s="38">
        <f t="shared" si="5"/>
        <v>1.0298167849178341</v>
      </c>
    </row>
    <row r="17" spans="1:9">
      <c r="B17" s="38">
        <f>B4/B6</f>
        <v>0.96623192250607659</v>
      </c>
      <c r="C17" s="38">
        <f t="shared" ref="C17:I17" si="6">C4/C6</f>
        <v>1.0816385068006718</v>
      </c>
      <c r="D17" s="38">
        <f t="shared" si="6"/>
        <v>0.86183459046335187</v>
      </c>
      <c r="E17" s="38">
        <f t="shared" si="6"/>
        <v>0.93802881444969766</v>
      </c>
      <c r="F17" s="38">
        <f t="shared" si="6"/>
        <v>0.97189729475247166</v>
      </c>
      <c r="G17" s="38">
        <f t="shared" si="6"/>
        <v>0.97451119733854885</v>
      </c>
      <c r="H17" s="38">
        <f t="shared" si="6"/>
        <v>1.0156798663112916</v>
      </c>
      <c r="I17" s="38">
        <f t="shared" si="6"/>
        <v>1.0142063080665098</v>
      </c>
    </row>
    <row r="18" spans="1:9">
      <c r="B18" s="38">
        <f>1-B16</f>
        <v>-1.9162703742694243E-2</v>
      </c>
      <c r="C18" s="38">
        <f t="shared" ref="C18:I19" si="7">1-C16</f>
        <v>-0.1109002695772674</v>
      </c>
      <c r="D18" s="38">
        <f t="shared" si="7"/>
        <v>0.1466155114669474</v>
      </c>
      <c r="E18" s="38">
        <f t="shared" si="7"/>
        <v>3.3064754611476177E-2</v>
      </c>
      <c r="F18" s="38">
        <f t="shared" si="7"/>
        <v>2.1011928646992306E-2</v>
      </c>
      <c r="G18" s="38">
        <f t="shared" si="7"/>
        <v>8.7636251983009839E-3</v>
      </c>
      <c r="H18" s="38">
        <f t="shared" si="7"/>
        <v>-4.5153145211100032E-2</v>
      </c>
      <c r="I18" s="38">
        <f t="shared" si="7"/>
        <v>-2.9816784917834127E-2</v>
      </c>
    </row>
    <row r="19" spans="1:9">
      <c r="B19" s="38">
        <f>1-B17</f>
        <v>3.376807749392341E-2</v>
      </c>
      <c r="C19" s="38">
        <f t="shared" si="7"/>
        <v>-8.1638506800671751E-2</v>
      </c>
      <c r="D19" s="38">
        <f t="shared" si="7"/>
        <v>0.13816540953664813</v>
      </c>
      <c r="E19" s="38">
        <f t="shared" si="7"/>
        <v>6.1971185550302343E-2</v>
      </c>
      <c r="F19" s="38">
        <f t="shared" si="7"/>
        <v>2.8102705247528337E-2</v>
      </c>
      <c r="G19" s="38">
        <f t="shared" si="7"/>
        <v>2.5488802661451149E-2</v>
      </c>
      <c r="H19" s="38">
        <f t="shared" si="7"/>
        <v>-1.567986631129159E-2</v>
      </c>
      <c r="I19" s="38">
        <f t="shared" si="7"/>
        <v>-1.4206308066509798E-2</v>
      </c>
    </row>
    <row r="20" spans="1:9">
      <c r="B20" s="38">
        <f>ABS(B18)</f>
        <v>1.9162703742694243E-2</v>
      </c>
      <c r="C20" s="38">
        <f t="shared" ref="C20:I21" si="8">ABS(C18)</f>
        <v>0.1109002695772674</v>
      </c>
      <c r="D20" s="38">
        <f t="shared" si="8"/>
        <v>0.1466155114669474</v>
      </c>
      <c r="E20" s="38">
        <f t="shared" si="8"/>
        <v>3.3064754611476177E-2</v>
      </c>
      <c r="F20" s="38">
        <f t="shared" si="8"/>
        <v>2.1011928646992306E-2</v>
      </c>
      <c r="G20" s="38">
        <f t="shared" si="8"/>
        <v>8.7636251983009839E-3</v>
      </c>
      <c r="H20" s="38">
        <f t="shared" si="8"/>
        <v>4.5153145211100032E-2</v>
      </c>
      <c r="I20" s="38">
        <f t="shared" si="8"/>
        <v>2.9816784917834127E-2</v>
      </c>
    </row>
    <row r="21" spans="1:9">
      <c r="B21" s="38">
        <f>ABS(B19)</f>
        <v>3.376807749392341E-2</v>
      </c>
      <c r="C21" s="38">
        <f t="shared" si="8"/>
        <v>8.1638506800671751E-2</v>
      </c>
      <c r="D21" s="38">
        <f t="shared" si="8"/>
        <v>0.13816540953664813</v>
      </c>
      <c r="E21" s="38">
        <f t="shared" si="8"/>
        <v>6.1971185550302343E-2</v>
      </c>
      <c r="F21" s="38">
        <f t="shared" si="8"/>
        <v>2.8102705247528337E-2</v>
      </c>
      <c r="G21" s="38">
        <f t="shared" si="8"/>
        <v>2.5488802661451149E-2</v>
      </c>
      <c r="H21" s="38">
        <f t="shared" si="8"/>
        <v>1.567986631129159E-2</v>
      </c>
      <c r="I21" s="38">
        <f t="shared" si="8"/>
        <v>1.4206308066509798E-2</v>
      </c>
    </row>
    <row r="22" spans="1:9">
      <c r="B22" s="38">
        <f>AVERAGE(B20:B21)</f>
        <v>2.6465390618308826E-2</v>
      </c>
      <c r="C22" s="39">
        <f t="shared" ref="C22:I22" si="9">AVERAGE(C20:C21)</f>
        <v>9.6269388188969574E-2</v>
      </c>
      <c r="D22" s="38">
        <f t="shared" si="9"/>
        <v>0.14239046050179777</v>
      </c>
      <c r="E22" s="39">
        <f t="shared" si="9"/>
        <v>4.751797008088926E-2</v>
      </c>
      <c r="F22" s="38">
        <f t="shared" si="9"/>
        <v>2.4557316947260321E-2</v>
      </c>
      <c r="G22" s="39">
        <f t="shared" si="9"/>
        <v>1.7126213929876066E-2</v>
      </c>
      <c r="H22" s="38">
        <f t="shared" si="9"/>
        <v>3.0416505761195811E-2</v>
      </c>
      <c r="I22" s="39">
        <f t="shared" si="9"/>
        <v>2.2011546492171963E-2</v>
      </c>
    </row>
    <row r="24" spans="1:9">
      <c r="A24" t="s">
        <v>41</v>
      </c>
      <c r="B24" s="38">
        <f>B8/B9</f>
        <v>1.0450187149268921</v>
      </c>
      <c r="C24" s="38">
        <f t="shared" ref="C24:I24" si="10">C8/C9</f>
        <v>1.0075621224563258</v>
      </c>
      <c r="D24" s="38">
        <f t="shared" si="10"/>
        <v>1.0085437722738064</v>
      </c>
      <c r="E24" s="38">
        <f t="shared" si="10"/>
        <v>1.0518383697678138</v>
      </c>
      <c r="F24" s="38">
        <f t="shared" si="10"/>
        <v>0.92797089822070311</v>
      </c>
      <c r="G24" s="38">
        <f t="shared" si="10"/>
        <v>1.0764912735815066</v>
      </c>
      <c r="H24" s="38">
        <f t="shared" si="10"/>
        <v>0.97870259156495698</v>
      </c>
      <c r="I24" s="38">
        <f t="shared" si="10"/>
        <v>1.0134322079336144</v>
      </c>
    </row>
    <row r="25" spans="1:9">
      <c r="B25" s="38">
        <f>1-B24</f>
        <v>-4.5018714926892134E-2</v>
      </c>
      <c r="C25" s="38">
        <f t="shared" ref="C25:I25" si="11">1-C24</f>
        <v>-7.5621224563258149E-3</v>
      </c>
      <c r="D25" s="38">
        <f t="shared" si="11"/>
        <v>-8.543772273806427E-3</v>
      </c>
      <c r="E25" s="38">
        <f t="shared" si="11"/>
        <v>-5.1838369767813752E-2</v>
      </c>
      <c r="F25" s="38">
        <f t="shared" si="11"/>
        <v>7.2029101779296889E-2</v>
      </c>
      <c r="G25" s="38">
        <f t="shared" si="11"/>
        <v>-7.6491273581506647E-2</v>
      </c>
      <c r="H25" s="38">
        <f t="shared" si="11"/>
        <v>2.1297408435043019E-2</v>
      </c>
      <c r="I25" s="38">
        <f t="shared" si="11"/>
        <v>-1.3432207933614437E-2</v>
      </c>
    </row>
    <row r="26" spans="1:9">
      <c r="B26" s="38">
        <f>ABS(B25)</f>
        <v>4.5018714926892134E-2</v>
      </c>
      <c r="C26" s="39">
        <f t="shared" ref="C26:I26" si="12">ABS(C25)</f>
        <v>7.5621224563258149E-3</v>
      </c>
      <c r="D26" s="38">
        <f t="shared" si="12"/>
        <v>8.543772273806427E-3</v>
      </c>
      <c r="E26" s="39">
        <f t="shared" si="12"/>
        <v>5.1838369767813752E-2</v>
      </c>
      <c r="F26" s="38">
        <f t="shared" si="12"/>
        <v>7.2029101779296889E-2</v>
      </c>
      <c r="G26" s="39">
        <f t="shared" si="12"/>
        <v>7.6491273581506647E-2</v>
      </c>
      <c r="H26" s="38">
        <f t="shared" si="12"/>
        <v>2.1297408435043019E-2</v>
      </c>
      <c r="I26" s="39">
        <f t="shared" si="12"/>
        <v>1.3432207933614437E-2</v>
      </c>
    </row>
    <row r="28" spans="1:9">
      <c r="E28" t="s">
        <v>42</v>
      </c>
      <c r="G28" s="39">
        <f>AVERAGE(G22,G26)</f>
        <v>4.6808743755691357E-2</v>
      </c>
    </row>
    <row r="31" spans="1:9">
      <c r="A31" t="s">
        <v>37</v>
      </c>
      <c r="B31">
        <f>STDEV(B4:B6)</f>
        <v>18378.805519765807</v>
      </c>
      <c r="C31">
        <f t="shared" ref="C31:I31" si="13">STDEV(C4:C6)</f>
        <v>35134.367974961497</v>
      </c>
      <c r="D31">
        <f t="shared" si="13"/>
        <v>244144.42849878839</v>
      </c>
      <c r="E31">
        <f t="shared" si="13"/>
        <v>16636.934583429513</v>
      </c>
      <c r="F31">
        <f t="shared" si="13"/>
        <v>1208.6885454905246</v>
      </c>
      <c r="G31">
        <f t="shared" si="13"/>
        <v>2061.6416597788948</v>
      </c>
      <c r="H31">
        <f t="shared" si="13"/>
        <v>8409.3316222719805</v>
      </c>
      <c r="I31">
        <f t="shared" si="13"/>
        <v>9207.1130654510816</v>
      </c>
    </row>
    <row r="32" spans="1:9">
      <c r="A32" t="s">
        <v>43</v>
      </c>
      <c r="B32" s="40">
        <f>AVERAGE(B4:B6)</f>
        <v>677423.33333333337</v>
      </c>
      <c r="C32" s="40">
        <f t="shared" ref="C32:I32" si="14">AVERAGE(C4:C6)</f>
        <v>635559</v>
      </c>
      <c r="D32" s="40">
        <f t="shared" si="14"/>
        <v>2823341</v>
      </c>
      <c r="E32" s="40">
        <f t="shared" si="14"/>
        <v>520375.66666666669</v>
      </c>
      <c r="F32" s="40">
        <f t="shared" si="14"/>
        <v>81863</v>
      </c>
      <c r="G32" s="40">
        <f t="shared" si="14"/>
        <v>156765.66666666666</v>
      </c>
      <c r="H32" s="40">
        <f t="shared" si="14"/>
        <v>376613.66666666669</v>
      </c>
      <c r="I32" s="40">
        <f t="shared" si="14"/>
        <v>626776</v>
      </c>
    </row>
    <row r="33" spans="1:10">
      <c r="A33" t="s">
        <v>44</v>
      </c>
      <c r="B33" s="38">
        <f>B31/B32</f>
        <v>2.7130458334422798E-2</v>
      </c>
      <c r="C33" s="39">
        <f t="shared" ref="C33:I33" si="15">C31/C32</f>
        <v>5.5281048612263371E-2</v>
      </c>
      <c r="D33" s="38">
        <f t="shared" si="15"/>
        <v>8.647358873716933E-2</v>
      </c>
      <c r="E33" s="39">
        <f t="shared" si="15"/>
        <v>3.1971007964303057E-2</v>
      </c>
      <c r="F33" s="38">
        <f t="shared" si="15"/>
        <v>1.4764772186342116E-2</v>
      </c>
      <c r="G33" s="39">
        <f t="shared" si="15"/>
        <v>1.3151104470869864E-2</v>
      </c>
      <c r="H33" s="38">
        <f t="shared" si="15"/>
        <v>2.232880101431612E-2</v>
      </c>
      <c r="I33" s="39">
        <f t="shared" si="15"/>
        <v>1.4689638827030839E-2</v>
      </c>
    </row>
    <row r="35" spans="1:10">
      <c r="A35" t="s">
        <v>37</v>
      </c>
      <c r="B35">
        <f>STDEV(B8:B9)</f>
        <v>22894.703361258034</v>
      </c>
      <c r="C35">
        <f t="shared" ref="C35:I35" si="16">STDEV(C8:C9)</f>
        <v>3802.8202692212526</v>
      </c>
      <c r="D35">
        <f t="shared" si="16"/>
        <v>14056.575703207378</v>
      </c>
      <c r="E35">
        <f t="shared" si="16"/>
        <v>16735.803297123206</v>
      </c>
      <c r="F35">
        <f t="shared" si="16"/>
        <v>4634.3778438966328</v>
      </c>
      <c r="G35">
        <f t="shared" si="16"/>
        <v>7505.9384822952015</v>
      </c>
      <c r="H35">
        <f t="shared" si="16"/>
        <v>5742.4141700159525</v>
      </c>
      <c r="I35">
        <f t="shared" si="16"/>
        <v>5757.2634124208698</v>
      </c>
    </row>
    <row r="36" spans="1:10">
      <c r="A36" t="s">
        <v>43</v>
      </c>
      <c r="B36" s="40">
        <f>AVERAGE(B8:B9)</f>
        <v>735401</v>
      </c>
      <c r="C36" s="40">
        <f t="shared" ref="C36:I36" si="17">AVERAGE(C8:C9)</f>
        <v>713865</v>
      </c>
      <c r="D36" s="40">
        <f t="shared" si="17"/>
        <v>2336663.5</v>
      </c>
      <c r="E36" s="40">
        <f t="shared" si="17"/>
        <v>468407</v>
      </c>
      <c r="F36" s="40">
        <f t="shared" si="17"/>
        <v>87714</v>
      </c>
      <c r="G36" s="40">
        <f t="shared" si="17"/>
        <v>144081.5</v>
      </c>
      <c r="H36" s="40">
        <f t="shared" si="17"/>
        <v>377253.5</v>
      </c>
      <c r="I36" s="40">
        <f t="shared" si="17"/>
        <v>610226</v>
      </c>
    </row>
    <row r="37" spans="1:10">
      <c r="A37" t="s">
        <v>45</v>
      </c>
      <c r="B37" s="38">
        <f>B35/B36</f>
        <v>3.1132271184371566E-2</v>
      </c>
      <c r="C37" s="39">
        <f t="shared" ref="C37:I37" si="18">C35/C36</f>
        <v>5.3270860305817663E-3</v>
      </c>
      <c r="D37" s="38">
        <f t="shared" si="18"/>
        <v>6.0156610924967917E-3</v>
      </c>
      <c r="E37" s="39">
        <f t="shared" si="18"/>
        <v>3.5729191274091132E-2</v>
      </c>
      <c r="F37" s="38">
        <f t="shared" si="18"/>
        <v>5.2835098660380699E-2</v>
      </c>
      <c r="G37" s="39">
        <f t="shared" si="18"/>
        <v>5.2095088420756316E-2</v>
      </c>
      <c r="H37" s="38">
        <f t="shared" si="18"/>
        <v>1.5221632589269424E-2</v>
      </c>
      <c r="I37" s="39">
        <f t="shared" si="18"/>
        <v>9.434641284410808E-3</v>
      </c>
    </row>
    <row r="39" spans="1:10">
      <c r="A39" t="s">
        <v>37</v>
      </c>
      <c r="B39">
        <f t="shared" ref="B39:I39" si="19">STDEV(B7,B11)</f>
        <v>8256.8858839153163</v>
      </c>
      <c r="C39">
        <f t="shared" si="19"/>
        <v>15932.529993695289</v>
      </c>
      <c r="D39">
        <f t="shared" si="19"/>
        <v>284745.53682279203</v>
      </c>
      <c r="E39">
        <f t="shared" si="19"/>
        <v>28171.84126925324</v>
      </c>
      <c r="F39">
        <f t="shared" si="19"/>
        <v>3796.4563081905735</v>
      </c>
      <c r="G39">
        <f t="shared" si="19"/>
        <v>143.54267658086914</v>
      </c>
      <c r="H39">
        <f t="shared" si="19"/>
        <v>14311.841251215721</v>
      </c>
      <c r="I39">
        <f t="shared" si="19"/>
        <v>2453.6605307173199</v>
      </c>
    </row>
    <row r="40" spans="1:10">
      <c r="A40" t="s">
        <v>43</v>
      </c>
      <c r="B40" s="40">
        <f t="shared" ref="B40:I40" si="20">AVERAGE(B7,B11)</f>
        <v>676600.5</v>
      </c>
      <c r="C40" s="40">
        <f t="shared" si="20"/>
        <v>653642</v>
      </c>
      <c r="D40" s="40">
        <f t="shared" si="20"/>
        <v>2545181.5</v>
      </c>
      <c r="E40" s="40">
        <f t="shared" si="20"/>
        <v>498683.5</v>
      </c>
      <c r="F40" s="40">
        <f t="shared" si="20"/>
        <v>81064.5</v>
      </c>
      <c r="G40" s="40">
        <f t="shared" si="20"/>
        <v>142758.5</v>
      </c>
      <c r="H40" s="40">
        <f t="shared" si="20"/>
        <v>385378</v>
      </c>
      <c r="I40" s="40">
        <f t="shared" si="20"/>
        <v>619976</v>
      </c>
    </row>
    <row r="41" spans="1:10">
      <c r="A41" t="s">
        <v>46</v>
      </c>
      <c r="B41" s="38">
        <f>B39/B40</f>
        <v>1.2203487706431367E-2</v>
      </c>
      <c r="C41" s="38">
        <f t="shared" ref="C41:I41" si="21">C39/C40</f>
        <v>2.4375009552163554E-2</v>
      </c>
      <c r="D41" s="38">
        <f t="shared" si="21"/>
        <v>0.11187631877050498</v>
      </c>
      <c r="E41" s="38">
        <f t="shared" si="21"/>
        <v>5.6492427099058301E-2</v>
      </c>
      <c r="F41" s="38">
        <f t="shared" si="21"/>
        <v>4.6832538388450848E-2</v>
      </c>
      <c r="G41" s="38">
        <f t="shared" si="21"/>
        <v>1.0054930290026103E-3</v>
      </c>
      <c r="H41" s="38">
        <f t="shared" si="21"/>
        <v>3.7137151708752758E-2</v>
      </c>
      <c r="I41" s="38">
        <f t="shared" si="21"/>
        <v>3.9576701851641357E-3</v>
      </c>
    </row>
    <row r="43" spans="1:10">
      <c r="A43" t="s">
        <v>47</v>
      </c>
      <c r="B43" s="36">
        <f>AVERAGE(B33,B37)</f>
        <v>2.9131364759397184E-2</v>
      </c>
      <c r="C43" s="37">
        <f t="shared" ref="C43:I43" si="22">AVERAGE(C33,C37)</f>
        <v>3.030406732142257E-2</v>
      </c>
      <c r="D43" s="36">
        <f t="shared" si="22"/>
        <v>4.6244624914833062E-2</v>
      </c>
      <c r="E43" s="37">
        <f t="shared" si="22"/>
        <v>3.3850099619197091E-2</v>
      </c>
      <c r="F43" s="36">
        <f t="shared" si="22"/>
        <v>3.3799935423361405E-2</v>
      </c>
      <c r="G43" s="37">
        <f t="shared" si="22"/>
        <v>3.2623096445813092E-2</v>
      </c>
      <c r="H43" s="36">
        <f t="shared" si="22"/>
        <v>1.8775216801792772E-2</v>
      </c>
      <c r="I43" s="37">
        <f t="shared" si="22"/>
        <v>1.2062140055720823E-2</v>
      </c>
      <c r="J43" s="38"/>
    </row>
    <row r="44" spans="1:10">
      <c r="A44" t="s">
        <v>48</v>
      </c>
      <c r="B44" s="38"/>
      <c r="C44" s="41"/>
      <c r="E44" s="41"/>
      <c r="G44" s="41"/>
      <c r="I44" s="41"/>
    </row>
    <row r="45" spans="1:10">
      <c r="C45" s="41"/>
      <c r="E45" s="41"/>
      <c r="G45" s="41"/>
      <c r="I45" s="41"/>
    </row>
    <row r="46" spans="1:10">
      <c r="A46" t="s">
        <v>49</v>
      </c>
      <c r="B46" s="36">
        <f>AVERAGE(B33,B37,B41)</f>
        <v>2.3488739075075246E-2</v>
      </c>
      <c r="C46" s="37">
        <f t="shared" ref="C46:I46" si="23">AVERAGE(C33,C37,C41)</f>
        <v>2.8327714731669562E-2</v>
      </c>
      <c r="D46" s="36">
        <f t="shared" si="23"/>
        <v>6.8121856200057035E-2</v>
      </c>
      <c r="E46" s="37">
        <f t="shared" si="23"/>
        <v>4.1397542112484163E-2</v>
      </c>
      <c r="F46" s="36">
        <f t="shared" si="23"/>
        <v>3.8144136411724552E-2</v>
      </c>
      <c r="G46" s="37">
        <f t="shared" si="23"/>
        <v>2.2083895306876267E-2</v>
      </c>
      <c r="H46" s="36">
        <f t="shared" si="23"/>
        <v>2.4895861770779432E-2</v>
      </c>
      <c r="I46" s="37">
        <f t="shared" si="23"/>
        <v>9.3606500988685937E-3</v>
      </c>
    </row>
    <row r="47" spans="1:10">
      <c r="A47" t="s">
        <v>50</v>
      </c>
      <c r="C47" s="41"/>
      <c r="E47" s="41"/>
      <c r="G47" s="41"/>
      <c r="I47" s="41"/>
    </row>
    <row r="48" spans="1:10">
      <c r="G48" s="41"/>
    </row>
    <row r="49" spans="7:7">
      <c r="G49" s="41"/>
    </row>
    <row r="51" spans="7:7">
      <c r="G51">
        <f>G7/G11</f>
        <v>1.0014229936140533</v>
      </c>
    </row>
  </sheetData>
  <mergeCells count="8">
    <mergeCell ref="Q1:R1"/>
    <mergeCell ref="S1:T1"/>
    <mergeCell ref="B1:C1"/>
    <mergeCell ref="D1:E1"/>
    <mergeCell ref="F1:G1"/>
    <mergeCell ref="H1:I1"/>
    <mergeCell ref="M1:N1"/>
    <mergeCell ref="O1:P1"/>
  </mergeCells>
  <phoneticPr fontId="4" type="noConversion"/>
  <pageMargins left="0.75" right="0.75" top="1" bottom="1" header="0.5" footer="0.5"/>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61"/>
  <sheetViews>
    <sheetView workbookViewId="0">
      <selection activeCell="E40" sqref="E40"/>
    </sheetView>
  </sheetViews>
  <sheetFormatPr baseColWidth="10" defaultRowHeight="13"/>
  <sheetData>
    <row r="1" spans="1:9" ht="16" thickBot="1">
      <c r="A1" s="24"/>
      <c r="B1" s="54" t="s">
        <v>26</v>
      </c>
      <c r="C1" s="55"/>
      <c r="D1" s="54" t="s">
        <v>27</v>
      </c>
      <c r="E1" s="55"/>
      <c r="F1" s="54" t="s">
        <v>28</v>
      </c>
      <c r="G1" s="55"/>
      <c r="H1" s="54" t="s">
        <v>29</v>
      </c>
      <c r="I1" s="57"/>
    </row>
    <row r="2" spans="1:9" ht="16" thickBot="1">
      <c r="A2" s="26"/>
      <c r="B2" s="27" t="s">
        <v>30</v>
      </c>
      <c r="C2" s="27" t="s">
        <v>31</v>
      </c>
      <c r="D2" s="27" t="s">
        <v>30</v>
      </c>
      <c r="E2" s="27" t="s">
        <v>31</v>
      </c>
      <c r="F2" s="27" t="s">
        <v>30</v>
      </c>
      <c r="G2" s="27" t="s">
        <v>31</v>
      </c>
      <c r="H2" s="27" t="s">
        <v>30</v>
      </c>
      <c r="I2" s="27" t="s">
        <v>31</v>
      </c>
    </row>
    <row r="3" spans="1:9" ht="16" thickBot="1">
      <c r="A3" s="30">
        <v>1</v>
      </c>
      <c r="B3" s="42">
        <v>713938</v>
      </c>
      <c r="C3" s="42">
        <v>682674</v>
      </c>
      <c r="D3" s="42">
        <v>2752689</v>
      </c>
      <c r="E3" s="42">
        <v>548624</v>
      </c>
      <c r="F3" s="42">
        <v>70506</v>
      </c>
      <c r="G3" s="42">
        <v>145112</v>
      </c>
      <c r="H3" s="42">
        <v>357158</v>
      </c>
      <c r="I3" s="42">
        <v>570484</v>
      </c>
    </row>
    <row r="4" spans="1:9" ht="16" thickBot="1">
      <c r="A4" s="30" t="s">
        <v>32</v>
      </c>
      <c r="B4" s="42">
        <v>673797</v>
      </c>
      <c r="C4" s="42">
        <v>675003</v>
      </c>
      <c r="D4" s="42">
        <v>2541932</v>
      </c>
      <c r="E4" s="42">
        <v>503547</v>
      </c>
      <c r="F4" s="42">
        <v>80511</v>
      </c>
      <c r="G4" s="42">
        <v>154958</v>
      </c>
      <c r="H4" s="42">
        <v>384122</v>
      </c>
      <c r="I4" s="42">
        <v>635882</v>
      </c>
    </row>
    <row r="5" spans="1:9" ht="16" thickBot="1">
      <c r="A5" s="30" t="s">
        <v>33</v>
      </c>
      <c r="B5" s="42">
        <v>661128</v>
      </c>
      <c r="C5" s="42">
        <v>607618</v>
      </c>
      <c r="D5" s="42">
        <v>2978648</v>
      </c>
      <c r="E5" s="42">
        <v>520766</v>
      </c>
      <c r="F5" s="42">
        <v>82239</v>
      </c>
      <c r="G5" s="42">
        <v>156328</v>
      </c>
      <c r="H5" s="42">
        <v>367527</v>
      </c>
      <c r="I5" s="42">
        <v>617471</v>
      </c>
    </row>
    <row r="6" spans="1:9" ht="16" thickBot="1">
      <c r="A6" s="30" t="s">
        <v>34</v>
      </c>
      <c r="B6" s="42">
        <v>697345</v>
      </c>
      <c r="C6" s="42">
        <v>624056</v>
      </c>
      <c r="D6" s="42">
        <v>2949443</v>
      </c>
      <c r="E6" s="42">
        <v>536814</v>
      </c>
      <c r="F6" s="42">
        <v>82839</v>
      </c>
      <c r="G6" s="42">
        <v>159011</v>
      </c>
      <c r="H6" s="42">
        <v>378192</v>
      </c>
      <c r="I6" s="42">
        <v>626975</v>
      </c>
    </row>
    <row r="7" spans="1:9" ht="16" thickBot="1">
      <c r="A7" s="30">
        <v>3</v>
      </c>
      <c r="B7" s="42">
        <v>670762</v>
      </c>
      <c r="C7" s="42">
        <v>642376</v>
      </c>
      <c r="D7" s="42">
        <v>2746527</v>
      </c>
      <c r="E7" s="42">
        <v>518604</v>
      </c>
      <c r="F7" s="42">
        <v>78380</v>
      </c>
      <c r="G7" s="42">
        <v>142860</v>
      </c>
      <c r="H7" s="42">
        <v>375258</v>
      </c>
      <c r="I7" s="42">
        <v>618241</v>
      </c>
    </row>
    <row r="8" spans="1:9" ht="16" thickBot="1">
      <c r="A8" s="30" t="s">
        <v>35</v>
      </c>
      <c r="B8" s="42">
        <v>751590</v>
      </c>
      <c r="C8" s="42">
        <v>716554</v>
      </c>
      <c r="D8" s="42">
        <v>2346603</v>
      </c>
      <c r="E8" s="42">
        <v>480241</v>
      </c>
      <c r="F8" s="42">
        <v>84437</v>
      </c>
      <c r="G8" s="42">
        <v>149389</v>
      </c>
      <c r="H8" s="42">
        <v>373193</v>
      </c>
      <c r="I8" s="42">
        <v>614297</v>
      </c>
    </row>
    <row r="9" spans="1:9" ht="16" thickBot="1">
      <c r="A9" s="30" t="s">
        <v>36</v>
      </c>
      <c r="B9" s="42">
        <v>719212</v>
      </c>
      <c r="C9" s="42">
        <v>711176</v>
      </c>
      <c r="D9" s="42">
        <v>2326724</v>
      </c>
      <c r="E9" s="42">
        <v>456573</v>
      </c>
      <c r="F9" s="42">
        <v>90991</v>
      </c>
      <c r="G9" s="42">
        <v>138774</v>
      </c>
      <c r="H9" s="42">
        <v>381314</v>
      </c>
      <c r="I9" s="42">
        <v>606155</v>
      </c>
    </row>
    <row r="10" spans="1:9" ht="16" thickBot="1">
      <c r="A10" s="30">
        <v>5</v>
      </c>
      <c r="B10" s="42">
        <v>739502</v>
      </c>
      <c r="C10" s="42">
        <v>701907</v>
      </c>
      <c r="D10" s="42">
        <v>2366435</v>
      </c>
      <c r="E10" s="42">
        <v>478772</v>
      </c>
      <c r="F10" s="42">
        <v>80084</v>
      </c>
      <c r="G10" s="42">
        <v>143312</v>
      </c>
      <c r="H10" s="42">
        <v>384664</v>
      </c>
      <c r="I10" s="42">
        <v>613437</v>
      </c>
    </row>
    <row r="11" spans="1:9" ht="16" thickBot="1">
      <c r="A11" s="30">
        <v>6</v>
      </c>
      <c r="B11" s="42">
        <v>682439</v>
      </c>
      <c r="C11" s="42">
        <v>664908</v>
      </c>
      <c r="D11" s="42">
        <v>2343836</v>
      </c>
      <c r="E11" s="42">
        <v>478763</v>
      </c>
      <c r="F11" s="42">
        <v>83749</v>
      </c>
      <c r="G11" s="42">
        <v>142657</v>
      </c>
      <c r="H11" s="42">
        <v>395498</v>
      </c>
      <c r="I11" s="42">
        <v>621711</v>
      </c>
    </row>
    <row r="12" spans="1:9" ht="16" thickBot="1">
      <c r="A12" s="30">
        <v>7</v>
      </c>
      <c r="B12" s="42">
        <v>649401</v>
      </c>
      <c r="C12" s="42">
        <v>546499</v>
      </c>
      <c r="D12" s="42">
        <v>3613120</v>
      </c>
      <c r="E12" s="42">
        <v>616770</v>
      </c>
      <c r="F12" s="42">
        <v>71799</v>
      </c>
      <c r="G12" s="42">
        <v>178816</v>
      </c>
      <c r="H12" s="42">
        <v>361826</v>
      </c>
      <c r="I12" s="42">
        <v>623239</v>
      </c>
    </row>
    <row r="13" spans="1:9" ht="16" thickBot="1">
      <c r="A13" s="30">
        <v>8</v>
      </c>
      <c r="B13" s="42">
        <v>736759</v>
      </c>
      <c r="C13" s="42">
        <v>590027</v>
      </c>
      <c r="D13" s="42">
        <v>3226304</v>
      </c>
      <c r="E13" s="42">
        <v>561463</v>
      </c>
      <c r="F13" s="42">
        <v>76780</v>
      </c>
      <c r="G13" s="42">
        <v>158807</v>
      </c>
      <c r="H13" s="42">
        <v>388057</v>
      </c>
      <c r="I13" s="42">
        <v>633689</v>
      </c>
    </row>
    <row r="14" spans="1:9" ht="16" thickBot="1">
      <c r="A14" s="30">
        <v>9</v>
      </c>
      <c r="B14" s="42">
        <v>514655</v>
      </c>
      <c r="C14" s="42">
        <v>700510</v>
      </c>
      <c r="D14" s="42">
        <v>859688</v>
      </c>
      <c r="E14" s="42">
        <v>330652</v>
      </c>
      <c r="F14" s="42">
        <v>43571</v>
      </c>
      <c r="G14" s="42">
        <v>98127</v>
      </c>
      <c r="H14" s="42">
        <v>327703</v>
      </c>
      <c r="I14" s="42">
        <v>508140</v>
      </c>
    </row>
    <row r="15" spans="1:9">
      <c r="A15" t="s">
        <v>51</v>
      </c>
      <c r="B15" s="43">
        <v>699624.81818181835</v>
      </c>
      <c r="C15" s="43">
        <v>651163.45454545447</v>
      </c>
      <c r="D15" s="43">
        <v>2744751</v>
      </c>
      <c r="E15" s="43">
        <v>518267</v>
      </c>
      <c r="F15" s="43">
        <v>80210.45454545453</v>
      </c>
      <c r="G15" s="43">
        <v>151820.36363636359</v>
      </c>
      <c r="H15" s="43">
        <v>376982.63636363641</v>
      </c>
      <c r="I15" s="43">
        <v>616507.36363636376</v>
      </c>
    </row>
    <row r="16" spans="1:9">
      <c r="A16" t="s">
        <v>52</v>
      </c>
      <c r="B16">
        <v>34732.070743963297</v>
      </c>
      <c r="C16">
        <v>54408.677216715652</v>
      </c>
      <c r="D16">
        <v>419629.66791422165</v>
      </c>
      <c r="E16">
        <v>46292.395062256175</v>
      </c>
      <c r="F16">
        <v>5811.9128067038291</v>
      </c>
      <c r="G16">
        <v>11476.99937503458</v>
      </c>
      <c r="H16">
        <v>11511.481045223549</v>
      </c>
      <c r="I16">
        <v>17595.788406733616</v>
      </c>
    </row>
    <row r="17" spans="1:9">
      <c r="A17" t="s">
        <v>53</v>
      </c>
      <c r="B17" s="38">
        <v>4.9643851735026903E-2</v>
      </c>
      <c r="C17" s="38">
        <v>8.3556097684713698E-2</v>
      </c>
      <c r="D17" s="38">
        <v>0.15288442117854101</v>
      </c>
      <c r="E17" s="38">
        <v>8.9321517793446603E-2</v>
      </c>
      <c r="F17" s="38">
        <v>7.2458295363608399E-2</v>
      </c>
      <c r="G17" s="38">
        <v>7.5595915463119306E-2</v>
      </c>
      <c r="H17" s="38">
        <v>3.0535838881766399E-2</v>
      </c>
      <c r="I17" s="38">
        <v>2.85410839263101E-2</v>
      </c>
    </row>
    <row r="18" spans="1:9" ht="14" thickBot="1"/>
    <row r="19" spans="1:9" ht="16" thickBot="1">
      <c r="A19" s="24"/>
      <c r="B19" s="54" t="s">
        <v>26</v>
      </c>
      <c r="C19" s="55"/>
      <c r="D19" s="54" t="s">
        <v>27</v>
      </c>
      <c r="E19" s="55"/>
      <c r="F19" s="54" t="s">
        <v>28</v>
      </c>
      <c r="G19" s="55"/>
      <c r="H19" s="54" t="s">
        <v>29</v>
      </c>
      <c r="I19" s="57"/>
    </row>
    <row r="20" spans="1:9" ht="16" thickBot="1">
      <c r="A20" s="26"/>
      <c r="B20" s="27" t="s">
        <v>30</v>
      </c>
      <c r="C20" s="27" t="s">
        <v>31</v>
      </c>
      <c r="D20" s="27" t="s">
        <v>30</v>
      </c>
      <c r="E20" s="27" t="s">
        <v>31</v>
      </c>
      <c r="F20" s="27" t="s">
        <v>30</v>
      </c>
      <c r="G20" s="27" t="s">
        <v>31</v>
      </c>
      <c r="H20" s="27" t="s">
        <v>30</v>
      </c>
      <c r="I20" s="27" t="s">
        <v>31</v>
      </c>
    </row>
    <row r="21" spans="1:9" ht="16" thickBot="1">
      <c r="A21" s="30">
        <v>1</v>
      </c>
      <c r="B21" s="42">
        <v>713938</v>
      </c>
      <c r="C21" s="42">
        <v>682674</v>
      </c>
      <c r="D21" s="42">
        <v>2752689</v>
      </c>
      <c r="E21" s="42">
        <v>548624</v>
      </c>
      <c r="F21" s="42">
        <v>70506</v>
      </c>
      <c r="G21" s="42">
        <v>145112</v>
      </c>
      <c r="H21" s="42">
        <v>357158</v>
      </c>
      <c r="I21" s="42">
        <v>570484</v>
      </c>
    </row>
    <row r="22" spans="1:9" ht="16" thickBot="1">
      <c r="A22" s="30" t="s">
        <v>54</v>
      </c>
      <c r="B22" s="42">
        <v>677423.33333333349</v>
      </c>
      <c r="C22" s="42">
        <v>635559</v>
      </c>
      <c r="D22" s="42">
        <v>2823341</v>
      </c>
      <c r="E22" s="42">
        <v>520375.66666666669</v>
      </c>
      <c r="F22" s="42">
        <v>81863</v>
      </c>
      <c r="G22" s="42">
        <v>156765.66666666669</v>
      </c>
      <c r="H22" s="42">
        <v>376613.66666666669</v>
      </c>
      <c r="I22" s="42">
        <v>626776</v>
      </c>
    </row>
    <row r="23" spans="1:9" ht="16" thickBot="1">
      <c r="A23" s="30">
        <v>3</v>
      </c>
      <c r="B23" s="42">
        <v>670762</v>
      </c>
      <c r="C23" s="42">
        <v>642376</v>
      </c>
      <c r="D23" s="42">
        <v>2746527</v>
      </c>
      <c r="E23" s="42">
        <v>518604</v>
      </c>
      <c r="F23" s="42">
        <v>78380</v>
      </c>
      <c r="G23" s="42">
        <v>142860</v>
      </c>
      <c r="H23" s="42">
        <v>375258</v>
      </c>
      <c r="I23" s="42">
        <v>618241</v>
      </c>
    </row>
    <row r="24" spans="1:9" ht="16" thickBot="1">
      <c r="A24" s="30" t="s">
        <v>55</v>
      </c>
      <c r="B24" s="42">
        <v>735401</v>
      </c>
      <c r="C24" s="42">
        <v>713865</v>
      </c>
      <c r="D24" s="42">
        <v>2336663.5</v>
      </c>
      <c r="E24" s="42">
        <v>468407</v>
      </c>
      <c r="F24" s="42">
        <v>87714</v>
      </c>
      <c r="G24" s="42">
        <v>144081.5</v>
      </c>
      <c r="H24" s="42">
        <v>377253.5</v>
      </c>
      <c r="I24" s="42">
        <v>610226</v>
      </c>
    </row>
    <row r="25" spans="1:9" ht="16" thickBot="1">
      <c r="A25" s="30">
        <v>5</v>
      </c>
      <c r="B25" s="42">
        <v>739502</v>
      </c>
      <c r="C25" s="42">
        <v>701907</v>
      </c>
      <c r="D25" s="42">
        <v>2366435</v>
      </c>
      <c r="E25" s="42">
        <v>478772</v>
      </c>
      <c r="F25" s="42">
        <v>80084</v>
      </c>
      <c r="G25" s="42">
        <v>143312</v>
      </c>
      <c r="H25" s="42">
        <v>384664</v>
      </c>
      <c r="I25" s="42">
        <v>613437</v>
      </c>
    </row>
    <row r="26" spans="1:9" ht="16" thickBot="1">
      <c r="A26" s="30">
        <v>6</v>
      </c>
      <c r="B26" s="42">
        <v>682439</v>
      </c>
      <c r="C26" s="42">
        <v>664908</v>
      </c>
      <c r="D26" s="42">
        <v>2343836</v>
      </c>
      <c r="E26" s="42">
        <v>478763</v>
      </c>
      <c r="F26" s="42">
        <v>83749</v>
      </c>
      <c r="G26" s="42">
        <v>142657</v>
      </c>
      <c r="H26" s="42">
        <v>395498</v>
      </c>
      <c r="I26" s="42">
        <v>621711</v>
      </c>
    </row>
    <row r="27" spans="1:9" ht="16" thickBot="1">
      <c r="A27" s="30">
        <v>7</v>
      </c>
      <c r="B27" s="42">
        <v>649401</v>
      </c>
      <c r="C27" s="42">
        <v>546499</v>
      </c>
      <c r="D27" s="42">
        <v>3613120</v>
      </c>
      <c r="E27" s="42">
        <v>616770</v>
      </c>
      <c r="F27" s="42">
        <v>71799</v>
      </c>
      <c r="G27" s="42">
        <v>178816</v>
      </c>
      <c r="H27" s="42">
        <v>361826</v>
      </c>
      <c r="I27" s="42">
        <v>623239</v>
      </c>
    </row>
    <row r="28" spans="1:9" ht="16" thickBot="1">
      <c r="A28" s="30">
        <v>8</v>
      </c>
      <c r="B28" s="42">
        <v>736759</v>
      </c>
      <c r="C28" s="42">
        <v>590027</v>
      </c>
      <c r="D28" s="42">
        <v>3226304</v>
      </c>
      <c r="E28" s="42">
        <v>561463</v>
      </c>
      <c r="F28" s="42">
        <v>76780</v>
      </c>
      <c r="G28" s="42">
        <v>158807</v>
      </c>
      <c r="H28" s="42">
        <v>388057</v>
      </c>
      <c r="I28" s="42">
        <v>633689</v>
      </c>
    </row>
    <row r="29" spans="1:9" ht="16" thickBot="1">
      <c r="A29" s="30">
        <v>9</v>
      </c>
      <c r="B29" s="42">
        <v>514655</v>
      </c>
      <c r="C29" s="42">
        <v>700510</v>
      </c>
      <c r="D29" s="42">
        <v>859688</v>
      </c>
      <c r="E29" s="42">
        <v>330652</v>
      </c>
      <c r="F29" s="42">
        <v>43571</v>
      </c>
      <c r="G29" s="42">
        <v>98127</v>
      </c>
      <c r="H29" s="42">
        <v>327703</v>
      </c>
      <c r="I29" s="42">
        <v>508140</v>
      </c>
    </row>
    <row r="31" spans="1:9">
      <c r="A31" t="s">
        <v>51</v>
      </c>
      <c r="B31" s="43">
        <v>700703.16666666686</v>
      </c>
      <c r="C31" s="43">
        <v>647226.875</v>
      </c>
      <c r="D31" s="43">
        <v>2776114.4375</v>
      </c>
      <c r="E31" s="43">
        <v>523972.33333333337</v>
      </c>
      <c r="F31" s="43">
        <v>78859.375</v>
      </c>
      <c r="G31" s="43">
        <v>151551.39583333328</v>
      </c>
      <c r="H31" s="43">
        <v>377041.02083333343</v>
      </c>
      <c r="I31" s="43">
        <v>614725.375</v>
      </c>
    </row>
    <row r="32" spans="1:9">
      <c r="A32" t="s">
        <v>52</v>
      </c>
      <c r="B32" s="44">
        <v>35027.314294679265</v>
      </c>
      <c r="C32" s="44">
        <v>56791.947898667822</v>
      </c>
      <c r="D32" s="44">
        <v>455870.04494274757</v>
      </c>
      <c r="E32" s="44">
        <v>50484.618494229333</v>
      </c>
      <c r="F32" s="44">
        <v>5818.8812851538996</v>
      </c>
      <c r="G32" s="44">
        <v>12778.2991123961</v>
      </c>
      <c r="H32" s="44">
        <v>12819.404972952561</v>
      </c>
      <c r="I32" s="44">
        <v>19337.899759927386</v>
      </c>
    </row>
    <row r="33" spans="1:9">
      <c r="A33" t="s">
        <v>56</v>
      </c>
      <c r="B33" s="38">
        <v>4.9988805475660397E-2</v>
      </c>
      <c r="C33" s="38">
        <v>8.7746584841162198E-2</v>
      </c>
      <c r="D33" s="38">
        <v>0.16421154646394101</v>
      </c>
      <c r="E33" s="38">
        <v>9.63497789531432E-2</v>
      </c>
      <c r="F33" s="38">
        <v>7.3788072567832305E-2</v>
      </c>
      <c r="G33" s="38">
        <v>8.4316604556046906E-2</v>
      </c>
      <c r="H33" s="38">
        <v>3.4000027224144497E-2</v>
      </c>
      <c r="I33" s="38">
        <v>3.1457786755471701E-2</v>
      </c>
    </row>
    <row r="36" spans="1:9" ht="14" thickBot="1"/>
    <row r="37" spans="1:9" ht="16" thickBot="1">
      <c r="A37" s="24"/>
      <c r="B37" s="54" t="s">
        <v>26</v>
      </c>
      <c r="C37" s="55"/>
      <c r="D37" s="54" t="s">
        <v>27</v>
      </c>
      <c r="E37" s="55"/>
      <c r="F37" s="54" t="s">
        <v>28</v>
      </c>
      <c r="G37" s="55"/>
      <c r="H37" s="54" t="s">
        <v>29</v>
      </c>
      <c r="I37" s="57"/>
    </row>
    <row r="38" spans="1:9" ht="16" thickBot="1">
      <c r="A38" s="26"/>
      <c r="B38" s="27" t="s">
        <v>30</v>
      </c>
      <c r="C38" s="27" t="s">
        <v>31</v>
      </c>
      <c r="D38" s="27" t="s">
        <v>30</v>
      </c>
      <c r="E38" s="27" t="s">
        <v>31</v>
      </c>
      <c r="F38" s="27" t="s">
        <v>30</v>
      </c>
      <c r="G38" s="27" t="s">
        <v>31</v>
      </c>
      <c r="H38" s="27" t="s">
        <v>30</v>
      </c>
      <c r="I38" s="27" t="s">
        <v>31</v>
      </c>
    </row>
    <row r="39" spans="1:9" ht="16" thickBot="1">
      <c r="A39" s="30" t="s">
        <v>32</v>
      </c>
      <c r="B39" s="42">
        <v>673797</v>
      </c>
      <c r="C39" s="42">
        <v>675003</v>
      </c>
      <c r="D39" s="42">
        <v>2541932</v>
      </c>
      <c r="E39" s="42">
        <v>503547</v>
      </c>
      <c r="F39" s="42">
        <v>80511</v>
      </c>
      <c r="G39" s="42">
        <v>154958</v>
      </c>
      <c r="H39" s="42">
        <v>384122</v>
      </c>
      <c r="I39" s="42">
        <v>635882</v>
      </c>
    </row>
    <row r="40" spans="1:9" ht="16" thickBot="1">
      <c r="A40" s="30" t="s">
        <v>33</v>
      </c>
      <c r="B40" s="42">
        <v>661128</v>
      </c>
      <c r="C40" s="42">
        <v>607618</v>
      </c>
      <c r="D40" s="42">
        <v>2978648</v>
      </c>
      <c r="E40" s="42">
        <v>520766</v>
      </c>
      <c r="F40" s="42">
        <v>82239</v>
      </c>
      <c r="G40" s="42">
        <v>156328</v>
      </c>
      <c r="H40" s="42">
        <v>367527</v>
      </c>
      <c r="I40" s="42">
        <v>617471</v>
      </c>
    </row>
    <row r="41" spans="1:9" ht="16" thickBot="1">
      <c r="A41" s="30" t="s">
        <v>34</v>
      </c>
      <c r="B41" s="42">
        <v>697345</v>
      </c>
      <c r="C41" s="42">
        <v>624056</v>
      </c>
      <c r="D41" s="42">
        <v>2949443</v>
      </c>
      <c r="E41" s="42">
        <v>536814</v>
      </c>
      <c r="F41" s="42">
        <v>82839</v>
      </c>
      <c r="G41" s="42">
        <v>159011</v>
      </c>
      <c r="H41" s="42">
        <v>378192</v>
      </c>
      <c r="I41" s="42">
        <v>626975</v>
      </c>
    </row>
    <row r="42" spans="1:9">
      <c r="A42" t="s">
        <v>57</v>
      </c>
      <c r="B42" s="43">
        <v>677423.33333333349</v>
      </c>
      <c r="C42" s="43">
        <v>635559</v>
      </c>
      <c r="D42" s="43">
        <v>2823341</v>
      </c>
      <c r="E42" s="43">
        <v>520375.66666666669</v>
      </c>
      <c r="F42" s="43">
        <v>81863</v>
      </c>
      <c r="G42" s="43">
        <v>156765.66666666669</v>
      </c>
      <c r="H42" s="43">
        <v>376613.66666666669</v>
      </c>
      <c r="I42" s="43">
        <v>626776</v>
      </c>
    </row>
    <row r="43" spans="1:9">
      <c r="A43" t="s">
        <v>52</v>
      </c>
      <c r="B43">
        <v>18378.80551976581</v>
      </c>
      <c r="C43">
        <v>35134.367974961497</v>
      </c>
      <c r="D43">
        <v>244144.42849878839</v>
      </c>
      <c r="E43">
        <v>16636.934583429513</v>
      </c>
      <c r="F43">
        <v>1208.688545490525</v>
      </c>
      <c r="G43">
        <v>2061.6416597788948</v>
      </c>
      <c r="H43">
        <v>8409.3316222719805</v>
      </c>
      <c r="I43">
        <v>9207.1130654510798</v>
      </c>
    </row>
    <row r="44" spans="1:9">
      <c r="A44" t="s">
        <v>56</v>
      </c>
      <c r="B44" s="38">
        <v>2.7130458334422802E-2</v>
      </c>
      <c r="C44" s="38">
        <v>5.5281048612263399E-2</v>
      </c>
      <c r="D44" s="38">
        <v>8.6473588737169302E-2</v>
      </c>
      <c r="E44" s="38">
        <v>3.1971007964303098E-2</v>
      </c>
      <c r="F44" s="38">
        <v>1.47647721863421E-2</v>
      </c>
      <c r="G44" s="38">
        <v>1.3151104470869901E-2</v>
      </c>
      <c r="H44" s="38">
        <v>2.2328801014316099E-2</v>
      </c>
      <c r="I44" s="38">
        <v>1.4689638827030799E-2</v>
      </c>
    </row>
    <row r="45" spans="1:9" ht="14" thickBot="1"/>
    <row r="46" spans="1:9" ht="16" thickBot="1">
      <c r="A46" s="24"/>
      <c r="B46" s="54" t="s">
        <v>26</v>
      </c>
      <c r="C46" s="55"/>
      <c r="D46" s="54" t="s">
        <v>27</v>
      </c>
      <c r="E46" s="55"/>
      <c r="F46" s="54" t="s">
        <v>28</v>
      </c>
      <c r="G46" s="55"/>
      <c r="H46" s="54" t="s">
        <v>29</v>
      </c>
      <c r="I46" s="57"/>
    </row>
    <row r="47" spans="1:9" ht="16" thickBot="1">
      <c r="A47" s="26"/>
      <c r="B47" s="27" t="s">
        <v>30</v>
      </c>
      <c r="C47" s="27" t="s">
        <v>31</v>
      </c>
      <c r="D47" s="27" t="s">
        <v>30</v>
      </c>
      <c r="E47" s="27" t="s">
        <v>31</v>
      </c>
      <c r="F47" s="27" t="s">
        <v>30</v>
      </c>
      <c r="G47" s="27" t="s">
        <v>31</v>
      </c>
      <c r="H47" s="27" t="s">
        <v>30</v>
      </c>
      <c r="I47" s="27" t="s">
        <v>31</v>
      </c>
    </row>
    <row r="48" spans="1:9" ht="16" thickBot="1">
      <c r="A48" s="45" t="s">
        <v>35</v>
      </c>
      <c r="B48" s="46">
        <v>751590</v>
      </c>
      <c r="C48" s="46">
        <v>716554</v>
      </c>
      <c r="D48" s="46">
        <v>2346603</v>
      </c>
      <c r="E48" s="46">
        <v>480241</v>
      </c>
      <c r="F48" s="46">
        <v>84437</v>
      </c>
      <c r="G48" s="46">
        <v>149389</v>
      </c>
      <c r="H48" s="46">
        <v>373193</v>
      </c>
      <c r="I48" s="46">
        <v>614297</v>
      </c>
    </row>
    <row r="49" spans="1:9" ht="16" thickBot="1">
      <c r="A49" s="30" t="s">
        <v>36</v>
      </c>
      <c r="B49" s="42">
        <v>719212</v>
      </c>
      <c r="C49" s="42">
        <v>711176</v>
      </c>
      <c r="D49" s="42">
        <v>2326724</v>
      </c>
      <c r="E49" s="42">
        <v>456573</v>
      </c>
      <c r="F49" s="42">
        <v>90991</v>
      </c>
      <c r="G49" s="42">
        <v>138774</v>
      </c>
      <c r="H49" s="42">
        <v>381314</v>
      </c>
      <c r="I49" s="42">
        <v>606155</v>
      </c>
    </row>
    <row r="50" spans="1:9">
      <c r="A50" t="s">
        <v>57</v>
      </c>
      <c r="B50" s="43">
        <v>735401</v>
      </c>
      <c r="C50" s="43">
        <v>713865</v>
      </c>
      <c r="D50" s="43">
        <v>2336663.5</v>
      </c>
      <c r="E50" s="43">
        <v>468407</v>
      </c>
      <c r="F50" s="43">
        <v>87714</v>
      </c>
      <c r="G50" s="43">
        <v>144081.5</v>
      </c>
      <c r="H50" s="43">
        <v>377253.5</v>
      </c>
      <c r="I50" s="43">
        <v>610226</v>
      </c>
    </row>
    <row r="51" spans="1:9">
      <c r="A51" t="s">
        <v>52</v>
      </c>
      <c r="B51">
        <v>22894.703361258031</v>
      </c>
      <c r="C51">
        <v>3802.8202692212531</v>
      </c>
      <c r="D51">
        <v>14056.575703207378</v>
      </c>
      <c r="E51">
        <v>16735.803297123213</v>
      </c>
      <c r="F51">
        <v>4634.3778438966319</v>
      </c>
      <c r="G51">
        <v>7505.9384822952006</v>
      </c>
      <c r="H51">
        <v>5742.4141700159525</v>
      </c>
      <c r="I51">
        <v>5757.2634124208698</v>
      </c>
    </row>
    <row r="52" spans="1:9">
      <c r="A52" t="s">
        <v>53</v>
      </c>
      <c r="B52" s="38">
        <v>3.1132271184371601E-2</v>
      </c>
      <c r="C52" s="38">
        <v>5.3270860305817697E-3</v>
      </c>
      <c r="D52" s="38">
        <v>6.01566109249679E-3</v>
      </c>
      <c r="E52" s="38">
        <v>3.5729191274091097E-2</v>
      </c>
      <c r="F52" s="38">
        <v>5.2835098660380699E-2</v>
      </c>
      <c r="G52" s="38">
        <v>5.2095088420756303E-2</v>
      </c>
      <c r="H52" s="38">
        <v>1.5221632589269399E-2</v>
      </c>
      <c r="I52" s="38">
        <v>9.4346412844108097E-3</v>
      </c>
    </row>
    <row r="54" spans="1:9">
      <c r="A54" s="56" t="s">
        <v>58</v>
      </c>
      <c r="B54" s="56"/>
    </row>
    <row r="55" spans="1:9">
      <c r="A55" t="s">
        <v>59</v>
      </c>
      <c r="B55" s="43">
        <v>706412.16666666686</v>
      </c>
      <c r="C55" s="43">
        <v>674712</v>
      </c>
      <c r="D55" s="43">
        <v>2580002.25</v>
      </c>
      <c r="E55" s="43">
        <v>494391.33333333337</v>
      </c>
      <c r="F55" s="43">
        <v>84788.5</v>
      </c>
      <c r="G55" s="43">
        <v>150423.58333333328</v>
      </c>
      <c r="H55" s="43">
        <v>376933.58333333337</v>
      </c>
      <c r="I55" s="43">
        <v>618501</v>
      </c>
    </row>
    <row r="56" spans="1:9">
      <c r="A56" t="s">
        <v>56</v>
      </c>
      <c r="B56" s="38">
        <v>2.9131364759397201E-2</v>
      </c>
      <c r="C56" s="38">
        <v>3.0304067321422601E-2</v>
      </c>
      <c r="D56" s="38">
        <v>4.6244624914833103E-2</v>
      </c>
      <c r="E56" s="38">
        <v>3.3850099619197098E-2</v>
      </c>
      <c r="F56" s="38">
        <v>3.3799935423361398E-2</v>
      </c>
      <c r="G56" s="38">
        <v>3.2623096445813099E-2</v>
      </c>
      <c r="H56" s="38">
        <v>1.87752168017928E-2</v>
      </c>
      <c r="I56" s="38">
        <v>1.20621400557208E-2</v>
      </c>
    </row>
    <row r="61" spans="1:9">
      <c r="A61" s="56" t="s">
        <v>60</v>
      </c>
      <c r="B61" s="56"/>
    </row>
  </sheetData>
  <mergeCells count="18">
    <mergeCell ref="B1:C1"/>
    <mergeCell ref="D1:E1"/>
    <mergeCell ref="F1:G1"/>
    <mergeCell ref="H1:I1"/>
    <mergeCell ref="B19:C19"/>
    <mergeCell ref="D19:E19"/>
    <mergeCell ref="F19:G19"/>
    <mergeCell ref="H19:I19"/>
    <mergeCell ref="H37:I37"/>
    <mergeCell ref="B46:C46"/>
    <mergeCell ref="D46:E46"/>
    <mergeCell ref="F46:G46"/>
    <mergeCell ref="H46:I46"/>
    <mergeCell ref="A54:B54"/>
    <mergeCell ref="A61:B61"/>
    <mergeCell ref="B37:C37"/>
    <mergeCell ref="D37:E37"/>
    <mergeCell ref="F37:G37"/>
  </mergeCells>
  <phoneticPr fontId="4" type="noConversion"/>
  <pageMargins left="0.75" right="0.75" top="1" bottom="1" header="0.5" footer="0.5"/>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30"/>
  <sheetViews>
    <sheetView topLeftCell="A4" workbookViewId="0">
      <selection activeCell="D37" sqref="D37"/>
    </sheetView>
  </sheetViews>
  <sheetFormatPr baseColWidth="10" defaultRowHeight="13"/>
  <sheetData>
    <row r="1" spans="1:9" ht="16" thickBot="1">
      <c r="A1" s="24"/>
      <c r="B1" s="54" t="s">
        <v>26</v>
      </c>
      <c r="C1" s="55"/>
      <c r="D1" s="54" t="s">
        <v>27</v>
      </c>
      <c r="E1" s="55"/>
      <c r="F1" s="54" t="s">
        <v>28</v>
      </c>
      <c r="G1" s="55"/>
      <c r="H1" s="54" t="s">
        <v>29</v>
      </c>
      <c r="I1" s="55"/>
    </row>
    <row r="2" spans="1:9" ht="16" thickBot="1">
      <c r="A2" s="26"/>
      <c r="B2" s="27" t="s">
        <v>30</v>
      </c>
      <c r="C2" s="27" t="s">
        <v>31</v>
      </c>
      <c r="D2" s="27" t="s">
        <v>30</v>
      </c>
      <c r="E2" s="27" t="s">
        <v>31</v>
      </c>
      <c r="F2" s="27" t="s">
        <v>30</v>
      </c>
      <c r="G2" s="27" t="s">
        <v>31</v>
      </c>
      <c r="H2" s="27" t="s">
        <v>30</v>
      </c>
      <c r="I2" s="27" t="s">
        <v>31</v>
      </c>
    </row>
    <row r="3" spans="1:9" ht="16" thickBot="1">
      <c r="A3" s="30">
        <v>1</v>
      </c>
      <c r="B3" s="31">
        <v>713938</v>
      </c>
      <c r="C3" s="31">
        <v>682674</v>
      </c>
      <c r="D3" s="31">
        <v>2752689</v>
      </c>
      <c r="E3" s="31">
        <v>548624</v>
      </c>
      <c r="F3" s="31">
        <v>70506</v>
      </c>
      <c r="G3" s="31">
        <v>145112</v>
      </c>
      <c r="H3" s="31">
        <v>357158</v>
      </c>
      <c r="I3" s="31">
        <v>570484</v>
      </c>
    </row>
    <row r="4" spans="1:9" ht="16" thickBot="1">
      <c r="A4" s="30" t="s">
        <v>32</v>
      </c>
      <c r="B4" s="31">
        <v>673797</v>
      </c>
      <c r="C4" s="31">
        <v>675003</v>
      </c>
      <c r="D4" s="31">
        <v>2541932</v>
      </c>
      <c r="E4" s="31">
        <v>503547</v>
      </c>
      <c r="F4" s="31">
        <v>80511</v>
      </c>
      <c r="G4" s="31">
        <v>154958</v>
      </c>
      <c r="H4" s="31">
        <v>384122</v>
      </c>
      <c r="I4" s="31">
        <v>635882</v>
      </c>
    </row>
    <row r="5" spans="1:9" ht="16" thickBot="1">
      <c r="A5" s="30" t="s">
        <v>33</v>
      </c>
      <c r="B5" s="31">
        <v>661128</v>
      </c>
      <c r="C5" s="31">
        <v>607618</v>
      </c>
      <c r="D5" s="31">
        <v>2978648</v>
      </c>
      <c r="E5" s="31">
        <v>520766</v>
      </c>
      <c r="F5" s="31">
        <v>82239</v>
      </c>
      <c r="G5" s="31">
        <v>156328</v>
      </c>
      <c r="H5" s="31">
        <v>367527</v>
      </c>
      <c r="I5" s="31">
        <v>617471</v>
      </c>
    </row>
    <row r="6" spans="1:9" ht="16" thickBot="1">
      <c r="A6" s="30" t="s">
        <v>34</v>
      </c>
      <c r="B6" s="31">
        <v>697345</v>
      </c>
      <c r="C6" s="31">
        <v>624056</v>
      </c>
      <c r="D6" s="31">
        <v>2949443</v>
      </c>
      <c r="E6" s="31">
        <v>536814</v>
      </c>
      <c r="F6" s="31">
        <v>82839</v>
      </c>
      <c r="G6" s="31">
        <v>159011</v>
      </c>
      <c r="H6" s="31">
        <v>378192</v>
      </c>
      <c r="I6" s="31">
        <v>626975</v>
      </c>
    </row>
    <row r="7" spans="1:9" ht="16" thickBot="1">
      <c r="A7" s="30">
        <v>3</v>
      </c>
      <c r="B7" s="31">
        <v>670762</v>
      </c>
      <c r="C7" s="31">
        <v>642376</v>
      </c>
      <c r="D7" s="31">
        <v>2746527</v>
      </c>
      <c r="E7" s="31">
        <v>518604</v>
      </c>
      <c r="F7" s="31">
        <v>78380</v>
      </c>
      <c r="G7" s="31">
        <v>142860</v>
      </c>
      <c r="H7" s="31">
        <v>375258</v>
      </c>
      <c r="I7" s="31">
        <v>618241</v>
      </c>
    </row>
    <row r="8" spans="1:9" ht="16" thickBot="1">
      <c r="A8" s="30" t="s">
        <v>35</v>
      </c>
      <c r="B8" s="31">
        <v>751590</v>
      </c>
      <c r="C8" s="31">
        <v>716554</v>
      </c>
      <c r="D8" s="31">
        <v>2346603</v>
      </c>
      <c r="E8" s="31">
        <v>480241</v>
      </c>
      <c r="F8" s="31">
        <v>84437</v>
      </c>
      <c r="G8" s="31">
        <v>149389</v>
      </c>
      <c r="H8" s="31">
        <v>373193</v>
      </c>
      <c r="I8" s="31">
        <v>614297</v>
      </c>
    </row>
    <row r="9" spans="1:9" ht="16" thickBot="1">
      <c r="A9" s="30" t="s">
        <v>36</v>
      </c>
      <c r="B9" s="31">
        <v>719212</v>
      </c>
      <c r="C9" s="31">
        <v>711176</v>
      </c>
      <c r="D9" s="31">
        <v>2326724</v>
      </c>
      <c r="E9" s="31">
        <v>456573</v>
      </c>
      <c r="F9" s="31">
        <v>90991</v>
      </c>
      <c r="G9" s="31">
        <v>138774</v>
      </c>
      <c r="H9" s="31">
        <v>381314</v>
      </c>
      <c r="I9" s="31">
        <v>606155</v>
      </c>
    </row>
    <row r="10" spans="1:9" ht="16" thickBot="1">
      <c r="A10" s="30">
        <v>5</v>
      </c>
      <c r="B10" s="31">
        <v>739502</v>
      </c>
      <c r="C10" s="31">
        <v>701907</v>
      </c>
      <c r="D10" s="31">
        <v>2366435</v>
      </c>
      <c r="E10" s="31">
        <v>478772</v>
      </c>
      <c r="F10" s="31">
        <v>80084</v>
      </c>
      <c r="G10" s="31">
        <v>143312</v>
      </c>
      <c r="H10" s="31">
        <v>384664</v>
      </c>
      <c r="I10" s="31">
        <v>613437</v>
      </c>
    </row>
    <row r="11" spans="1:9" ht="16" thickBot="1">
      <c r="A11" s="30">
        <v>6</v>
      </c>
      <c r="B11" s="31">
        <v>682439</v>
      </c>
      <c r="C11" s="31">
        <v>664908</v>
      </c>
      <c r="D11" s="31">
        <v>2343836</v>
      </c>
      <c r="E11" s="31">
        <v>478763</v>
      </c>
      <c r="F11" s="31">
        <v>83749</v>
      </c>
      <c r="G11" s="31">
        <v>142657</v>
      </c>
      <c r="H11" s="31">
        <v>395498</v>
      </c>
      <c r="I11" s="31">
        <v>621711</v>
      </c>
    </row>
    <row r="12" spans="1:9" ht="16" thickBot="1">
      <c r="A12" s="30">
        <v>7</v>
      </c>
      <c r="B12" s="31">
        <v>649401</v>
      </c>
      <c r="C12" s="31">
        <v>546499</v>
      </c>
      <c r="D12" s="31">
        <v>3613120</v>
      </c>
      <c r="E12" s="31">
        <v>616770</v>
      </c>
      <c r="F12" s="31">
        <v>71799</v>
      </c>
      <c r="G12" s="31">
        <v>178816</v>
      </c>
      <c r="H12" s="31">
        <v>361826</v>
      </c>
      <c r="I12" s="31">
        <v>623239</v>
      </c>
    </row>
    <row r="13" spans="1:9" ht="16" thickBot="1">
      <c r="A13" s="30">
        <v>8</v>
      </c>
      <c r="B13" s="31">
        <v>736759</v>
      </c>
      <c r="C13" s="31">
        <v>590027</v>
      </c>
      <c r="D13" s="31">
        <v>3226304</v>
      </c>
      <c r="E13" s="31">
        <v>561463</v>
      </c>
      <c r="F13" s="31">
        <v>76780</v>
      </c>
      <c r="G13" s="31">
        <v>158807</v>
      </c>
      <c r="H13" s="31">
        <v>388057</v>
      </c>
      <c r="I13" s="31">
        <v>633689</v>
      </c>
    </row>
    <row r="14" spans="1:9" ht="16" thickBot="1">
      <c r="A14" s="30">
        <v>9</v>
      </c>
      <c r="B14" s="31">
        <v>514655</v>
      </c>
      <c r="C14" s="31">
        <v>700510</v>
      </c>
      <c r="D14" s="31">
        <v>859688</v>
      </c>
      <c r="E14" s="31">
        <v>330652</v>
      </c>
      <c r="F14" s="31">
        <v>43571</v>
      </c>
      <c r="G14" s="31">
        <v>98127</v>
      </c>
      <c r="H14" s="31">
        <v>327703</v>
      </c>
      <c r="I14" s="31">
        <v>508140</v>
      </c>
    </row>
    <row r="17" spans="1:6" ht="16" thickBot="1">
      <c r="A17" t="s">
        <v>61</v>
      </c>
      <c r="F17" s="29"/>
    </row>
    <row r="18" spans="1:6" ht="16" thickBot="1">
      <c r="A18" s="24"/>
      <c r="B18" s="47" t="s">
        <v>26</v>
      </c>
      <c r="C18" s="47" t="s">
        <v>27</v>
      </c>
      <c r="D18" s="47" t="s">
        <v>28</v>
      </c>
      <c r="E18" s="48" t="s">
        <v>29</v>
      </c>
      <c r="F18" s="25"/>
    </row>
    <row r="19" spans="1:6" ht="16" thickBot="1">
      <c r="A19" s="30">
        <v>1</v>
      </c>
      <c r="B19" s="31">
        <v>682674</v>
      </c>
      <c r="C19" s="31">
        <v>548624</v>
      </c>
      <c r="D19" s="31">
        <v>145112</v>
      </c>
      <c r="E19" s="49">
        <v>570484</v>
      </c>
      <c r="F19" s="25"/>
    </row>
    <row r="20" spans="1:6" ht="16" thickBot="1">
      <c r="A20" s="30" t="s">
        <v>32</v>
      </c>
      <c r="B20" s="31">
        <v>675003</v>
      </c>
      <c r="C20" s="31">
        <v>503547</v>
      </c>
      <c r="D20" s="31">
        <v>154958</v>
      </c>
      <c r="E20" s="49">
        <v>635882</v>
      </c>
      <c r="F20" s="25"/>
    </row>
    <row r="21" spans="1:6" ht="16" thickBot="1">
      <c r="A21" s="30" t="s">
        <v>33</v>
      </c>
      <c r="B21" s="31">
        <v>607618</v>
      </c>
      <c r="C21" s="31">
        <v>520766</v>
      </c>
      <c r="D21" s="31">
        <v>156328</v>
      </c>
      <c r="E21" s="49">
        <v>617471</v>
      </c>
      <c r="F21" s="25"/>
    </row>
    <row r="22" spans="1:6" ht="16" thickBot="1">
      <c r="A22" s="30" t="s">
        <v>34</v>
      </c>
      <c r="B22" s="31">
        <v>624056</v>
      </c>
      <c r="C22" s="31">
        <v>536814</v>
      </c>
      <c r="D22" s="31">
        <v>159011</v>
      </c>
      <c r="E22" s="49">
        <v>626975</v>
      </c>
      <c r="F22" s="25"/>
    </row>
    <row r="23" spans="1:6" ht="16" thickBot="1">
      <c r="A23" s="30">
        <v>3</v>
      </c>
      <c r="B23" s="31">
        <v>642376</v>
      </c>
      <c r="C23" s="31">
        <v>518604</v>
      </c>
      <c r="D23" s="31">
        <v>142860</v>
      </c>
      <c r="E23" s="31">
        <v>618241</v>
      </c>
    </row>
    <row r="24" spans="1:6" ht="16" thickBot="1">
      <c r="A24" s="30" t="s">
        <v>35</v>
      </c>
      <c r="B24" s="31">
        <v>716554</v>
      </c>
      <c r="C24" s="31">
        <v>480241</v>
      </c>
      <c r="D24" s="31">
        <v>149389</v>
      </c>
      <c r="E24" s="31">
        <v>614297</v>
      </c>
    </row>
    <row r="25" spans="1:6" ht="16" thickBot="1">
      <c r="A25" s="30" t="s">
        <v>36</v>
      </c>
      <c r="B25" s="31">
        <v>711176</v>
      </c>
      <c r="C25" s="31">
        <v>456573</v>
      </c>
      <c r="D25" s="31">
        <v>138774</v>
      </c>
      <c r="E25" s="31">
        <v>606155</v>
      </c>
    </row>
    <row r="26" spans="1:6" ht="16" thickBot="1">
      <c r="A26" s="30">
        <v>5</v>
      </c>
      <c r="B26" s="31">
        <v>701907</v>
      </c>
      <c r="C26" s="31">
        <v>478772</v>
      </c>
      <c r="D26" s="31">
        <v>143312</v>
      </c>
      <c r="E26" s="31">
        <v>613437</v>
      </c>
    </row>
    <row r="27" spans="1:6" ht="16" thickBot="1">
      <c r="A27" s="30">
        <v>6</v>
      </c>
      <c r="B27" s="31">
        <v>664908</v>
      </c>
      <c r="C27" s="31">
        <v>478763</v>
      </c>
      <c r="D27" s="31">
        <v>142657</v>
      </c>
      <c r="E27" s="31">
        <v>621711</v>
      </c>
    </row>
    <row r="28" spans="1:6" ht="16" thickBot="1">
      <c r="A28" s="30">
        <v>7</v>
      </c>
      <c r="B28" s="31">
        <v>546499</v>
      </c>
      <c r="C28" s="31">
        <v>616770</v>
      </c>
      <c r="D28" s="31">
        <v>178816</v>
      </c>
      <c r="E28" s="31">
        <v>623239</v>
      </c>
    </row>
    <row r="29" spans="1:6" ht="16" thickBot="1">
      <c r="A29" s="30">
        <v>8</v>
      </c>
      <c r="B29" s="31">
        <v>590027</v>
      </c>
      <c r="C29" s="31">
        <v>561463</v>
      </c>
      <c r="D29" s="31">
        <v>158807</v>
      </c>
      <c r="E29" s="31">
        <v>633689</v>
      </c>
    </row>
    <row r="30" spans="1:6" ht="16" thickBot="1">
      <c r="A30" s="30">
        <v>9</v>
      </c>
      <c r="B30" s="31">
        <v>700510</v>
      </c>
      <c r="C30" s="31">
        <v>330652</v>
      </c>
      <c r="D30" s="31">
        <v>98127</v>
      </c>
      <c r="E30" s="31">
        <v>508140</v>
      </c>
    </row>
  </sheetData>
  <mergeCells count="4">
    <mergeCell ref="B1:C1"/>
    <mergeCell ref="D1:E1"/>
    <mergeCell ref="F1:G1"/>
    <mergeCell ref="H1:I1"/>
  </mergeCells>
  <phoneticPr fontId="4" type="noConversion"/>
  <pageMargins left="0.75" right="0.75" top="1" bottom="1" header="0.5" footer="0.5"/>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INS 2009 prelim. data</vt:lpstr>
      <vt:lpstr>Final data</vt:lpstr>
      <vt:lpstr>averages</vt:lpstr>
      <vt:lpstr>graphs</vt:lpstr>
    </vt:vector>
  </TitlesOfParts>
  <Company>SUNY ESF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Carrie Rose Levine</dc:creator>
  <cp:lastModifiedBy>Carrie Rose Levine</cp:lastModifiedBy>
  <dcterms:created xsi:type="dcterms:W3CDTF">2009-09-01T15:45:44Z</dcterms:created>
  <dcterms:modified xsi:type="dcterms:W3CDTF">2010-10-05T10:16:53Z</dcterms:modified>
</cp:coreProperties>
</file>